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19482395910571f6/Claude/flintscope/products/vm-program-kit/"/>
    </mc:Choice>
  </mc:AlternateContent>
  <xr:revisionPtr revIDLastSave="1022" documentId="11_8549AA94DFFB1AE92153720989D0F90B80A6BF32" xr6:coauthVersionLast="47" xr6:coauthVersionMax="47" xr10:uidLastSave="{B188091B-EB4B-4B25-987F-A00A3B2808C1}"/>
  <bookViews>
    <workbookView xWindow="1860" yWindow="960" windowWidth="32532" windowHeight="22368" tabRatio="500" xr2:uid="{00000000-000D-0000-FFFF-FFFF00000000}"/>
  </bookViews>
  <sheets>
    <sheet name="Read me" sheetId="1" r:id="rId1"/>
    <sheet name="Model" sheetId="2" r:id="rId2"/>
    <sheet name="Import" sheetId="4" r:id="rId3"/>
    <sheet name="Assets" sheetId="5" r:id="rId4"/>
    <sheet name="Feeds" sheetId="6" r:id="rId5"/>
    <sheet name="Staged" sheetId="7" r:id="rId6"/>
    <sheet name="Findings" sheetId="3" r:id="rId7"/>
    <sheet name="Dashboard" sheetId="8" r:id="rId8"/>
  </sheets>
  <definedNames>
    <definedName name="AssetList">Assets!$A$2:$C$2001</definedName>
    <definedName name="EPSSList">Feeds!$D$6:$E$20005</definedName>
    <definedName name="ImpData">Import!$A$16:$AZ$2015</definedName>
    <definedName name="ImpHdr">Import!$A$15:$AZ$15</definedName>
    <definedName name="KEVList">Feeds!$A$6:$A$20005</definedName>
    <definedName name="Map_CVE">Import!$B$4</definedName>
    <definedName name="Map_CVSS">Import!$B$5</definedName>
    <definedName name="Map_EPSS">Import!$B$6</definedName>
    <definedName name="Map_Expl">Import!$B$8</definedName>
    <definedName name="Map_First">Import!$B$10</definedName>
    <definedName name="Map_Fixed">Import!$B$11</definedName>
    <definedName name="Map_Host">Import!$B$9</definedName>
    <definedName name="Map_KEV">Import!$B$7</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 i="3" l="1"/>
  <c r="P3" i="3"/>
  <c r="P4" i="3"/>
  <c r="P5" i="3"/>
  <c r="P6" i="3"/>
  <c r="P7" i="3"/>
  <c r="P8" i="3"/>
  <c r="P9" i="3"/>
  <c r="P10" i="3"/>
  <c r="P11" i="3"/>
  <c r="P12" i="3"/>
  <c r="P13" i="3"/>
  <c r="P14" i="3"/>
  <c r="P15" i="3"/>
  <c r="P16" i="3"/>
  <c r="P17" i="3"/>
  <c r="P18" i="3"/>
  <c r="P19" i="3"/>
  <c r="P20" i="3"/>
  <c r="P21" i="3"/>
  <c r="P22" i="3"/>
  <c r="P23" i="3"/>
  <c r="P24" i="3"/>
  <c r="P25" i="3"/>
  <c r="P26" i="3"/>
  <c r="P27" i="3"/>
  <c r="P28" i="3"/>
  <c r="P29" i="3"/>
  <c r="P30" i="3"/>
  <c r="P31" i="3"/>
  <c r="P32" i="3"/>
  <c r="P33" i="3"/>
  <c r="P34" i="3"/>
  <c r="P35" i="3"/>
  <c r="P36" i="3"/>
  <c r="P37" i="3"/>
  <c r="P38" i="3"/>
  <c r="P39" i="3"/>
  <c r="P40" i="3"/>
  <c r="P41" i="3"/>
  <c r="P42" i="3"/>
  <c r="P43" i="3"/>
  <c r="P44" i="3"/>
  <c r="P45" i="3"/>
  <c r="P46" i="3"/>
  <c r="P47" i="3"/>
  <c r="P48" i="3"/>
  <c r="P49" i="3"/>
  <c r="P50" i="3"/>
  <c r="P51" i="3"/>
  <c r="P52" i="3"/>
  <c r="P53" i="3"/>
  <c r="P54" i="3"/>
  <c r="P55" i="3"/>
  <c r="P56" i="3"/>
  <c r="P57" i="3"/>
  <c r="P58" i="3"/>
  <c r="P59" i="3"/>
  <c r="P60" i="3"/>
  <c r="P61" i="3"/>
  <c r="P62" i="3"/>
  <c r="P63" i="3"/>
  <c r="P64" i="3"/>
  <c r="P65" i="3"/>
  <c r="P66" i="3"/>
  <c r="P67" i="3"/>
  <c r="P68" i="3"/>
  <c r="P69" i="3"/>
  <c r="P70" i="3"/>
  <c r="P71" i="3"/>
  <c r="P72" i="3"/>
  <c r="P73" i="3"/>
  <c r="P74" i="3"/>
  <c r="P75" i="3"/>
  <c r="P76" i="3"/>
  <c r="P77" i="3"/>
  <c r="P78" i="3"/>
  <c r="P79" i="3"/>
  <c r="P80" i="3"/>
  <c r="P81" i="3"/>
  <c r="P82" i="3"/>
  <c r="P83" i="3"/>
  <c r="P84" i="3"/>
  <c r="P85" i="3"/>
  <c r="P86" i="3"/>
  <c r="P87" i="3"/>
  <c r="P88" i="3"/>
  <c r="P89" i="3"/>
  <c r="P90" i="3"/>
  <c r="P91" i="3"/>
  <c r="P92" i="3"/>
  <c r="P93" i="3"/>
  <c r="P94" i="3"/>
  <c r="P95" i="3"/>
  <c r="P96" i="3"/>
  <c r="P97" i="3"/>
  <c r="P98" i="3"/>
  <c r="P99" i="3"/>
  <c r="P100" i="3"/>
  <c r="P101" i="3"/>
  <c r="P102" i="3"/>
  <c r="P103" i="3"/>
  <c r="P104" i="3"/>
  <c r="P105" i="3"/>
  <c r="P106" i="3"/>
  <c r="P107" i="3"/>
  <c r="P108" i="3"/>
  <c r="P109" i="3"/>
  <c r="P110" i="3"/>
  <c r="P111" i="3"/>
  <c r="P112" i="3"/>
  <c r="P113" i="3"/>
  <c r="P114" i="3"/>
  <c r="P115" i="3"/>
  <c r="P116" i="3"/>
  <c r="P117" i="3"/>
  <c r="P118" i="3"/>
  <c r="P119" i="3"/>
  <c r="P120" i="3"/>
  <c r="P121" i="3"/>
  <c r="P122" i="3"/>
  <c r="P123" i="3"/>
  <c r="P124" i="3"/>
  <c r="P125" i="3"/>
  <c r="P126" i="3"/>
  <c r="P127" i="3"/>
  <c r="P128" i="3"/>
  <c r="P129" i="3"/>
  <c r="P130" i="3"/>
  <c r="P131" i="3"/>
  <c r="P132" i="3"/>
  <c r="P133" i="3"/>
  <c r="P134" i="3"/>
  <c r="P135" i="3"/>
  <c r="P136" i="3"/>
  <c r="P137" i="3"/>
  <c r="P138" i="3"/>
  <c r="P139" i="3"/>
  <c r="P140" i="3"/>
  <c r="P141" i="3"/>
  <c r="P142" i="3"/>
  <c r="P143" i="3"/>
  <c r="P144" i="3"/>
  <c r="P145" i="3"/>
  <c r="P146" i="3"/>
  <c r="P147" i="3"/>
  <c r="P148" i="3"/>
  <c r="P149" i="3"/>
  <c r="P150" i="3"/>
  <c r="P151" i="3"/>
  <c r="P152" i="3"/>
  <c r="P153" i="3"/>
  <c r="P154" i="3"/>
  <c r="P155" i="3"/>
  <c r="P156" i="3"/>
  <c r="P157" i="3"/>
  <c r="P158" i="3"/>
  <c r="P159" i="3"/>
  <c r="P160" i="3"/>
  <c r="P161" i="3"/>
  <c r="P162" i="3"/>
  <c r="P163" i="3"/>
  <c r="P164" i="3"/>
  <c r="P165" i="3"/>
  <c r="P166" i="3"/>
  <c r="P167" i="3"/>
  <c r="P168" i="3"/>
  <c r="P169" i="3"/>
  <c r="P170" i="3"/>
  <c r="P171" i="3"/>
  <c r="P172" i="3"/>
  <c r="P173" i="3"/>
  <c r="P174" i="3"/>
  <c r="P175" i="3"/>
  <c r="P176" i="3"/>
  <c r="P177" i="3"/>
  <c r="P178" i="3"/>
  <c r="P179" i="3"/>
  <c r="P180" i="3"/>
  <c r="P181" i="3"/>
  <c r="P182" i="3"/>
  <c r="P183" i="3"/>
  <c r="P184" i="3"/>
  <c r="P185" i="3"/>
  <c r="P186" i="3"/>
  <c r="P187" i="3"/>
  <c r="P188" i="3"/>
  <c r="P189" i="3"/>
  <c r="P190" i="3"/>
  <c r="P191" i="3"/>
  <c r="P192" i="3"/>
  <c r="P193" i="3"/>
  <c r="P194" i="3"/>
  <c r="P195" i="3"/>
  <c r="P196" i="3"/>
  <c r="P197" i="3"/>
  <c r="P198" i="3"/>
  <c r="P199" i="3"/>
  <c r="P200" i="3"/>
  <c r="P201" i="3"/>
  <c r="P202" i="3"/>
  <c r="P203" i="3"/>
  <c r="P204" i="3"/>
  <c r="P205" i="3"/>
  <c r="P206" i="3"/>
  <c r="P207" i="3"/>
  <c r="P208" i="3"/>
  <c r="P209" i="3"/>
  <c r="P210" i="3"/>
  <c r="P211" i="3"/>
  <c r="P212" i="3"/>
  <c r="P213" i="3"/>
  <c r="P214" i="3"/>
  <c r="P215" i="3"/>
  <c r="P216" i="3"/>
  <c r="P217" i="3"/>
  <c r="P218" i="3"/>
  <c r="P219" i="3"/>
  <c r="P220" i="3"/>
  <c r="P221" i="3"/>
  <c r="P222" i="3"/>
  <c r="P223" i="3"/>
  <c r="P224" i="3"/>
  <c r="P225" i="3"/>
  <c r="P226" i="3"/>
  <c r="P227" i="3"/>
  <c r="P228" i="3"/>
  <c r="P229" i="3"/>
  <c r="P230" i="3"/>
  <c r="P231" i="3"/>
  <c r="P232" i="3"/>
  <c r="P233" i="3"/>
  <c r="P234" i="3"/>
  <c r="P235" i="3"/>
  <c r="P236" i="3"/>
  <c r="P237" i="3"/>
  <c r="P238" i="3"/>
  <c r="P239" i="3"/>
  <c r="P240" i="3"/>
  <c r="P241" i="3"/>
  <c r="P242" i="3"/>
  <c r="P243" i="3"/>
  <c r="P244" i="3"/>
  <c r="P245" i="3"/>
  <c r="P246" i="3"/>
  <c r="P247" i="3"/>
  <c r="P248" i="3"/>
  <c r="P249" i="3"/>
  <c r="P250" i="3"/>
  <c r="P251" i="3"/>
  <c r="P252" i="3"/>
  <c r="P253" i="3"/>
  <c r="P254" i="3"/>
  <c r="P255" i="3"/>
  <c r="P256" i="3"/>
  <c r="P257" i="3"/>
  <c r="P258" i="3"/>
  <c r="P259" i="3"/>
  <c r="P260" i="3"/>
  <c r="P261" i="3"/>
  <c r="P262" i="3"/>
  <c r="P263" i="3"/>
  <c r="P264" i="3"/>
  <c r="P265" i="3"/>
  <c r="P266" i="3"/>
  <c r="P267" i="3"/>
  <c r="P268" i="3"/>
  <c r="P269" i="3"/>
  <c r="P270" i="3"/>
  <c r="P271" i="3"/>
  <c r="P272" i="3"/>
  <c r="P273" i="3"/>
  <c r="P274" i="3"/>
  <c r="P275" i="3"/>
  <c r="P276" i="3"/>
  <c r="P277" i="3"/>
  <c r="P278" i="3"/>
  <c r="P279" i="3"/>
  <c r="P280" i="3"/>
  <c r="P281" i="3"/>
  <c r="P282" i="3"/>
  <c r="P283" i="3"/>
  <c r="P284" i="3"/>
  <c r="P285" i="3"/>
  <c r="P286" i="3"/>
  <c r="P287" i="3"/>
  <c r="P288" i="3"/>
  <c r="P289" i="3"/>
  <c r="P290" i="3"/>
  <c r="P291" i="3"/>
  <c r="P292" i="3"/>
  <c r="P293" i="3"/>
  <c r="P294" i="3"/>
  <c r="P295" i="3"/>
  <c r="P296" i="3"/>
  <c r="P297" i="3"/>
  <c r="P298" i="3"/>
  <c r="P299" i="3"/>
  <c r="P300" i="3"/>
  <c r="P301" i="3"/>
  <c r="P302" i="3"/>
  <c r="P303" i="3"/>
  <c r="P304" i="3"/>
  <c r="P305" i="3"/>
  <c r="P306" i="3"/>
  <c r="P307" i="3"/>
  <c r="P308" i="3"/>
  <c r="P309" i="3"/>
  <c r="P310" i="3"/>
  <c r="P311" i="3"/>
  <c r="P312" i="3"/>
  <c r="P313" i="3"/>
  <c r="P314" i="3"/>
  <c r="P315" i="3"/>
  <c r="P316" i="3"/>
  <c r="P317" i="3"/>
  <c r="P318" i="3"/>
  <c r="P319" i="3"/>
  <c r="P320" i="3"/>
  <c r="P321" i="3"/>
  <c r="P322" i="3"/>
  <c r="P323" i="3"/>
  <c r="P324" i="3"/>
  <c r="P325" i="3"/>
  <c r="P326" i="3"/>
  <c r="P327" i="3"/>
  <c r="P328" i="3"/>
  <c r="P329" i="3"/>
  <c r="P330" i="3"/>
  <c r="P331" i="3"/>
  <c r="P332" i="3"/>
  <c r="P333" i="3"/>
  <c r="P334" i="3"/>
  <c r="P335" i="3"/>
  <c r="P336" i="3"/>
  <c r="P337" i="3"/>
  <c r="P338" i="3"/>
  <c r="P339" i="3"/>
  <c r="P340" i="3"/>
  <c r="P341" i="3"/>
  <c r="P342" i="3"/>
  <c r="P343" i="3"/>
  <c r="P344" i="3"/>
  <c r="P345" i="3"/>
  <c r="P346" i="3"/>
  <c r="P347" i="3"/>
  <c r="P348" i="3"/>
  <c r="P349" i="3"/>
  <c r="P350" i="3"/>
  <c r="P351" i="3"/>
  <c r="P352" i="3"/>
  <c r="P353" i="3"/>
  <c r="P354" i="3"/>
  <c r="P355" i="3"/>
  <c r="P356" i="3"/>
  <c r="P357" i="3"/>
  <c r="P358" i="3"/>
  <c r="P359" i="3"/>
  <c r="P360" i="3"/>
  <c r="P361" i="3"/>
  <c r="P362" i="3"/>
  <c r="P363" i="3"/>
  <c r="P364" i="3"/>
  <c r="P365" i="3"/>
  <c r="P366" i="3"/>
  <c r="P367" i="3"/>
  <c r="P368" i="3"/>
  <c r="P369" i="3"/>
  <c r="P370" i="3"/>
  <c r="P371" i="3"/>
  <c r="P372" i="3"/>
  <c r="P373" i="3"/>
  <c r="P374" i="3"/>
  <c r="P375" i="3"/>
  <c r="P376" i="3"/>
  <c r="P377" i="3"/>
  <c r="P378" i="3"/>
  <c r="P379" i="3"/>
  <c r="P380" i="3"/>
  <c r="P381" i="3"/>
  <c r="P382" i="3"/>
  <c r="P383" i="3"/>
  <c r="P384" i="3"/>
  <c r="P385" i="3"/>
  <c r="P386" i="3"/>
  <c r="P387" i="3"/>
  <c r="P388" i="3"/>
  <c r="P389" i="3"/>
  <c r="P390" i="3"/>
  <c r="P391" i="3"/>
  <c r="P392" i="3"/>
  <c r="P393" i="3"/>
  <c r="P394" i="3"/>
  <c r="P395" i="3"/>
  <c r="P396" i="3"/>
  <c r="P397" i="3"/>
  <c r="P398" i="3"/>
  <c r="P399" i="3"/>
  <c r="P400" i="3"/>
  <c r="P401" i="3"/>
  <c r="P402" i="3"/>
  <c r="P403" i="3"/>
  <c r="P404" i="3"/>
  <c r="P405" i="3"/>
  <c r="P406" i="3"/>
  <c r="P407" i="3"/>
  <c r="P408" i="3"/>
  <c r="P409" i="3"/>
  <c r="P410" i="3"/>
  <c r="P411" i="3"/>
  <c r="P412" i="3"/>
  <c r="P413" i="3"/>
  <c r="P414" i="3"/>
  <c r="P415" i="3"/>
  <c r="P416" i="3"/>
  <c r="P417" i="3"/>
  <c r="P418" i="3"/>
  <c r="P419" i="3"/>
  <c r="P420" i="3"/>
  <c r="P421" i="3"/>
  <c r="P422" i="3"/>
  <c r="P423" i="3"/>
  <c r="P424" i="3"/>
  <c r="P425" i="3"/>
  <c r="P426" i="3"/>
  <c r="P427" i="3"/>
  <c r="P428" i="3"/>
  <c r="P429" i="3"/>
  <c r="P430" i="3"/>
  <c r="P431" i="3"/>
  <c r="P432" i="3"/>
  <c r="P433" i="3"/>
  <c r="P434" i="3"/>
  <c r="P435" i="3"/>
  <c r="P436" i="3"/>
  <c r="P437" i="3"/>
  <c r="P438" i="3"/>
  <c r="P439" i="3"/>
  <c r="P440" i="3"/>
  <c r="P441" i="3"/>
  <c r="P442" i="3"/>
  <c r="P443" i="3"/>
  <c r="P444" i="3"/>
  <c r="P445" i="3"/>
  <c r="P446" i="3"/>
  <c r="P447" i="3"/>
  <c r="P448" i="3"/>
  <c r="P449" i="3"/>
  <c r="P450" i="3"/>
  <c r="P451" i="3"/>
  <c r="P452" i="3"/>
  <c r="P453" i="3"/>
  <c r="P454" i="3"/>
  <c r="P455" i="3"/>
  <c r="P456" i="3"/>
  <c r="P457" i="3"/>
  <c r="P458" i="3"/>
  <c r="P459" i="3"/>
  <c r="P460" i="3"/>
  <c r="P461" i="3"/>
  <c r="P462" i="3"/>
  <c r="P463" i="3"/>
  <c r="P464" i="3"/>
  <c r="P465" i="3"/>
  <c r="P466" i="3"/>
  <c r="P467" i="3"/>
  <c r="P468" i="3"/>
  <c r="P469" i="3"/>
  <c r="P470" i="3"/>
  <c r="P471" i="3"/>
  <c r="P472" i="3"/>
  <c r="P473" i="3"/>
  <c r="P474" i="3"/>
  <c r="P475" i="3"/>
  <c r="P476" i="3"/>
  <c r="P477" i="3"/>
  <c r="P478" i="3"/>
  <c r="P479" i="3"/>
  <c r="P480" i="3"/>
  <c r="P481" i="3"/>
  <c r="P482" i="3"/>
  <c r="P483" i="3"/>
  <c r="P484" i="3"/>
  <c r="P485" i="3"/>
  <c r="P486" i="3"/>
  <c r="P487" i="3"/>
  <c r="P488" i="3"/>
  <c r="P489" i="3"/>
  <c r="P490" i="3"/>
  <c r="P491" i="3"/>
  <c r="P492" i="3"/>
  <c r="P493" i="3"/>
  <c r="P494" i="3"/>
  <c r="P495" i="3"/>
  <c r="P496" i="3"/>
  <c r="P497" i="3"/>
  <c r="P498" i="3"/>
  <c r="P499" i="3"/>
  <c r="P500" i="3"/>
  <c r="P501" i="3"/>
  <c r="P502" i="3"/>
  <c r="P503" i="3"/>
  <c r="P504" i="3"/>
  <c r="P505" i="3"/>
  <c r="P506" i="3"/>
  <c r="P507" i="3"/>
  <c r="P508" i="3"/>
  <c r="P509" i="3"/>
  <c r="P510" i="3"/>
  <c r="P511" i="3"/>
  <c r="P512" i="3"/>
  <c r="P513" i="3"/>
  <c r="P514" i="3"/>
  <c r="P515" i="3"/>
  <c r="P516" i="3"/>
  <c r="P517" i="3"/>
  <c r="P518" i="3"/>
  <c r="P519" i="3"/>
  <c r="P520" i="3"/>
  <c r="P521" i="3"/>
  <c r="P522" i="3"/>
  <c r="P523" i="3"/>
  <c r="P524" i="3"/>
  <c r="P525" i="3"/>
  <c r="P526" i="3"/>
  <c r="P527" i="3"/>
  <c r="P528" i="3"/>
  <c r="P529" i="3"/>
  <c r="P530" i="3"/>
  <c r="P531" i="3"/>
  <c r="P532" i="3"/>
  <c r="P533" i="3"/>
  <c r="P534" i="3"/>
  <c r="P535" i="3"/>
  <c r="P536" i="3"/>
  <c r="P537" i="3"/>
  <c r="P538" i="3"/>
  <c r="P539" i="3"/>
  <c r="P540" i="3"/>
  <c r="P541" i="3"/>
  <c r="P542" i="3"/>
  <c r="P543" i="3"/>
  <c r="P544" i="3"/>
  <c r="P545" i="3"/>
  <c r="P546" i="3"/>
  <c r="P547" i="3"/>
  <c r="P548" i="3"/>
  <c r="P549" i="3"/>
  <c r="P550" i="3"/>
  <c r="P551" i="3"/>
  <c r="P552" i="3"/>
  <c r="P553" i="3"/>
  <c r="P554" i="3"/>
  <c r="P555" i="3"/>
  <c r="P556" i="3"/>
  <c r="P557" i="3"/>
  <c r="P558" i="3"/>
  <c r="P559" i="3"/>
  <c r="P560" i="3"/>
  <c r="P561" i="3"/>
  <c r="P562" i="3"/>
  <c r="P563" i="3"/>
  <c r="P564" i="3"/>
  <c r="P565" i="3"/>
  <c r="P566" i="3"/>
  <c r="P567" i="3"/>
  <c r="P568" i="3"/>
  <c r="P569" i="3"/>
  <c r="P570" i="3"/>
  <c r="P571" i="3"/>
  <c r="P572" i="3"/>
  <c r="P573" i="3"/>
  <c r="P574" i="3"/>
  <c r="P575" i="3"/>
  <c r="P576" i="3"/>
  <c r="P577" i="3"/>
  <c r="P578" i="3"/>
  <c r="P579" i="3"/>
  <c r="P580" i="3"/>
  <c r="P581" i="3"/>
  <c r="P582" i="3"/>
  <c r="P583" i="3"/>
  <c r="P584" i="3"/>
  <c r="P585" i="3"/>
  <c r="P586" i="3"/>
  <c r="P587" i="3"/>
  <c r="P588" i="3"/>
  <c r="P589" i="3"/>
  <c r="P590" i="3"/>
  <c r="P591" i="3"/>
  <c r="P592" i="3"/>
  <c r="P593" i="3"/>
  <c r="P594" i="3"/>
  <c r="P595" i="3"/>
  <c r="P596" i="3"/>
  <c r="P597" i="3"/>
  <c r="P598" i="3"/>
  <c r="P599" i="3"/>
  <c r="P600" i="3"/>
  <c r="P601" i="3"/>
  <c r="P602" i="3"/>
  <c r="P603" i="3"/>
  <c r="P604" i="3"/>
  <c r="P605" i="3"/>
  <c r="P606" i="3"/>
  <c r="P607" i="3"/>
  <c r="P608" i="3"/>
  <c r="P609" i="3"/>
  <c r="P610" i="3"/>
  <c r="P611" i="3"/>
  <c r="P612" i="3"/>
  <c r="P613" i="3"/>
  <c r="P614" i="3"/>
  <c r="P615" i="3"/>
  <c r="P616" i="3"/>
  <c r="P617" i="3"/>
  <c r="P618" i="3"/>
  <c r="P619" i="3"/>
  <c r="P620" i="3"/>
  <c r="P621" i="3"/>
  <c r="P622" i="3"/>
  <c r="P623" i="3"/>
  <c r="P624" i="3"/>
  <c r="P625" i="3"/>
  <c r="P626" i="3"/>
  <c r="P627" i="3"/>
  <c r="P628" i="3"/>
  <c r="P629" i="3"/>
  <c r="P630" i="3"/>
  <c r="P631" i="3"/>
  <c r="P632" i="3"/>
  <c r="P633" i="3"/>
  <c r="P634" i="3"/>
  <c r="P635" i="3"/>
  <c r="P636" i="3"/>
  <c r="P637" i="3"/>
  <c r="P638" i="3"/>
  <c r="P639" i="3"/>
  <c r="P640" i="3"/>
  <c r="P641" i="3"/>
  <c r="P642" i="3"/>
  <c r="P643" i="3"/>
  <c r="P644" i="3"/>
  <c r="P645" i="3"/>
  <c r="P646" i="3"/>
  <c r="P647" i="3"/>
  <c r="P648" i="3"/>
  <c r="P649" i="3"/>
  <c r="P650" i="3"/>
  <c r="P651" i="3"/>
  <c r="P652" i="3"/>
  <c r="P653" i="3"/>
  <c r="P654" i="3"/>
  <c r="P655" i="3"/>
  <c r="P656" i="3"/>
  <c r="P657" i="3"/>
  <c r="P658" i="3"/>
  <c r="P659" i="3"/>
  <c r="P660" i="3"/>
  <c r="P661" i="3"/>
  <c r="P662" i="3"/>
  <c r="P663" i="3"/>
  <c r="P664" i="3"/>
  <c r="P665" i="3"/>
  <c r="P666" i="3"/>
  <c r="P667" i="3"/>
  <c r="P668" i="3"/>
  <c r="P669" i="3"/>
  <c r="P670" i="3"/>
  <c r="P671" i="3"/>
  <c r="P672" i="3"/>
  <c r="P673" i="3"/>
  <c r="P674" i="3"/>
  <c r="P675" i="3"/>
  <c r="P676" i="3"/>
  <c r="P677" i="3"/>
  <c r="P678" i="3"/>
  <c r="P679" i="3"/>
  <c r="P680" i="3"/>
  <c r="P681" i="3"/>
  <c r="P682" i="3"/>
  <c r="P683" i="3"/>
  <c r="P684" i="3"/>
  <c r="P685" i="3"/>
  <c r="P686" i="3"/>
  <c r="P687" i="3"/>
  <c r="P688" i="3"/>
  <c r="P689" i="3"/>
  <c r="P690" i="3"/>
  <c r="P691" i="3"/>
  <c r="P692" i="3"/>
  <c r="P693" i="3"/>
  <c r="P694" i="3"/>
  <c r="P695" i="3"/>
  <c r="P696" i="3"/>
  <c r="P697" i="3"/>
  <c r="P698" i="3"/>
  <c r="P699" i="3"/>
  <c r="P700" i="3"/>
  <c r="P701" i="3"/>
  <c r="P702" i="3"/>
  <c r="P703" i="3"/>
  <c r="P704" i="3"/>
  <c r="P705" i="3"/>
  <c r="P706" i="3"/>
  <c r="P707" i="3"/>
  <c r="P708" i="3"/>
  <c r="P709" i="3"/>
  <c r="P710" i="3"/>
  <c r="P711" i="3"/>
  <c r="P712" i="3"/>
  <c r="P713" i="3"/>
  <c r="P714" i="3"/>
  <c r="P715" i="3"/>
  <c r="P716" i="3"/>
  <c r="P717" i="3"/>
  <c r="P718" i="3"/>
  <c r="P719" i="3"/>
  <c r="P720" i="3"/>
  <c r="P721" i="3"/>
  <c r="P722" i="3"/>
  <c r="P723" i="3"/>
  <c r="P724" i="3"/>
  <c r="P725" i="3"/>
  <c r="P726" i="3"/>
  <c r="P727" i="3"/>
  <c r="P728" i="3"/>
  <c r="P729" i="3"/>
  <c r="P730" i="3"/>
  <c r="P731" i="3"/>
  <c r="P732" i="3"/>
  <c r="P733" i="3"/>
  <c r="P734" i="3"/>
  <c r="P735" i="3"/>
  <c r="P736" i="3"/>
  <c r="P737" i="3"/>
  <c r="P738" i="3"/>
  <c r="P739" i="3"/>
  <c r="P740" i="3"/>
  <c r="P741" i="3"/>
  <c r="P742" i="3"/>
  <c r="P743" i="3"/>
  <c r="P744" i="3"/>
  <c r="P745" i="3"/>
  <c r="P746" i="3"/>
  <c r="P747" i="3"/>
  <c r="P748" i="3"/>
  <c r="P749" i="3"/>
  <c r="P750" i="3"/>
  <c r="P751" i="3"/>
  <c r="P752" i="3"/>
  <c r="P753" i="3"/>
  <c r="P754" i="3"/>
  <c r="P755" i="3"/>
  <c r="P756" i="3"/>
  <c r="P757" i="3"/>
  <c r="P758" i="3"/>
  <c r="P759" i="3"/>
  <c r="P760" i="3"/>
  <c r="P761" i="3"/>
  <c r="P762" i="3"/>
  <c r="P763" i="3"/>
  <c r="P764" i="3"/>
  <c r="P765" i="3"/>
  <c r="P766" i="3"/>
  <c r="P767" i="3"/>
  <c r="P768" i="3"/>
  <c r="P769" i="3"/>
  <c r="P770" i="3"/>
  <c r="P771" i="3"/>
  <c r="P772" i="3"/>
  <c r="P773" i="3"/>
  <c r="P774" i="3"/>
  <c r="P775" i="3"/>
  <c r="P776" i="3"/>
  <c r="P777" i="3"/>
  <c r="P778" i="3"/>
  <c r="P779" i="3"/>
  <c r="P780" i="3"/>
  <c r="P781" i="3"/>
  <c r="P782" i="3"/>
  <c r="P783" i="3"/>
  <c r="P784" i="3"/>
  <c r="P785" i="3"/>
  <c r="P786" i="3"/>
  <c r="P787" i="3"/>
  <c r="P788" i="3"/>
  <c r="P789" i="3"/>
  <c r="P790" i="3"/>
  <c r="P791" i="3"/>
  <c r="P792" i="3"/>
  <c r="P793" i="3"/>
  <c r="P794" i="3"/>
  <c r="P795" i="3"/>
  <c r="P796" i="3"/>
  <c r="P797" i="3"/>
  <c r="P798" i="3"/>
  <c r="P799" i="3"/>
  <c r="P800" i="3"/>
  <c r="P801" i="3"/>
  <c r="P802" i="3"/>
  <c r="P803" i="3"/>
  <c r="P804" i="3"/>
  <c r="P805" i="3"/>
  <c r="P806" i="3"/>
  <c r="P807" i="3"/>
  <c r="P808" i="3"/>
  <c r="P809" i="3"/>
  <c r="P810" i="3"/>
  <c r="P811" i="3"/>
  <c r="P812" i="3"/>
  <c r="P813" i="3"/>
  <c r="P814" i="3"/>
  <c r="P815" i="3"/>
  <c r="P816" i="3"/>
  <c r="P817" i="3"/>
  <c r="P818" i="3"/>
  <c r="P819" i="3"/>
  <c r="P820" i="3"/>
  <c r="P821" i="3"/>
  <c r="P822" i="3"/>
  <c r="P823" i="3"/>
  <c r="P824" i="3"/>
  <c r="P825" i="3"/>
  <c r="P826" i="3"/>
  <c r="P827" i="3"/>
  <c r="P828" i="3"/>
  <c r="P829" i="3"/>
  <c r="P830" i="3"/>
  <c r="P831" i="3"/>
  <c r="P832" i="3"/>
  <c r="P833" i="3"/>
  <c r="P834" i="3"/>
  <c r="P835" i="3"/>
  <c r="P836" i="3"/>
  <c r="P837" i="3"/>
  <c r="P838" i="3"/>
  <c r="P839" i="3"/>
  <c r="P840" i="3"/>
  <c r="P841" i="3"/>
  <c r="P842" i="3"/>
  <c r="P843" i="3"/>
  <c r="P844" i="3"/>
  <c r="P845" i="3"/>
  <c r="P846" i="3"/>
  <c r="P847" i="3"/>
  <c r="P848" i="3"/>
  <c r="P849" i="3"/>
  <c r="P850" i="3"/>
  <c r="P851" i="3"/>
  <c r="P852" i="3"/>
  <c r="P853" i="3"/>
  <c r="P854" i="3"/>
  <c r="P855" i="3"/>
  <c r="P856" i="3"/>
  <c r="P857" i="3"/>
  <c r="P858" i="3"/>
  <c r="P859" i="3"/>
  <c r="P860" i="3"/>
  <c r="P861" i="3"/>
  <c r="P862" i="3"/>
  <c r="P863" i="3"/>
  <c r="P864" i="3"/>
  <c r="P865" i="3"/>
  <c r="P866" i="3"/>
  <c r="P867" i="3"/>
  <c r="P868" i="3"/>
  <c r="P869" i="3"/>
  <c r="P870" i="3"/>
  <c r="P871" i="3"/>
  <c r="P872" i="3"/>
  <c r="P873" i="3"/>
  <c r="P874" i="3"/>
  <c r="P875" i="3"/>
  <c r="P876" i="3"/>
  <c r="P877" i="3"/>
  <c r="P878" i="3"/>
  <c r="P879" i="3"/>
  <c r="P880" i="3"/>
  <c r="P881" i="3"/>
  <c r="P882" i="3"/>
  <c r="P883" i="3"/>
  <c r="P884" i="3"/>
  <c r="P885" i="3"/>
  <c r="P886" i="3"/>
  <c r="P887" i="3"/>
  <c r="P888" i="3"/>
  <c r="P889" i="3"/>
  <c r="P890" i="3"/>
  <c r="P891" i="3"/>
  <c r="P892" i="3"/>
  <c r="P893" i="3"/>
  <c r="P894" i="3"/>
  <c r="P895" i="3"/>
  <c r="P896" i="3"/>
  <c r="P897" i="3"/>
  <c r="P898" i="3"/>
  <c r="P899" i="3"/>
  <c r="P900" i="3"/>
  <c r="P901" i="3"/>
  <c r="P902" i="3"/>
  <c r="P903" i="3"/>
  <c r="P904" i="3"/>
  <c r="P905" i="3"/>
  <c r="P906" i="3"/>
  <c r="P907" i="3"/>
  <c r="P908" i="3"/>
  <c r="P909" i="3"/>
  <c r="P910" i="3"/>
  <c r="P911" i="3"/>
  <c r="P912" i="3"/>
  <c r="P913" i="3"/>
  <c r="P914" i="3"/>
  <c r="P915" i="3"/>
  <c r="P916" i="3"/>
  <c r="P917" i="3"/>
  <c r="P918" i="3"/>
  <c r="P919" i="3"/>
  <c r="P920" i="3"/>
  <c r="P921" i="3"/>
  <c r="P922" i="3"/>
  <c r="P923" i="3"/>
  <c r="P924" i="3"/>
  <c r="P925" i="3"/>
  <c r="P926" i="3"/>
  <c r="P927" i="3"/>
  <c r="P928" i="3"/>
  <c r="P929" i="3"/>
  <c r="P930" i="3"/>
  <c r="P931" i="3"/>
  <c r="P932" i="3"/>
  <c r="P933" i="3"/>
  <c r="P934" i="3"/>
  <c r="P935" i="3"/>
  <c r="P936" i="3"/>
  <c r="P937" i="3"/>
  <c r="P938" i="3"/>
  <c r="P939" i="3"/>
  <c r="P940" i="3"/>
  <c r="P941" i="3"/>
  <c r="P942" i="3"/>
  <c r="P943" i="3"/>
  <c r="P944" i="3"/>
  <c r="P945" i="3"/>
  <c r="P946" i="3"/>
  <c r="P947" i="3"/>
  <c r="P948" i="3"/>
  <c r="P949" i="3"/>
  <c r="P950" i="3"/>
  <c r="P951" i="3"/>
  <c r="P952" i="3"/>
  <c r="P953" i="3"/>
  <c r="P954" i="3"/>
  <c r="P955" i="3"/>
  <c r="P956" i="3"/>
  <c r="P957" i="3"/>
  <c r="P958" i="3"/>
  <c r="P959" i="3"/>
  <c r="P960" i="3"/>
  <c r="P961" i="3"/>
  <c r="P962" i="3"/>
  <c r="P963" i="3"/>
  <c r="P964" i="3"/>
  <c r="P965" i="3"/>
  <c r="P966" i="3"/>
  <c r="P967" i="3"/>
  <c r="P968" i="3"/>
  <c r="P969" i="3"/>
  <c r="P970" i="3"/>
  <c r="P971" i="3"/>
  <c r="P972" i="3"/>
  <c r="P973" i="3"/>
  <c r="P974" i="3"/>
  <c r="P975" i="3"/>
  <c r="P976" i="3"/>
  <c r="P977" i="3"/>
  <c r="P978" i="3"/>
  <c r="P979" i="3"/>
  <c r="P980" i="3"/>
  <c r="P981" i="3"/>
  <c r="P982" i="3"/>
  <c r="P983" i="3"/>
  <c r="P984" i="3"/>
  <c r="P985" i="3"/>
  <c r="P986" i="3"/>
  <c r="P987" i="3"/>
  <c r="P988" i="3"/>
  <c r="P989" i="3"/>
  <c r="P990" i="3"/>
  <c r="P991" i="3"/>
  <c r="P992" i="3"/>
  <c r="P993" i="3"/>
  <c r="P994" i="3"/>
  <c r="P995" i="3"/>
  <c r="P996" i="3"/>
  <c r="P997" i="3"/>
  <c r="P998" i="3"/>
  <c r="P999" i="3"/>
  <c r="P1000" i="3"/>
  <c r="P1001" i="3"/>
  <c r="P1002" i="3"/>
  <c r="P1003" i="3"/>
  <c r="P1004" i="3"/>
  <c r="P1005" i="3"/>
  <c r="P1006" i="3"/>
  <c r="P1007" i="3"/>
  <c r="P1008" i="3"/>
  <c r="P1009" i="3"/>
  <c r="P1010" i="3"/>
  <c r="P1011" i="3"/>
  <c r="P1012" i="3"/>
  <c r="P1013" i="3"/>
  <c r="P1014" i="3"/>
  <c r="P1015" i="3"/>
  <c r="P1016" i="3"/>
  <c r="P1017" i="3"/>
  <c r="P1018" i="3"/>
  <c r="P1019" i="3"/>
  <c r="P1020" i="3"/>
  <c r="P1021" i="3"/>
  <c r="P1022" i="3"/>
  <c r="P1023" i="3"/>
  <c r="P1024" i="3"/>
  <c r="P1025" i="3"/>
  <c r="P1026" i="3"/>
  <c r="P1027" i="3"/>
  <c r="P1028" i="3"/>
  <c r="P1029" i="3"/>
  <c r="P1030" i="3"/>
  <c r="P1031" i="3"/>
  <c r="P1032" i="3"/>
  <c r="P1033" i="3"/>
  <c r="P1034" i="3"/>
  <c r="P1035" i="3"/>
  <c r="P1036" i="3"/>
  <c r="P1037" i="3"/>
  <c r="P1038" i="3"/>
  <c r="P1039" i="3"/>
  <c r="P1040" i="3"/>
  <c r="P1041" i="3"/>
  <c r="P1042" i="3"/>
  <c r="P1043" i="3"/>
  <c r="P1044" i="3"/>
  <c r="P1045" i="3"/>
  <c r="P1046" i="3"/>
  <c r="P1047" i="3"/>
  <c r="P1048" i="3"/>
  <c r="P1049" i="3"/>
  <c r="P1050" i="3"/>
  <c r="P1051" i="3"/>
  <c r="P1052" i="3"/>
  <c r="P1053" i="3"/>
  <c r="P1054" i="3"/>
  <c r="P1055" i="3"/>
  <c r="P1056" i="3"/>
  <c r="P1057" i="3"/>
  <c r="P1058" i="3"/>
  <c r="P1059" i="3"/>
  <c r="P1060" i="3"/>
  <c r="P1061" i="3"/>
  <c r="P1062" i="3"/>
  <c r="P1063" i="3"/>
  <c r="P1064" i="3"/>
  <c r="P1065" i="3"/>
  <c r="P1066" i="3"/>
  <c r="P1067" i="3"/>
  <c r="P1068" i="3"/>
  <c r="P1069" i="3"/>
  <c r="P1070" i="3"/>
  <c r="P1071" i="3"/>
  <c r="P1072" i="3"/>
  <c r="P1073" i="3"/>
  <c r="P1074" i="3"/>
  <c r="P1075" i="3"/>
  <c r="P1076" i="3"/>
  <c r="P1077" i="3"/>
  <c r="P1078" i="3"/>
  <c r="P1079" i="3"/>
  <c r="P1080" i="3"/>
  <c r="P1081" i="3"/>
  <c r="P1082" i="3"/>
  <c r="P1083" i="3"/>
  <c r="P1084" i="3"/>
  <c r="P1085" i="3"/>
  <c r="P1086" i="3"/>
  <c r="P1087" i="3"/>
  <c r="P1088" i="3"/>
  <c r="P1089" i="3"/>
  <c r="P1090" i="3"/>
  <c r="P1091" i="3"/>
  <c r="P1092" i="3"/>
  <c r="P1093" i="3"/>
  <c r="P1094" i="3"/>
  <c r="P1095" i="3"/>
  <c r="P1096" i="3"/>
  <c r="P1097" i="3"/>
  <c r="P1098" i="3"/>
  <c r="P1099" i="3"/>
  <c r="P1100" i="3"/>
  <c r="P1101" i="3"/>
  <c r="P1102" i="3"/>
  <c r="P1103" i="3"/>
  <c r="P1104" i="3"/>
  <c r="P1105" i="3"/>
  <c r="P1106" i="3"/>
  <c r="P1107" i="3"/>
  <c r="P1108" i="3"/>
  <c r="P1109" i="3"/>
  <c r="P1110" i="3"/>
  <c r="P1111" i="3"/>
  <c r="P1112" i="3"/>
  <c r="P1113" i="3"/>
  <c r="P1114" i="3"/>
  <c r="P1115" i="3"/>
  <c r="P1116" i="3"/>
  <c r="P1117" i="3"/>
  <c r="P1118" i="3"/>
  <c r="P1119" i="3"/>
  <c r="P1120" i="3"/>
  <c r="P1121" i="3"/>
  <c r="P1122" i="3"/>
  <c r="P1123" i="3"/>
  <c r="P1124" i="3"/>
  <c r="P1125" i="3"/>
  <c r="P1126" i="3"/>
  <c r="P1127" i="3"/>
  <c r="P1128" i="3"/>
  <c r="P1129" i="3"/>
  <c r="P1130" i="3"/>
  <c r="P1131" i="3"/>
  <c r="P1132" i="3"/>
  <c r="P1133" i="3"/>
  <c r="P1134" i="3"/>
  <c r="P1135" i="3"/>
  <c r="P1136" i="3"/>
  <c r="P1137" i="3"/>
  <c r="P1138" i="3"/>
  <c r="P1139" i="3"/>
  <c r="P1140" i="3"/>
  <c r="P1141" i="3"/>
  <c r="P1142" i="3"/>
  <c r="P1143" i="3"/>
  <c r="P1144" i="3"/>
  <c r="P1145" i="3"/>
  <c r="P1146" i="3"/>
  <c r="P1147" i="3"/>
  <c r="P1148" i="3"/>
  <c r="P1149" i="3"/>
  <c r="P1150" i="3"/>
  <c r="P1151" i="3"/>
  <c r="P1152" i="3"/>
  <c r="P1153" i="3"/>
  <c r="P1154" i="3"/>
  <c r="P1155" i="3"/>
  <c r="P1156" i="3"/>
  <c r="P1157" i="3"/>
  <c r="P1158" i="3"/>
  <c r="P1159" i="3"/>
  <c r="P1160" i="3"/>
  <c r="P1161" i="3"/>
  <c r="P1162" i="3"/>
  <c r="P1163" i="3"/>
  <c r="P1164" i="3"/>
  <c r="P1165" i="3"/>
  <c r="P1166" i="3"/>
  <c r="P1167" i="3"/>
  <c r="P1168" i="3"/>
  <c r="P1169" i="3"/>
  <c r="P1170" i="3"/>
  <c r="P1171" i="3"/>
  <c r="P1172" i="3"/>
  <c r="P1173" i="3"/>
  <c r="P1174" i="3"/>
  <c r="P1175" i="3"/>
  <c r="P1176" i="3"/>
  <c r="P1177" i="3"/>
  <c r="P1178" i="3"/>
  <c r="P1179" i="3"/>
  <c r="P1180" i="3"/>
  <c r="P1181" i="3"/>
  <c r="P1182" i="3"/>
  <c r="P1183" i="3"/>
  <c r="P1184" i="3"/>
  <c r="P1185" i="3"/>
  <c r="P1186" i="3"/>
  <c r="P1187" i="3"/>
  <c r="P1188" i="3"/>
  <c r="P1189" i="3"/>
  <c r="P1190" i="3"/>
  <c r="P1191" i="3"/>
  <c r="P1192" i="3"/>
  <c r="P1193" i="3"/>
  <c r="P1194" i="3"/>
  <c r="P1195" i="3"/>
  <c r="P1196" i="3"/>
  <c r="P1197" i="3"/>
  <c r="P1198" i="3"/>
  <c r="P1199" i="3"/>
  <c r="P1200" i="3"/>
  <c r="P1201" i="3"/>
  <c r="P1202" i="3"/>
  <c r="P1203" i="3"/>
  <c r="P1204" i="3"/>
  <c r="P1205" i="3"/>
  <c r="P1206" i="3"/>
  <c r="P1207" i="3"/>
  <c r="P1208" i="3"/>
  <c r="P1209" i="3"/>
  <c r="P1210" i="3"/>
  <c r="P1211" i="3"/>
  <c r="P1212" i="3"/>
  <c r="P1213" i="3"/>
  <c r="P1214" i="3"/>
  <c r="P1215" i="3"/>
  <c r="P1216" i="3"/>
  <c r="P1217" i="3"/>
  <c r="P1218" i="3"/>
  <c r="P1219" i="3"/>
  <c r="P1220" i="3"/>
  <c r="P1221" i="3"/>
  <c r="P1222" i="3"/>
  <c r="P1223" i="3"/>
  <c r="P1224" i="3"/>
  <c r="P1225" i="3"/>
  <c r="P1226" i="3"/>
  <c r="P1227" i="3"/>
  <c r="P1228" i="3"/>
  <c r="P1229" i="3"/>
  <c r="P1230" i="3"/>
  <c r="P1231" i="3"/>
  <c r="P1232" i="3"/>
  <c r="P1233" i="3"/>
  <c r="P1234" i="3"/>
  <c r="P1235" i="3"/>
  <c r="P1236" i="3"/>
  <c r="P1237" i="3"/>
  <c r="P1238" i="3"/>
  <c r="P1239" i="3"/>
  <c r="P1240" i="3"/>
  <c r="P1241" i="3"/>
  <c r="P1242" i="3"/>
  <c r="P1243" i="3"/>
  <c r="P1244" i="3"/>
  <c r="P1245" i="3"/>
  <c r="P1246" i="3"/>
  <c r="P1247" i="3"/>
  <c r="P1248" i="3"/>
  <c r="P1249" i="3"/>
  <c r="P1250" i="3"/>
  <c r="P1251" i="3"/>
  <c r="P1252" i="3"/>
  <c r="P1253" i="3"/>
  <c r="P1254" i="3"/>
  <c r="P1255" i="3"/>
  <c r="P1256" i="3"/>
  <c r="P1257" i="3"/>
  <c r="P1258" i="3"/>
  <c r="P1259" i="3"/>
  <c r="P1260" i="3"/>
  <c r="P1261" i="3"/>
  <c r="P1262" i="3"/>
  <c r="P1263" i="3"/>
  <c r="P1264" i="3"/>
  <c r="P1265" i="3"/>
  <c r="P1266" i="3"/>
  <c r="P1267" i="3"/>
  <c r="P1268" i="3"/>
  <c r="P1269" i="3"/>
  <c r="P1270" i="3"/>
  <c r="P1271" i="3"/>
  <c r="P1272" i="3"/>
  <c r="P1273" i="3"/>
  <c r="P1274" i="3"/>
  <c r="P1275" i="3"/>
  <c r="P1276" i="3"/>
  <c r="P1277" i="3"/>
  <c r="P1278" i="3"/>
  <c r="P1279" i="3"/>
  <c r="P1280" i="3"/>
  <c r="P1281" i="3"/>
  <c r="P1282" i="3"/>
  <c r="P1283" i="3"/>
  <c r="P1284" i="3"/>
  <c r="P1285" i="3"/>
  <c r="P1286" i="3"/>
  <c r="P1287" i="3"/>
  <c r="P1288" i="3"/>
  <c r="P1289" i="3"/>
  <c r="P1290" i="3"/>
  <c r="P1291" i="3"/>
  <c r="P1292" i="3"/>
  <c r="P1293" i="3"/>
  <c r="P1294" i="3"/>
  <c r="P1295" i="3"/>
  <c r="P1296" i="3"/>
  <c r="P1297" i="3"/>
  <c r="P1298" i="3"/>
  <c r="P1299" i="3"/>
  <c r="P1300" i="3"/>
  <c r="P1301" i="3"/>
  <c r="P1302" i="3"/>
  <c r="P1303" i="3"/>
  <c r="P1304" i="3"/>
  <c r="P1305" i="3"/>
  <c r="P1306" i="3"/>
  <c r="P1307" i="3"/>
  <c r="P1308" i="3"/>
  <c r="P1309" i="3"/>
  <c r="P1310" i="3"/>
  <c r="P1311" i="3"/>
  <c r="P1312" i="3"/>
  <c r="P1313" i="3"/>
  <c r="P1314" i="3"/>
  <c r="P1315" i="3"/>
  <c r="P1316" i="3"/>
  <c r="P1317" i="3"/>
  <c r="P1318" i="3"/>
  <c r="P1319" i="3"/>
  <c r="P1320" i="3"/>
  <c r="P1321" i="3"/>
  <c r="P1322" i="3"/>
  <c r="P1323" i="3"/>
  <c r="P1324" i="3"/>
  <c r="P1325" i="3"/>
  <c r="P1326" i="3"/>
  <c r="P1327" i="3"/>
  <c r="P1328" i="3"/>
  <c r="P1329" i="3"/>
  <c r="P1330" i="3"/>
  <c r="P1331" i="3"/>
  <c r="P1332" i="3"/>
  <c r="P1333" i="3"/>
  <c r="P1334" i="3"/>
  <c r="P1335" i="3"/>
  <c r="P1336" i="3"/>
  <c r="P1337" i="3"/>
  <c r="P1338" i="3"/>
  <c r="P1339" i="3"/>
  <c r="P1340" i="3"/>
  <c r="P1341" i="3"/>
  <c r="P1342" i="3"/>
  <c r="P1343" i="3"/>
  <c r="P1344" i="3"/>
  <c r="P1345" i="3"/>
  <c r="P1346" i="3"/>
  <c r="P1347" i="3"/>
  <c r="P1348" i="3"/>
  <c r="P1349" i="3"/>
  <c r="P1350" i="3"/>
  <c r="P1351" i="3"/>
  <c r="P1352" i="3"/>
  <c r="P1353" i="3"/>
  <c r="P1354" i="3"/>
  <c r="P1355" i="3"/>
  <c r="P1356" i="3"/>
  <c r="P1357" i="3"/>
  <c r="P1358" i="3"/>
  <c r="P1359" i="3"/>
  <c r="P1360" i="3"/>
  <c r="P1361" i="3"/>
  <c r="P1362" i="3"/>
  <c r="P1363" i="3"/>
  <c r="P1364" i="3"/>
  <c r="P1365" i="3"/>
  <c r="P1366" i="3"/>
  <c r="P1367" i="3"/>
  <c r="P1368" i="3"/>
  <c r="P1369" i="3"/>
  <c r="P1370" i="3"/>
  <c r="P1371" i="3"/>
  <c r="P1372" i="3"/>
  <c r="P1373" i="3"/>
  <c r="P1374" i="3"/>
  <c r="P1375" i="3"/>
  <c r="P1376" i="3"/>
  <c r="P1377" i="3"/>
  <c r="P1378" i="3"/>
  <c r="P1379" i="3"/>
  <c r="P1380" i="3"/>
  <c r="P1381" i="3"/>
  <c r="P1382" i="3"/>
  <c r="P1383" i="3"/>
  <c r="P1384" i="3"/>
  <c r="P1385" i="3"/>
  <c r="P1386" i="3"/>
  <c r="P1387" i="3"/>
  <c r="P1388" i="3"/>
  <c r="P1389" i="3"/>
  <c r="P1390" i="3"/>
  <c r="P1391" i="3"/>
  <c r="P1392" i="3"/>
  <c r="P1393" i="3"/>
  <c r="P1394" i="3"/>
  <c r="P1395" i="3"/>
  <c r="P1396" i="3"/>
  <c r="P1397" i="3"/>
  <c r="P1398" i="3"/>
  <c r="P1399" i="3"/>
  <c r="P1400" i="3"/>
  <c r="P1401" i="3"/>
  <c r="P1402" i="3"/>
  <c r="P1403" i="3"/>
  <c r="P1404" i="3"/>
  <c r="P1405" i="3"/>
  <c r="P1406" i="3"/>
  <c r="P1407" i="3"/>
  <c r="P1408" i="3"/>
  <c r="P1409" i="3"/>
  <c r="P1410" i="3"/>
  <c r="P1411" i="3"/>
  <c r="P1412" i="3"/>
  <c r="P1413" i="3"/>
  <c r="P1414" i="3"/>
  <c r="P1415" i="3"/>
  <c r="P1416" i="3"/>
  <c r="P1417" i="3"/>
  <c r="P1418" i="3"/>
  <c r="P1419" i="3"/>
  <c r="P1420" i="3"/>
  <c r="P1421" i="3"/>
  <c r="P1422" i="3"/>
  <c r="P1423" i="3"/>
  <c r="P1424" i="3"/>
  <c r="P1425" i="3"/>
  <c r="P1426" i="3"/>
  <c r="P1427" i="3"/>
  <c r="P1428" i="3"/>
  <c r="P1429" i="3"/>
  <c r="P1430" i="3"/>
  <c r="P1431" i="3"/>
  <c r="P1432" i="3"/>
  <c r="P1433" i="3"/>
  <c r="P1434" i="3"/>
  <c r="P1435" i="3"/>
  <c r="P1436" i="3"/>
  <c r="P1437" i="3"/>
  <c r="P1438" i="3"/>
  <c r="P1439" i="3"/>
  <c r="P1440" i="3"/>
  <c r="P1441" i="3"/>
  <c r="P1442" i="3"/>
  <c r="P1443" i="3"/>
  <c r="P1444" i="3"/>
  <c r="P1445" i="3"/>
  <c r="P1446" i="3"/>
  <c r="P1447" i="3"/>
  <c r="P1448" i="3"/>
  <c r="P1449" i="3"/>
  <c r="P1450" i="3"/>
  <c r="P1451" i="3"/>
  <c r="P1452" i="3"/>
  <c r="P1453" i="3"/>
  <c r="P1454" i="3"/>
  <c r="P1455" i="3"/>
  <c r="P1456" i="3"/>
  <c r="P1457" i="3"/>
  <c r="P1458" i="3"/>
  <c r="P1459" i="3"/>
  <c r="P1460" i="3"/>
  <c r="P1461" i="3"/>
  <c r="P1462" i="3"/>
  <c r="P1463" i="3"/>
  <c r="P1464" i="3"/>
  <c r="P1465" i="3"/>
  <c r="P1466" i="3"/>
  <c r="P1467" i="3"/>
  <c r="P1468" i="3"/>
  <c r="P1469" i="3"/>
  <c r="P1470" i="3"/>
  <c r="P1471" i="3"/>
  <c r="P1472" i="3"/>
  <c r="P1473" i="3"/>
  <c r="P1474" i="3"/>
  <c r="P1475" i="3"/>
  <c r="P1476" i="3"/>
  <c r="P1477" i="3"/>
  <c r="P1478" i="3"/>
  <c r="P1479" i="3"/>
  <c r="P1480" i="3"/>
  <c r="P1481" i="3"/>
  <c r="P1482" i="3"/>
  <c r="P1483" i="3"/>
  <c r="P1484" i="3"/>
  <c r="P1485" i="3"/>
  <c r="P1486" i="3"/>
  <c r="P1487" i="3"/>
  <c r="P1488" i="3"/>
  <c r="P1489" i="3"/>
  <c r="P1490" i="3"/>
  <c r="P1491" i="3"/>
  <c r="P1492" i="3"/>
  <c r="P1493" i="3"/>
  <c r="P1494" i="3"/>
  <c r="P1495" i="3"/>
  <c r="P1496" i="3"/>
  <c r="P1497" i="3"/>
  <c r="P1498" i="3"/>
  <c r="P1499" i="3"/>
  <c r="P1500" i="3"/>
  <c r="P1501" i="3"/>
  <c r="P1502" i="3"/>
  <c r="P1503" i="3"/>
  <c r="P1504" i="3"/>
  <c r="P1505" i="3"/>
  <c r="P1506" i="3"/>
  <c r="P1507" i="3"/>
  <c r="P1508" i="3"/>
  <c r="P1509" i="3"/>
  <c r="P1510" i="3"/>
  <c r="P1511" i="3"/>
  <c r="P1512" i="3"/>
  <c r="P1513" i="3"/>
  <c r="P1514" i="3"/>
  <c r="P1515" i="3"/>
  <c r="P1516" i="3"/>
  <c r="P1517" i="3"/>
  <c r="P1518" i="3"/>
  <c r="P1519" i="3"/>
  <c r="P1520" i="3"/>
  <c r="P1521" i="3"/>
  <c r="P1522" i="3"/>
  <c r="P1523" i="3"/>
  <c r="P1524" i="3"/>
  <c r="P1525" i="3"/>
  <c r="P1526" i="3"/>
  <c r="P1527" i="3"/>
  <c r="P1528" i="3"/>
  <c r="P1529" i="3"/>
  <c r="P1530" i="3"/>
  <c r="P1531" i="3"/>
  <c r="P1532" i="3"/>
  <c r="P1533" i="3"/>
  <c r="P1534" i="3"/>
  <c r="P1535" i="3"/>
  <c r="P1536" i="3"/>
  <c r="P1537" i="3"/>
  <c r="P1538" i="3"/>
  <c r="P1539" i="3"/>
  <c r="P1540" i="3"/>
  <c r="P1541" i="3"/>
  <c r="P1542" i="3"/>
  <c r="P1543" i="3"/>
  <c r="P1544" i="3"/>
  <c r="P1545" i="3"/>
  <c r="P1546" i="3"/>
  <c r="P1547" i="3"/>
  <c r="P1548" i="3"/>
  <c r="P1549" i="3"/>
  <c r="P1550" i="3"/>
  <c r="P1551" i="3"/>
  <c r="P1552" i="3"/>
  <c r="P1553" i="3"/>
  <c r="P1554" i="3"/>
  <c r="P1555" i="3"/>
  <c r="P1556" i="3"/>
  <c r="P1557" i="3"/>
  <c r="P1558" i="3"/>
  <c r="P1559" i="3"/>
  <c r="P1560" i="3"/>
  <c r="P1561" i="3"/>
  <c r="P1562" i="3"/>
  <c r="P1563" i="3"/>
  <c r="P1564" i="3"/>
  <c r="P1565" i="3"/>
  <c r="P1566" i="3"/>
  <c r="P1567" i="3"/>
  <c r="P1568" i="3"/>
  <c r="P1569" i="3"/>
  <c r="P1570" i="3"/>
  <c r="P1571" i="3"/>
  <c r="P1572" i="3"/>
  <c r="P1573" i="3"/>
  <c r="P1574" i="3"/>
  <c r="P1575" i="3"/>
  <c r="P1576" i="3"/>
  <c r="P1577" i="3"/>
  <c r="P1578" i="3"/>
  <c r="P1579" i="3"/>
  <c r="P1580" i="3"/>
  <c r="P1581" i="3"/>
  <c r="P1582" i="3"/>
  <c r="P1583" i="3"/>
  <c r="P1584" i="3"/>
  <c r="P1585" i="3"/>
  <c r="P1586" i="3"/>
  <c r="P1587" i="3"/>
  <c r="P1588" i="3"/>
  <c r="P1589" i="3"/>
  <c r="P1590" i="3"/>
  <c r="P1591" i="3"/>
  <c r="P1592" i="3"/>
  <c r="P1593" i="3"/>
  <c r="P1594" i="3"/>
  <c r="P1595" i="3"/>
  <c r="P1596" i="3"/>
  <c r="P1597" i="3"/>
  <c r="P1598" i="3"/>
  <c r="P1599" i="3"/>
  <c r="P1600" i="3"/>
  <c r="P1601" i="3"/>
  <c r="P1602" i="3"/>
  <c r="P1603" i="3"/>
  <c r="P1604" i="3"/>
  <c r="P1605" i="3"/>
  <c r="P1606" i="3"/>
  <c r="P1607" i="3"/>
  <c r="P1608" i="3"/>
  <c r="P1609" i="3"/>
  <c r="P1610" i="3"/>
  <c r="P1611" i="3"/>
  <c r="P1612" i="3"/>
  <c r="P1613" i="3"/>
  <c r="P1614" i="3"/>
  <c r="P1615" i="3"/>
  <c r="P1616" i="3"/>
  <c r="P1617" i="3"/>
  <c r="P1618" i="3"/>
  <c r="P1619" i="3"/>
  <c r="P1620" i="3"/>
  <c r="P1621" i="3"/>
  <c r="P1622" i="3"/>
  <c r="P1623" i="3"/>
  <c r="P1624" i="3"/>
  <c r="P1625" i="3"/>
  <c r="P1626" i="3"/>
  <c r="P1627" i="3"/>
  <c r="P1628" i="3"/>
  <c r="P1629" i="3"/>
  <c r="P1630" i="3"/>
  <c r="P1631" i="3"/>
  <c r="P1632" i="3"/>
  <c r="P1633" i="3"/>
  <c r="P1634" i="3"/>
  <c r="P1635" i="3"/>
  <c r="P1636" i="3"/>
  <c r="P1637" i="3"/>
  <c r="P1638" i="3"/>
  <c r="P1639" i="3"/>
  <c r="P1640" i="3"/>
  <c r="P1641" i="3"/>
  <c r="P1642" i="3"/>
  <c r="P1643" i="3"/>
  <c r="P1644" i="3"/>
  <c r="P1645" i="3"/>
  <c r="P1646" i="3"/>
  <c r="P1647" i="3"/>
  <c r="P1648" i="3"/>
  <c r="P1649" i="3"/>
  <c r="P1650" i="3"/>
  <c r="P1651" i="3"/>
  <c r="P1652" i="3"/>
  <c r="P1653" i="3"/>
  <c r="P1654" i="3"/>
  <c r="P1655" i="3"/>
  <c r="P1656" i="3"/>
  <c r="P1657" i="3"/>
  <c r="P1658" i="3"/>
  <c r="P1659" i="3"/>
  <c r="P1660" i="3"/>
  <c r="P1661" i="3"/>
  <c r="P1662" i="3"/>
  <c r="P1663" i="3"/>
  <c r="P1664" i="3"/>
  <c r="P1665" i="3"/>
  <c r="P1666" i="3"/>
  <c r="P1667" i="3"/>
  <c r="P1668" i="3"/>
  <c r="P1669" i="3"/>
  <c r="P1670" i="3"/>
  <c r="P1671" i="3"/>
  <c r="P1672" i="3"/>
  <c r="P1673" i="3"/>
  <c r="P1674" i="3"/>
  <c r="P1675" i="3"/>
  <c r="P1676" i="3"/>
  <c r="P1677" i="3"/>
  <c r="P1678" i="3"/>
  <c r="P1679" i="3"/>
  <c r="P1680" i="3"/>
  <c r="P1681" i="3"/>
  <c r="P1682" i="3"/>
  <c r="P1683" i="3"/>
  <c r="P1684" i="3"/>
  <c r="P1685" i="3"/>
  <c r="P1686" i="3"/>
  <c r="P1687" i="3"/>
  <c r="P1688" i="3"/>
  <c r="P1689" i="3"/>
  <c r="P1690" i="3"/>
  <c r="P1691" i="3"/>
  <c r="P1692" i="3"/>
  <c r="P1693" i="3"/>
  <c r="P1694" i="3"/>
  <c r="P1695" i="3"/>
  <c r="P1696" i="3"/>
  <c r="P1697" i="3"/>
  <c r="P1698" i="3"/>
  <c r="P1699" i="3"/>
  <c r="P1700" i="3"/>
  <c r="P1701" i="3"/>
  <c r="P1702" i="3"/>
  <c r="P1703" i="3"/>
  <c r="P1704" i="3"/>
  <c r="P1705" i="3"/>
  <c r="P1706" i="3"/>
  <c r="P1707" i="3"/>
  <c r="P1708" i="3"/>
  <c r="P1709" i="3"/>
  <c r="P1710" i="3"/>
  <c r="P1711" i="3"/>
  <c r="P1712" i="3"/>
  <c r="P1713" i="3"/>
  <c r="P1714" i="3"/>
  <c r="P1715" i="3"/>
  <c r="P1716" i="3"/>
  <c r="P1717" i="3"/>
  <c r="P1718" i="3"/>
  <c r="P1719" i="3"/>
  <c r="P1720" i="3"/>
  <c r="P1721" i="3"/>
  <c r="P1722" i="3"/>
  <c r="P1723" i="3"/>
  <c r="P1724" i="3"/>
  <c r="P1725" i="3"/>
  <c r="P1726" i="3"/>
  <c r="P1727" i="3"/>
  <c r="P1728" i="3"/>
  <c r="P1729" i="3"/>
  <c r="P1730" i="3"/>
  <c r="P1731" i="3"/>
  <c r="P1732" i="3"/>
  <c r="P1733" i="3"/>
  <c r="P1734" i="3"/>
  <c r="P1735" i="3"/>
  <c r="P1736" i="3"/>
  <c r="P1737" i="3"/>
  <c r="P1738" i="3"/>
  <c r="P1739" i="3"/>
  <c r="P1740" i="3"/>
  <c r="P1741" i="3"/>
  <c r="P1742" i="3"/>
  <c r="P1743" i="3"/>
  <c r="P1744" i="3"/>
  <c r="P1745" i="3"/>
  <c r="P1746" i="3"/>
  <c r="P1747" i="3"/>
  <c r="P1748" i="3"/>
  <c r="P1749" i="3"/>
  <c r="P1750" i="3"/>
  <c r="P1751" i="3"/>
  <c r="P1752" i="3"/>
  <c r="P1753" i="3"/>
  <c r="P1754" i="3"/>
  <c r="P1755" i="3"/>
  <c r="P1756" i="3"/>
  <c r="P1757" i="3"/>
  <c r="P1758" i="3"/>
  <c r="P1759" i="3"/>
  <c r="P1760" i="3"/>
  <c r="P1761" i="3"/>
  <c r="P1762" i="3"/>
  <c r="P1763" i="3"/>
  <c r="P1764" i="3"/>
  <c r="P1765" i="3"/>
  <c r="P1766" i="3"/>
  <c r="P1767" i="3"/>
  <c r="P1768" i="3"/>
  <c r="P1769" i="3"/>
  <c r="P1770" i="3"/>
  <c r="P1771" i="3"/>
  <c r="P1772" i="3"/>
  <c r="P1773" i="3"/>
  <c r="P1774" i="3"/>
  <c r="P1775" i="3"/>
  <c r="P1776" i="3"/>
  <c r="P1777" i="3"/>
  <c r="P1778" i="3"/>
  <c r="P1779" i="3"/>
  <c r="P1780" i="3"/>
  <c r="P1781" i="3"/>
  <c r="P1782" i="3"/>
  <c r="P1783" i="3"/>
  <c r="P1784" i="3"/>
  <c r="P1785" i="3"/>
  <c r="P1786" i="3"/>
  <c r="P1787" i="3"/>
  <c r="P1788" i="3"/>
  <c r="P1789" i="3"/>
  <c r="P1790" i="3"/>
  <c r="P1791" i="3"/>
  <c r="P1792" i="3"/>
  <c r="P1793" i="3"/>
  <c r="P1794" i="3"/>
  <c r="P1795" i="3"/>
  <c r="P1796" i="3"/>
  <c r="P1797" i="3"/>
  <c r="P1798" i="3"/>
  <c r="P1799" i="3"/>
  <c r="P1800" i="3"/>
  <c r="P1801" i="3"/>
  <c r="P1802" i="3"/>
  <c r="P1803" i="3"/>
  <c r="P1804" i="3"/>
  <c r="P1805" i="3"/>
  <c r="P1806" i="3"/>
  <c r="P1807" i="3"/>
  <c r="P1808" i="3"/>
  <c r="P1809" i="3"/>
  <c r="P1810" i="3"/>
  <c r="P1811" i="3"/>
  <c r="P1812" i="3"/>
  <c r="P1813" i="3"/>
  <c r="P1814" i="3"/>
  <c r="P1815" i="3"/>
  <c r="P1816" i="3"/>
  <c r="P1817" i="3"/>
  <c r="P1818" i="3"/>
  <c r="P1819" i="3"/>
  <c r="P1820" i="3"/>
  <c r="P1821" i="3"/>
  <c r="P1822" i="3"/>
  <c r="P1823" i="3"/>
  <c r="P1824" i="3"/>
  <c r="P1825" i="3"/>
  <c r="P1826" i="3"/>
  <c r="P1827" i="3"/>
  <c r="P1828" i="3"/>
  <c r="P1829" i="3"/>
  <c r="P1830" i="3"/>
  <c r="P1831" i="3"/>
  <c r="P1832" i="3"/>
  <c r="P1833" i="3"/>
  <c r="P1834" i="3"/>
  <c r="P1835" i="3"/>
  <c r="P1836" i="3"/>
  <c r="P1837" i="3"/>
  <c r="P1838" i="3"/>
  <c r="P1839" i="3"/>
  <c r="P1840" i="3"/>
  <c r="P1841" i="3"/>
  <c r="P1842" i="3"/>
  <c r="P1843" i="3"/>
  <c r="P1844" i="3"/>
  <c r="P1845" i="3"/>
  <c r="P1846" i="3"/>
  <c r="P1847" i="3"/>
  <c r="P1848" i="3"/>
  <c r="P1849" i="3"/>
  <c r="P1850" i="3"/>
  <c r="P1851" i="3"/>
  <c r="P1852" i="3"/>
  <c r="P1853" i="3"/>
  <c r="P1854" i="3"/>
  <c r="P1855" i="3"/>
  <c r="P1856" i="3"/>
  <c r="P1857" i="3"/>
  <c r="P1858" i="3"/>
  <c r="P1859" i="3"/>
  <c r="P1860" i="3"/>
  <c r="P1861" i="3"/>
  <c r="P1862" i="3"/>
  <c r="P1863" i="3"/>
  <c r="P1864" i="3"/>
  <c r="P1865" i="3"/>
  <c r="P1866" i="3"/>
  <c r="P1867" i="3"/>
  <c r="P1868" i="3"/>
  <c r="P1869" i="3"/>
  <c r="P1870" i="3"/>
  <c r="P1871" i="3"/>
  <c r="P1872" i="3"/>
  <c r="P1873" i="3"/>
  <c r="P1874" i="3"/>
  <c r="P1875" i="3"/>
  <c r="P1876" i="3"/>
  <c r="P1877" i="3"/>
  <c r="P1878" i="3"/>
  <c r="P1879" i="3"/>
  <c r="P1880" i="3"/>
  <c r="P1881" i="3"/>
  <c r="P1882" i="3"/>
  <c r="P1883" i="3"/>
  <c r="P1884" i="3"/>
  <c r="P1885" i="3"/>
  <c r="P1886" i="3"/>
  <c r="P1887" i="3"/>
  <c r="P1888" i="3"/>
  <c r="P1889" i="3"/>
  <c r="P1890" i="3"/>
  <c r="P1891" i="3"/>
  <c r="P1892" i="3"/>
  <c r="P1893" i="3"/>
  <c r="P1894" i="3"/>
  <c r="P1895" i="3"/>
  <c r="P1896" i="3"/>
  <c r="P1897" i="3"/>
  <c r="P1898" i="3"/>
  <c r="P1899" i="3"/>
  <c r="P1900" i="3"/>
  <c r="P1901" i="3"/>
  <c r="P1902" i="3"/>
  <c r="P1903" i="3"/>
  <c r="P1904" i="3"/>
  <c r="P1905" i="3"/>
  <c r="P1906" i="3"/>
  <c r="P1907" i="3"/>
  <c r="P1908" i="3"/>
  <c r="P1909" i="3"/>
  <c r="P1910" i="3"/>
  <c r="P1911" i="3"/>
  <c r="P1912" i="3"/>
  <c r="P1913" i="3"/>
  <c r="P1914" i="3"/>
  <c r="P1915" i="3"/>
  <c r="P1916" i="3"/>
  <c r="P1917" i="3"/>
  <c r="P1918" i="3"/>
  <c r="P1919" i="3"/>
  <c r="P1920" i="3"/>
  <c r="P1921" i="3"/>
  <c r="P1922" i="3"/>
  <c r="P1923" i="3"/>
  <c r="P1924" i="3"/>
  <c r="P1925" i="3"/>
  <c r="P1926" i="3"/>
  <c r="P1927" i="3"/>
  <c r="P1928" i="3"/>
  <c r="P1929" i="3"/>
  <c r="P1930" i="3"/>
  <c r="P1931" i="3"/>
  <c r="P1932" i="3"/>
  <c r="P1933" i="3"/>
  <c r="P1934" i="3"/>
  <c r="P1935" i="3"/>
  <c r="P1936" i="3"/>
  <c r="P1937" i="3"/>
  <c r="P1938" i="3"/>
  <c r="P1939" i="3"/>
  <c r="P1940" i="3"/>
  <c r="P1941" i="3"/>
  <c r="P1942" i="3"/>
  <c r="P1943" i="3"/>
  <c r="P1944" i="3"/>
  <c r="P1945" i="3"/>
  <c r="P1946" i="3"/>
  <c r="P1947" i="3"/>
  <c r="P1948" i="3"/>
  <c r="P1949" i="3"/>
  <c r="P1950" i="3"/>
  <c r="P1951" i="3"/>
  <c r="P1952" i="3"/>
  <c r="P1953" i="3"/>
  <c r="P1954" i="3"/>
  <c r="P1955" i="3"/>
  <c r="P1956" i="3"/>
  <c r="P1957" i="3"/>
  <c r="P1958" i="3"/>
  <c r="P1959" i="3"/>
  <c r="P1960" i="3"/>
  <c r="P1961" i="3"/>
  <c r="P1962" i="3"/>
  <c r="P1963" i="3"/>
  <c r="P1964" i="3"/>
  <c r="P1965" i="3"/>
  <c r="P1966" i="3"/>
  <c r="P1967" i="3"/>
  <c r="P1968" i="3"/>
  <c r="P1969" i="3"/>
  <c r="P1970" i="3"/>
  <c r="P1971" i="3"/>
  <c r="P1972" i="3"/>
  <c r="P1973" i="3"/>
  <c r="P1974" i="3"/>
  <c r="P1975" i="3"/>
  <c r="P1976" i="3"/>
  <c r="P1977" i="3"/>
  <c r="P1978" i="3"/>
  <c r="P1979" i="3"/>
  <c r="P1980" i="3"/>
  <c r="P1981" i="3"/>
  <c r="P1982" i="3"/>
  <c r="P1983" i="3"/>
  <c r="P1984" i="3"/>
  <c r="P1985" i="3"/>
  <c r="P1986" i="3"/>
  <c r="P1987" i="3"/>
  <c r="P1988" i="3"/>
  <c r="P1989" i="3"/>
  <c r="P1990" i="3"/>
  <c r="P1991" i="3"/>
  <c r="P1992" i="3"/>
  <c r="P1993" i="3"/>
  <c r="P1994" i="3"/>
  <c r="P1995" i="3"/>
  <c r="P1996" i="3"/>
  <c r="P1997" i="3"/>
  <c r="P1998" i="3"/>
  <c r="P1999" i="3"/>
  <c r="P2000" i="3"/>
  <c r="P2001" i="3"/>
  <c r="L2" i="3"/>
  <c r="L3" i="3"/>
  <c r="L4" i="3"/>
  <c r="L5" i="3"/>
  <c r="L6" i="3"/>
  <c r="L7" i="3"/>
  <c r="L8" i="3"/>
  <c r="L9" i="3"/>
  <c r="L10" i="3"/>
  <c r="L11" i="3"/>
  <c r="L12" i="3"/>
  <c r="L13" i="3"/>
  <c r="L14" i="3"/>
  <c r="L15" i="3"/>
  <c r="L16" i="3"/>
  <c r="L17" i="3"/>
  <c r="L18" i="3"/>
  <c r="L19" i="3"/>
  <c r="L20" i="3"/>
  <c r="L21" i="3"/>
  <c r="L22" i="3"/>
  <c r="L23" i="3"/>
  <c r="L24" i="3"/>
  <c r="L25" i="3"/>
  <c r="L26" i="3"/>
  <c r="L27" i="3"/>
  <c r="L28" i="3"/>
  <c r="L29" i="3"/>
  <c r="L30" i="3"/>
  <c r="L31" i="3"/>
  <c r="L32" i="3"/>
  <c r="L33" i="3"/>
  <c r="L34" i="3"/>
  <c r="L35" i="3"/>
  <c r="L36" i="3"/>
  <c r="L37" i="3"/>
  <c r="L38" i="3"/>
  <c r="L39" i="3"/>
  <c r="L40" i="3"/>
  <c r="L41" i="3"/>
  <c r="L42" i="3"/>
  <c r="L43" i="3"/>
  <c r="L44" i="3"/>
  <c r="L45" i="3"/>
  <c r="L46" i="3"/>
  <c r="L47" i="3"/>
  <c r="L48" i="3"/>
  <c r="L49" i="3"/>
  <c r="L50" i="3"/>
  <c r="L51" i="3"/>
  <c r="L52" i="3"/>
  <c r="L53" i="3"/>
  <c r="L54" i="3"/>
  <c r="L55" i="3"/>
  <c r="L56" i="3"/>
  <c r="L57" i="3"/>
  <c r="L58" i="3"/>
  <c r="L59" i="3"/>
  <c r="L60" i="3"/>
  <c r="L61" i="3"/>
  <c r="L62" i="3"/>
  <c r="L63" i="3"/>
  <c r="L64" i="3"/>
  <c r="L65" i="3"/>
  <c r="L66" i="3"/>
  <c r="L67" i="3"/>
  <c r="L68" i="3"/>
  <c r="L69" i="3"/>
  <c r="L70" i="3"/>
  <c r="L71" i="3"/>
  <c r="L72" i="3"/>
  <c r="L73" i="3"/>
  <c r="L74" i="3"/>
  <c r="L75" i="3"/>
  <c r="L76" i="3"/>
  <c r="L77" i="3"/>
  <c r="L78" i="3"/>
  <c r="L79" i="3"/>
  <c r="L80" i="3"/>
  <c r="L81" i="3"/>
  <c r="L82" i="3"/>
  <c r="L83" i="3"/>
  <c r="L84" i="3"/>
  <c r="L85" i="3"/>
  <c r="L86" i="3"/>
  <c r="L87" i="3"/>
  <c r="L88" i="3"/>
  <c r="L89" i="3"/>
  <c r="L90" i="3"/>
  <c r="L91" i="3"/>
  <c r="L92" i="3"/>
  <c r="L93" i="3"/>
  <c r="L94" i="3"/>
  <c r="L95" i="3"/>
  <c r="L96" i="3"/>
  <c r="L97" i="3"/>
  <c r="L98" i="3"/>
  <c r="L99" i="3"/>
  <c r="L100" i="3"/>
  <c r="L101" i="3"/>
  <c r="L102" i="3"/>
  <c r="L103" i="3"/>
  <c r="L104" i="3"/>
  <c r="L105" i="3"/>
  <c r="L106" i="3"/>
  <c r="L107" i="3"/>
  <c r="L108" i="3"/>
  <c r="L109" i="3"/>
  <c r="L110" i="3"/>
  <c r="L111" i="3"/>
  <c r="L112" i="3"/>
  <c r="L113" i="3"/>
  <c r="L114" i="3"/>
  <c r="L115" i="3"/>
  <c r="L116" i="3"/>
  <c r="L117" i="3"/>
  <c r="L118" i="3"/>
  <c r="L119" i="3"/>
  <c r="L120" i="3"/>
  <c r="L121" i="3"/>
  <c r="L122" i="3"/>
  <c r="L123" i="3"/>
  <c r="L124" i="3"/>
  <c r="L125" i="3"/>
  <c r="L126" i="3"/>
  <c r="L127" i="3"/>
  <c r="L128" i="3"/>
  <c r="L129" i="3"/>
  <c r="L130" i="3"/>
  <c r="L131" i="3"/>
  <c r="L132" i="3"/>
  <c r="L133" i="3"/>
  <c r="L134" i="3"/>
  <c r="L135" i="3"/>
  <c r="L136" i="3"/>
  <c r="L137" i="3"/>
  <c r="L138" i="3"/>
  <c r="L139" i="3"/>
  <c r="L140" i="3"/>
  <c r="L141" i="3"/>
  <c r="L142" i="3"/>
  <c r="L143" i="3"/>
  <c r="L144" i="3"/>
  <c r="L145" i="3"/>
  <c r="L146" i="3"/>
  <c r="L147" i="3"/>
  <c r="L148" i="3"/>
  <c r="L149" i="3"/>
  <c r="L150" i="3"/>
  <c r="L151" i="3"/>
  <c r="L152" i="3"/>
  <c r="L153" i="3"/>
  <c r="L154" i="3"/>
  <c r="L155" i="3"/>
  <c r="L156" i="3"/>
  <c r="L157" i="3"/>
  <c r="L158" i="3"/>
  <c r="L159" i="3"/>
  <c r="L160" i="3"/>
  <c r="L161" i="3"/>
  <c r="L162" i="3"/>
  <c r="L163" i="3"/>
  <c r="L164" i="3"/>
  <c r="L165" i="3"/>
  <c r="L166" i="3"/>
  <c r="L167" i="3"/>
  <c r="L168" i="3"/>
  <c r="L169" i="3"/>
  <c r="L170" i="3"/>
  <c r="L171" i="3"/>
  <c r="L172" i="3"/>
  <c r="L173" i="3"/>
  <c r="L174" i="3"/>
  <c r="L175" i="3"/>
  <c r="L176" i="3"/>
  <c r="L177" i="3"/>
  <c r="L178" i="3"/>
  <c r="L179" i="3"/>
  <c r="L180" i="3"/>
  <c r="L181" i="3"/>
  <c r="L182" i="3"/>
  <c r="L183" i="3"/>
  <c r="L184" i="3"/>
  <c r="L185" i="3"/>
  <c r="L186" i="3"/>
  <c r="L187" i="3"/>
  <c r="L188" i="3"/>
  <c r="L189" i="3"/>
  <c r="L190" i="3"/>
  <c r="L191" i="3"/>
  <c r="L192" i="3"/>
  <c r="L193" i="3"/>
  <c r="L194" i="3"/>
  <c r="L195" i="3"/>
  <c r="L196" i="3"/>
  <c r="L197" i="3"/>
  <c r="L198" i="3"/>
  <c r="L199" i="3"/>
  <c r="L200" i="3"/>
  <c r="L201" i="3"/>
  <c r="L202" i="3"/>
  <c r="L203" i="3"/>
  <c r="L204" i="3"/>
  <c r="L205" i="3"/>
  <c r="L206" i="3"/>
  <c r="L207" i="3"/>
  <c r="L208" i="3"/>
  <c r="L209" i="3"/>
  <c r="L210" i="3"/>
  <c r="L211" i="3"/>
  <c r="L212" i="3"/>
  <c r="L213" i="3"/>
  <c r="L214" i="3"/>
  <c r="L215" i="3"/>
  <c r="L216" i="3"/>
  <c r="L217" i="3"/>
  <c r="L218" i="3"/>
  <c r="L219" i="3"/>
  <c r="L220" i="3"/>
  <c r="L221" i="3"/>
  <c r="L222" i="3"/>
  <c r="L223" i="3"/>
  <c r="L224" i="3"/>
  <c r="L225" i="3"/>
  <c r="L226" i="3"/>
  <c r="L227" i="3"/>
  <c r="L228" i="3"/>
  <c r="L229" i="3"/>
  <c r="L230" i="3"/>
  <c r="L231" i="3"/>
  <c r="L232" i="3"/>
  <c r="L233" i="3"/>
  <c r="L234" i="3"/>
  <c r="L235" i="3"/>
  <c r="L236" i="3"/>
  <c r="L237" i="3"/>
  <c r="L238" i="3"/>
  <c r="L239" i="3"/>
  <c r="L240" i="3"/>
  <c r="L241" i="3"/>
  <c r="L242" i="3"/>
  <c r="L243" i="3"/>
  <c r="L244" i="3"/>
  <c r="L245" i="3"/>
  <c r="L246" i="3"/>
  <c r="L247" i="3"/>
  <c r="L248" i="3"/>
  <c r="L249" i="3"/>
  <c r="L250" i="3"/>
  <c r="L251" i="3"/>
  <c r="L252" i="3"/>
  <c r="L253" i="3"/>
  <c r="L254" i="3"/>
  <c r="L255" i="3"/>
  <c r="L256" i="3"/>
  <c r="L257" i="3"/>
  <c r="L258" i="3"/>
  <c r="L259" i="3"/>
  <c r="L260" i="3"/>
  <c r="L261" i="3"/>
  <c r="L262" i="3"/>
  <c r="L263" i="3"/>
  <c r="L264" i="3"/>
  <c r="L265" i="3"/>
  <c r="L266" i="3"/>
  <c r="L267" i="3"/>
  <c r="L268" i="3"/>
  <c r="L269" i="3"/>
  <c r="L270" i="3"/>
  <c r="L271" i="3"/>
  <c r="L272" i="3"/>
  <c r="L273" i="3"/>
  <c r="L274" i="3"/>
  <c r="L275" i="3"/>
  <c r="L276" i="3"/>
  <c r="L277" i="3"/>
  <c r="L278" i="3"/>
  <c r="L279" i="3"/>
  <c r="L280" i="3"/>
  <c r="L281" i="3"/>
  <c r="L282" i="3"/>
  <c r="L283" i="3"/>
  <c r="L284" i="3"/>
  <c r="L285" i="3"/>
  <c r="L286" i="3"/>
  <c r="L287" i="3"/>
  <c r="L288" i="3"/>
  <c r="L289" i="3"/>
  <c r="L290" i="3"/>
  <c r="L291" i="3"/>
  <c r="L292" i="3"/>
  <c r="L293" i="3"/>
  <c r="L294" i="3"/>
  <c r="L295" i="3"/>
  <c r="L296" i="3"/>
  <c r="L297" i="3"/>
  <c r="L298" i="3"/>
  <c r="L299" i="3"/>
  <c r="L300" i="3"/>
  <c r="L301" i="3"/>
  <c r="L302" i="3"/>
  <c r="L303" i="3"/>
  <c r="L304" i="3"/>
  <c r="L305" i="3"/>
  <c r="L306" i="3"/>
  <c r="L307" i="3"/>
  <c r="L308" i="3"/>
  <c r="L309" i="3"/>
  <c r="L310" i="3"/>
  <c r="L311" i="3"/>
  <c r="L312" i="3"/>
  <c r="L313" i="3"/>
  <c r="L314" i="3"/>
  <c r="L315" i="3"/>
  <c r="L316" i="3"/>
  <c r="L317" i="3"/>
  <c r="L318" i="3"/>
  <c r="L319" i="3"/>
  <c r="L320" i="3"/>
  <c r="L321" i="3"/>
  <c r="L322" i="3"/>
  <c r="L323" i="3"/>
  <c r="L324" i="3"/>
  <c r="L325" i="3"/>
  <c r="L326" i="3"/>
  <c r="L327" i="3"/>
  <c r="L328" i="3"/>
  <c r="L329" i="3"/>
  <c r="L330" i="3"/>
  <c r="L331" i="3"/>
  <c r="L332" i="3"/>
  <c r="L333" i="3"/>
  <c r="L334" i="3"/>
  <c r="L335" i="3"/>
  <c r="L336" i="3"/>
  <c r="L337" i="3"/>
  <c r="L338" i="3"/>
  <c r="L339" i="3"/>
  <c r="L340" i="3"/>
  <c r="L341" i="3"/>
  <c r="L342" i="3"/>
  <c r="L343" i="3"/>
  <c r="L344" i="3"/>
  <c r="L345" i="3"/>
  <c r="L346" i="3"/>
  <c r="L347" i="3"/>
  <c r="L348" i="3"/>
  <c r="L349" i="3"/>
  <c r="L350" i="3"/>
  <c r="L351" i="3"/>
  <c r="L352" i="3"/>
  <c r="L353" i="3"/>
  <c r="L354" i="3"/>
  <c r="L355" i="3"/>
  <c r="L356" i="3"/>
  <c r="L357" i="3"/>
  <c r="L358" i="3"/>
  <c r="L359" i="3"/>
  <c r="L360" i="3"/>
  <c r="L361" i="3"/>
  <c r="L362" i="3"/>
  <c r="L363" i="3"/>
  <c r="L364" i="3"/>
  <c r="L365" i="3"/>
  <c r="L366" i="3"/>
  <c r="L367" i="3"/>
  <c r="L368" i="3"/>
  <c r="L369" i="3"/>
  <c r="L370" i="3"/>
  <c r="L371" i="3"/>
  <c r="L372" i="3"/>
  <c r="L373" i="3"/>
  <c r="L374" i="3"/>
  <c r="L375" i="3"/>
  <c r="L376" i="3"/>
  <c r="L377" i="3"/>
  <c r="L378" i="3"/>
  <c r="L379" i="3"/>
  <c r="L380" i="3"/>
  <c r="L381" i="3"/>
  <c r="L382" i="3"/>
  <c r="L383" i="3"/>
  <c r="L384" i="3"/>
  <c r="L385" i="3"/>
  <c r="L386" i="3"/>
  <c r="L387" i="3"/>
  <c r="L388" i="3"/>
  <c r="L389" i="3"/>
  <c r="L390" i="3"/>
  <c r="L391" i="3"/>
  <c r="L392" i="3"/>
  <c r="L393" i="3"/>
  <c r="L394" i="3"/>
  <c r="L395" i="3"/>
  <c r="L396" i="3"/>
  <c r="L397" i="3"/>
  <c r="L398" i="3"/>
  <c r="L399" i="3"/>
  <c r="L400" i="3"/>
  <c r="L401" i="3"/>
  <c r="L402" i="3"/>
  <c r="L403" i="3"/>
  <c r="L404" i="3"/>
  <c r="L405" i="3"/>
  <c r="L406" i="3"/>
  <c r="L407" i="3"/>
  <c r="L408" i="3"/>
  <c r="L409" i="3"/>
  <c r="L410" i="3"/>
  <c r="L411" i="3"/>
  <c r="L412" i="3"/>
  <c r="L413" i="3"/>
  <c r="L414" i="3"/>
  <c r="L415" i="3"/>
  <c r="L416" i="3"/>
  <c r="L417" i="3"/>
  <c r="L418" i="3"/>
  <c r="L419" i="3"/>
  <c r="L420" i="3"/>
  <c r="L421" i="3"/>
  <c r="L422" i="3"/>
  <c r="L423" i="3"/>
  <c r="L424" i="3"/>
  <c r="L425" i="3"/>
  <c r="L426" i="3"/>
  <c r="L427" i="3"/>
  <c r="L428" i="3"/>
  <c r="L429" i="3"/>
  <c r="L430" i="3"/>
  <c r="L431" i="3"/>
  <c r="L432" i="3"/>
  <c r="L433" i="3"/>
  <c r="L434" i="3"/>
  <c r="L435" i="3"/>
  <c r="L436" i="3"/>
  <c r="L437" i="3"/>
  <c r="L438" i="3"/>
  <c r="L439" i="3"/>
  <c r="L440" i="3"/>
  <c r="L441" i="3"/>
  <c r="L442" i="3"/>
  <c r="L443" i="3"/>
  <c r="L444" i="3"/>
  <c r="L445" i="3"/>
  <c r="L446" i="3"/>
  <c r="L447" i="3"/>
  <c r="L448" i="3"/>
  <c r="L449" i="3"/>
  <c r="L450" i="3"/>
  <c r="L451" i="3"/>
  <c r="L452" i="3"/>
  <c r="L453" i="3"/>
  <c r="L454" i="3"/>
  <c r="L455" i="3"/>
  <c r="L456" i="3"/>
  <c r="L457" i="3"/>
  <c r="L458" i="3"/>
  <c r="L459" i="3"/>
  <c r="L460" i="3"/>
  <c r="L461" i="3"/>
  <c r="L462" i="3"/>
  <c r="L463" i="3"/>
  <c r="L464" i="3"/>
  <c r="L465" i="3"/>
  <c r="L466" i="3"/>
  <c r="L467" i="3"/>
  <c r="L468" i="3"/>
  <c r="L469" i="3"/>
  <c r="L470" i="3"/>
  <c r="L471" i="3"/>
  <c r="L472" i="3"/>
  <c r="L473" i="3"/>
  <c r="L474" i="3"/>
  <c r="L475" i="3"/>
  <c r="L476" i="3"/>
  <c r="L477" i="3"/>
  <c r="L478" i="3"/>
  <c r="L479" i="3"/>
  <c r="L480" i="3"/>
  <c r="L481" i="3"/>
  <c r="L482" i="3"/>
  <c r="L483" i="3"/>
  <c r="L484" i="3"/>
  <c r="L485" i="3"/>
  <c r="L486" i="3"/>
  <c r="L487" i="3"/>
  <c r="L488" i="3"/>
  <c r="L489" i="3"/>
  <c r="L490" i="3"/>
  <c r="L491" i="3"/>
  <c r="L492" i="3"/>
  <c r="L493" i="3"/>
  <c r="L494" i="3"/>
  <c r="L495" i="3"/>
  <c r="L496" i="3"/>
  <c r="L497" i="3"/>
  <c r="L498" i="3"/>
  <c r="L499" i="3"/>
  <c r="L500" i="3"/>
  <c r="L501" i="3"/>
  <c r="L502" i="3"/>
  <c r="L503" i="3"/>
  <c r="L504" i="3"/>
  <c r="L505" i="3"/>
  <c r="L506" i="3"/>
  <c r="L507" i="3"/>
  <c r="L508" i="3"/>
  <c r="L509" i="3"/>
  <c r="L510" i="3"/>
  <c r="L511" i="3"/>
  <c r="L512" i="3"/>
  <c r="L513" i="3"/>
  <c r="L514" i="3"/>
  <c r="L515" i="3"/>
  <c r="L516" i="3"/>
  <c r="L517" i="3"/>
  <c r="L518" i="3"/>
  <c r="L519" i="3"/>
  <c r="L520" i="3"/>
  <c r="L521" i="3"/>
  <c r="L522" i="3"/>
  <c r="L523" i="3"/>
  <c r="L524" i="3"/>
  <c r="L525" i="3"/>
  <c r="L526" i="3"/>
  <c r="L527" i="3"/>
  <c r="L528" i="3"/>
  <c r="L529" i="3"/>
  <c r="L530" i="3"/>
  <c r="L531" i="3"/>
  <c r="L532" i="3"/>
  <c r="L533" i="3"/>
  <c r="L534" i="3"/>
  <c r="L535" i="3"/>
  <c r="L536" i="3"/>
  <c r="L537" i="3"/>
  <c r="L538" i="3"/>
  <c r="L539" i="3"/>
  <c r="L540" i="3"/>
  <c r="L541" i="3"/>
  <c r="L542" i="3"/>
  <c r="L543" i="3"/>
  <c r="L544" i="3"/>
  <c r="L545" i="3"/>
  <c r="L546" i="3"/>
  <c r="L547" i="3"/>
  <c r="L548" i="3"/>
  <c r="L549" i="3"/>
  <c r="L550" i="3"/>
  <c r="L551" i="3"/>
  <c r="L552" i="3"/>
  <c r="L553" i="3"/>
  <c r="L554" i="3"/>
  <c r="L555" i="3"/>
  <c r="L556" i="3"/>
  <c r="L557" i="3"/>
  <c r="L558" i="3"/>
  <c r="L559" i="3"/>
  <c r="L560" i="3"/>
  <c r="L561" i="3"/>
  <c r="L562" i="3"/>
  <c r="L563" i="3"/>
  <c r="L564" i="3"/>
  <c r="L565" i="3"/>
  <c r="L566" i="3"/>
  <c r="L567" i="3"/>
  <c r="L568" i="3"/>
  <c r="L569" i="3"/>
  <c r="L570" i="3"/>
  <c r="L571" i="3"/>
  <c r="L572" i="3"/>
  <c r="L573" i="3"/>
  <c r="L574" i="3"/>
  <c r="L575" i="3"/>
  <c r="L576" i="3"/>
  <c r="L577" i="3"/>
  <c r="L578" i="3"/>
  <c r="L579" i="3"/>
  <c r="L580" i="3"/>
  <c r="L581" i="3"/>
  <c r="L582" i="3"/>
  <c r="L583" i="3"/>
  <c r="L584" i="3"/>
  <c r="L585" i="3"/>
  <c r="L586" i="3"/>
  <c r="L587" i="3"/>
  <c r="L588" i="3"/>
  <c r="L589" i="3"/>
  <c r="L590" i="3"/>
  <c r="L591" i="3"/>
  <c r="L592" i="3"/>
  <c r="L593" i="3"/>
  <c r="L594" i="3"/>
  <c r="L595" i="3"/>
  <c r="L596" i="3"/>
  <c r="L597" i="3"/>
  <c r="L598" i="3"/>
  <c r="L599" i="3"/>
  <c r="L600" i="3"/>
  <c r="L601" i="3"/>
  <c r="L602" i="3"/>
  <c r="L603" i="3"/>
  <c r="L604" i="3"/>
  <c r="L605" i="3"/>
  <c r="L606" i="3"/>
  <c r="L607" i="3"/>
  <c r="L608" i="3"/>
  <c r="L609" i="3"/>
  <c r="L610" i="3"/>
  <c r="L611" i="3"/>
  <c r="L612" i="3"/>
  <c r="L613" i="3"/>
  <c r="L614" i="3"/>
  <c r="L615" i="3"/>
  <c r="L616" i="3"/>
  <c r="L617" i="3"/>
  <c r="L618" i="3"/>
  <c r="L619" i="3"/>
  <c r="L620" i="3"/>
  <c r="L621" i="3"/>
  <c r="L622" i="3"/>
  <c r="L623" i="3"/>
  <c r="L624" i="3"/>
  <c r="L625" i="3"/>
  <c r="L626" i="3"/>
  <c r="L627" i="3"/>
  <c r="L628" i="3"/>
  <c r="L629" i="3"/>
  <c r="L630" i="3"/>
  <c r="L631" i="3"/>
  <c r="L632" i="3"/>
  <c r="L633" i="3"/>
  <c r="L634" i="3"/>
  <c r="L635" i="3"/>
  <c r="L636" i="3"/>
  <c r="L637" i="3"/>
  <c r="L638" i="3"/>
  <c r="L639" i="3"/>
  <c r="L640" i="3"/>
  <c r="L641" i="3"/>
  <c r="L642" i="3"/>
  <c r="L643" i="3"/>
  <c r="L644" i="3"/>
  <c r="L645" i="3"/>
  <c r="L646" i="3"/>
  <c r="L647" i="3"/>
  <c r="L648" i="3"/>
  <c r="L649" i="3"/>
  <c r="L650" i="3"/>
  <c r="L651" i="3"/>
  <c r="L652" i="3"/>
  <c r="L653" i="3"/>
  <c r="L654" i="3"/>
  <c r="L655" i="3"/>
  <c r="L656" i="3"/>
  <c r="L657" i="3"/>
  <c r="L658" i="3"/>
  <c r="L659" i="3"/>
  <c r="L660" i="3"/>
  <c r="L661" i="3"/>
  <c r="L662" i="3"/>
  <c r="L663" i="3"/>
  <c r="L664" i="3"/>
  <c r="L665" i="3"/>
  <c r="L666" i="3"/>
  <c r="L667" i="3"/>
  <c r="L668" i="3"/>
  <c r="L669" i="3"/>
  <c r="L670" i="3"/>
  <c r="L671" i="3"/>
  <c r="L672" i="3"/>
  <c r="L673" i="3"/>
  <c r="L674" i="3"/>
  <c r="L675" i="3"/>
  <c r="L676" i="3"/>
  <c r="L677" i="3"/>
  <c r="L678" i="3"/>
  <c r="L679" i="3"/>
  <c r="L680" i="3"/>
  <c r="L681" i="3"/>
  <c r="L682" i="3"/>
  <c r="L683" i="3"/>
  <c r="L684" i="3"/>
  <c r="L685" i="3"/>
  <c r="L686" i="3"/>
  <c r="L687" i="3"/>
  <c r="L688" i="3"/>
  <c r="L689" i="3"/>
  <c r="L690" i="3"/>
  <c r="L691" i="3"/>
  <c r="L692" i="3"/>
  <c r="L693" i="3"/>
  <c r="L694" i="3"/>
  <c r="L695" i="3"/>
  <c r="L696" i="3"/>
  <c r="L697" i="3"/>
  <c r="L698" i="3"/>
  <c r="L699" i="3"/>
  <c r="L700" i="3"/>
  <c r="L701" i="3"/>
  <c r="L702" i="3"/>
  <c r="L703" i="3"/>
  <c r="L704" i="3"/>
  <c r="L705" i="3"/>
  <c r="L706" i="3"/>
  <c r="L707" i="3"/>
  <c r="L708" i="3"/>
  <c r="L709" i="3"/>
  <c r="L710" i="3"/>
  <c r="L711" i="3"/>
  <c r="L712" i="3"/>
  <c r="L713" i="3"/>
  <c r="L714" i="3"/>
  <c r="L715" i="3"/>
  <c r="L716" i="3"/>
  <c r="L717" i="3"/>
  <c r="L718" i="3"/>
  <c r="L719" i="3"/>
  <c r="L720" i="3"/>
  <c r="L721" i="3"/>
  <c r="L722" i="3"/>
  <c r="L723" i="3"/>
  <c r="L724" i="3"/>
  <c r="L725" i="3"/>
  <c r="L726" i="3"/>
  <c r="L727" i="3"/>
  <c r="L728" i="3"/>
  <c r="L729" i="3"/>
  <c r="L730" i="3"/>
  <c r="L731" i="3"/>
  <c r="L732" i="3"/>
  <c r="L733" i="3"/>
  <c r="L734" i="3"/>
  <c r="L735" i="3"/>
  <c r="L736" i="3"/>
  <c r="L737" i="3"/>
  <c r="L738" i="3"/>
  <c r="L739" i="3"/>
  <c r="L740" i="3"/>
  <c r="L741" i="3"/>
  <c r="L742" i="3"/>
  <c r="L743" i="3"/>
  <c r="L744" i="3"/>
  <c r="L745" i="3"/>
  <c r="L746" i="3"/>
  <c r="L747" i="3"/>
  <c r="L748" i="3"/>
  <c r="L749" i="3"/>
  <c r="L750" i="3"/>
  <c r="L751" i="3"/>
  <c r="L752" i="3"/>
  <c r="L753" i="3"/>
  <c r="L754" i="3"/>
  <c r="L755" i="3"/>
  <c r="L756" i="3"/>
  <c r="L757" i="3"/>
  <c r="L758" i="3"/>
  <c r="L759" i="3"/>
  <c r="L760" i="3"/>
  <c r="L761" i="3"/>
  <c r="L762" i="3"/>
  <c r="L763" i="3"/>
  <c r="L764" i="3"/>
  <c r="L765" i="3"/>
  <c r="L766" i="3"/>
  <c r="L767" i="3"/>
  <c r="L768" i="3"/>
  <c r="L769" i="3"/>
  <c r="L770" i="3"/>
  <c r="L771" i="3"/>
  <c r="L772" i="3"/>
  <c r="L773" i="3"/>
  <c r="L774" i="3"/>
  <c r="L775" i="3"/>
  <c r="L776" i="3"/>
  <c r="L777" i="3"/>
  <c r="L778" i="3"/>
  <c r="L779" i="3"/>
  <c r="L780" i="3"/>
  <c r="L781" i="3"/>
  <c r="L782" i="3"/>
  <c r="L783" i="3"/>
  <c r="L784" i="3"/>
  <c r="L785" i="3"/>
  <c r="L786" i="3"/>
  <c r="L787" i="3"/>
  <c r="L788" i="3"/>
  <c r="L789" i="3"/>
  <c r="L790" i="3"/>
  <c r="L791" i="3"/>
  <c r="L792" i="3"/>
  <c r="L793" i="3"/>
  <c r="L794" i="3"/>
  <c r="L795" i="3"/>
  <c r="L796" i="3"/>
  <c r="L797" i="3"/>
  <c r="L798" i="3"/>
  <c r="L799" i="3"/>
  <c r="L800" i="3"/>
  <c r="L801" i="3"/>
  <c r="L802" i="3"/>
  <c r="L803" i="3"/>
  <c r="L804" i="3"/>
  <c r="L805" i="3"/>
  <c r="L806" i="3"/>
  <c r="L807" i="3"/>
  <c r="L808" i="3"/>
  <c r="L809" i="3"/>
  <c r="L810" i="3"/>
  <c r="L811" i="3"/>
  <c r="L812" i="3"/>
  <c r="L813" i="3"/>
  <c r="L814" i="3"/>
  <c r="L815" i="3"/>
  <c r="L816" i="3"/>
  <c r="L817" i="3"/>
  <c r="L818" i="3"/>
  <c r="L819" i="3"/>
  <c r="L820" i="3"/>
  <c r="L821" i="3"/>
  <c r="L822" i="3"/>
  <c r="L823" i="3"/>
  <c r="L824" i="3"/>
  <c r="L825" i="3"/>
  <c r="L826" i="3"/>
  <c r="L827" i="3"/>
  <c r="L828" i="3"/>
  <c r="L829" i="3"/>
  <c r="L830" i="3"/>
  <c r="L831" i="3"/>
  <c r="L832" i="3"/>
  <c r="L833" i="3"/>
  <c r="L834" i="3"/>
  <c r="L835" i="3"/>
  <c r="L836" i="3"/>
  <c r="L837" i="3"/>
  <c r="L838" i="3"/>
  <c r="L839" i="3"/>
  <c r="L840" i="3"/>
  <c r="L841" i="3"/>
  <c r="L842" i="3"/>
  <c r="L843" i="3"/>
  <c r="L844" i="3"/>
  <c r="L845" i="3"/>
  <c r="L846" i="3"/>
  <c r="L847" i="3"/>
  <c r="L848" i="3"/>
  <c r="L849" i="3"/>
  <c r="L850" i="3"/>
  <c r="L851" i="3"/>
  <c r="L852" i="3"/>
  <c r="L853" i="3"/>
  <c r="L854" i="3"/>
  <c r="L855" i="3"/>
  <c r="L856" i="3"/>
  <c r="L857" i="3"/>
  <c r="L858" i="3"/>
  <c r="L859" i="3"/>
  <c r="L860" i="3"/>
  <c r="L861" i="3"/>
  <c r="L862" i="3"/>
  <c r="L863" i="3"/>
  <c r="L864" i="3"/>
  <c r="L865" i="3"/>
  <c r="L866" i="3"/>
  <c r="L867" i="3"/>
  <c r="L868" i="3"/>
  <c r="L869" i="3"/>
  <c r="L870" i="3"/>
  <c r="L871" i="3"/>
  <c r="L872" i="3"/>
  <c r="L873" i="3"/>
  <c r="L874" i="3"/>
  <c r="L875" i="3"/>
  <c r="L876" i="3"/>
  <c r="L877" i="3"/>
  <c r="L878" i="3"/>
  <c r="L879" i="3"/>
  <c r="L880" i="3"/>
  <c r="L881" i="3"/>
  <c r="L882" i="3"/>
  <c r="L883" i="3"/>
  <c r="L884" i="3"/>
  <c r="L885" i="3"/>
  <c r="L886" i="3"/>
  <c r="L887" i="3"/>
  <c r="L888" i="3"/>
  <c r="L889" i="3"/>
  <c r="L890" i="3"/>
  <c r="L891" i="3"/>
  <c r="L892" i="3"/>
  <c r="L893" i="3"/>
  <c r="L894" i="3"/>
  <c r="L895" i="3"/>
  <c r="L896" i="3"/>
  <c r="L897" i="3"/>
  <c r="L898" i="3"/>
  <c r="L899" i="3"/>
  <c r="L900" i="3"/>
  <c r="L901" i="3"/>
  <c r="L902" i="3"/>
  <c r="L903" i="3"/>
  <c r="L904" i="3"/>
  <c r="L905" i="3"/>
  <c r="L906" i="3"/>
  <c r="L907" i="3"/>
  <c r="L908" i="3"/>
  <c r="L909" i="3"/>
  <c r="L910" i="3"/>
  <c r="L911" i="3"/>
  <c r="L912" i="3"/>
  <c r="L913" i="3"/>
  <c r="L914" i="3"/>
  <c r="L915" i="3"/>
  <c r="L916" i="3"/>
  <c r="L917" i="3"/>
  <c r="L918" i="3"/>
  <c r="L919" i="3"/>
  <c r="L920" i="3"/>
  <c r="L921" i="3"/>
  <c r="L922" i="3"/>
  <c r="L923" i="3"/>
  <c r="L924" i="3"/>
  <c r="L925" i="3"/>
  <c r="L926" i="3"/>
  <c r="L927" i="3"/>
  <c r="L928" i="3"/>
  <c r="L929" i="3"/>
  <c r="L930" i="3"/>
  <c r="L931" i="3"/>
  <c r="L932" i="3"/>
  <c r="L933" i="3"/>
  <c r="L934" i="3"/>
  <c r="L935" i="3"/>
  <c r="L936" i="3"/>
  <c r="L937" i="3"/>
  <c r="L938" i="3"/>
  <c r="L939" i="3"/>
  <c r="L940" i="3"/>
  <c r="L941" i="3"/>
  <c r="L942" i="3"/>
  <c r="L943" i="3"/>
  <c r="L944" i="3"/>
  <c r="L945" i="3"/>
  <c r="L946" i="3"/>
  <c r="L947" i="3"/>
  <c r="L948" i="3"/>
  <c r="L949" i="3"/>
  <c r="L950" i="3"/>
  <c r="L951" i="3"/>
  <c r="L952" i="3"/>
  <c r="L953" i="3"/>
  <c r="L954" i="3"/>
  <c r="L955" i="3"/>
  <c r="L956" i="3"/>
  <c r="L957" i="3"/>
  <c r="L958" i="3"/>
  <c r="L959" i="3"/>
  <c r="L960" i="3"/>
  <c r="L961" i="3"/>
  <c r="L962" i="3"/>
  <c r="L963" i="3"/>
  <c r="L964" i="3"/>
  <c r="L965" i="3"/>
  <c r="L966" i="3"/>
  <c r="L967" i="3"/>
  <c r="L968" i="3"/>
  <c r="L969" i="3"/>
  <c r="L970" i="3"/>
  <c r="L971" i="3"/>
  <c r="L972" i="3"/>
  <c r="L973" i="3"/>
  <c r="L974" i="3"/>
  <c r="L975" i="3"/>
  <c r="L976" i="3"/>
  <c r="L977" i="3"/>
  <c r="L978" i="3"/>
  <c r="L979" i="3"/>
  <c r="L980" i="3"/>
  <c r="L981" i="3"/>
  <c r="L982" i="3"/>
  <c r="L983" i="3"/>
  <c r="L984" i="3"/>
  <c r="L985" i="3"/>
  <c r="L986" i="3"/>
  <c r="L987" i="3"/>
  <c r="L988" i="3"/>
  <c r="L989" i="3"/>
  <c r="L990" i="3"/>
  <c r="L991" i="3"/>
  <c r="L992" i="3"/>
  <c r="L993" i="3"/>
  <c r="L994" i="3"/>
  <c r="L995" i="3"/>
  <c r="L996" i="3"/>
  <c r="L997" i="3"/>
  <c r="L998" i="3"/>
  <c r="L999" i="3"/>
  <c r="L1000" i="3"/>
  <c r="L1001" i="3"/>
  <c r="L1002" i="3"/>
  <c r="L1003" i="3"/>
  <c r="L1004" i="3"/>
  <c r="L1005" i="3"/>
  <c r="L1006" i="3"/>
  <c r="L1007" i="3"/>
  <c r="L1008" i="3"/>
  <c r="L1009" i="3"/>
  <c r="L1010" i="3"/>
  <c r="L1011" i="3"/>
  <c r="L1012" i="3"/>
  <c r="L1013" i="3"/>
  <c r="L1014" i="3"/>
  <c r="L1015" i="3"/>
  <c r="L1016" i="3"/>
  <c r="L1017" i="3"/>
  <c r="L1018" i="3"/>
  <c r="L1019" i="3"/>
  <c r="L1020" i="3"/>
  <c r="L1021" i="3"/>
  <c r="L1022" i="3"/>
  <c r="L1023" i="3"/>
  <c r="L1024" i="3"/>
  <c r="L1025" i="3"/>
  <c r="L1026" i="3"/>
  <c r="L1027" i="3"/>
  <c r="L1028" i="3"/>
  <c r="L1029" i="3"/>
  <c r="L1030" i="3"/>
  <c r="L1031" i="3"/>
  <c r="L1032" i="3"/>
  <c r="L1033" i="3"/>
  <c r="L1034" i="3"/>
  <c r="L1035" i="3"/>
  <c r="L1036" i="3"/>
  <c r="L1037" i="3"/>
  <c r="L1038" i="3"/>
  <c r="L1039" i="3"/>
  <c r="L1040" i="3"/>
  <c r="L1041" i="3"/>
  <c r="L1042" i="3"/>
  <c r="L1043" i="3"/>
  <c r="L1044" i="3"/>
  <c r="L1045" i="3"/>
  <c r="L1046" i="3"/>
  <c r="L1047" i="3"/>
  <c r="L1048" i="3"/>
  <c r="L1049" i="3"/>
  <c r="L1050" i="3"/>
  <c r="L1051" i="3"/>
  <c r="L1052" i="3"/>
  <c r="L1053" i="3"/>
  <c r="L1054" i="3"/>
  <c r="L1055" i="3"/>
  <c r="L1056" i="3"/>
  <c r="L1057" i="3"/>
  <c r="L1058" i="3"/>
  <c r="L1059" i="3"/>
  <c r="L1060" i="3"/>
  <c r="L1061" i="3"/>
  <c r="L1062" i="3"/>
  <c r="L1063" i="3"/>
  <c r="L1064" i="3"/>
  <c r="L1065" i="3"/>
  <c r="L1066" i="3"/>
  <c r="L1067" i="3"/>
  <c r="L1068" i="3"/>
  <c r="L1069" i="3"/>
  <c r="L1070" i="3"/>
  <c r="L1071" i="3"/>
  <c r="L1072" i="3"/>
  <c r="L1073" i="3"/>
  <c r="L1074" i="3"/>
  <c r="L1075" i="3"/>
  <c r="L1076" i="3"/>
  <c r="L1077" i="3"/>
  <c r="L1078" i="3"/>
  <c r="L1079" i="3"/>
  <c r="L1080" i="3"/>
  <c r="L1081" i="3"/>
  <c r="L1082" i="3"/>
  <c r="L1083" i="3"/>
  <c r="L1084" i="3"/>
  <c r="L1085" i="3"/>
  <c r="L1086" i="3"/>
  <c r="L1087" i="3"/>
  <c r="L1088" i="3"/>
  <c r="L1089" i="3"/>
  <c r="L1090" i="3"/>
  <c r="L1091" i="3"/>
  <c r="L1092" i="3"/>
  <c r="L1093" i="3"/>
  <c r="L1094" i="3"/>
  <c r="L1095" i="3"/>
  <c r="L1096" i="3"/>
  <c r="L1097" i="3"/>
  <c r="L1098" i="3"/>
  <c r="L1099" i="3"/>
  <c r="L1100" i="3"/>
  <c r="L1101" i="3"/>
  <c r="L1102" i="3"/>
  <c r="L1103" i="3"/>
  <c r="L1104" i="3"/>
  <c r="L1105" i="3"/>
  <c r="L1106" i="3"/>
  <c r="L1107" i="3"/>
  <c r="L1108" i="3"/>
  <c r="L1109" i="3"/>
  <c r="L1110" i="3"/>
  <c r="L1111" i="3"/>
  <c r="L1112" i="3"/>
  <c r="L1113" i="3"/>
  <c r="L1114" i="3"/>
  <c r="L1115" i="3"/>
  <c r="L1116" i="3"/>
  <c r="L1117" i="3"/>
  <c r="L1118" i="3"/>
  <c r="L1119" i="3"/>
  <c r="L1120" i="3"/>
  <c r="L1121" i="3"/>
  <c r="L1122" i="3"/>
  <c r="L1123" i="3"/>
  <c r="L1124" i="3"/>
  <c r="L1125" i="3"/>
  <c r="L1126" i="3"/>
  <c r="L1127" i="3"/>
  <c r="L1128" i="3"/>
  <c r="L1129" i="3"/>
  <c r="L1130" i="3"/>
  <c r="L1131" i="3"/>
  <c r="L1132" i="3"/>
  <c r="L1133" i="3"/>
  <c r="L1134" i="3"/>
  <c r="L1135" i="3"/>
  <c r="L1136" i="3"/>
  <c r="L1137" i="3"/>
  <c r="L1138" i="3"/>
  <c r="L1139" i="3"/>
  <c r="L1140" i="3"/>
  <c r="L1141" i="3"/>
  <c r="L1142" i="3"/>
  <c r="L1143" i="3"/>
  <c r="L1144" i="3"/>
  <c r="L1145" i="3"/>
  <c r="L1146" i="3"/>
  <c r="L1147" i="3"/>
  <c r="L1148" i="3"/>
  <c r="L1149" i="3"/>
  <c r="L1150" i="3"/>
  <c r="L1151" i="3"/>
  <c r="L1152" i="3"/>
  <c r="L1153" i="3"/>
  <c r="L1154" i="3"/>
  <c r="L1155" i="3"/>
  <c r="L1156" i="3"/>
  <c r="L1157" i="3"/>
  <c r="L1158" i="3"/>
  <c r="L1159" i="3"/>
  <c r="L1160" i="3"/>
  <c r="L1161" i="3"/>
  <c r="L1162" i="3"/>
  <c r="L1163" i="3"/>
  <c r="L1164" i="3"/>
  <c r="L1165" i="3"/>
  <c r="L1166" i="3"/>
  <c r="L1167" i="3"/>
  <c r="L1168" i="3"/>
  <c r="L1169" i="3"/>
  <c r="L1170" i="3"/>
  <c r="L1171" i="3"/>
  <c r="L1172" i="3"/>
  <c r="L1173" i="3"/>
  <c r="L1174" i="3"/>
  <c r="L1175" i="3"/>
  <c r="L1176" i="3"/>
  <c r="L1177" i="3"/>
  <c r="L1178" i="3"/>
  <c r="L1179" i="3"/>
  <c r="L1180" i="3"/>
  <c r="L1181" i="3"/>
  <c r="L1182" i="3"/>
  <c r="L1183" i="3"/>
  <c r="L1184" i="3"/>
  <c r="L1185" i="3"/>
  <c r="L1186" i="3"/>
  <c r="L1187" i="3"/>
  <c r="L1188" i="3"/>
  <c r="L1189" i="3"/>
  <c r="L1190" i="3"/>
  <c r="L1191" i="3"/>
  <c r="L1192" i="3"/>
  <c r="L1193" i="3"/>
  <c r="L1194" i="3"/>
  <c r="L1195" i="3"/>
  <c r="L1196" i="3"/>
  <c r="L1197" i="3"/>
  <c r="L1198" i="3"/>
  <c r="L1199" i="3"/>
  <c r="L1200" i="3"/>
  <c r="L1201" i="3"/>
  <c r="L1202" i="3"/>
  <c r="L1203" i="3"/>
  <c r="L1204" i="3"/>
  <c r="L1205" i="3"/>
  <c r="L1206" i="3"/>
  <c r="L1207" i="3"/>
  <c r="L1208" i="3"/>
  <c r="L1209" i="3"/>
  <c r="L1210" i="3"/>
  <c r="L1211" i="3"/>
  <c r="L1212" i="3"/>
  <c r="L1213" i="3"/>
  <c r="L1214" i="3"/>
  <c r="L1215" i="3"/>
  <c r="L1216" i="3"/>
  <c r="L1217" i="3"/>
  <c r="L1218" i="3"/>
  <c r="L1219" i="3"/>
  <c r="L1220" i="3"/>
  <c r="L1221" i="3"/>
  <c r="L1222" i="3"/>
  <c r="L1223" i="3"/>
  <c r="L1224" i="3"/>
  <c r="L1225" i="3"/>
  <c r="L1226" i="3"/>
  <c r="L1227" i="3"/>
  <c r="L1228" i="3"/>
  <c r="L1229" i="3"/>
  <c r="L1230" i="3"/>
  <c r="L1231" i="3"/>
  <c r="L1232" i="3"/>
  <c r="L1233" i="3"/>
  <c r="L1234" i="3"/>
  <c r="L1235" i="3"/>
  <c r="L1236" i="3"/>
  <c r="L1237" i="3"/>
  <c r="L1238" i="3"/>
  <c r="L1239" i="3"/>
  <c r="L1240" i="3"/>
  <c r="L1241" i="3"/>
  <c r="L1242" i="3"/>
  <c r="L1243" i="3"/>
  <c r="L1244" i="3"/>
  <c r="L1245" i="3"/>
  <c r="L1246" i="3"/>
  <c r="L1247" i="3"/>
  <c r="L1248" i="3"/>
  <c r="L1249" i="3"/>
  <c r="L1250" i="3"/>
  <c r="L1251" i="3"/>
  <c r="L1252" i="3"/>
  <c r="L1253" i="3"/>
  <c r="L1254" i="3"/>
  <c r="L1255" i="3"/>
  <c r="L1256" i="3"/>
  <c r="L1257" i="3"/>
  <c r="L1258" i="3"/>
  <c r="L1259" i="3"/>
  <c r="L1260" i="3"/>
  <c r="L1261" i="3"/>
  <c r="L1262" i="3"/>
  <c r="L1263" i="3"/>
  <c r="L1264" i="3"/>
  <c r="L1265" i="3"/>
  <c r="L1266" i="3"/>
  <c r="L1267" i="3"/>
  <c r="L1268" i="3"/>
  <c r="L1269" i="3"/>
  <c r="L1270" i="3"/>
  <c r="L1271" i="3"/>
  <c r="L1272" i="3"/>
  <c r="L1273" i="3"/>
  <c r="L1274" i="3"/>
  <c r="L1275" i="3"/>
  <c r="L1276" i="3"/>
  <c r="L1277" i="3"/>
  <c r="L1278" i="3"/>
  <c r="L1279" i="3"/>
  <c r="L1280" i="3"/>
  <c r="L1281" i="3"/>
  <c r="L1282" i="3"/>
  <c r="L1283" i="3"/>
  <c r="L1284" i="3"/>
  <c r="L1285" i="3"/>
  <c r="L1286" i="3"/>
  <c r="L1287" i="3"/>
  <c r="L1288" i="3"/>
  <c r="L1289" i="3"/>
  <c r="L1290" i="3"/>
  <c r="L1291" i="3"/>
  <c r="L1292" i="3"/>
  <c r="L1293" i="3"/>
  <c r="L1294" i="3"/>
  <c r="L1295" i="3"/>
  <c r="L1296" i="3"/>
  <c r="L1297" i="3"/>
  <c r="L1298" i="3"/>
  <c r="L1299" i="3"/>
  <c r="L1300" i="3"/>
  <c r="L1301" i="3"/>
  <c r="L1302" i="3"/>
  <c r="L1303" i="3"/>
  <c r="L1304" i="3"/>
  <c r="L1305" i="3"/>
  <c r="L1306" i="3"/>
  <c r="L1307" i="3"/>
  <c r="L1308" i="3"/>
  <c r="L1309" i="3"/>
  <c r="L1310" i="3"/>
  <c r="L1311" i="3"/>
  <c r="L1312" i="3"/>
  <c r="L1313" i="3"/>
  <c r="L1314" i="3"/>
  <c r="L1315" i="3"/>
  <c r="L1316" i="3"/>
  <c r="L1317" i="3"/>
  <c r="L1318" i="3"/>
  <c r="L1319" i="3"/>
  <c r="L1320" i="3"/>
  <c r="L1321" i="3"/>
  <c r="L1322" i="3"/>
  <c r="L1323" i="3"/>
  <c r="L1324" i="3"/>
  <c r="L1325" i="3"/>
  <c r="L1326" i="3"/>
  <c r="L1327" i="3"/>
  <c r="L1328" i="3"/>
  <c r="L1329" i="3"/>
  <c r="L1330" i="3"/>
  <c r="L1331" i="3"/>
  <c r="L1332" i="3"/>
  <c r="L1333" i="3"/>
  <c r="L1334" i="3"/>
  <c r="L1335" i="3"/>
  <c r="L1336" i="3"/>
  <c r="L1337" i="3"/>
  <c r="L1338" i="3"/>
  <c r="L1339" i="3"/>
  <c r="L1340" i="3"/>
  <c r="L1341" i="3"/>
  <c r="L1342" i="3"/>
  <c r="L1343" i="3"/>
  <c r="L1344" i="3"/>
  <c r="L1345" i="3"/>
  <c r="L1346" i="3"/>
  <c r="L1347" i="3"/>
  <c r="L1348" i="3"/>
  <c r="L1349" i="3"/>
  <c r="L1350" i="3"/>
  <c r="L1351" i="3"/>
  <c r="L1352" i="3"/>
  <c r="L1353" i="3"/>
  <c r="L1354" i="3"/>
  <c r="L1355" i="3"/>
  <c r="L1356" i="3"/>
  <c r="L1357" i="3"/>
  <c r="L1358" i="3"/>
  <c r="L1359" i="3"/>
  <c r="L1360" i="3"/>
  <c r="L1361" i="3"/>
  <c r="L1362" i="3"/>
  <c r="L1363" i="3"/>
  <c r="L1364" i="3"/>
  <c r="L1365" i="3"/>
  <c r="L1366" i="3"/>
  <c r="L1367" i="3"/>
  <c r="L1368" i="3"/>
  <c r="L1369" i="3"/>
  <c r="L1370" i="3"/>
  <c r="L1371" i="3"/>
  <c r="L1372" i="3"/>
  <c r="L1373" i="3"/>
  <c r="L1374" i="3"/>
  <c r="L1375" i="3"/>
  <c r="L1376" i="3"/>
  <c r="L1377" i="3"/>
  <c r="L1378" i="3"/>
  <c r="L1379" i="3"/>
  <c r="L1380" i="3"/>
  <c r="L1381" i="3"/>
  <c r="L1382" i="3"/>
  <c r="L1383" i="3"/>
  <c r="L1384" i="3"/>
  <c r="L1385" i="3"/>
  <c r="L1386" i="3"/>
  <c r="L1387" i="3"/>
  <c r="L1388" i="3"/>
  <c r="L1389" i="3"/>
  <c r="L1390" i="3"/>
  <c r="L1391" i="3"/>
  <c r="L1392" i="3"/>
  <c r="L1393" i="3"/>
  <c r="L1394" i="3"/>
  <c r="L1395" i="3"/>
  <c r="L1396" i="3"/>
  <c r="L1397" i="3"/>
  <c r="L1398" i="3"/>
  <c r="L1399" i="3"/>
  <c r="L1400" i="3"/>
  <c r="L1401" i="3"/>
  <c r="L1402" i="3"/>
  <c r="L1403" i="3"/>
  <c r="L1404" i="3"/>
  <c r="L1405" i="3"/>
  <c r="L1406" i="3"/>
  <c r="L1407" i="3"/>
  <c r="L1408" i="3"/>
  <c r="L1409" i="3"/>
  <c r="L1410" i="3"/>
  <c r="L1411" i="3"/>
  <c r="L1412" i="3"/>
  <c r="L1413" i="3"/>
  <c r="L1414" i="3"/>
  <c r="L1415" i="3"/>
  <c r="L1416" i="3"/>
  <c r="L1417" i="3"/>
  <c r="L1418" i="3"/>
  <c r="L1419" i="3"/>
  <c r="L1420" i="3"/>
  <c r="L1421" i="3"/>
  <c r="L1422" i="3"/>
  <c r="L1423" i="3"/>
  <c r="L1424" i="3"/>
  <c r="L1425" i="3"/>
  <c r="L1426" i="3"/>
  <c r="L1427" i="3"/>
  <c r="L1428" i="3"/>
  <c r="L1429" i="3"/>
  <c r="L1430" i="3"/>
  <c r="L1431" i="3"/>
  <c r="L1432" i="3"/>
  <c r="L1433" i="3"/>
  <c r="L1434" i="3"/>
  <c r="L1435" i="3"/>
  <c r="L1436" i="3"/>
  <c r="L1437" i="3"/>
  <c r="L1438" i="3"/>
  <c r="L1439" i="3"/>
  <c r="L1440" i="3"/>
  <c r="L1441" i="3"/>
  <c r="L1442" i="3"/>
  <c r="L1443" i="3"/>
  <c r="L1444" i="3"/>
  <c r="L1445" i="3"/>
  <c r="L1446" i="3"/>
  <c r="L1447" i="3"/>
  <c r="L1448" i="3"/>
  <c r="L1449" i="3"/>
  <c r="L1450" i="3"/>
  <c r="L1451" i="3"/>
  <c r="L1452" i="3"/>
  <c r="L1453" i="3"/>
  <c r="L1454" i="3"/>
  <c r="L1455" i="3"/>
  <c r="L1456" i="3"/>
  <c r="L1457" i="3"/>
  <c r="L1458" i="3"/>
  <c r="L1459" i="3"/>
  <c r="L1460" i="3"/>
  <c r="L1461" i="3"/>
  <c r="L1462" i="3"/>
  <c r="L1463" i="3"/>
  <c r="L1464" i="3"/>
  <c r="L1465" i="3"/>
  <c r="L1466" i="3"/>
  <c r="L1467" i="3"/>
  <c r="L1468" i="3"/>
  <c r="L1469" i="3"/>
  <c r="L1470" i="3"/>
  <c r="L1471" i="3"/>
  <c r="L1472" i="3"/>
  <c r="L1473" i="3"/>
  <c r="L1474" i="3"/>
  <c r="L1475" i="3"/>
  <c r="L1476" i="3"/>
  <c r="L1477" i="3"/>
  <c r="L1478" i="3"/>
  <c r="L1479" i="3"/>
  <c r="L1480" i="3"/>
  <c r="L1481" i="3"/>
  <c r="L1482" i="3"/>
  <c r="L1483" i="3"/>
  <c r="L1484" i="3"/>
  <c r="L1485" i="3"/>
  <c r="L1486" i="3"/>
  <c r="L1487" i="3"/>
  <c r="L1488" i="3"/>
  <c r="L1489" i="3"/>
  <c r="L1490" i="3"/>
  <c r="L1491" i="3"/>
  <c r="L1492" i="3"/>
  <c r="L1493" i="3"/>
  <c r="L1494" i="3"/>
  <c r="L1495" i="3"/>
  <c r="L1496" i="3"/>
  <c r="L1497" i="3"/>
  <c r="L1498" i="3"/>
  <c r="L1499" i="3"/>
  <c r="L1500" i="3"/>
  <c r="L1501" i="3"/>
  <c r="L1502" i="3"/>
  <c r="L1503" i="3"/>
  <c r="L1504" i="3"/>
  <c r="L1505" i="3"/>
  <c r="L1506" i="3"/>
  <c r="L1507" i="3"/>
  <c r="L1508" i="3"/>
  <c r="L1509" i="3"/>
  <c r="L1510" i="3"/>
  <c r="L1511" i="3"/>
  <c r="L1512" i="3"/>
  <c r="L1513" i="3"/>
  <c r="L1514" i="3"/>
  <c r="L1515" i="3"/>
  <c r="L1516" i="3"/>
  <c r="L1517" i="3"/>
  <c r="L1518" i="3"/>
  <c r="L1519" i="3"/>
  <c r="L1520" i="3"/>
  <c r="L1521" i="3"/>
  <c r="L1522" i="3"/>
  <c r="L1523" i="3"/>
  <c r="L1524" i="3"/>
  <c r="L1525" i="3"/>
  <c r="L1526" i="3"/>
  <c r="L1527" i="3"/>
  <c r="L1528" i="3"/>
  <c r="L1529" i="3"/>
  <c r="L1530" i="3"/>
  <c r="L1531" i="3"/>
  <c r="L1532" i="3"/>
  <c r="L1533" i="3"/>
  <c r="L1534" i="3"/>
  <c r="L1535" i="3"/>
  <c r="L1536" i="3"/>
  <c r="L1537" i="3"/>
  <c r="L1538" i="3"/>
  <c r="L1539" i="3"/>
  <c r="L1540" i="3"/>
  <c r="L1541" i="3"/>
  <c r="L1542" i="3"/>
  <c r="L1543" i="3"/>
  <c r="L1544" i="3"/>
  <c r="L1545" i="3"/>
  <c r="L1546" i="3"/>
  <c r="L1547" i="3"/>
  <c r="L1548" i="3"/>
  <c r="L1549" i="3"/>
  <c r="L1550" i="3"/>
  <c r="L1551" i="3"/>
  <c r="L1552" i="3"/>
  <c r="L1553" i="3"/>
  <c r="L1554" i="3"/>
  <c r="L1555" i="3"/>
  <c r="L1556" i="3"/>
  <c r="L1557" i="3"/>
  <c r="L1558" i="3"/>
  <c r="L1559" i="3"/>
  <c r="L1560" i="3"/>
  <c r="L1561" i="3"/>
  <c r="L1562" i="3"/>
  <c r="L1563" i="3"/>
  <c r="L1564" i="3"/>
  <c r="L1565" i="3"/>
  <c r="L1566" i="3"/>
  <c r="L1567" i="3"/>
  <c r="L1568" i="3"/>
  <c r="L1569" i="3"/>
  <c r="L1570" i="3"/>
  <c r="L1571" i="3"/>
  <c r="L1572" i="3"/>
  <c r="L1573" i="3"/>
  <c r="L1574" i="3"/>
  <c r="L1575" i="3"/>
  <c r="L1576" i="3"/>
  <c r="L1577" i="3"/>
  <c r="L1578" i="3"/>
  <c r="L1579" i="3"/>
  <c r="L1580" i="3"/>
  <c r="L1581" i="3"/>
  <c r="L1582" i="3"/>
  <c r="L1583" i="3"/>
  <c r="L1584" i="3"/>
  <c r="L1585" i="3"/>
  <c r="L1586" i="3"/>
  <c r="L1587" i="3"/>
  <c r="L1588" i="3"/>
  <c r="L1589" i="3"/>
  <c r="L1590" i="3"/>
  <c r="L1591" i="3"/>
  <c r="L1592" i="3"/>
  <c r="L1593" i="3"/>
  <c r="L1594" i="3"/>
  <c r="L1595" i="3"/>
  <c r="L1596" i="3"/>
  <c r="L1597" i="3"/>
  <c r="L1598" i="3"/>
  <c r="L1599" i="3"/>
  <c r="L1600" i="3"/>
  <c r="L1601" i="3"/>
  <c r="L1602" i="3"/>
  <c r="L1603" i="3"/>
  <c r="L1604" i="3"/>
  <c r="L1605" i="3"/>
  <c r="L1606" i="3"/>
  <c r="L1607" i="3"/>
  <c r="L1608" i="3"/>
  <c r="L1609" i="3"/>
  <c r="L1610" i="3"/>
  <c r="L1611" i="3"/>
  <c r="L1612" i="3"/>
  <c r="L1613" i="3"/>
  <c r="L1614" i="3"/>
  <c r="L1615" i="3"/>
  <c r="L1616" i="3"/>
  <c r="L1617" i="3"/>
  <c r="L1618" i="3"/>
  <c r="L1619" i="3"/>
  <c r="L1620" i="3"/>
  <c r="L1621" i="3"/>
  <c r="L1622" i="3"/>
  <c r="L1623" i="3"/>
  <c r="L1624" i="3"/>
  <c r="L1625" i="3"/>
  <c r="L1626" i="3"/>
  <c r="L1627" i="3"/>
  <c r="L1628" i="3"/>
  <c r="L1629" i="3"/>
  <c r="L1630" i="3"/>
  <c r="L1631" i="3"/>
  <c r="L1632" i="3"/>
  <c r="L1633" i="3"/>
  <c r="L1634" i="3"/>
  <c r="L1635" i="3"/>
  <c r="L1636" i="3"/>
  <c r="L1637" i="3"/>
  <c r="L1638" i="3"/>
  <c r="L1639" i="3"/>
  <c r="L1640" i="3"/>
  <c r="L1641" i="3"/>
  <c r="L1642" i="3"/>
  <c r="L1643" i="3"/>
  <c r="L1644" i="3"/>
  <c r="L1645" i="3"/>
  <c r="L1646" i="3"/>
  <c r="L1647" i="3"/>
  <c r="L1648" i="3"/>
  <c r="L1649" i="3"/>
  <c r="L1650" i="3"/>
  <c r="L1651" i="3"/>
  <c r="L1652" i="3"/>
  <c r="L1653" i="3"/>
  <c r="L1654" i="3"/>
  <c r="L1655" i="3"/>
  <c r="L1656" i="3"/>
  <c r="L1657" i="3"/>
  <c r="L1658" i="3"/>
  <c r="L1659" i="3"/>
  <c r="L1660" i="3"/>
  <c r="L1661" i="3"/>
  <c r="L1662" i="3"/>
  <c r="L1663" i="3"/>
  <c r="L1664" i="3"/>
  <c r="L1665" i="3"/>
  <c r="L1666" i="3"/>
  <c r="L1667" i="3"/>
  <c r="L1668" i="3"/>
  <c r="L1669" i="3"/>
  <c r="L1670" i="3"/>
  <c r="L1671" i="3"/>
  <c r="L1672" i="3"/>
  <c r="L1673" i="3"/>
  <c r="L1674" i="3"/>
  <c r="L1675" i="3"/>
  <c r="L1676" i="3"/>
  <c r="L1677" i="3"/>
  <c r="L1678" i="3"/>
  <c r="L1679" i="3"/>
  <c r="L1680" i="3"/>
  <c r="L1681" i="3"/>
  <c r="L1682" i="3"/>
  <c r="L1683" i="3"/>
  <c r="L1684" i="3"/>
  <c r="L1685" i="3"/>
  <c r="L1686" i="3"/>
  <c r="L1687" i="3"/>
  <c r="L1688" i="3"/>
  <c r="L1689" i="3"/>
  <c r="L1690" i="3"/>
  <c r="L1691" i="3"/>
  <c r="L1692" i="3"/>
  <c r="L1693" i="3"/>
  <c r="L1694" i="3"/>
  <c r="L1695" i="3"/>
  <c r="L1696" i="3"/>
  <c r="L1697" i="3"/>
  <c r="L1698" i="3"/>
  <c r="L1699" i="3"/>
  <c r="L1700" i="3"/>
  <c r="L1701" i="3"/>
  <c r="L1702" i="3"/>
  <c r="L1703" i="3"/>
  <c r="L1704" i="3"/>
  <c r="L1705" i="3"/>
  <c r="L1706" i="3"/>
  <c r="L1707" i="3"/>
  <c r="L1708" i="3"/>
  <c r="L1709" i="3"/>
  <c r="L1710" i="3"/>
  <c r="L1711" i="3"/>
  <c r="L1712" i="3"/>
  <c r="L1713" i="3"/>
  <c r="L1714" i="3"/>
  <c r="L1715" i="3"/>
  <c r="L1716" i="3"/>
  <c r="L1717" i="3"/>
  <c r="L1718" i="3"/>
  <c r="L1719" i="3"/>
  <c r="L1720" i="3"/>
  <c r="L1721" i="3"/>
  <c r="L1722" i="3"/>
  <c r="L1723" i="3"/>
  <c r="L1724" i="3"/>
  <c r="L1725" i="3"/>
  <c r="L1726" i="3"/>
  <c r="L1727" i="3"/>
  <c r="L1728" i="3"/>
  <c r="L1729" i="3"/>
  <c r="L1730" i="3"/>
  <c r="L1731" i="3"/>
  <c r="L1732" i="3"/>
  <c r="L1733" i="3"/>
  <c r="L1734" i="3"/>
  <c r="L1735" i="3"/>
  <c r="L1736" i="3"/>
  <c r="L1737" i="3"/>
  <c r="L1738" i="3"/>
  <c r="L1739" i="3"/>
  <c r="L1740" i="3"/>
  <c r="L1741" i="3"/>
  <c r="L1742" i="3"/>
  <c r="L1743" i="3"/>
  <c r="L1744" i="3"/>
  <c r="L1745" i="3"/>
  <c r="L1746" i="3"/>
  <c r="L1747" i="3"/>
  <c r="L1748" i="3"/>
  <c r="L1749" i="3"/>
  <c r="L1750" i="3"/>
  <c r="L1751" i="3"/>
  <c r="L1752" i="3"/>
  <c r="L1753" i="3"/>
  <c r="L1754" i="3"/>
  <c r="L1755" i="3"/>
  <c r="L1756" i="3"/>
  <c r="L1757" i="3"/>
  <c r="L1758" i="3"/>
  <c r="L1759" i="3"/>
  <c r="L1760" i="3"/>
  <c r="L1761" i="3"/>
  <c r="L1762" i="3"/>
  <c r="L1763" i="3"/>
  <c r="L1764" i="3"/>
  <c r="L1765" i="3"/>
  <c r="L1766" i="3"/>
  <c r="L1767" i="3"/>
  <c r="L1768" i="3"/>
  <c r="L1769" i="3"/>
  <c r="L1770" i="3"/>
  <c r="L1771" i="3"/>
  <c r="L1772" i="3"/>
  <c r="L1773" i="3"/>
  <c r="L1774" i="3"/>
  <c r="L1775" i="3"/>
  <c r="L1776" i="3"/>
  <c r="L1777" i="3"/>
  <c r="L1778" i="3"/>
  <c r="L1779" i="3"/>
  <c r="L1780" i="3"/>
  <c r="L1781" i="3"/>
  <c r="L1782" i="3"/>
  <c r="L1783" i="3"/>
  <c r="L1784" i="3"/>
  <c r="L1785" i="3"/>
  <c r="L1786" i="3"/>
  <c r="L1787" i="3"/>
  <c r="L1788" i="3"/>
  <c r="L1789" i="3"/>
  <c r="L1790" i="3"/>
  <c r="L1791" i="3"/>
  <c r="L1792" i="3"/>
  <c r="L1793" i="3"/>
  <c r="L1794" i="3"/>
  <c r="L1795" i="3"/>
  <c r="L1796" i="3"/>
  <c r="L1797" i="3"/>
  <c r="L1798" i="3"/>
  <c r="L1799" i="3"/>
  <c r="L1800" i="3"/>
  <c r="L1801" i="3"/>
  <c r="L1802" i="3"/>
  <c r="L1803" i="3"/>
  <c r="L1804" i="3"/>
  <c r="L1805" i="3"/>
  <c r="L1806" i="3"/>
  <c r="L1807" i="3"/>
  <c r="L1808" i="3"/>
  <c r="L1809" i="3"/>
  <c r="L1810" i="3"/>
  <c r="L1811" i="3"/>
  <c r="L1812" i="3"/>
  <c r="L1813" i="3"/>
  <c r="L1814" i="3"/>
  <c r="L1815" i="3"/>
  <c r="L1816" i="3"/>
  <c r="L1817" i="3"/>
  <c r="L1818" i="3"/>
  <c r="L1819" i="3"/>
  <c r="L1820" i="3"/>
  <c r="L1821" i="3"/>
  <c r="L1822" i="3"/>
  <c r="L1823" i="3"/>
  <c r="L1824" i="3"/>
  <c r="L1825" i="3"/>
  <c r="L1826" i="3"/>
  <c r="L1827" i="3"/>
  <c r="L1828" i="3"/>
  <c r="L1829" i="3"/>
  <c r="L1830" i="3"/>
  <c r="L1831" i="3"/>
  <c r="L1832" i="3"/>
  <c r="L1833" i="3"/>
  <c r="L1834" i="3"/>
  <c r="L1835" i="3"/>
  <c r="L1836" i="3"/>
  <c r="L1837" i="3"/>
  <c r="L1838" i="3"/>
  <c r="L1839" i="3"/>
  <c r="L1840" i="3"/>
  <c r="L1841" i="3"/>
  <c r="L1842" i="3"/>
  <c r="L1843" i="3"/>
  <c r="L1844" i="3"/>
  <c r="L1845" i="3"/>
  <c r="L1846" i="3"/>
  <c r="L1847" i="3"/>
  <c r="L1848" i="3"/>
  <c r="L1849" i="3"/>
  <c r="L1850" i="3"/>
  <c r="L1851" i="3"/>
  <c r="L1852" i="3"/>
  <c r="L1853" i="3"/>
  <c r="L1854" i="3"/>
  <c r="L1855" i="3"/>
  <c r="L1856" i="3"/>
  <c r="L1857" i="3"/>
  <c r="L1858" i="3"/>
  <c r="L1859" i="3"/>
  <c r="L1860" i="3"/>
  <c r="L1861" i="3"/>
  <c r="L1862" i="3"/>
  <c r="L1863" i="3"/>
  <c r="L1864" i="3"/>
  <c r="L1865" i="3"/>
  <c r="L1866" i="3"/>
  <c r="L1867" i="3"/>
  <c r="L1868" i="3"/>
  <c r="L1869" i="3"/>
  <c r="L1870" i="3"/>
  <c r="L1871" i="3"/>
  <c r="L1872" i="3"/>
  <c r="L1873" i="3"/>
  <c r="L1874" i="3"/>
  <c r="L1875" i="3"/>
  <c r="L1876" i="3"/>
  <c r="L1877" i="3"/>
  <c r="L1878" i="3"/>
  <c r="L1879" i="3"/>
  <c r="L1880" i="3"/>
  <c r="L1881" i="3"/>
  <c r="L1882" i="3"/>
  <c r="L1883" i="3"/>
  <c r="L1884" i="3"/>
  <c r="L1885" i="3"/>
  <c r="L1886" i="3"/>
  <c r="L1887" i="3"/>
  <c r="L1888" i="3"/>
  <c r="L1889" i="3"/>
  <c r="L1890" i="3"/>
  <c r="L1891" i="3"/>
  <c r="L1892" i="3"/>
  <c r="L1893" i="3"/>
  <c r="L1894" i="3"/>
  <c r="L1895" i="3"/>
  <c r="L1896" i="3"/>
  <c r="L1897" i="3"/>
  <c r="L1898" i="3"/>
  <c r="L1899" i="3"/>
  <c r="L1900" i="3"/>
  <c r="L1901" i="3"/>
  <c r="L1902" i="3"/>
  <c r="L1903" i="3"/>
  <c r="L1904" i="3"/>
  <c r="L1905" i="3"/>
  <c r="L1906" i="3"/>
  <c r="L1907" i="3"/>
  <c r="L1908" i="3"/>
  <c r="L1909" i="3"/>
  <c r="L1910" i="3"/>
  <c r="L1911" i="3"/>
  <c r="L1912" i="3"/>
  <c r="L1913" i="3"/>
  <c r="L1914" i="3"/>
  <c r="L1915" i="3"/>
  <c r="L1916" i="3"/>
  <c r="L1917" i="3"/>
  <c r="L1918" i="3"/>
  <c r="L1919" i="3"/>
  <c r="L1920" i="3"/>
  <c r="L1921" i="3"/>
  <c r="L1922" i="3"/>
  <c r="L1923" i="3"/>
  <c r="L1924" i="3"/>
  <c r="L1925" i="3"/>
  <c r="L1926" i="3"/>
  <c r="L1927" i="3"/>
  <c r="L1928" i="3"/>
  <c r="L1929" i="3"/>
  <c r="L1930" i="3"/>
  <c r="L1931" i="3"/>
  <c r="L1932" i="3"/>
  <c r="L1933" i="3"/>
  <c r="L1934" i="3"/>
  <c r="L1935" i="3"/>
  <c r="L1936" i="3"/>
  <c r="L1937" i="3"/>
  <c r="L1938" i="3"/>
  <c r="L1939" i="3"/>
  <c r="L1940" i="3"/>
  <c r="L1941" i="3"/>
  <c r="L1942" i="3"/>
  <c r="L1943" i="3"/>
  <c r="L1944" i="3"/>
  <c r="L1945" i="3"/>
  <c r="L1946" i="3"/>
  <c r="L1947" i="3"/>
  <c r="L1948" i="3"/>
  <c r="L1949" i="3"/>
  <c r="L1950" i="3"/>
  <c r="L1951" i="3"/>
  <c r="L1952" i="3"/>
  <c r="L1953" i="3"/>
  <c r="L1954" i="3"/>
  <c r="L1955" i="3"/>
  <c r="L1956" i="3"/>
  <c r="L1957" i="3"/>
  <c r="L1958" i="3"/>
  <c r="L1959" i="3"/>
  <c r="L1960" i="3"/>
  <c r="L1961" i="3"/>
  <c r="L1962" i="3"/>
  <c r="L1963" i="3"/>
  <c r="L1964" i="3"/>
  <c r="L1965" i="3"/>
  <c r="L1966" i="3"/>
  <c r="L1967" i="3"/>
  <c r="L1968" i="3"/>
  <c r="L1969" i="3"/>
  <c r="L1970" i="3"/>
  <c r="L1971" i="3"/>
  <c r="L1972" i="3"/>
  <c r="L1973" i="3"/>
  <c r="L1974" i="3"/>
  <c r="L1975" i="3"/>
  <c r="L1976" i="3"/>
  <c r="L1977" i="3"/>
  <c r="L1978" i="3"/>
  <c r="L1979" i="3"/>
  <c r="L1980" i="3"/>
  <c r="L1981" i="3"/>
  <c r="L1982" i="3"/>
  <c r="L1983" i="3"/>
  <c r="L1984" i="3"/>
  <c r="L1985" i="3"/>
  <c r="L1986" i="3"/>
  <c r="L1987" i="3"/>
  <c r="L1988" i="3"/>
  <c r="L1989" i="3"/>
  <c r="L1990" i="3"/>
  <c r="L1991" i="3"/>
  <c r="L1992" i="3"/>
  <c r="L1993" i="3"/>
  <c r="L1994" i="3"/>
  <c r="L1995" i="3"/>
  <c r="L1996" i="3"/>
  <c r="L1997" i="3"/>
  <c r="L1998" i="3"/>
  <c r="L1999" i="3"/>
  <c r="L2000" i="3"/>
  <c r="L2001" i="3"/>
  <c r="C15" i="8"/>
  <c r="C14" i="8"/>
  <c r="C13" i="8"/>
  <c r="C12" i="8"/>
  <c r="D5" i="8"/>
  <c r="A2" i="7"/>
  <c r="A3" i="7"/>
  <c r="A4" i="7"/>
  <c r="A5" i="7"/>
  <c r="A6" i="7"/>
  <c r="A7" i="7"/>
  <c r="A8" i="7"/>
  <c r="A9" i="7"/>
  <c r="I9" i="7" s="1"/>
  <c r="A10" i="7"/>
  <c r="A11" i="7"/>
  <c r="A12" i="7"/>
  <c r="J12" i="7" s="1"/>
  <c r="A13" i="7"/>
  <c r="A14" i="7"/>
  <c r="A15" i="7"/>
  <c r="A16" i="7"/>
  <c r="A17" i="7"/>
  <c r="A18" i="7"/>
  <c r="A19" i="7"/>
  <c r="A20" i="7"/>
  <c r="A21" i="7"/>
  <c r="A22" i="7"/>
  <c r="A23" i="7"/>
  <c r="A24" i="7"/>
  <c r="A25" i="7"/>
  <c r="A26" i="7"/>
  <c r="A27" i="7"/>
  <c r="A28" i="7"/>
  <c r="J28" i="7" s="1"/>
  <c r="A29" i="7"/>
  <c r="A30" i="7"/>
  <c r="A31" i="7"/>
  <c r="A32" i="7"/>
  <c r="A33" i="7"/>
  <c r="A34" i="7"/>
  <c r="A35" i="7"/>
  <c r="A36" i="7"/>
  <c r="A37" i="7"/>
  <c r="A38" i="7"/>
  <c r="A39" i="7"/>
  <c r="A40" i="7"/>
  <c r="A41" i="7"/>
  <c r="A42" i="7"/>
  <c r="A43" i="7"/>
  <c r="A44" i="7"/>
  <c r="A45" i="7"/>
  <c r="A46" i="7"/>
  <c r="A47" i="7"/>
  <c r="A48" i="7"/>
  <c r="A49" i="7"/>
  <c r="A50" i="7"/>
  <c r="A51" i="7"/>
  <c r="A52" i="7"/>
  <c r="A53" i="7"/>
  <c r="A54" i="7"/>
  <c r="A55" i="7"/>
  <c r="A56" i="7"/>
  <c r="A57" i="7"/>
  <c r="A58" i="7"/>
  <c r="A59" i="7"/>
  <c r="A60" i="7"/>
  <c r="A61" i="7"/>
  <c r="A62" i="7"/>
  <c r="A63" i="7"/>
  <c r="A64" i="7"/>
  <c r="A65" i="7"/>
  <c r="A66" i="7"/>
  <c r="A67" i="7"/>
  <c r="A68" i="7"/>
  <c r="A69" i="7"/>
  <c r="A70" i="7"/>
  <c r="A71" i="7"/>
  <c r="A72" i="7"/>
  <c r="A73" i="7"/>
  <c r="A74" i="7"/>
  <c r="A75" i="7"/>
  <c r="A76" i="7"/>
  <c r="A77" i="7"/>
  <c r="A78" i="7"/>
  <c r="A79" i="7"/>
  <c r="A80" i="7"/>
  <c r="A81" i="7"/>
  <c r="A82" i="7"/>
  <c r="A83" i="7"/>
  <c r="A84" i="7"/>
  <c r="A85" i="7"/>
  <c r="A86" i="7"/>
  <c r="A87" i="7"/>
  <c r="A88" i="7"/>
  <c r="A89" i="7"/>
  <c r="A90" i="7"/>
  <c r="J90" i="7" s="1"/>
  <c r="A91" i="7"/>
  <c r="J91" i="7" s="1"/>
  <c r="A92" i="7"/>
  <c r="A93" i="7"/>
  <c r="A94" i="7"/>
  <c r="A95" i="7"/>
  <c r="A96" i="7"/>
  <c r="A97" i="7"/>
  <c r="A98" i="7"/>
  <c r="A99" i="7"/>
  <c r="A100" i="7"/>
  <c r="A101" i="7"/>
  <c r="A102" i="7"/>
  <c r="A103" i="7"/>
  <c r="A104" i="7"/>
  <c r="A105" i="7"/>
  <c r="J105" i="7" s="1"/>
  <c r="A106" i="7"/>
  <c r="A107" i="7"/>
  <c r="A108" i="7"/>
  <c r="A109" i="7"/>
  <c r="A110" i="7"/>
  <c r="A111" i="7"/>
  <c r="A112" i="7"/>
  <c r="A113" i="7"/>
  <c r="A114" i="7"/>
  <c r="A115" i="7"/>
  <c r="A116" i="7"/>
  <c r="A117" i="7"/>
  <c r="A118" i="7"/>
  <c r="A119" i="7"/>
  <c r="A120" i="7"/>
  <c r="A121" i="7"/>
  <c r="A122" i="7"/>
  <c r="A123" i="7"/>
  <c r="A124" i="7"/>
  <c r="A125" i="7"/>
  <c r="A126" i="7"/>
  <c r="A127" i="7"/>
  <c r="A128" i="7"/>
  <c r="A129" i="7"/>
  <c r="A130" i="7"/>
  <c r="A131" i="7"/>
  <c r="A132" i="7"/>
  <c r="A133" i="7"/>
  <c r="A134" i="7"/>
  <c r="A135" i="7"/>
  <c r="A136" i="7"/>
  <c r="A137" i="7"/>
  <c r="A138" i="7"/>
  <c r="A139" i="7"/>
  <c r="J139" i="7" s="1"/>
  <c r="A140" i="7"/>
  <c r="J140" i="7" s="1"/>
  <c r="A141" i="7"/>
  <c r="A142" i="7"/>
  <c r="A143" i="7"/>
  <c r="A144" i="7"/>
  <c r="A145" i="7"/>
  <c r="A146" i="7"/>
  <c r="A147" i="7"/>
  <c r="A148" i="7"/>
  <c r="A149" i="7"/>
  <c r="A150" i="7"/>
  <c r="A151" i="7"/>
  <c r="A152" i="7"/>
  <c r="A153" i="7"/>
  <c r="A154" i="7"/>
  <c r="J154" i="7" s="1"/>
  <c r="A155" i="7"/>
  <c r="A156" i="7"/>
  <c r="A157" i="7"/>
  <c r="A158" i="7"/>
  <c r="A159" i="7"/>
  <c r="A160" i="7"/>
  <c r="A161" i="7"/>
  <c r="A162" i="7"/>
  <c r="A163" i="7"/>
  <c r="A164" i="7"/>
  <c r="A165" i="7"/>
  <c r="A166" i="7"/>
  <c r="A167" i="7"/>
  <c r="A168" i="7"/>
  <c r="A169" i="7"/>
  <c r="A170" i="7"/>
  <c r="A171" i="7"/>
  <c r="A172" i="7"/>
  <c r="A173" i="7"/>
  <c r="A174" i="7"/>
  <c r="A175" i="7"/>
  <c r="A176" i="7"/>
  <c r="A177" i="7"/>
  <c r="A178" i="7"/>
  <c r="A179" i="7"/>
  <c r="A180" i="7"/>
  <c r="A181" i="7"/>
  <c r="A182" i="7"/>
  <c r="A183" i="7"/>
  <c r="A184" i="7"/>
  <c r="A185" i="7"/>
  <c r="A186" i="7"/>
  <c r="A187" i="7"/>
  <c r="A188" i="7"/>
  <c r="J188" i="7" s="1"/>
  <c r="A189" i="7"/>
  <c r="A190" i="7"/>
  <c r="A191" i="7"/>
  <c r="A192" i="7"/>
  <c r="A193" i="7"/>
  <c r="A194" i="7"/>
  <c r="A195" i="7"/>
  <c r="A196" i="7"/>
  <c r="A197" i="7"/>
  <c r="A198" i="7"/>
  <c r="A199" i="7"/>
  <c r="A200" i="7"/>
  <c r="J200" i="7" s="1"/>
  <c r="A201" i="7"/>
  <c r="A202" i="7"/>
  <c r="A203" i="7"/>
  <c r="J203" i="7" s="1"/>
  <c r="A204" i="7"/>
  <c r="A205" i="7"/>
  <c r="A206" i="7"/>
  <c r="A207" i="7"/>
  <c r="A208" i="7"/>
  <c r="A209" i="7"/>
  <c r="A210" i="7"/>
  <c r="A211" i="7"/>
  <c r="A212" i="7"/>
  <c r="A213" i="7"/>
  <c r="A214" i="7"/>
  <c r="A215" i="7"/>
  <c r="A216" i="7"/>
  <c r="A217" i="7"/>
  <c r="A218" i="7"/>
  <c r="A219" i="7"/>
  <c r="A220" i="7"/>
  <c r="A221" i="7"/>
  <c r="A222" i="7"/>
  <c r="A223" i="7"/>
  <c r="A224" i="7"/>
  <c r="A225" i="7"/>
  <c r="A226" i="7"/>
  <c r="A227" i="7"/>
  <c r="A228" i="7"/>
  <c r="A229" i="7"/>
  <c r="A230" i="7"/>
  <c r="A231" i="7"/>
  <c r="A232" i="7"/>
  <c r="A233" i="7"/>
  <c r="A234" i="7"/>
  <c r="A235" i="7"/>
  <c r="A236" i="7"/>
  <c r="A237" i="7"/>
  <c r="A238" i="7"/>
  <c r="A239" i="7"/>
  <c r="A240" i="7"/>
  <c r="A241" i="7"/>
  <c r="A242" i="7"/>
  <c r="A243" i="7"/>
  <c r="A244" i="7"/>
  <c r="A245" i="7"/>
  <c r="A246" i="7"/>
  <c r="A247" i="7"/>
  <c r="A248" i="7"/>
  <c r="J248" i="7" s="1"/>
  <c r="A249" i="7"/>
  <c r="J249" i="7" s="1"/>
  <c r="A250" i="7"/>
  <c r="A251" i="7"/>
  <c r="A252" i="7"/>
  <c r="J252" i="7" s="1"/>
  <c r="A253" i="7"/>
  <c r="A254" i="7"/>
  <c r="A255" i="7"/>
  <c r="A256" i="7"/>
  <c r="A257" i="7"/>
  <c r="A258" i="7"/>
  <c r="A259" i="7"/>
  <c r="A260" i="7"/>
  <c r="A261" i="7"/>
  <c r="A262" i="7"/>
  <c r="A263" i="7"/>
  <c r="A264" i="7"/>
  <c r="A265" i="7"/>
  <c r="A266" i="7"/>
  <c r="A267" i="7"/>
  <c r="A268" i="7"/>
  <c r="A269" i="7"/>
  <c r="A270" i="7"/>
  <c r="A271" i="7"/>
  <c r="A272" i="7"/>
  <c r="A273" i="7"/>
  <c r="A274" i="7"/>
  <c r="A275" i="7"/>
  <c r="A276" i="7"/>
  <c r="A277" i="7"/>
  <c r="A278" i="7"/>
  <c r="A279" i="7"/>
  <c r="A280" i="7"/>
  <c r="A281" i="7"/>
  <c r="A282" i="7"/>
  <c r="A283" i="7"/>
  <c r="A284" i="7"/>
  <c r="A285" i="7"/>
  <c r="A286" i="7"/>
  <c r="A287" i="7"/>
  <c r="A288" i="7"/>
  <c r="A289" i="7"/>
  <c r="A290" i="7"/>
  <c r="A291" i="7"/>
  <c r="A292" i="7"/>
  <c r="A293" i="7"/>
  <c r="A294" i="7"/>
  <c r="A295" i="7"/>
  <c r="A296" i="7"/>
  <c r="A297" i="7"/>
  <c r="J297" i="7" s="1"/>
  <c r="A298" i="7"/>
  <c r="J298" i="7" s="1"/>
  <c r="A299" i="7"/>
  <c r="A300" i="7"/>
  <c r="A301" i="7"/>
  <c r="A302" i="7"/>
  <c r="A303" i="7"/>
  <c r="A304" i="7"/>
  <c r="A305" i="7"/>
  <c r="A306" i="7"/>
  <c r="A307" i="7"/>
  <c r="A308" i="7"/>
  <c r="A309" i="7"/>
  <c r="A310" i="7"/>
  <c r="A311" i="7"/>
  <c r="A312" i="7"/>
  <c r="J312" i="7" s="1"/>
  <c r="A313" i="7"/>
  <c r="A314" i="7"/>
  <c r="A315" i="7"/>
  <c r="A316" i="7"/>
  <c r="A317" i="7"/>
  <c r="A318" i="7"/>
  <c r="A319" i="7"/>
  <c r="A320" i="7"/>
  <c r="A321" i="7"/>
  <c r="A322" i="7"/>
  <c r="A323" i="7"/>
  <c r="A324" i="7"/>
  <c r="A325" i="7"/>
  <c r="A326" i="7"/>
  <c r="A327" i="7"/>
  <c r="A328" i="7"/>
  <c r="A329" i="7"/>
  <c r="A330" i="7"/>
  <c r="A331" i="7"/>
  <c r="A332" i="7"/>
  <c r="A333" i="7"/>
  <c r="A334" i="7"/>
  <c r="A335" i="7"/>
  <c r="A336" i="7"/>
  <c r="A337" i="7"/>
  <c r="A338" i="7"/>
  <c r="A339" i="7"/>
  <c r="A340" i="7"/>
  <c r="A341" i="7"/>
  <c r="A342" i="7"/>
  <c r="A343" i="7"/>
  <c r="A344" i="7"/>
  <c r="A345" i="7"/>
  <c r="A346" i="7"/>
  <c r="J346" i="7" s="1"/>
  <c r="A347" i="7"/>
  <c r="J347" i="7" s="1"/>
  <c r="A348" i="7"/>
  <c r="A349" i="7"/>
  <c r="A350" i="7"/>
  <c r="A351" i="7"/>
  <c r="A352" i="7"/>
  <c r="A353" i="7"/>
  <c r="A354" i="7"/>
  <c r="A355" i="7"/>
  <c r="A356" i="7"/>
  <c r="A357" i="7"/>
  <c r="A358" i="7"/>
  <c r="A359" i="7"/>
  <c r="J359" i="7" s="1"/>
  <c r="A360" i="7"/>
  <c r="A361" i="7"/>
  <c r="A362" i="7"/>
  <c r="A363" i="7"/>
  <c r="A364" i="7"/>
  <c r="A365" i="7"/>
  <c r="A366" i="7"/>
  <c r="A367" i="7"/>
  <c r="A368" i="7"/>
  <c r="A369" i="7"/>
  <c r="A370" i="7"/>
  <c r="A371" i="7"/>
  <c r="A372" i="7"/>
  <c r="A373" i="7"/>
  <c r="A374" i="7"/>
  <c r="A375" i="7"/>
  <c r="A376" i="7"/>
  <c r="A377" i="7"/>
  <c r="A378" i="7"/>
  <c r="A379" i="7"/>
  <c r="A380" i="7"/>
  <c r="J380" i="7" s="1"/>
  <c r="A381" i="7"/>
  <c r="A382" i="7"/>
  <c r="A383" i="7"/>
  <c r="A384" i="7"/>
  <c r="A385" i="7"/>
  <c r="A386" i="7"/>
  <c r="A387" i="7"/>
  <c r="A388" i="7"/>
  <c r="A389" i="7"/>
  <c r="A390" i="7"/>
  <c r="J390" i="7" s="1"/>
  <c r="A391" i="7"/>
  <c r="A392" i="7"/>
  <c r="A393" i="7"/>
  <c r="J393" i="7" s="1"/>
  <c r="A394" i="7"/>
  <c r="A395" i="7"/>
  <c r="A396" i="7"/>
  <c r="A397" i="7"/>
  <c r="A398" i="7"/>
  <c r="A399" i="7"/>
  <c r="A400" i="7"/>
  <c r="A401" i="7"/>
  <c r="A402" i="7"/>
  <c r="A403" i="7"/>
  <c r="A404" i="7"/>
  <c r="A405" i="7"/>
  <c r="A406" i="7"/>
  <c r="A407" i="7"/>
  <c r="A408" i="7"/>
  <c r="A409" i="7"/>
  <c r="A410" i="7"/>
  <c r="A411" i="7"/>
  <c r="A412" i="7"/>
  <c r="A413" i="7"/>
  <c r="A414" i="7"/>
  <c r="A415" i="7"/>
  <c r="A416" i="7"/>
  <c r="A417" i="7"/>
  <c r="A418" i="7"/>
  <c r="A419" i="7"/>
  <c r="A420" i="7"/>
  <c r="A421" i="7"/>
  <c r="A422" i="7"/>
  <c r="A423" i="7"/>
  <c r="J423" i="7" s="1"/>
  <c r="A424" i="7"/>
  <c r="J424" i="7" s="1"/>
  <c r="A425" i="7"/>
  <c r="A426" i="7"/>
  <c r="A427" i="7"/>
  <c r="J427" i="7" s="1"/>
  <c r="A428" i="7"/>
  <c r="A429" i="7"/>
  <c r="A430" i="7"/>
  <c r="A431" i="7"/>
  <c r="A432" i="7"/>
  <c r="A433" i="7"/>
  <c r="A434" i="7"/>
  <c r="A435" i="7"/>
  <c r="A436" i="7"/>
  <c r="A437" i="7"/>
  <c r="A438" i="7"/>
  <c r="A439" i="7"/>
  <c r="A440" i="7"/>
  <c r="A441" i="7"/>
  <c r="A442" i="7"/>
  <c r="A443" i="7"/>
  <c r="A444" i="7"/>
  <c r="A445" i="7"/>
  <c r="A446" i="7"/>
  <c r="A447" i="7"/>
  <c r="A448" i="7"/>
  <c r="A449" i="7"/>
  <c r="A450" i="7"/>
  <c r="A451" i="7"/>
  <c r="A452" i="7"/>
  <c r="A453" i="7"/>
  <c r="A454" i="7"/>
  <c r="A455" i="7"/>
  <c r="A456" i="7"/>
  <c r="A457" i="7"/>
  <c r="J457" i="7" s="1"/>
  <c r="A458" i="7"/>
  <c r="J458" i="7" s="1"/>
  <c r="A459" i="7"/>
  <c r="A460" i="7"/>
  <c r="A461" i="7"/>
  <c r="A462" i="7"/>
  <c r="A463" i="7"/>
  <c r="A464" i="7"/>
  <c r="A465" i="7"/>
  <c r="A466" i="7"/>
  <c r="A467" i="7"/>
  <c r="A468" i="7"/>
  <c r="A469" i="7"/>
  <c r="A470" i="7"/>
  <c r="J470" i="7" s="1"/>
  <c r="A471" i="7"/>
  <c r="A472" i="7"/>
  <c r="A473" i="7"/>
  <c r="A474" i="7"/>
  <c r="A475" i="7"/>
  <c r="A476" i="7"/>
  <c r="A477" i="7"/>
  <c r="A478" i="7"/>
  <c r="A479" i="7"/>
  <c r="A480" i="7"/>
  <c r="A481" i="7"/>
  <c r="A482" i="7"/>
  <c r="A483" i="7"/>
  <c r="A484" i="7"/>
  <c r="A485" i="7"/>
  <c r="A486" i="7"/>
  <c r="A487" i="7"/>
  <c r="A488" i="7"/>
  <c r="A489" i="7"/>
  <c r="A490" i="7"/>
  <c r="A491" i="7"/>
  <c r="J491" i="7" s="1"/>
  <c r="A492" i="7"/>
  <c r="J492" i="7" s="1"/>
  <c r="A493" i="7"/>
  <c r="A494" i="7"/>
  <c r="A495" i="7"/>
  <c r="A496" i="7"/>
  <c r="A497" i="7"/>
  <c r="A498" i="7"/>
  <c r="A499" i="7"/>
  <c r="A500" i="7"/>
  <c r="A501" i="7"/>
  <c r="A502" i="7"/>
  <c r="A503" i="7"/>
  <c r="A504" i="7"/>
  <c r="J504" i="7" s="1"/>
  <c r="A505" i="7"/>
  <c r="A506" i="7"/>
  <c r="A507" i="7"/>
  <c r="A508" i="7"/>
  <c r="A509" i="7"/>
  <c r="A510" i="7"/>
  <c r="A511" i="7"/>
  <c r="A512" i="7"/>
  <c r="A513" i="7"/>
  <c r="A514" i="7"/>
  <c r="A515" i="7"/>
  <c r="A516" i="7"/>
  <c r="A517" i="7"/>
  <c r="A518" i="7"/>
  <c r="A519" i="7"/>
  <c r="A520" i="7"/>
  <c r="A521" i="7"/>
  <c r="A522" i="7"/>
  <c r="A523" i="7"/>
  <c r="A524" i="7"/>
  <c r="A525" i="7"/>
  <c r="A526" i="7"/>
  <c r="A527" i="7"/>
  <c r="A528" i="7"/>
  <c r="A529" i="7"/>
  <c r="A530" i="7"/>
  <c r="A531" i="7"/>
  <c r="A532" i="7"/>
  <c r="A533" i="7"/>
  <c r="A534" i="7"/>
  <c r="A535" i="7"/>
  <c r="A536" i="7"/>
  <c r="A537" i="7"/>
  <c r="A538" i="7"/>
  <c r="J538" i="7" s="1"/>
  <c r="A539" i="7"/>
  <c r="A540" i="7"/>
  <c r="A541" i="7"/>
  <c r="A542" i="7"/>
  <c r="A543" i="7"/>
  <c r="A544" i="7"/>
  <c r="A545" i="7"/>
  <c r="A546" i="7"/>
  <c r="A547" i="7"/>
  <c r="A548" i="7"/>
  <c r="A549" i="7"/>
  <c r="A550" i="7"/>
  <c r="A551" i="7"/>
  <c r="A552" i="7"/>
  <c r="A553" i="7"/>
  <c r="A554" i="7"/>
  <c r="A555" i="7"/>
  <c r="A556" i="7"/>
  <c r="A557" i="7"/>
  <c r="A558" i="7"/>
  <c r="A559" i="7"/>
  <c r="A560" i="7"/>
  <c r="A561" i="7"/>
  <c r="A562" i="7"/>
  <c r="A563" i="7"/>
  <c r="A564" i="7"/>
  <c r="A565" i="7"/>
  <c r="A566" i="7"/>
  <c r="A567" i="7"/>
  <c r="A568" i="7"/>
  <c r="J568" i="7" s="1"/>
  <c r="A569" i="7"/>
  <c r="J569" i="7" s="1"/>
  <c r="A570" i="7"/>
  <c r="A571" i="7"/>
  <c r="A572" i="7"/>
  <c r="J572" i="7" s="1"/>
  <c r="A573" i="7"/>
  <c r="A574" i="7"/>
  <c r="A575" i="7"/>
  <c r="A576" i="7"/>
  <c r="A577" i="7"/>
  <c r="A578" i="7"/>
  <c r="A579" i="7"/>
  <c r="A580" i="7"/>
  <c r="A581" i="7"/>
  <c r="A582" i="7"/>
  <c r="A583" i="7"/>
  <c r="A584" i="7"/>
  <c r="A585" i="7"/>
  <c r="A586" i="7"/>
  <c r="A587" i="7"/>
  <c r="A588" i="7"/>
  <c r="A589" i="7"/>
  <c r="A590" i="7"/>
  <c r="A591" i="7"/>
  <c r="A592" i="7"/>
  <c r="A593" i="7"/>
  <c r="A594" i="7"/>
  <c r="A595" i="7"/>
  <c r="A596" i="7"/>
  <c r="A597" i="7"/>
  <c r="A598" i="7"/>
  <c r="A599" i="7"/>
  <c r="A600" i="7"/>
  <c r="A601" i="7"/>
  <c r="A602" i="7"/>
  <c r="A603" i="7"/>
  <c r="J603" i="7" s="1"/>
  <c r="A604" i="7"/>
  <c r="A605" i="7"/>
  <c r="A606" i="7"/>
  <c r="A607" i="7"/>
  <c r="A608" i="7"/>
  <c r="A609" i="7"/>
  <c r="A610" i="7"/>
  <c r="A611" i="7"/>
  <c r="A612" i="7"/>
  <c r="A613" i="7"/>
  <c r="A614" i="7"/>
  <c r="A615" i="7"/>
  <c r="J615" i="7" s="1"/>
  <c r="A616" i="7"/>
  <c r="A617" i="7"/>
  <c r="A618" i="7"/>
  <c r="A619" i="7"/>
  <c r="A620" i="7"/>
  <c r="A621" i="7"/>
  <c r="A622" i="7"/>
  <c r="A623" i="7"/>
  <c r="A624" i="7"/>
  <c r="A625" i="7"/>
  <c r="A626" i="7"/>
  <c r="A627" i="7"/>
  <c r="A628" i="7"/>
  <c r="A629" i="7"/>
  <c r="A630" i="7"/>
  <c r="A631" i="7"/>
  <c r="A632" i="7"/>
  <c r="A633" i="7"/>
  <c r="A634" i="7"/>
  <c r="A635" i="7"/>
  <c r="A636" i="7"/>
  <c r="J636" i="7" s="1"/>
  <c r="A637" i="7"/>
  <c r="A638" i="7"/>
  <c r="A639" i="7"/>
  <c r="A640" i="7"/>
  <c r="A641" i="7"/>
  <c r="A642" i="7"/>
  <c r="J642" i="7" s="1"/>
  <c r="A643" i="7"/>
  <c r="A644" i="7"/>
  <c r="A645" i="7"/>
  <c r="A646" i="7"/>
  <c r="A647" i="7"/>
  <c r="A648" i="7"/>
  <c r="J648" i="7" s="1"/>
  <c r="A649" i="7"/>
  <c r="A650" i="7"/>
  <c r="A651" i="7"/>
  <c r="A652" i="7"/>
  <c r="A653" i="7"/>
  <c r="A654" i="7"/>
  <c r="A655" i="7"/>
  <c r="A656" i="7"/>
  <c r="A657" i="7"/>
  <c r="A658" i="7"/>
  <c r="A659" i="7"/>
  <c r="A660" i="7"/>
  <c r="A661" i="7"/>
  <c r="A662" i="7"/>
  <c r="A663" i="7"/>
  <c r="A664" i="7"/>
  <c r="A665" i="7"/>
  <c r="A666" i="7"/>
  <c r="A667" i="7"/>
  <c r="A668" i="7"/>
  <c r="J668" i="7" s="1"/>
  <c r="A669" i="7"/>
  <c r="A670" i="7"/>
  <c r="A671" i="7"/>
  <c r="A672" i="7"/>
  <c r="A673" i="7"/>
  <c r="A674" i="7"/>
  <c r="J674" i="7" s="1"/>
  <c r="A675" i="7"/>
  <c r="A676" i="7"/>
  <c r="A677" i="7"/>
  <c r="A678" i="7"/>
  <c r="A679" i="7"/>
  <c r="A680" i="7"/>
  <c r="J680" i="7" s="1"/>
  <c r="A681" i="7"/>
  <c r="A682" i="7"/>
  <c r="A683" i="7"/>
  <c r="A684" i="7"/>
  <c r="A685" i="7"/>
  <c r="A686" i="7"/>
  <c r="A687" i="7"/>
  <c r="A688" i="7"/>
  <c r="A689" i="7"/>
  <c r="A690" i="7"/>
  <c r="A691" i="7"/>
  <c r="A692" i="7"/>
  <c r="A693" i="7"/>
  <c r="A694" i="7"/>
  <c r="A695" i="7"/>
  <c r="A696" i="7"/>
  <c r="A697" i="7"/>
  <c r="A698" i="7"/>
  <c r="A699" i="7"/>
  <c r="A700" i="7"/>
  <c r="J700" i="7" s="1"/>
  <c r="A701" i="7"/>
  <c r="A702" i="7"/>
  <c r="A703" i="7"/>
  <c r="A704" i="7"/>
  <c r="A705" i="7"/>
  <c r="A706" i="7"/>
  <c r="J706" i="7" s="1"/>
  <c r="A707" i="7"/>
  <c r="A708" i="7"/>
  <c r="A709" i="7"/>
  <c r="A710" i="7"/>
  <c r="A711" i="7"/>
  <c r="A712" i="7"/>
  <c r="J712" i="7" s="1"/>
  <c r="A713" i="7"/>
  <c r="A714" i="7"/>
  <c r="A715" i="7"/>
  <c r="A716" i="7"/>
  <c r="A717" i="7"/>
  <c r="A718" i="7"/>
  <c r="A719" i="7"/>
  <c r="A720" i="7"/>
  <c r="A721" i="7"/>
  <c r="A722" i="7"/>
  <c r="A723" i="7"/>
  <c r="A724" i="7"/>
  <c r="A725" i="7"/>
  <c r="A726" i="7"/>
  <c r="A727" i="7"/>
  <c r="A728" i="7"/>
  <c r="A729" i="7"/>
  <c r="A730" i="7"/>
  <c r="A731" i="7"/>
  <c r="J731" i="7" s="1"/>
  <c r="A732" i="7"/>
  <c r="J732" i="7" s="1"/>
  <c r="A733" i="7"/>
  <c r="A734" i="7"/>
  <c r="A735" i="7"/>
  <c r="A736" i="7"/>
  <c r="A737" i="7"/>
  <c r="A738" i="7"/>
  <c r="A739" i="7"/>
  <c r="A740" i="7"/>
  <c r="J740" i="7" s="1"/>
  <c r="A741" i="7"/>
  <c r="A742" i="7"/>
  <c r="A743" i="7"/>
  <c r="A744" i="7"/>
  <c r="A745" i="7"/>
  <c r="A746" i="7"/>
  <c r="A747" i="7"/>
  <c r="A748" i="7"/>
  <c r="A749" i="7"/>
  <c r="A750" i="7"/>
  <c r="A751" i="7"/>
  <c r="A752" i="7"/>
  <c r="A753" i="7"/>
  <c r="A754" i="7"/>
  <c r="A755" i="7"/>
  <c r="A756" i="7"/>
  <c r="A757" i="7"/>
  <c r="J757" i="7" s="1"/>
  <c r="A758" i="7"/>
  <c r="J758" i="7" s="1"/>
  <c r="A759" i="7"/>
  <c r="A760" i="7"/>
  <c r="A761" i="7"/>
  <c r="J761" i="7" s="1"/>
  <c r="A762" i="7"/>
  <c r="A763" i="7"/>
  <c r="A764" i="7"/>
  <c r="A765" i="7"/>
  <c r="A766" i="7"/>
  <c r="A767" i="7"/>
  <c r="A768" i="7"/>
  <c r="A769" i="7"/>
  <c r="A770" i="7"/>
  <c r="A771" i="7"/>
  <c r="A772" i="7"/>
  <c r="A773" i="7"/>
  <c r="A774" i="7"/>
  <c r="A775" i="7"/>
  <c r="A776" i="7"/>
  <c r="A777" i="7"/>
  <c r="A778" i="7"/>
  <c r="J778" i="7" s="1"/>
  <c r="A779" i="7"/>
  <c r="J779" i="7" s="1"/>
  <c r="A780" i="7"/>
  <c r="A781" i="7"/>
  <c r="A782" i="7"/>
  <c r="A783" i="7"/>
  <c r="A784" i="7"/>
  <c r="A785" i="7"/>
  <c r="A786" i="7"/>
  <c r="A787" i="7"/>
  <c r="A788" i="7"/>
  <c r="A789" i="7"/>
  <c r="A790" i="7"/>
  <c r="A791" i="7"/>
  <c r="A792" i="7"/>
  <c r="A793" i="7"/>
  <c r="A794" i="7"/>
  <c r="A795" i="7"/>
  <c r="A796" i="7"/>
  <c r="A797" i="7"/>
  <c r="A798" i="7"/>
  <c r="A799" i="7"/>
  <c r="A800" i="7"/>
  <c r="A801" i="7"/>
  <c r="J801" i="7" s="1"/>
  <c r="A802" i="7"/>
  <c r="J802" i="7" s="1"/>
  <c r="A803" i="7"/>
  <c r="A804" i="7"/>
  <c r="A805" i="7"/>
  <c r="A806" i="7"/>
  <c r="I806" i="7" s="1"/>
  <c r="A807" i="7"/>
  <c r="A808" i="7"/>
  <c r="A809" i="7"/>
  <c r="A810" i="7"/>
  <c r="A811" i="7"/>
  <c r="A812" i="7"/>
  <c r="A813" i="7"/>
  <c r="A814" i="7"/>
  <c r="A815" i="7"/>
  <c r="A816" i="7"/>
  <c r="A817" i="7"/>
  <c r="A818" i="7"/>
  <c r="A819" i="7"/>
  <c r="A820" i="7"/>
  <c r="A821" i="7"/>
  <c r="A822" i="7"/>
  <c r="J822" i="7" s="1"/>
  <c r="A823" i="7"/>
  <c r="J823" i="7" s="1"/>
  <c r="A824" i="7"/>
  <c r="A825" i="7"/>
  <c r="A826" i="7"/>
  <c r="J826" i="7" s="1"/>
  <c r="A827" i="7"/>
  <c r="A828" i="7"/>
  <c r="A829" i="7"/>
  <c r="A830" i="7"/>
  <c r="A831" i="7"/>
  <c r="A832" i="7"/>
  <c r="A833" i="7"/>
  <c r="A834" i="7"/>
  <c r="A835" i="7"/>
  <c r="A836" i="7"/>
  <c r="A837" i="7"/>
  <c r="A838" i="7"/>
  <c r="A839" i="7"/>
  <c r="A840" i="7"/>
  <c r="A841" i="7"/>
  <c r="A842" i="7"/>
  <c r="J842" i="7" s="1"/>
  <c r="A843" i="7"/>
  <c r="J843" i="7" s="1"/>
  <c r="A844" i="7"/>
  <c r="A845" i="7"/>
  <c r="A846" i="7"/>
  <c r="A847" i="7"/>
  <c r="A848" i="7"/>
  <c r="A849" i="7"/>
  <c r="J849" i="7" s="1"/>
  <c r="A850" i="7"/>
  <c r="A851" i="7"/>
  <c r="A852" i="7"/>
  <c r="A853" i="7"/>
  <c r="A854" i="7"/>
  <c r="A855" i="7"/>
  <c r="A856" i="7"/>
  <c r="A857" i="7"/>
  <c r="A858" i="7"/>
  <c r="A859" i="7"/>
  <c r="A860" i="7"/>
  <c r="A861" i="7"/>
  <c r="A862" i="7"/>
  <c r="A863" i="7"/>
  <c r="A864" i="7"/>
  <c r="A865" i="7"/>
  <c r="J865" i="7" s="1"/>
  <c r="A866" i="7"/>
  <c r="J866" i="7" s="1"/>
  <c r="A867" i="7"/>
  <c r="A868" i="7"/>
  <c r="A869" i="7"/>
  <c r="A870" i="7"/>
  <c r="J870" i="7" s="1"/>
  <c r="A871" i="7"/>
  <c r="A872" i="7"/>
  <c r="A873" i="7"/>
  <c r="A874" i="7"/>
  <c r="A875" i="7"/>
  <c r="A876" i="7"/>
  <c r="A877" i="7"/>
  <c r="A878" i="7"/>
  <c r="A879" i="7"/>
  <c r="A880" i="7"/>
  <c r="A881" i="7"/>
  <c r="A882" i="7"/>
  <c r="A883" i="7"/>
  <c r="J883" i="7" s="1"/>
  <c r="A884" i="7"/>
  <c r="J884" i="7" s="1"/>
  <c r="A885" i="7"/>
  <c r="A886" i="7"/>
  <c r="A887" i="7"/>
  <c r="J887" i="7" s="1"/>
  <c r="A888" i="7"/>
  <c r="A889" i="7"/>
  <c r="A890" i="7"/>
  <c r="A891" i="7"/>
  <c r="A892" i="7"/>
  <c r="A893" i="7"/>
  <c r="A894" i="7"/>
  <c r="A895" i="7"/>
  <c r="A896" i="7"/>
  <c r="A897" i="7"/>
  <c r="A898" i="7"/>
  <c r="A899" i="7"/>
  <c r="J899" i="7" s="1"/>
  <c r="A900" i="7"/>
  <c r="J900" i="7" s="1"/>
  <c r="A901" i="7"/>
  <c r="A902" i="7"/>
  <c r="A903" i="7"/>
  <c r="J903" i="7" s="1"/>
  <c r="A904" i="7"/>
  <c r="A905" i="7"/>
  <c r="A906" i="7"/>
  <c r="A907" i="7"/>
  <c r="A908" i="7"/>
  <c r="A909" i="7"/>
  <c r="A910" i="7"/>
  <c r="A911" i="7"/>
  <c r="A912" i="7"/>
  <c r="A913" i="7"/>
  <c r="A914" i="7"/>
  <c r="A915" i="7"/>
  <c r="J915" i="7" s="1"/>
  <c r="A916" i="7"/>
  <c r="J916" i="7" s="1"/>
  <c r="A917" i="7"/>
  <c r="A918" i="7"/>
  <c r="A919" i="7"/>
  <c r="J919" i="7" s="1"/>
  <c r="A920" i="7"/>
  <c r="A921" i="7"/>
  <c r="A922" i="7"/>
  <c r="A923" i="7"/>
  <c r="A924" i="7"/>
  <c r="A925" i="7"/>
  <c r="A926" i="7"/>
  <c r="A927" i="7"/>
  <c r="A928" i="7"/>
  <c r="A929" i="7"/>
  <c r="A930" i="7"/>
  <c r="A931" i="7"/>
  <c r="J931" i="7" s="1"/>
  <c r="A932" i="7"/>
  <c r="J932" i="7" s="1"/>
  <c r="A933" i="7"/>
  <c r="A934" i="7"/>
  <c r="A935" i="7"/>
  <c r="J935" i="7" s="1"/>
  <c r="A936" i="7"/>
  <c r="A937" i="7"/>
  <c r="A938" i="7"/>
  <c r="A939" i="7"/>
  <c r="A940" i="7"/>
  <c r="A941" i="7"/>
  <c r="A942" i="7"/>
  <c r="A943" i="7"/>
  <c r="A944" i="7"/>
  <c r="A945" i="7"/>
  <c r="A946" i="7"/>
  <c r="A947" i="7"/>
  <c r="I947" i="7" s="1"/>
  <c r="A948" i="7"/>
  <c r="I948" i="7" s="1"/>
  <c r="A949" i="7"/>
  <c r="A950" i="7"/>
  <c r="A951" i="7"/>
  <c r="J951" i="7" s="1"/>
  <c r="A952" i="7"/>
  <c r="A953" i="7"/>
  <c r="A954" i="7"/>
  <c r="A955" i="7"/>
  <c r="A956" i="7"/>
  <c r="A957" i="7"/>
  <c r="A958" i="7"/>
  <c r="A959" i="7"/>
  <c r="A960" i="7"/>
  <c r="A961" i="7"/>
  <c r="A962" i="7"/>
  <c r="A963" i="7"/>
  <c r="J963" i="7" s="1"/>
  <c r="A964" i="7"/>
  <c r="J964" i="7" s="1"/>
  <c r="A965" i="7"/>
  <c r="A966" i="7"/>
  <c r="J966" i="7" s="1"/>
  <c r="A967" i="7"/>
  <c r="J967" i="7" s="1"/>
  <c r="A968" i="7"/>
  <c r="A969" i="7"/>
  <c r="A970" i="7"/>
  <c r="A971" i="7"/>
  <c r="A972" i="7"/>
  <c r="A973" i="7"/>
  <c r="A974" i="7"/>
  <c r="A975" i="7"/>
  <c r="A976" i="7"/>
  <c r="A977" i="7"/>
  <c r="A978" i="7"/>
  <c r="A979" i="7"/>
  <c r="J979" i="7" s="1"/>
  <c r="A980" i="7"/>
  <c r="J980" i="7" s="1"/>
  <c r="A981" i="7"/>
  <c r="A982" i="7"/>
  <c r="J982" i="7" s="1"/>
  <c r="A983" i="7"/>
  <c r="J983" i="7" s="1"/>
  <c r="A984" i="7"/>
  <c r="A985" i="7"/>
  <c r="A986" i="7"/>
  <c r="A987" i="7"/>
  <c r="A988" i="7"/>
  <c r="A989" i="7"/>
  <c r="A990" i="7"/>
  <c r="A991" i="7"/>
  <c r="A992" i="7"/>
  <c r="A993" i="7"/>
  <c r="A994" i="7"/>
  <c r="A995" i="7"/>
  <c r="I995" i="7" s="1"/>
  <c r="A996" i="7"/>
  <c r="J996" i="7" s="1"/>
  <c r="A997" i="7"/>
  <c r="A998" i="7"/>
  <c r="J998" i="7" s="1"/>
  <c r="A999" i="7"/>
  <c r="B999" i="7" s="1"/>
  <c r="A1000" i="7"/>
  <c r="A1001" i="7"/>
  <c r="A1002" i="7"/>
  <c r="A1003" i="7"/>
  <c r="A1004" i="7"/>
  <c r="A1005" i="7"/>
  <c r="A1006" i="7"/>
  <c r="A1007" i="7"/>
  <c r="A1008" i="7"/>
  <c r="A1009" i="7"/>
  <c r="A1010" i="7"/>
  <c r="A1011" i="7"/>
  <c r="I1011" i="7" s="1"/>
  <c r="A1012" i="7"/>
  <c r="I1012" i="7" s="1"/>
  <c r="A1013" i="7"/>
  <c r="A1014" i="7"/>
  <c r="J1014" i="7" s="1"/>
  <c r="A1015" i="7"/>
  <c r="J1015" i="7" s="1"/>
  <c r="A1016" i="7"/>
  <c r="A1017" i="7"/>
  <c r="A1018" i="7"/>
  <c r="A1019" i="7"/>
  <c r="A1020" i="7"/>
  <c r="A1021" i="7"/>
  <c r="A1022" i="7"/>
  <c r="A1023" i="7"/>
  <c r="A1024" i="7"/>
  <c r="A1025" i="7"/>
  <c r="A1026" i="7"/>
  <c r="A1027" i="7"/>
  <c r="J1027" i="7" s="1"/>
  <c r="A1028" i="7"/>
  <c r="J1028" i="7" s="1"/>
  <c r="A1029" i="7"/>
  <c r="A1030" i="7"/>
  <c r="J1030" i="7" s="1"/>
  <c r="A1031" i="7"/>
  <c r="J1031" i="7" s="1"/>
  <c r="A1032" i="7"/>
  <c r="A1033" i="7"/>
  <c r="A1034" i="7"/>
  <c r="A1035" i="7"/>
  <c r="A1036" i="7"/>
  <c r="A1037" i="7"/>
  <c r="A1038" i="7"/>
  <c r="A1039" i="7"/>
  <c r="A1040" i="7"/>
  <c r="A1041" i="7"/>
  <c r="A1042" i="7"/>
  <c r="A1043" i="7"/>
  <c r="J1043" i="7" s="1"/>
  <c r="A1044" i="7"/>
  <c r="J1044" i="7" s="1"/>
  <c r="A1045" i="7"/>
  <c r="A1046" i="7"/>
  <c r="J1046" i="7" s="1"/>
  <c r="A1047" i="7"/>
  <c r="J1047" i="7" s="1"/>
  <c r="A1048" i="7"/>
  <c r="A1049" i="7"/>
  <c r="A1050" i="7"/>
  <c r="A1051" i="7"/>
  <c r="A1052" i="7"/>
  <c r="A1053" i="7"/>
  <c r="A1054" i="7"/>
  <c r="A1055" i="7"/>
  <c r="A1056" i="7"/>
  <c r="A1057" i="7"/>
  <c r="A1058" i="7"/>
  <c r="A1059" i="7"/>
  <c r="I1059" i="7" s="1"/>
  <c r="A1060" i="7"/>
  <c r="J1060" i="7" s="1"/>
  <c r="A1061" i="7"/>
  <c r="A1062" i="7"/>
  <c r="J1062" i="7" s="1"/>
  <c r="A1063" i="7"/>
  <c r="J1063" i="7" s="1"/>
  <c r="A1064" i="7"/>
  <c r="A1065" i="7"/>
  <c r="A1066" i="7"/>
  <c r="A1067" i="7"/>
  <c r="A1068" i="7"/>
  <c r="A1069" i="7"/>
  <c r="A1070" i="7"/>
  <c r="A1071" i="7"/>
  <c r="A1072" i="7"/>
  <c r="A1073" i="7"/>
  <c r="A1074" i="7"/>
  <c r="A1075" i="7"/>
  <c r="J1075" i="7" s="1"/>
  <c r="A1076" i="7"/>
  <c r="J1076" i="7" s="1"/>
  <c r="A1077" i="7"/>
  <c r="A1078" i="7"/>
  <c r="J1078" i="7" s="1"/>
  <c r="A1079" i="7"/>
  <c r="J1079" i="7" s="1"/>
  <c r="A1080" i="7"/>
  <c r="A1081" i="7"/>
  <c r="A1082" i="7"/>
  <c r="A1083" i="7"/>
  <c r="A1084" i="7"/>
  <c r="A1085" i="7"/>
  <c r="A1086" i="7"/>
  <c r="A1087" i="7"/>
  <c r="A1088" i="7"/>
  <c r="A1089" i="7"/>
  <c r="A1090" i="7"/>
  <c r="A1091" i="7"/>
  <c r="J1091" i="7" s="1"/>
  <c r="A1092" i="7"/>
  <c r="J1092" i="7" s="1"/>
  <c r="A1093" i="7"/>
  <c r="A1094" i="7"/>
  <c r="J1094" i="7" s="1"/>
  <c r="A1095" i="7"/>
  <c r="J1095" i="7" s="1"/>
  <c r="A1096" i="7"/>
  <c r="A1097" i="7"/>
  <c r="A1098" i="7"/>
  <c r="A1099" i="7"/>
  <c r="A1100" i="7"/>
  <c r="A1101" i="7"/>
  <c r="A1102" i="7"/>
  <c r="A1103" i="7"/>
  <c r="I1103" i="7" s="1"/>
  <c r="A1104" i="7"/>
  <c r="A1105" i="7"/>
  <c r="A1106" i="7"/>
  <c r="A1107" i="7"/>
  <c r="J1107" i="7" s="1"/>
  <c r="A1108" i="7"/>
  <c r="J1108" i="7" s="1"/>
  <c r="A1109" i="7"/>
  <c r="A1110" i="7"/>
  <c r="J1110" i="7" s="1"/>
  <c r="A1111" i="7"/>
  <c r="J1111" i="7" s="1"/>
  <c r="A1112" i="7"/>
  <c r="A1113" i="7"/>
  <c r="A1114" i="7"/>
  <c r="A1115" i="7"/>
  <c r="A1116" i="7"/>
  <c r="A1117" i="7"/>
  <c r="A1118" i="7"/>
  <c r="A1119" i="7"/>
  <c r="A1120" i="7"/>
  <c r="A1121" i="7"/>
  <c r="A1122" i="7"/>
  <c r="A1123" i="7"/>
  <c r="J1123" i="7" s="1"/>
  <c r="A1124" i="7"/>
  <c r="J1124" i="7" s="1"/>
  <c r="A1125" i="7"/>
  <c r="A1126" i="7"/>
  <c r="J1126" i="7" s="1"/>
  <c r="A1127" i="7"/>
  <c r="J1127" i="7" s="1"/>
  <c r="A1128" i="7"/>
  <c r="A1129" i="7"/>
  <c r="A1130" i="7"/>
  <c r="A1131" i="7"/>
  <c r="A1132" i="7"/>
  <c r="A1133" i="7"/>
  <c r="A1134" i="7"/>
  <c r="A1135" i="7"/>
  <c r="A1136" i="7"/>
  <c r="A1137" i="7"/>
  <c r="A1138" i="7"/>
  <c r="A1139" i="7"/>
  <c r="J1139" i="7" s="1"/>
  <c r="A1140" i="7"/>
  <c r="J1140" i="7" s="1"/>
  <c r="A1141" i="7"/>
  <c r="A1142" i="7"/>
  <c r="J1142" i="7" s="1"/>
  <c r="A1143" i="7"/>
  <c r="J1143" i="7" s="1"/>
  <c r="A1144" i="7"/>
  <c r="A1145" i="7"/>
  <c r="A1146" i="7"/>
  <c r="A1147" i="7"/>
  <c r="A1148" i="7"/>
  <c r="A1149" i="7"/>
  <c r="A1150" i="7"/>
  <c r="A1151" i="7"/>
  <c r="A1152" i="7"/>
  <c r="A1153" i="7"/>
  <c r="A1154" i="7"/>
  <c r="A1155" i="7"/>
  <c r="I1155" i="7" s="1"/>
  <c r="A1156" i="7"/>
  <c r="J1156" i="7" s="1"/>
  <c r="A1157" i="7"/>
  <c r="A1158" i="7"/>
  <c r="J1158" i="7" s="1"/>
  <c r="A1159" i="7"/>
  <c r="J1159" i="7" s="1"/>
  <c r="A1160" i="7"/>
  <c r="A1161" i="7"/>
  <c r="A1162" i="7"/>
  <c r="A1163" i="7"/>
  <c r="A1164" i="7"/>
  <c r="A1165" i="7"/>
  <c r="A1166" i="7"/>
  <c r="A1167" i="7"/>
  <c r="A1168" i="7"/>
  <c r="A1169" i="7"/>
  <c r="A1170" i="7"/>
  <c r="A1171" i="7"/>
  <c r="J1171" i="7" s="1"/>
  <c r="A1172" i="7"/>
  <c r="J1172" i="7" s="1"/>
  <c r="A1173" i="7"/>
  <c r="A1174" i="7"/>
  <c r="I1174" i="7" s="1"/>
  <c r="A1175" i="7"/>
  <c r="J1175" i="7" s="1"/>
  <c r="A1176" i="7"/>
  <c r="A1177" i="7"/>
  <c r="A1178" i="7"/>
  <c r="A1179" i="7"/>
  <c r="A1180" i="7"/>
  <c r="A1181" i="7"/>
  <c r="A1182" i="7"/>
  <c r="A1183" i="7"/>
  <c r="A1184" i="7"/>
  <c r="A1185" i="7"/>
  <c r="A1186" i="7"/>
  <c r="A1187" i="7"/>
  <c r="J1187" i="7" s="1"/>
  <c r="A1188" i="7"/>
  <c r="J1188" i="7" s="1"/>
  <c r="A1189" i="7"/>
  <c r="A1190" i="7"/>
  <c r="J1190" i="7" s="1"/>
  <c r="A1191" i="7"/>
  <c r="J1191" i="7" s="1"/>
  <c r="A1192" i="7"/>
  <c r="A1193" i="7"/>
  <c r="A1194" i="7"/>
  <c r="A1195" i="7"/>
  <c r="A1196" i="7"/>
  <c r="A1197" i="7"/>
  <c r="A1198" i="7"/>
  <c r="A1199" i="7"/>
  <c r="A1200" i="7"/>
  <c r="A1201" i="7"/>
  <c r="A1202" i="7"/>
  <c r="A1203" i="7"/>
  <c r="J1203" i="7" s="1"/>
  <c r="A1204" i="7"/>
  <c r="I1204" i="7" s="1"/>
  <c r="A1205" i="7"/>
  <c r="A1206" i="7"/>
  <c r="I1206" i="7" s="1"/>
  <c r="A1207" i="7"/>
  <c r="J1207" i="7" s="1"/>
  <c r="A1208" i="7"/>
  <c r="A1209" i="7"/>
  <c r="A1210" i="7"/>
  <c r="A1211" i="7"/>
  <c r="A1212" i="7"/>
  <c r="A1213" i="7"/>
  <c r="A1214" i="7"/>
  <c r="A1215" i="7"/>
  <c r="A1216" i="7"/>
  <c r="A1217" i="7"/>
  <c r="A1218" i="7"/>
  <c r="A1219" i="7"/>
  <c r="I1219" i="7" s="1"/>
  <c r="A1220" i="7"/>
  <c r="I1220" i="7" s="1"/>
  <c r="A1221" i="7"/>
  <c r="A1222" i="7"/>
  <c r="J1222" i="7" s="1"/>
  <c r="A1223" i="7"/>
  <c r="J1223" i="7" s="1"/>
  <c r="A1224" i="7"/>
  <c r="A1225" i="7"/>
  <c r="A1226" i="7"/>
  <c r="A1227" i="7"/>
  <c r="A1228" i="7"/>
  <c r="A1229" i="7"/>
  <c r="A1230" i="7"/>
  <c r="A1231" i="7"/>
  <c r="A1232" i="7"/>
  <c r="A1233" i="7"/>
  <c r="A1234" i="7"/>
  <c r="A1235" i="7"/>
  <c r="J1235" i="7" s="1"/>
  <c r="A1236" i="7"/>
  <c r="J1236" i="7" s="1"/>
  <c r="A1237" i="7"/>
  <c r="A1238" i="7"/>
  <c r="J1238" i="7" s="1"/>
  <c r="A1239" i="7"/>
  <c r="J1239" i="7" s="1"/>
  <c r="A1240" i="7"/>
  <c r="A1241" i="7"/>
  <c r="A1242" i="7"/>
  <c r="A1243" i="7"/>
  <c r="A1244" i="7"/>
  <c r="A1245" i="7"/>
  <c r="A1246" i="7"/>
  <c r="A1247" i="7"/>
  <c r="A1248" i="7"/>
  <c r="A1249" i="7"/>
  <c r="A1250" i="7"/>
  <c r="A1251" i="7"/>
  <c r="I1251" i="7" s="1"/>
  <c r="A1252" i="7"/>
  <c r="I1252" i="7" s="1"/>
  <c r="A1253" i="7"/>
  <c r="A1254" i="7"/>
  <c r="J1254" i="7" s="1"/>
  <c r="A1255" i="7"/>
  <c r="J1255" i="7" s="1"/>
  <c r="A1256" i="7"/>
  <c r="A1257" i="7"/>
  <c r="A1258" i="7"/>
  <c r="A1259" i="7"/>
  <c r="A1260" i="7"/>
  <c r="A1261" i="7"/>
  <c r="A1262" i="7"/>
  <c r="A1263" i="7"/>
  <c r="A1264" i="7"/>
  <c r="A1265" i="7"/>
  <c r="A1266" i="7"/>
  <c r="A1267" i="7"/>
  <c r="J1267" i="7" s="1"/>
  <c r="A1268" i="7"/>
  <c r="J1268" i="7" s="1"/>
  <c r="A1269" i="7"/>
  <c r="A1270" i="7"/>
  <c r="J1270" i="7" s="1"/>
  <c r="A1271" i="7"/>
  <c r="J1271" i="7" s="1"/>
  <c r="A1272" i="7"/>
  <c r="A1273" i="7"/>
  <c r="A1274" i="7"/>
  <c r="A1275" i="7"/>
  <c r="A1276" i="7"/>
  <c r="A1277" i="7"/>
  <c r="A1278" i="7"/>
  <c r="A1279" i="7"/>
  <c r="A1280" i="7"/>
  <c r="A1281" i="7"/>
  <c r="A1282" i="7"/>
  <c r="A1283" i="7"/>
  <c r="J1283" i="7" s="1"/>
  <c r="A1284" i="7"/>
  <c r="J1284" i="7" s="1"/>
  <c r="A1285" i="7"/>
  <c r="A1286" i="7"/>
  <c r="J1286" i="7" s="1"/>
  <c r="A1287" i="7"/>
  <c r="J1287" i="7" s="1"/>
  <c r="A1288" i="7"/>
  <c r="A1289" i="7"/>
  <c r="A1290" i="7"/>
  <c r="A1291" i="7"/>
  <c r="A1292" i="7"/>
  <c r="A1293" i="7"/>
  <c r="A1294" i="7"/>
  <c r="A1295" i="7"/>
  <c r="A1296" i="7"/>
  <c r="A1297" i="7"/>
  <c r="A1298" i="7"/>
  <c r="A1299" i="7"/>
  <c r="J1299" i="7" s="1"/>
  <c r="A1300" i="7"/>
  <c r="J1300" i="7" s="1"/>
  <c r="A1301" i="7"/>
  <c r="A1302" i="7"/>
  <c r="J1302" i="7" s="1"/>
  <c r="A1303" i="7"/>
  <c r="J1303" i="7" s="1"/>
  <c r="A1304" i="7"/>
  <c r="A1305" i="7"/>
  <c r="A1306" i="7"/>
  <c r="A1307" i="7"/>
  <c r="A1308" i="7"/>
  <c r="A1309" i="7"/>
  <c r="A1310" i="7"/>
  <c r="A1311" i="7"/>
  <c r="A1312" i="7"/>
  <c r="A1313" i="7"/>
  <c r="A1314" i="7"/>
  <c r="A1315" i="7"/>
  <c r="I1315" i="7" s="1"/>
  <c r="A1316" i="7"/>
  <c r="I1316" i="7" s="1"/>
  <c r="A1317" i="7"/>
  <c r="A1318" i="7"/>
  <c r="A1319" i="7"/>
  <c r="A1320" i="7"/>
  <c r="A1321" i="7"/>
  <c r="A1322" i="7"/>
  <c r="A1323" i="7"/>
  <c r="A1324" i="7"/>
  <c r="A1325" i="7"/>
  <c r="A1326" i="7"/>
  <c r="A1327" i="7"/>
  <c r="A1328" i="7"/>
  <c r="A1329" i="7"/>
  <c r="A1330" i="7"/>
  <c r="A1331" i="7"/>
  <c r="I1331" i="7" s="1"/>
  <c r="A1332" i="7"/>
  <c r="I1332" i="7" s="1"/>
  <c r="A1333" i="7"/>
  <c r="A1334" i="7"/>
  <c r="I1334" i="7" s="1"/>
  <c r="A1335" i="7"/>
  <c r="I1335" i="7" s="1"/>
  <c r="A1336" i="7"/>
  <c r="A1337" i="7"/>
  <c r="A1338" i="7"/>
  <c r="A1339" i="7"/>
  <c r="A1340" i="7"/>
  <c r="A1341" i="7"/>
  <c r="A1342" i="7"/>
  <c r="A1343" i="7"/>
  <c r="A1344" i="7"/>
  <c r="A1345" i="7"/>
  <c r="J1345" i="7" s="1"/>
  <c r="A1346" i="7"/>
  <c r="J1346" i="7" s="1"/>
  <c r="A1347" i="7"/>
  <c r="J1347" i="7" s="1"/>
  <c r="A1348" i="7"/>
  <c r="J1348" i="7" s="1"/>
  <c r="A1349" i="7"/>
  <c r="A1350" i="7"/>
  <c r="J1350" i="7" s="1"/>
  <c r="A1351" i="7"/>
  <c r="J1351" i="7" s="1"/>
  <c r="A1352" i="7"/>
  <c r="A1353" i="7"/>
  <c r="A1354" i="7"/>
  <c r="A1355" i="7"/>
  <c r="A1356" i="7"/>
  <c r="A1357" i="7"/>
  <c r="A1358" i="7"/>
  <c r="A1359" i="7"/>
  <c r="A1360" i="7"/>
  <c r="A1361" i="7"/>
  <c r="J1361" i="7" s="1"/>
  <c r="A1362" i="7"/>
  <c r="J1362" i="7" s="1"/>
  <c r="A1363" i="7"/>
  <c r="J1363" i="7" s="1"/>
  <c r="A1364" i="7"/>
  <c r="J1364" i="7" s="1"/>
  <c r="A1365" i="7"/>
  <c r="A1366" i="7"/>
  <c r="J1366" i="7" s="1"/>
  <c r="A1367" i="7"/>
  <c r="J1367" i="7" s="1"/>
  <c r="A1368" i="7"/>
  <c r="A1369" i="7"/>
  <c r="A1370" i="7"/>
  <c r="A1371" i="7"/>
  <c r="A1372" i="7"/>
  <c r="A1373" i="7"/>
  <c r="A1374" i="7"/>
  <c r="A1375" i="7"/>
  <c r="A1376" i="7"/>
  <c r="A1377" i="7"/>
  <c r="A1378" i="7"/>
  <c r="A1379" i="7"/>
  <c r="I1379" i="7" s="1"/>
  <c r="A1380" i="7"/>
  <c r="J1380" i="7" s="1"/>
  <c r="A1381" i="7"/>
  <c r="A1382" i="7"/>
  <c r="J1382" i="7" s="1"/>
  <c r="A1383" i="7"/>
  <c r="J1383" i="7" s="1"/>
  <c r="A1384" i="7"/>
  <c r="A1385" i="7"/>
  <c r="A1386" i="7"/>
  <c r="A1387" i="7"/>
  <c r="A1388" i="7"/>
  <c r="A1389" i="7"/>
  <c r="A1390" i="7"/>
  <c r="A1391" i="7"/>
  <c r="A1392" i="7"/>
  <c r="A1393" i="7"/>
  <c r="J1393" i="7" s="1"/>
  <c r="A1394" i="7"/>
  <c r="J1394" i="7" s="1"/>
  <c r="A1395" i="7"/>
  <c r="J1395" i="7" s="1"/>
  <c r="A1396" i="7"/>
  <c r="J1396" i="7" s="1"/>
  <c r="A1397" i="7"/>
  <c r="A1398" i="7"/>
  <c r="J1398" i="7" s="1"/>
  <c r="A1399" i="7"/>
  <c r="J1399" i="7" s="1"/>
  <c r="A1400" i="7"/>
  <c r="A1401" i="7"/>
  <c r="A1402" i="7"/>
  <c r="A1403" i="7"/>
  <c r="A1404" i="7"/>
  <c r="A1405" i="7"/>
  <c r="A1406" i="7"/>
  <c r="A1407" i="7"/>
  <c r="A1408" i="7"/>
  <c r="A1409" i="7"/>
  <c r="A1410" i="7"/>
  <c r="A1411" i="7"/>
  <c r="A1412" i="7"/>
  <c r="A1413" i="7"/>
  <c r="A1414" i="7"/>
  <c r="J1414" i="7" s="1"/>
  <c r="A1415" i="7"/>
  <c r="J1415" i="7" s="1"/>
  <c r="A1416" i="7"/>
  <c r="A1417" i="7"/>
  <c r="A1418" i="7"/>
  <c r="A1419" i="7"/>
  <c r="A1420" i="7"/>
  <c r="A1421" i="7"/>
  <c r="A1422" i="7"/>
  <c r="A1423" i="7"/>
  <c r="A1424" i="7"/>
  <c r="A1425" i="7"/>
  <c r="J1425" i="7" s="1"/>
  <c r="A1426" i="7"/>
  <c r="J1426" i="7" s="1"/>
  <c r="A1427" i="7"/>
  <c r="J1427" i="7" s="1"/>
  <c r="A1428" i="7"/>
  <c r="J1428" i="7" s="1"/>
  <c r="A1429" i="7"/>
  <c r="A1430" i="7"/>
  <c r="J1430" i="7" s="1"/>
  <c r="A1431" i="7"/>
  <c r="J1431" i="7" s="1"/>
  <c r="A1432" i="7"/>
  <c r="A1433" i="7"/>
  <c r="A1434" i="7"/>
  <c r="A1435" i="7"/>
  <c r="A1436" i="7"/>
  <c r="A1437" i="7"/>
  <c r="A1438" i="7"/>
  <c r="A1439" i="7"/>
  <c r="A1440" i="7"/>
  <c r="A1441" i="7"/>
  <c r="A1442" i="7"/>
  <c r="A1443" i="7"/>
  <c r="K1443" i="7" s="1"/>
  <c r="A1444" i="7"/>
  <c r="I1444" i="7" s="1"/>
  <c r="A1445" i="7"/>
  <c r="A1446" i="7"/>
  <c r="J1446" i="7" s="1"/>
  <c r="A1447" i="7"/>
  <c r="J1447" i="7" s="1"/>
  <c r="A1448" i="7"/>
  <c r="A1449" i="7"/>
  <c r="A1450" i="7"/>
  <c r="A1451" i="7"/>
  <c r="A1452" i="7"/>
  <c r="A1453" i="7"/>
  <c r="A1454" i="7"/>
  <c r="A1455" i="7"/>
  <c r="A1456" i="7"/>
  <c r="A1457" i="7"/>
  <c r="J1457" i="7" s="1"/>
  <c r="A1458" i="7"/>
  <c r="J1458" i="7" s="1"/>
  <c r="A1459" i="7"/>
  <c r="J1459" i="7" s="1"/>
  <c r="A1460" i="7"/>
  <c r="J1460" i="7" s="1"/>
  <c r="A1461" i="7"/>
  <c r="A1462" i="7"/>
  <c r="J1462" i="7" s="1"/>
  <c r="A1463" i="7"/>
  <c r="J1463" i="7" s="1"/>
  <c r="A1464" i="7"/>
  <c r="A1465" i="7"/>
  <c r="A1466" i="7"/>
  <c r="A1467" i="7"/>
  <c r="A1468" i="7"/>
  <c r="A1469" i="7"/>
  <c r="A1470" i="7"/>
  <c r="A1471" i="7"/>
  <c r="A1472" i="7"/>
  <c r="A1473" i="7"/>
  <c r="A1474" i="7"/>
  <c r="A1475" i="7"/>
  <c r="I1475" i="7" s="1"/>
  <c r="A1476" i="7"/>
  <c r="I1476" i="7" s="1"/>
  <c r="A1477" i="7"/>
  <c r="A1478" i="7"/>
  <c r="J1478" i="7" s="1"/>
  <c r="A1479" i="7"/>
  <c r="J1479" i="7" s="1"/>
  <c r="A1480" i="7"/>
  <c r="A1481" i="7"/>
  <c r="A1482" i="7"/>
  <c r="A1483" i="7"/>
  <c r="A1484" i="7"/>
  <c r="A1485" i="7"/>
  <c r="A1486" i="7"/>
  <c r="A1487" i="7"/>
  <c r="A1488" i="7"/>
  <c r="A1489" i="7"/>
  <c r="J1489" i="7" s="1"/>
  <c r="A1490" i="7"/>
  <c r="J1490" i="7" s="1"/>
  <c r="A1491" i="7"/>
  <c r="J1491" i="7" s="1"/>
  <c r="A1492" i="7"/>
  <c r="J1492" i="7" s="1"/>
  <c r="A1493" i="7"/>
  <c r="A1494" i="7"/>
  <c r="J1494" i="7" s="1"/>
  <c r="A1495" i="7"/>
  <c r="J1495" i="7" s="1"/>
  <c r="A1496" i="7"/>
  <c r="A1497" i="7"/>
  <c r="A1498" i="7"/>
  <c r="A1499" i="7"/>
  <c r="A1500" i="7"/>
  <c r="A1501" i="7"/>
  <c r="A1502" i="7"/>
  <c r="A1503" i="7"/>
  <c r="A1504" i="7"/>
  <c r="A1505" i="7"/>
  <c r="A1506" i="7"/>
  <c r="A1507" i="7"/>
  <c r="I1507" i="7" s="1"/>
  <c r="A1508" i="7"/>
  <c r="J1508" i="7" s="1"/>
  <c r="A1509" i="7"/>
  <c r="A1510" i="7"/>
  <c r="J1510" i="7" s="1"/>
  <c r="A1511" i="7"/>
  <c r="J1511" i="7" s="1"/>
  <c r="A1512" i="7"/>
  <c r="A1513" i="7"/>
  <c r="A1514" i="7"/>
  <c r="A1515" i="7"/>
  <c r="A1516" i="7"/>
  <c r="A1517" i="7"/>
  <c r="A1518" i="7"/>
  <c r="A1519" i="7"/>
  <c r="A1520" i="7"/>
  <c r="A1521" i="7"/>
  <c r="A1522" i="7"/>
  <c r="A1523" i="7"/>
  <c r="I1523" i="7" s="1"/>
  <c r="A1524" i="7"/>
  <c r="I1524" i="7" s="1"/>
  <c r="A1525" i="7"/>
  <c r="A1526" i="7"/>
  <c r="J1526" i="7" s="1"/>
  <c r="A1527" i="7"/>
  <c r="J1527" i="7" s="1"/>
  <c r="A1528" i="7"/>
  <c r="A1529" i="7"/>
  <c r="A1530" i="7"/>
  <c r="A1531" i="7"/>
  <c r="A1532" i="7"/>
  <c r="A1533" i="7"/>
  <c r="A1534" i="7"/>
  <c r="A1535" i="7"/>
  <c r="A1536" i="7"/>
  <c r="A1537" i="7"/>
  <c r="A1538" i="7"/>
  <c r="J1538" i="7" s="1"/>
  <c r="A1539" i="7"/>
  <c r="J1539" i="7" s="1"/>
  <c r="A1540" i="7"/>
  <c r="J1540" i="7" s="1"/>
  <c r="A1541" i="7"/>
  <c r="J1541" i="7" s="1"/>
  <c r="A1542" i="7"/>
  <c r="J1542" i="7" s="1"/>
  <c r="A1543" i="7"/>
  <c r="J1543" i="7" s="1"/>
  <c r="A1544" i="7"/>
  <c r="A1545" i="7"/>
  <c r="A1546" i="7"/>
  <c r="A1547" i="7"/>
  <c r="A1548" i="7"/>
  <c r="A1549" i="7"/>
  <c r="A1550" i="7"/>
  <c r="A1551" i="7"/>
  <c r="A1552" i="7"/>
  <c r="A1553" i="7"/>
  <c r="A1554" i="7"/>
  <c r="A1555" i="7"/>
  <c r="I1555" i="7" s="1"/>
  <c r="A1556" i="7"/>
  <c r="I1556" i="7" s="1"/>
  <c r="A1557" i="7"/>
  <c r="I1557" i="7" s="1"/>
  <c r="A1558" i="7"/>
  <c r="J1558" i="7" s="1"/>
  <c r="A1559" i="7"/>
  <c r="J1559" i="7" s="1"/>
  <c r="A1560" i="7"/>
  <c r="A1561" i="7"/>
  <c r="A1562" i="7"/>
  <c r="A1563" i="7"/>
  <c r="A1564" i="7"/>
  <c r="A1565" i="7"/>
  <c r="A1566" i="7"/>
  <c r="A1567" i="7"/>
  <c r="A1568" i="7"/>
  <c r="A1569" i="7"/>
  <c r="J1569" i="7" s="1"/>
  <c r="A1570" i="7"/>
  <c r="J1570" i="7" s="1"/>
  <c r="A1571" i="7"/>
  <c r="J1571" i="7" s="1"/>
  <c r="A1572" i="7"/>
  <c r="J1572" i="7" s="1"/>
  <c r="A1573" i="7"/>
  <c r="J1573" i="7" s="1"/>
  <c r="A1574" i="7"/>
  <c r="J1574" i="7" s="1"/>
  <c r="A1575" i="7"/>
  <c r="J1575" i="7" s="1"/>
  <c r="A1576" i="7"/>
  <c r="A1577" i="7"/>
  <c r="A1578" i="7"/>
  <c r="A1579" i="7"/>
  <c r="A1580" i="7"/>
  <c r="A1581" i="7"/>
  <c r="J1581" i="7" s="1"/>
  <c r="A1582" i="7"/>
  <c r="A1583" i="7"/>
  <c r="A1584" i="7"/>
  <c r="A1585" i="7"/>
  <c r="A1586" i="7"/>
  <c r="A1587" i="7"/>
  <c r="I1587" i="7" s="1"/>
  <c r="A1588" i="7"/>
  <c r="I1588" i="7" s="1"/>
  <c r="A1589" i="7"/>
  <c r="I1589" i="7" s="1"/>
  <c r="A1590" i="7"/>
  <c r="J1590" i="7" s="1"/>
  <c r="A1591" i="7"/>
  <c r="J1591" i="7" s="1"/>
  <c r="A1592" i="7"/>
  <c r="A1593" i="7"/>
  <c r="A1594" i="7"/>
  <c r="A1595" i="7"/>
  <c r="A1596" i="7"/>
  <c r="A1597" i="7"/>
  <c r="J1597" i="7" s="1"/>
  <c r="A1598" i="7"/>
  <c r="A1599" i="7"/>
  <c r="A1600" i="7"/>
  <c r="A1601" i="7"/>
  <c r="A1602" i="7"/>
  <c r="J1602" i="7" s="1"/>
  <c r="A1603" i="7"/>
  <c r="I1603" i="7" s="1"/>
  <c r="A1604" i="7"/>
  <c r="J1604" i="7" s="1"/>
  <c r="A1605" i="7"/>
  <c r="J1605" i="7" s="1"/>
  <c r="A1606" i="7"/>
  <c r="J1606" i="7" s="1"/>
  <c r="A1607" i="7"/>
  <c r="J1607" i="7" s="1"/>
  <c r="A1608" i="7"/>
  <c r="A1609" i="7"/>
  <c r="A1610" i="7"/>
  <c r="A1611" i="7"/>
  <c r="A1612" i="7"/>
  <c r="A1613" i="7"/>
  <c r="J1613" i="7" s="1"/>
  <c r="A1614" i="7"/>
  <c r="A1615" i="7"/>
  <c r="A1616" i="7"/>
  <c r="A1617" i="7"/>
  <c r="A1618" i="7"/>
  <c r="A1619" i="7"/>
  <c r="I1619" i="7" s="1"/>
  <c r="A1620" i="7"/>
  <c r="I1620" i="7" s="1"/>
  <c r="A1621" i="7"/>
  <c r="J1621" i="7" s="1"/>
  <c r="A1622" i="7"/>
  <c r="J1622" i="7" s="1"/>
  <c r="A1623" i="7"/>
  <c r="J1623" i="7" s="1"/>
  <c r="A1624" i="7"/>
  <c r="A1625" i="7"/>
  <c r="A1626" i="7"/>
  <c r="A1627" i="7"/>
  <c r="A1628" i="7"/>
  <c r="A1629" i="7"/>
  <c r="J1629" i="7" s="1"/>
  <c r="A1630" i="7"/>
  <c r="A1631" i="7"/>
  <c r="A1632" i="7"/>
  <c r="A1633" i="7"/>
  <c r="A1634" i="7"/>
  <c r="A1635" i="7"/>
  <c r="I1635" i="7" s="1"/>
  <c r="A1636" i="7"/>
  <c r="K1636" i="7" s="1"/>
  <c r="A1637" i="7"/>
  <c r="A1638" i="7"/>
  <c r="J1638" i="7" s="1"/>
  <c r="A1639" i="7"/>
  <c r="J1639" i="7" s="1"/>
  <c r="A1640" i="7"/>
  <c r="A1641" i="7"/>
  <c r="A1642" i="7"/>
  <c r="A1643" i="7"/>
  <c r="A1644" i="7"/>
  <c r="A1645" i="7"/>
  <c r="J1645" i="7" s="1"/>
  <c r="A1646" i="7"/>
  <c r="A1647" i="7"/>
  <c r="A1648" i="7"/>
  <c r="A1649" i="7"/>
  <c r="A1650" i="7"/>
  <c r="A1651" i="7"/>
  <c r="J1651" i="7" s="1"/>
  <c r="A1652" i="7"/>
  <c r="J1652" i="7" s="1"/>
  <c r="A1653" i="7"/>
  <c r="J1653" i="7" s="1"/>
  <c r="A1654" i="7"/>
  <c r="J1654" i="7" s="1"/>
  <c r="A1655" i="7"/>
  <c r="J1655" i="7" s="1"/>
  <c r="A1656" i="7"/>
  <c r="A1657" i="7"/>
  <c r="A1658" i="7"/>
  <c r="A1659" i="7"/>
  <c r="A1660" i="7"/>
  <c r="A1661" i="7"/>
  <c r="J1661" i="7" s="1"/>
  <c r="A1662" i="7"/>
  <c r="A1663" i="7"/>
  <c r="A1664" i="7"/>
  <c r="A1665" i="7"/>
  <c r="A1666" i="7"/>
  <c r="A1667" i="7"/>
  <c r="I1667" i="7" s="1"/>
  <c r="A1668" i="7"/>
  <c r="I1668" i="7" s="1"/>
  <c r="A1669" i="7"/>
  <c r="A1670" i="7"/>
  <c r="J1670" i="7" s="1"/>
  <c r="A1671" i="7"/>
  <c r="J1671" i="7" s="1"/>
  <c r="A1672" i="7"/>
  <c r="A1673" i="7"/>
  <c r="A1674" i="7"/>
  <c r="A1675" i="7"/>
  <c r="A1676" i="7"/>
  <c r="A1677" i="7"/>
  <c r="J1677" i="7" s="1"/>
  <c r="A1678" i="7"/>
  <c r="A1679" i="7"/>
  <c r="A1680" i="7"/>
  <c r="A1681" i="7"/>
  <c r="J1681" i="7" s="1"/>
  <c r="A1682" i="7"/>
  <c r="J1682" i="7" s="1"/>
  <c r="A1683" i="7"/>
  <c r="J1683" i="7" s="1"/>
  <c r="A1684" i="7"/>
  <c r="J1684" i="7" s="1"/>
  <c r="A1685" i="7"/>
  <c r="J1685" i="7" s="1"/>
  <c r="A1686" i="7"/>
  <c r="J1686" i="7" s="1"/>
  <c r="A1687" i="7"/>
  <c r="J1687" i="7" s="1"/>
  <c r="A1688" i="7"/>
  <c r="A1689" i="7"/>
  <c r="A1690" i="7"/>
  <c r="A1691" i="7"/>
  <c r="A1692" i="7"/>
  <c r="A1693" i="7"/>
  <c r="J1693" i="7" s="1"/>
  <c r="A1694" i="7"/>
  <c r="A1695" i="7"/>
  <c r="A1696" i="7"/>
  <c r="A1697" i="7"/>
  <c r="A1698" i="7"/>
  <c r="A1699" i="7"/>
  <c r="I1699" i="7" s="1"/>
  <c r="A1700" i="7"/>
  <c r="I1700" i="7" s="1"/>
  <c r="A1701" i="7"/>
  <c r="A1702" i="7"/>
  <c r="J1702" i="7" s="1"/>
  <c r="A1703" i="7"/>
  <c r="J1703" i="7" s="1"/>
  <c r="A1704" i="7"/>
  <c r="A1705" i="7"/>
  <c r="A1706" i="7"/>
  <c r="A1707" i="7"/>
  <c r="A1708" i="7"/>
  <c r="A1709" i="7"/>
  <c r="J1709" i="7" s="1"/>
  <c r="A1710" i="7"/>
  <c r="A1711" i="7"/>
  <c r="A1712" i="7"/>
  <c r="J1712" i="7" s="1"/>
  <c r="A1713" i="7"/>
  <c r="J1713" i="7" s="1"/>
  <c r="A1714" i="7"/>
  <c r="J1714" i="7" s="1"/>
  <c r="A1715" i="7"/>
  <c r="J1715" i="7" s="1"/>
  <c r="A1716" i="7"/>
  <c r="J1716" i="7" s="1"/>
  <c r="A1717" i="7"/>
  <c r="J1717" i="7" s="1"/>
  <c r="A1718" i="7"/>
  <c r="J1718" i="7" s="1"/>
  <c r="A1719" i="7"/>
  <c r="J1719" i="7" s="1"/>
  <c r="A1720" i="7"/>
  <c r="A1721" i="7"/>
  <c r="A1722" i="7"/>
  <c r="A1723" i="7"/>
  <c r="A1724" i="7"/>
  <c r="A1725" i="7"/>
  <c r="J1725" i="7" s="1"/>
  <c r="A1726" i="7"/>
  <c r="A1727" i="7"/>
  <c r="A1728" i="7"/>
  <c r="A1729" i="7"/>
  <c r="A1730" i="7"/>
  <c r="A1731" i="7"/>
  <c r="A1732" i="7"/>
  <c r="A1733" i="7"/>
  <c r="A1734" i="7"/>
  <c r="J1734" i="7" s="1"/>
  <c r="A1735" i="7"/>
  <c r="J1735" i="7" s="1"/>
  <c r="A1736" i="7"/>
  <c r="A1737" i="7"/>
  <c r="A1738" i="7"/>
  <c r="A1739" i="7"/>
  <c r="A1740" i="7"/>
  <c r="J1740" i="7" s="1"/>
  <c r="A1741" i="7"/>
  <c r="J1741" i="7" s="1"/>
  <c r="A1742" i="7"/>
  <c r="A1743" i="7"/>
  <c r="A1744" i="7"/>
  <c r="J1744" i="7" s="1"/>
  <c r="A1745" i="7"/>
  <c r="J1745" i="7" s="1"/>
  <c r="A1746" i="7"/>
  <c r="J1746" i="7" s="1"/>
  <c r="A1747" i="7"/>
  <c r="J1747" i="7" s="1"/>
  <c r="A1748" i="7"/>
  <c r="J1748" i="7" s="1"/>
  <c r="A1749" i="7"/>
  <c r="J1749" i="7" s="1"/>
  <c r="A1750" i="7"/>
  <c r="J1750" i="7" s="1"/>
  <c r="A1751" i="7"/>
  <c r="J1751" i="7" s="1"/>
  <c r="A1752" i="7"/>
  <c r="A1753" i="7"/>
  <c r="A1754" i="7"/>
  <c r="A1755" i="7"/>
  <c r="A1756" i="7"/>
  <c r="J1756" i="7" s="1"/>
  <c r="A1757" i="7"/>
  <c r="A1758" i="7"/>
  <c r="A1759" i="7"/>
  <c r="A1760" i="7"/>
  <c r="A1761" i="7"/>
  <c r="A1762" i="7"/>
  <c r="J1762" i="7" s="1"/>
  <c r="A1763" i="7"/>
  <c r="J1763" i="7" s="1"/>
  <c r="A1764" i="7"/>
  <c r="J1764" i="7" s="1"/>
  <c r="A1765" i="7"/>
  <c r="J1765" i="7" s="1"/>
  <c r="A1766" i="7"/>
  <c r="J1766" i="7" s="1"/>
  <c r="A1767" i="7"/>
  <c r="J1767" i="7" s="1"/>
  <c r="A1768" i="7"/>
  <c r="A1769" i="7"/>
  <c r="A1770" i="7"/>
  <c r="A1771" i="7"/>
  <c r="J1771" i="7" s="1"/>
  <c r="A1772" i="7"/>
  <c r="J1772" i="7" s="1"/>
  <c r="A1773" i="7"/>
  <c r="I1773" i="7" s="1"/>
  <c r="A1774" i="7"/>
  <c r="A1775" i="7"/>
  <c r="A1776" i="7"/>
  <c r="A1777" i="7"/>
  <c r="A1778" i="7"/>
  <c r="A1779" i="7"/>
  <c r="K1779" i="7" s="1"/>
  <c r="A1780" i="7"/>
  <c r="A1781" i="7"/>
  <c r="A1782" i="7"/>
  <c r="J1782" i="7" s="1"/>
  <c r="A1783" i="7"/>
  <c r="J1783" i="7" s="1"/>
  <c r="A1784" i="7"/>
  <c r="A1785" i="7"/>
  <c r="A1786" i="7"/>
  <c r="A1787" i="7"/>
  <c r="J1787" i="7" s="1"/>
  <c r="A1788" i="7"/>
  <c r="J1788" i="7" s="1"/>
  <c r="A1789" i="7"/>
  <c r="A1790" i="7"/>
  <c r="J1790" i="7" s="1"/>
  <c r="A1791" i="7"/>
  <c r="A1792" i="7"/>
  <c r="A1793" i="7"/>
  <c r="A1794" i="7"/>
  <c r="A1795" i="7"/>
  <c r="I1795" i="7" s="1"/>
  <c r="A1796" i="7"/>
  <c r="I1796" i="7" s="1"/>
  <c r="A1797" i="7"/>
  <c r="K1797" i="7" s="1"/>
  <c r="A1798" i="7"/>
  <c r="J1798" i="7" s="1"/>
  <c r="A1799" i="7"/>
  <c r="J1799" i="7" s="1"/>
  <c r="A1800" i="7"/>
  <c r="A1801" i="7"/>
  <c r="A1802" i="7"/>
  <c r="A1803" i="7"/>
  <c r="J1803" i="7" s="1"/>
  <c r="A1804" i="7"/>
  <c r="A1805" i="7"/>
  <c r="A1806" i="7"/>
  <c r="J1806" i="7" s="1"/>
  <c r="A1807" i="7"/>
  <c r="A1808" i="7"/>
  <c r="A1809" i="7"/>
  <c r="A1810" i="7"/>
  <c r="J1810" i="7" s="1"/>
  <c r="A1811" i="7"/>
  <c r="J1811" i="7" s="1"/>
  <c r="A1812" i="7"/>
  <c r="J1812" i="7" s="1"/>
  <c r="A1813" i="7"/>
  <c r="J1813" i="7" s="1"/>
  <c r="A1814" i="7"/>
  <c r="J1814" i="7" s="1"/>
  <c r="A1815" i="7"/>
  <c r="J1815" i="7" s="1"/>
  <c r="A1816" i="7"/>
  <c r="A1817" i="7"/>
  <c r="A1818" i="7"/>
  <c r="A1819" i="7"/>
  <c r="J1819" i="7" s="1"/>
  <c r="A1820" i="7"/>
  <c r="J1820" i="7" s="1"/>
  <c r="A1821" i="7"/>
  <c r="A1822" i="7"/>
  <c r="J1822" i="7" s="1"/>
  <c r="A1823" i="7"/>
  <c r="A1824" i="7"/>
  <c r="K1824" i="7" s="1"/>
  <c r="A1825" i="7"/>
  <c r="A1826" i="7"/>
  <c r="A1827" i="7"/>
  <c r="I1827" i="7" s="1"/>
  <c r="A1828" i="7"/>
  <c r="I1828" i="7" s="1"/>
  <c r="A1829" i="7"/>
  <c r="I1829" i="7" s="1"/>
  <c r="A1830" i="7"/>
  <c r="J1830" i="7" s="1"/>
  <c r="A1831" i="7"/>
  <c r="J1831" i="7" s="1"/>
  <c r="A1832" i="7"/>
  <c r="A1833" i="7"/>
  <c r="A1834" i="7"/>
  <c r="A1835" i="7"/>
  <c r="J1835" i="7" s="1"/>
  <c r="A1836" i="7"/>
  <c r="J1836" i="7" s="1"/>
  <c r="A1837" i="7"/>
  <c r="I1837" i="7" s="1"/>
  <c r="A1838" i="7"/>
  <c r="J1838" i="7" s="1"/>
  <c r="A1839" i="7"/>
  <c r="A1840" i="7"/>
  <c r="A1841" i="7"/>
  <c r="A1842" i="7"/>
  <c r="A1843" i="7"/>
  <c r="I1843" i="7" s="1"/>
  <c r="A1844" i="7"/>
  <c r="I1844" i="7" s="1"/>
  <c r="A1845" i="7"/>
  <c r="I1845" i="7" s="1"/>
  <c r="A1846" i="7"/>
  <c r="J1846" i="7" s="1"/>
  <c r="A1847" i="7"/>
  <c r="J1847" i="7" s="1"/>
  <c r="A1848" i="7"/>
  <c r="A1849" i="7"/>
  <c r="A1850" i="7"/>
  <c r="A1851" i="7"/>
  <c r="J1851" i="7" s="1"/>
  <c r="A1852" i="7"/>
  <c r="J1852" i="7" s="1"/>
  <c r="A1853" i="7"/>
  <c r="I1853" i="7" s="1"/>
  <c r="A1854" i="7"/>
  <c r="J1854" i="7" s="1"/>
  <c r="A1855" i="7"/>
  <c r="I1855" i="7" s="1"/>
  <c r="A1856" i="7"/>
  <c r="J1856" i="7" s="1"/>
  <c r="A1857" i="7"/>
  <c r="J1857" i="7" s="1"/>
  <c r="A1858" i="7"/>
  <c r="J1858" i="7" s="1"/>
  <c r="A1859" i="7"/>
  <c r="J1859" i="7" s="1"/>
  <c r="A1860" i="7"/>
  <c r="J1860" i="7" s="1"/>
  <c r="A1861" i="7"/>
  <c r="J1861" i="7" s="1"/>
  <c r="A1862" i="7"/>
  <c r="J1862" i="7" s="1"/>
  <c r="A1863" i="7"/>
  <c r="J1863" i="7" s="1"/>
  <c r="A1864" i="7"/>
  <c r="A1865" i="7"/>
  <c r="A1866" i="7"/>
  <c r="A1867" i="7"/>
  <c r="J1867" i="7" s="1"/>
  <c r="A1868" i="7"/>
  <c r="J1868" i="7" s="1"/>
  <c r="A1869" i="7"/>
  <c r="A1870" i="7"/>
  <c r="J1870" i="7" s="1"/>
  <c r="A1871" i="7"/>
  <c r="A1872" i="7"/>
  <c r="A1873" i="7"/>
  <c r="A1874" i="7"/>
  <c r="A1875" i="7"/>
  <c r="I1875" i="7" s="1"/>
  <c r="A1876" i="7"/>
  <c r="I1876" i="7" s="1"/>
  <c r="A1877" i="7"/>
  <c r="J1877" i="7" s="1"/>
  <c r="A1878" i="7"/>
  <c r="J1878" i="7" s="1"/>
  <c r="A1879" i="7"/>
  <c r="J1879" i="7" s="1"/>
  <c r="A1880" i="7"/>
  <c r="A1881" i="7"/>
  <c r="A1882" i="7"/>
  <c r="A1883" i="7"/>
  <c r="J1883" i="7" s="1"/>
  <c r="A1884" i="7"/>
  <c r="J1884" i="7" s="1"/>
  <c r="A1885" i="7"/>
  <c r="A1886" i="7"/>
  <c r="J1886" i="7" s="1"/>
  <c r="A1887" i="7"/>
  <c r="A1888" i="7"/>
  <c r="A1889" i="7"/>
  <c r="A1890" i="7"/>
  <c r="A1891" i="7"/>
  <c r="I1891" i="7" s="1"/>
  <c r="A1892" i="7"/>
  <c r="I1892" i="7" s="1"/>
  <c r="A1893" i="7"/>
  <c r="I1893" i="7" s="1"/>
  <c r="A1894" i="7"/>
  <c r="J1894" i="7" s="1"/>
  <c r="A1895" i="7"/>
  <c r="J1895" i="7" s="1"/>
  <c r="A1896" i="7"/>
  <c r="J1896" i="7" s="1"/>
  <c r="A1897" i="7"/>
  <c r="J1897" i="7" s="1"/>
  <c r="A1898" i="7"/>
  <c r="J1898" i="7" s="1"/>
  <c r="A1899" i="7"/>
  <c r="J1899" i="7" s="1"/>
  <c r="A1900" i="7"/>
  <c r="J1900" i="7" s="1"/>
  <c r="A1901" i="7"/>
  <c r="A1902" i="7"/>
  <c r="J1902" i="7" s="1"/>
  <c r="A1903" i="7"/>
  <c r="J1903" i="7" s="1"/>
  <c r="A1904" i="7"/>
  <c r="J1904" i="7" s="1"/>
  <c r="A1905" i="7"/>
  <c r="J1905" i="7" s="1"/>
  <c r="A1906" i="7"/>
  <c r="J1906" i="7" s="1"/>
  <c r="A1907" i="7"/>
  <c r="J1907" i="7" s="1"/>
  <c r="A1908" i="7"/>
  <c r="J1908" i="7" s="1"/>
  <c r="A1909" i="7"/>
  <c r="J1909" i="7" s="1"/>
  <c r="A1910" i="7"/>
  <c r="J1910" i="7" s="1"/>
  <c r="A1911" i="7"/>
  <c r="J1911" i="7" s="1"/>
  <c r="A1912" i="7"/>
  <c r="I1912" i="7" s="1"/>
  <c r="A1913" i="7"/>
  <c r="J1913" i="7" s="1"/>
  <c r="A1914" i="7"/>
  <c r="J1914" i="7" s="1"/>
  <c r="A1915" i="7"/>
  <c r="J1915" i="7" s="1"/>
  <c r="A1916" i="7"/>
  <c r="J1916" i="7" s="1"/>
  <c r="A1917" i="7"/>
  <c r="A1918" i="7"/>
  <c r="J1918" i="7" s="1"/>
  <c r="A1919" i="7"/>
  <c r="A1920" i="7"/>
  <c r="A1921" i="7"/>
  <c r="A1922" i="7"/>
  <c r="A1923" i="7"/>
  <c r="I1923" i="7" s="1"/>
  <c r="A1924" i="7"/>
  <c r="J1924" i="7" s="1"/>
  <c r="A1925" i="7"/>
  <c r="J1925" i="7" s="1"/>
  <c r="A1926" i="7"/>
  <c r="J1926" i="7" s="1"/>
  <c r="A1927" i="7"/>
  <c r="J1927" i="7" s="1"/>
  <c r="A1928" i="7"/>
  <c r="J1928" i="7" s="1"/>
  <c r="A1929" i="7"/>
  <c r="J1929" i="7" s="1"/>
  <c r="A1930" i="7"/>
  <c r="J1930" i="7" s="1"/>
  <c r="A1931" i="7"/>
  <c r="J1931" i="7" s="1"/>
  <c r="A1932" i="7"/>
  <c r="I1932" i="7" s="1"/>
  <c r="A1933" i="7"/>
  <c r="A1934" i="7"/>
  <c r="J1934" i="7" s="1"/>
  <c r="A1935" i="7"/>
  <c r="A1936" i="7"/>
  <c r="A1937" i="7"/>
  <c r="A1938" i="7"/>
  <c r="A1939" i="7"/>
  <c r="I1939" i="7" s="1"/>
  <c r="A1940" i="7"/>
  <c r="I1940" i="7" s="1"/>
  <c r="A1941" i="7"/>
  <c r="I1941" i="7" s="1"/>
  <c r="A1942" i="7"/>
  <c r="J1942" i="7" s="1"/>
  <c r="A1943" i="7"/>
  <c r="J1943" i="7" s="1"/>
  <c r="A1944" i="7"/>
  <c r="J1944" i="7" s="1"/>
  <c r="A1945" i="7"/>
  <c r="J1945" i="7" s="1"/>
  <c r="A1946" i="7"/>
  <c r="J1946" i="7" s="1"/>
  <c r="A1947" i="7"/>
  <c r="J1947" i="7" s="1"/>
  <c r="A1948" i="7"/>
  <c r="A1949" i="7"/>
  <c r="A1950" i="7"/>
  <c r="J1950" i="7" s="1"/>
  <c r="A1951" i="7"/>
  <c r="J1951" i="7" s="1"/>
  <c r="A1952" i="7"/>
  <c r="J1952" i="7" s="1"/>
  <c r="A1953" i="7"/>
  <c r="J1953" i="7" s="1"/>
  <c r="A1954" i="7"/>
  <c r="J1954" i="7" s="1"/>
  <c r="A1955" i="7"/>
  <c r="J1955" i="7" s="1"/>
  <c r="A1956" i="7"/>
  <c r="J1956" i="7" s="1"/>
  <c r="A1957" i="7"/>
  <c r="J1957" i="7" s="1"/>
  <c r="A1958" i="7"/>
  <c r="J1958" i="7" s="1"/>
  <c r="A1959" i="7"/>
  <c r="J1959" i="7" s="1"/>
  <c r="A1960" i="7"/>
  <c r="J1960" i="7" s="1"/>
  <c r="A1961" i="7"/>
  <c r="J1961" i="7" s="1"/>
  <c r="A1962" i="7"/>
  <c r="J1962" i="7" s="1"/>
  <c r="A1963" i="7"/>
  <c r="J1963" i="7" s="1"/>
  <c r="A1964" i="7"/>
  <c r="J1964" i="7" s="1"/>
  <c r="A1965" i="7"/>
  <c r="A1966" i="7"/>
  <c r="J1966" i="7" s="1"/>
  <c r="A1967" i="7"/>
  <c r="A1968" i="7"/>
  <c r="A1969" i="7"/>
  <c r="A1970" i="7"/>
  <c r="A1971" i="7"/>
  <c r="J1971" i="7" s="1"/>
  <c r="A1972" i="7"/>
  <c r="J1972" i="7" s="1"/>
  <c r="A1973" i="7"/>
  <c r="I1973" i="7" s="1"/>
  <c r="A1974" i="7"/>
  <c r="J1974" i="7" s="1"/>
  <c r="A1975" i="7"/>
  <c r="J1975" i="7" s="1"/>
  <c r="A1976" i="7"/>
  <c r="J1976" i="7" s="1"/>
  <c r="A1977" i="7"/>
  <c r="J1977" i="7" s="1"/>
  <c r="A1978" i="7"/>
  <c r="J1978" i="7" s="1"/>
  <c r="A1979" i="7"/>
  <c r="J1979" i="7" s="1"/>
  <c r="A1980" i="7"/>
  <c r="J1980" i="7" s="1"/>
  <c r="A1981" i="7"/>
  <c r="A1982" i="7"/>
  <c r="J1982" i="7" s="1"/>
  <c r="A1983" i="7"/>
  <c r="A1984" i="7"/>
  <c r="A1985" i="7"/>
  <c r="A1986" i="7"/>
  <c r="A1987" i="7"/>
  <c r="I1987" i="7" s="1"/>
  <c r="A1988" i="7"/>
  <c r="I1988" i="7" s="1"/>
  <c r="A1989" i="7"/>
  <c r="I1989" i="7" s="1"/>
  <c r="A1990" i="7"/>
  <c r="J1990" i="7" s="1"/>
  <c r="A1991" i="7"/>
  <c r="J1991" i="7" s="1"/>
  <c r="A1992" i="7"/>
  <c r="J1992" i="7" s="1"/>
  <c r="A1993" i="7"/>
  <c r="J1993" i="7" s="1"/>
  <c r="A1994" i="7"/>
  <c r="J1994" i="7" s="1"/>
  <c r="A1995" i="7"/>
  <c r="A1996" i="7"/>
  <c r="J1996" i="7" s="1"/>
  <c r="A1997" i="7"/>
  <c r="J1997" i="7" s="1"/>
  <c r="A1998" i="7"/>
  <c r="J1998" i="7" s="1"/>
  <c r="A1999" i="7"/>
  <c r="J1999" i="7" s="1"/>
  <c r="A2000" i="7"/>
  <c r="J2000" i="7" s="1"/>
  <c r="A2001" i="7"/>
  <c r="J2001" i="7" s="1"/>
  <c r="J31" i="3"/>
  <c r="T31" i="3" s="1"/>
  <c r="I31" i="3"/>
  <c r="J30" i="3"/>
  <c r="I30" i="3"/>
  <c r="I29" i="3"/>
  <c r="V29" i="3" s="1"/>
  <c r="J28" i="3"/>
  <c r="T28" i="3" s="1"/>
  <c r="I28" i="3"/>
  <c r="J27" i="3"/>
  <c r="T27" i="3" s="1"/>
  <c r="I27" i="3"/>
  <c r="J26" i="3"/>
  <c r="T26" i="3" s="1"/>
  <c r="I26" i="3"/>
  <c r="I25" i="3"/>
  <c r="V25" i="3" s="1"/>
  <c r="I24" i="3"/>
  <c r="V24" i="3" s="1"/>
  <c r="I23" i="3"/>
  <c r="V23" i="3" s="1"/>
  <c r="J22" i="3"/>
  <c r="I22" i="3"/>
  <c r="J21" i="3"/>
  <c r="T21" i="3" s="1"/>
  <c r="I21" i="3"/>
  <c r="I20" i="3"/>
  <c r="V20" i="3" s="1"/>
  <c r="J19" i="3"/>
  <c r="T19" i="3" s="1"/>
  <c r="I19" i="3"/>
  <c r="J18" i="3"/>
  <c r="T18" i="3" s="1"/>
  <c r="I18" i="3"/>
  <c r="J17" i="3"/>
  <c r="I17" i="3"/>
  <c r="I16" i="3"/>
  <c r="V16" i="3" s="1"/>
  <c r="I15" i="3"/>
  <c r="U15" i="3" s="1"/>
  <c r="J14" i="3"/>
  <c r="T14" i="3" s="1"/>
  <c r="I14" i="3"/>
  <c r="I13" i="3"/>
  <c r="U13" i="3" s="1"/>
  <c r="J12" i="3"/>
  <c r="T12" i="3" s="1"/>
  <c r="I12" i="3"/>
  <c r="I11" i="3"/>
  <c r="U11" i="3" s="1"/>
  <c r="J10" i="3"/>
  <c r="T10" i="3" s="1"/>
  <c r="I10" i="3"/>
  <c r="J9" i="3"/>
  <c r="T9" i="3" s="1"/>
  <c r="I9" i="3"/>
  <c r="J8" i="3"/>
  <c r="I8" i="3"/>
  <c r="I7" i="3"/>
  <c r="J6" i="3"/>
  <c r="T6" i="3" s="1"/>
  <c r="I6" i="3"/>
  <c r="I5" i="3"/>
  <c r="V5" i="3" s="1"/>
  <c r="J4" i="3"/>
  <c r="I4" i="3"/>
  <c r="J3" i="3"/>
  <c r="T3" i="3" s="1"/>
  <c r="I3" i="3"/>
  <c r="I2" i="3"/>
  <c r="V2" i="3" s="1"/>
  <c r="W32" i="3"/>
  <c r="W33" i="3"/>
  <c r="W34" i="3"/>
  <c r="W35" i="3"/>
  <c r="W36" i="3"/>
  <c r="W37" i="3"/>
  <c r="W38" i="3"/>
  <c r="W39" i="3"/>
  <c r="W40" i="3"/>
  <c r="W41" i="3"/>
  <c r="W42" i="3"/>
  <c r="W43" i="3"/>
  <c r="W44" i="3"/>
  <c r="W45" i="3"/>
  <c r="W46" i="3"/>
  <c r="W47" i="3"/>
  <c r="W48" i="3"/>
  <c r="W49" i="3"/>
  <c r="W50" i="3"/>
  <c r="W51" i="3"/>
  <c r="W52" i="3"/>
  <c r="W53" i="3"/>
  <c r="W54" i="3"/>
  <c r="W55" i="3"/>
  <c r="W56" i="3"/>
  <c r="W57" i="3"/>
  <c r="W58" i="3"/>
  <c r="W59" i="3"/>
  <c r="W60" i="3"/>
  <c r="W61" i="3"/>
  <c r="W62" i="3"/>
  <c r="W63" i="3"/>
  <c r="W64" i="3"/>
  <c r="W65" i="3"/>
  <c r="W66" i="3"/>
  <c r="W67" i="3"/>
  <c r="W68" i="3"/>
  <c r="W69" i="3"/>
  <c r="W70" i="3"/>
  <c r="W71" i="3"/>
  <c r="W72" i="3"/>
  <c r="W73" i="3"/>
  <c r="W74" i="3"/>
  <c r="W75" i="3"/>
  <c r="W76" i="3"/>
  <c r="W77" i="3"/>
  <c r="W78" i="3"/>
  <c r="W79" i="3"/>
  <c r="W80" i="3"/>
  <c r="W81" i="3"/>
  <c r="W82" i="3"/>
  <c r="W83" i="3"/>
  <c r="W84" i="3"/>
  <c r="W85" i="3"/>
  <c r="W86" i="3"/>
  <c r="W87" i="3"/>
  <c r="W88" i="3"/>
  <c r="W89" i="3"/>
  <c r="W90" i="3"/>
  <c r="W91" i="3"/>
  <c r="W92" i="3"/>
  <c r="W93" i="3"/>
  <c r="W94" i="3"/>
  <c r="W95" i="3"/>
  <c r="W96" i="3"/>
  <c r="W97" i="3"/>
  <c r="W98" i="3"/>
  <c r="W99" i="3"/>
  <c r="W100" i="3"/>
  <c r="W101" i="3"/>
  <c r="W102" i="3"/>
  <c r="W103" i="3"/>
  <c r="W104" i="3"/>
  <c r="W105" i="3"/>
  <c r="W106" i="3"/>
  <c r="W107" i="3"/>
  <c r="W108" i="3"/>
  <c r="W109" i="3"/>
  <c r="W110" i="3"/>
  <c r="W111" i="3"/>
  <c r="W112" i="3"/>
  <c r="W113" i="3"/>
  <c r="W114" i="3"/>
  <c r="W115" i="3"/>
  <c r="W116" i="3"/>
  <c r="W117" i="3"/>
  <c r="W118" i="3"/>
  <c r="W119" i="3"/>
  <c r="W120" i="3"/>
  <c r="W121" i="3"/>
  <c r="W122" i="3"/>
  <c r="W123" i="3"/>
  <c r="W124" i="3"/>
  <c r="W125" i="3"/>
  <c r="W126" i="3"/>
  <c r="W127" i="3"/>
  <c r="W128" i="3"/>
  <c r="W129" i="3"/>
  <c r="W130" i="3"/>
  <c r="W131" i="3"/>
  <c r="W132" i="3"/>
  <c r="W133" i="3"/>
  <c r="W134" i="3"/>
  <c r="W135" i="3"/>
  <c r="W136" i="3"/>
  <c r="W137" i="3"/>
  <c r="W138" i="3"/>
  <c r="W139" i="3"/>
  <c r="W140" i="3"/>
  <c r="W141" i="3"/>
  <c r="W142" i="3"/>
  <c r="W143" i="3"/>
  <c r="W144" i="3"/>
  <c r="W145" i="3"/>
  <c r="W146" i="3"/>
  <c r="W147" i="3"/>
  <c r="W148" i="3"/>
  <c r="W149" i="3"/>
  <c r="W150" i="3"/>
  <c r="W151" i="3"/>
  <c r="W152" i="3"/>
  <c r="W153" i="3"/>
  <c r="W154" i="3"/>
  <c r="W155" i="3"/>
  <c r="W156" i="3"/>
  <c r="W157" i="3"/>
  <c r="W158" i="3"/>
  <c r="W159" i="3"/>
  <c r="W160" i="3"/>
  <c r="W161" i="3"/>
  <c r="W162" i="3"/>
  <c r="W163" i="3"/>
  <c r="W164" i="3"/>
  <c r="W165" i="3"/>
  <c r="W166" i="3"/>
  <c r="W167" i="3"/>
  <c r="W168" i="3"/>
  <c r="W169" i="3"/>
  <c r="W170" i="3"/>
  <c r="W171" i="3"/>
  <c r="W172" i="3"/>
  <c r="W173" i="3"/>
  <c r="W174" i="3"/>
  <c r="W175" i="3"/>
  <c r="W176" i="3"/>
  <c r="W177" i="3"/>
  <c r="W178" i="3"/>
  <c r="W179" i="3"/>
  <c r="W180" i="3"/>
  <c r="W181" i="3"/>
  <c r="W182" i="3"/>
  <c r="W183" i="3"/>
  <c r="W184" i="3"/>
  <c r="W185" i="3"/>
  <c r="W186" i="3"/>
  <c r="W187" i="3"/>
  <c r="W188" i="3"/>
  <c r="W189" i="3"/>
  <c r="W190" i="3"/>
  <c r="W191" i="3"/>
  <c r="W192" i="3"/>
  <c r="W193" i="3"/>
  <c r="W194" i="3"/>
  <c r="W195" i="3"/>
  <c r="W196" i="3"/>
  <c r="W197" i="3"/>
  <c r="W198" i="3"/>
  <c r="W199" i="3"/>
  <c r="W200" i="3"/>
  <c r="W201" i="3"/>
  <c r="W202" i="3"/>
  <c r="W203" i="3"/>
  <c r="W204" i="3"/>
  <c r="W205" i="3"/>
  <c r="W206" i="3"/>
  <c r="W207" i="3"/>
  <c r="W208" i="3"/>
  <c r="W209" i="3"/>
  <c r="W210" i="3"/>
  <c r="W211" i="3"/>
  <c r="W212" i="3"/>
  <c r="W213" i="3"/>
  <c r="W214" i="3"/>
  <c r="W215" i="3"/>
  <c r="W216" i="3"/>
  <c r="W217" i="3"/>
  <c r="W218" i="3"/>
  <c r="W219" i="3"/>
  <c r="W220" i="3"/>
  <c r="W221" i="3"/>
  <c r="W222" i="3"/>
  <c r="W223" i="3"/>
  <c r="W224" i="3"/>
  <c r="W225" i="3"/>
  <c r="W226" i="3"/>
  <c r="W227" i="3"/>
  <c r="W228" i="3"/>
  <c r="W229" i="3"/>
  <c r="W230" i="3"/>
  <c r="W231" i="3"/>
  <c r="W232" i="3"/>
  <c r="W233" i="3"/>
  <c r="W234" i="3"/>
  <c r="W235" i="3"/>
  <c r="W236" i="3"/>
  <c r="W237" i="3"/>
  <c r="W238" i="3"/>
  <c r="W239" i="3"/>
  <c r="W240" i="3"/>
  <c r="W241" i="3"/>
  <c r="W242" i="3"/>
  <c r="W243" i="3"/>
  <c r="W244" i="3"/>
  <c r="W245" i="3"/>
  <c r="W246" i="3"/>
  <c r="W247" i="3"/>
  <c r="W248" i="3"/>
  <c r="W249" i="3"/>
  <c r="W250" i="3"/>
  <c r="W251" i="3"/>
  <c r="W252" i="3"/>
  <c r="W253" i="3"/>
  <c r="W254" i="3"/>
  <c r="W255" i="3"/>
  <c r="W256" i="3"/>
  <c r="W257" i="3"/>
  <c r="W258" i="3"/>
  <c r="W259" i="3"/>
  <c r="W260" i="3"/>
  <c r="W261" i="3"/>
  <c r="W262" i="3"/>
  <c r="W263" i="3"/>
  <c r="W264" i="3"/>
  <c r="W265" i="3"/>
  <c r="W266" i="3"/>
  <c r="W267" i="3"/>
  <c r="W268" i="3"/>
  <c r="W269" i="3"/>
  <c r="W270" i="3"/>
  <c r="W271" i="3"/>
  <c r="W272" i="3"/>
  <c r="W273" i="3"/>
  <c r="W274" i="3"/>
  <c r="W275" i="3"/>
  <c r="W276" i="3"/>
  <c r="W277" i="3"/>
  <c r="W278" i="3"/>
  <c r="W279" i="3"/>
  <c r="W280" i="3"/>
  <c r="W281" i="3"/>
  <c r="W282" i="3"/>
  <c r="W283" i="3"/>
  <c r="W284" i="3"/>
  <c r="W285" i="3"/>
  <c r="W286" i="3"/>
  <c r="W287" i="3"/>
  <c r="W288" i="3"/>
  <c r="W289" i="3"/>
  <c r="W290" i="3"/>
  <c r="W291" i="3"/>
  <c r="W292" i="3"/>
  <c r="W293" i="3"/>
  <c r="W294" i="3"/>
  <c r="W295" i="3"/>
  <c r="W296" i="3"/>
  <c r="W297" i="3"/>
  <c r="W298" i="3"/>
  <c r="W299" i="3"/>
  <c r="W300" i="3"/>
  <c r="W301" i="3"/>
  <c r="W302" i="3"/>
  <c r="W303" i="3"/>
  <c r="W304" i="3"/>
  <c r="W305" i="3"/>
  <c r="W306" i="3"/>
  <c r="W307" i="3"/>
  <c r="W308" i="3"/>
  <c r="W309" i="3"/>
  <c r="W310" i="3"/>
  <c r="W311" i="3"/>
  <c r="W312" i="3"/>
  <c r="W313" i="3"/>
  <c r="W314" i="3"/>
  <c r="W315" i="3"/>
  <c r="W316" i="3"/>
  <c r="W317" i="3"/>
  <c r="W318" i="3"/>
  <c r="W319" i="3"/>
  <c r="W320" i="3"/>
  <c r="W321" i="3"/>
  <c r="W322" i="3"/>
  <c r="W323" i="3"/>
  <c r="W324" i="3"/>
  <c r="W325" i="3"/>
  <c r="W326" i="3"/>
  <c r="W327" i="3"/>
  <c r="W328" i="3"/>
  <c r="W329" i="3"/>
  <c r="W330" i="3"/>
  <c r="W331" i="3"/>
  <c r="W332" i="3"/>
  <c r="W333" i="3"/>
  <c r="W334" i="3"/>
  <c r="W335" i="3"/>
  <c r="W336" i="3"/>
  <c r="W337" i="3"/>
  <c r="W338" i="3"/>
  <c r="W339" i="3"/>
  <c r="W340" i="3"/>
  <c r="W341" i="3"/>
  <c r="W342" i="3"/>
  <c r="W343" i="3"/>
  <c r="W344" i="3"/>
  <c r="W345" i="3"/>
  <c r="W346" i="3"/>
  <c r="W347" i="3"/>
  <c r="W348" i="3"/>
  <c r="W349" i="3"/>
  <c r="W350" i="3"/>
  <c r="W351" i="3"/>
  <c r="W352" i="3"/>
  <c r="W353" i="3"/>
  <c r="W354" i="3"/>
  <c r="W355" i="3"/>
  <c r="W356" i="3"/>
  <c r="W357" i="3"/>
  <c r="W358" i="3"/>
  <c r="W359" i="3"/>
  <c r="W360" i="3"/>
  <c r="W361" i="3"/>
  <c r="W362" i="3"/>
  <c r="W363" i="3"/>
  <c r="W364" i="3"/>
  <c r="W365" i="3"/>
  <c r="W366" i="3"/>
  <c r="W367" i="3"/>
  <c r="W368" i="3"/>
  <c r="W369" i="3"/>
  <c r="W370" i="3"/>
  <c r="W371" i="3"/>
  <c r="W372" i="3"/>
  <c r="W373" i="3"/>
  <c r="W374" i="3"/>
  <c r="W375" i="3"/>
  <c r="W376" i="3"/>
  <c r="W377" i="3"/>
  <c r="W378" i="3"/>
  <c r="W379" i="3"/>
  <c r="W380" i="3"/>
  <c r="W381" i="3"/>
  <c r="W382" i="3"/>
  <c r="W383" i="3"/>
  <c r="W384" i="3"/>
  <c r="W385" i="3"/>
  <c r="W386" i="3"/>
  <c r="W387" i="3"/>
  <c r="W388" i="3"/>
  <c r="W389" i="3"/>
  <c r="W390" i="3"/>
  <c r="W391" i="3"/>
  <c r="W392" i="3"/>
  <c r="W393" i="3"/>
  <c r="W394" i="3"/>
  <c r="W395" i="3"/>
  <c r="W396" i="3"/>
  <c r="W397" i="3"/>
  <c r="W398" i="3"/>
  <c r="W399" i="3"/>
  <c r="W400" i="3"/>
  <c r="W401" i="3"/>
  <c r="W402" i="3"/>
  <c r="W403" i="3"/>
  <c r="W404" i="3"/>
  <c r="W405" i="3"/>
  <c r="W406" i="3"/>
  <c r="W407" i="3"/>
  <c r="W408" i="3"/>
  <c r="W409" i="3"/>
  <c r="W410" i="3"/>
  <c r="W411" i="3"/>
  <c r="W412" i="3"/>
  <c r="W413" i="3"/>
  <c r="W414" i="3"/>
  <c r="W415" i="3"/>
  <c r="W416" i="3"/>
  <c r="W417" i="3"/>
  <c r="W418" i="3"/>
  <c r="W419" i="3"/>
  <c r="W420" i="3"/>
  <c r="W421" i="3"/>
  <c r="W422" i="3"/>
  <c r="W423" i="3"/>
  <c r="W424" i="3"/>
  <c r="W425" i="3"/>
  <c r="W426" i="3"/>
  <c r="W427" i="3"/>
  <c r="W428" i="3"/>
  <c r="W429" i="3"/>
  <c r="W430" i="3"/>
  <c r="W431" i="3"/>
  <c r="W432" i="3"/>
  <c r="W433" i="3"/>
  <c r="W434" i="3"/>
  <c r="W435" i="3"/>
  <c r="W436" i="3"/>
  <c r="W437" i="3"/>
  <c r="W438" i="3"/>
  <c r="W439" i="3"/>
  <c r="W440" i="3"/>
  <c r="W441" i="3"/>
  <c r="W442" i="3"/>
  <c r="W443" i="3"/>
  <c r="W444" i="3"/>
  <c r="W445" i="3"/>
  <c r="W446" i="3"/>
  <c r="W447" i="3"/>
  <c r="W448" i="3"/>
  <c r="W449" i="3"/>
  <c r="W450" i="3"/>
  <c r="W451" i="3"/>
  <c r="W452" i="3"/>
  <c r="W453" i="3"/>
  <c r="W454" i="3"/>
  <c r="W455" i="3"/>
  <c r="W456" i="3"/>
  <c r="W457" i="3"/>
  <c r="W458" i="3"/>
  <c r="W459" i="3"/>
  <c r="W460" i="3"/>
  <c r="W461" i="3"/>
  <c r="W462" i="3"/>
  <c r="W463" i="3"/>
  <c r="W464" i="3"/>
  <c r="W465" i="3"/>
  <c r="W466" i="3"/>
  <c r="W467" i="3"/>
  <c r="W468" i="3"/>
  <c r="W469" i="3"/>
  <c r="W470" i="3"/>
  <c r="W471" i="3"/>
  <c r="W472" i="3"/>
  <c r="W473" i="3"/>
  <c r="W474" i="3"/>
  <c r="W475" i="3"/>
  <c r="W476" i="3"/>
  <c r="W477" i="3"/>
  <c r="W478" i="3"/>
  <c r="W479" i="3"/>
  <c r="W480" i="3"/>
  <c r="W481" i="3"/>
  <c r="W482" i="3"/>
  <c r="W483" i="3"/>
  <c r="W484" i="3"/>
  <c r="W485" i="3"/>
  <c r="W486" i="3"/>
  <c r="W487" i="3"/>
  <c r="W488" i="3"/>
  <c r="W489" i="3"/>
  <c r="W490" i="3"/>
  <c r="W491" i="3"/>
  <c r="W492" i="3"/>
  <c r="W493" i="3"/>
  <c r="W494" i="3"/>
  <c r="W495" i="3"/>
  <c r="W496" i="3"/>
  <c r="W497" i="3"/>
  <c r="W498" i="3"/>
  <c r="W499" i="3"/>
  <c r="W500" i="3"/>
  <c r="W501" i="3"/>
  <c r="W502" i="3"/>
  <c r="W503" i="3"/>
  <c r="W504" i="3"/>
  <c r="W505" i="3"/>
  <c r="W506" i="3"/>
  <c r="W507" i="3"/>
  <c r="W508" i="3"/>
  <c r="W509" i="3"/>
  <c r="W510" i="3"/>
  <c r="W511" i="3"/>
  <c r="W512" i="3"/>
  <c r="W513" i="3"/>
  <c r="W514" i="3"/>
  <c r="W515" i="3"/>
  <c r="W516" i="3"/>
  <c r="W517" i="3"/>
  <c r="W518" i="3"/>
  <c r="W519" i="3"/>
  <c r="W520" i="3"/>
  <c r="W521" i="3"/>
  <c r="W522" i="3"/>
  <c r="W523" i="3"/>
  <c r="W524" i="3"/>
  <c r="W525" i="3"/>
  <c r="W526" i="3"/>
  <c r="W527" i="3"/>
  <c r="W528" i="3"/>
  <c r="W529" i="3"/>
  <c r="W530" i="3"/>
  <c r="W531" i="3"/>
  <c r="W532" i="3"/>
  <c r="W533" i="3"/>
  <c r="W534" i="3"/>
  <c r="W535" i="3"/>
  <c r="W536" i="3"/>
  <c r="W537" i="3"/>
  <c r="W538" i="3"/>
  <c r="W539" i="3"/>
  <c r="W540" i="3"/>
  <c r="W541" i="3"/>
  <c r="W542" i="3"/>
  <c r="W543" i="3"/>
  <c r="W544" i="3"/>
  <c r="W545" i="3"/>
  <c r="W546" i="3"/>
  <c r="W547" i="3"/>
  <c r="W548" i="3"/>
  <c r="W549" i="3"/>
  <c r="W550" i="3"/>
  <c r="W551" i="3"/>
  <c r="W552" i="3"/>
  <c r="W553" i="3"/>
  <c r="W554" i="3"/>
  <c r="W555" i="3"/>
  <c r="W556" i="3"/>
  <c r="W557" i="3"/>
  <c r="W558" i="3"/>
  <c r="W559" i="3"/>
  <c r="W560" i="3"/>
  <c r="W561" i="3"/>
  <c r="W562" i="3"/>
  <c r="W563" i="3"/>
  <c r="W564" i="3"/>
  <c r="W565" i="3"/>
  <c r="W566" i="3"/>
  <c r="W567" i="3"/>
  <c r="W568" i="3"/>
  <c r="W569" i="3"/>
  <c r="W570" i="3"/>
  <c r="W571" i="3"/>
  <c r="W572" i="3"/>
  <c r="W573" i="3"/>
  <c r="W574" i="3"/>
  <c r="W575" i="3"/>
  <c r="W576" i="3"/>
  <c r="W577" i="3"/>
  <c r="W578" i="3"/>
  <c r="W579" i="3"/>
  <c r="W580" i="3"/>
  <c r="W581" i="3"/>
  <c r="W582" i="3"/>
  <c r="W583" i="3"/>
  <c r="W584" i="3"/>
  <c r="W585" i="3"/>
  <c r="W586" i="3"/>
  <c r="W587" i="3"/>
  <c r="W588" i="3"/>
  <c r="W589" i="3"/>
  <c r="W590" i="3"/>
  <c r="W591" i="3"/>
  <c r="W592" i="3"/>
  <c r="W593" i="3"/>
  <c r="W594" i="3"/>
  <c r="W595" i="3"/>
  <c r="W596" i="3"/>
  <c r="W597" i="3"/>
  <c r="W598" i="3"/>
  <c r="W599" i="3"/>
  <c r="W600" i="3"/>
  <c r="W601" i="3"/>
  <c r="W602" i="3"/>
  <c r="W603" i="3"/>
  <c r="W604" i="3"/>
  <c r="W605" i="3"/>
  <c r="W606" i="3"/>
  <c r="W607" i="3"/>
  <c r="W608" i="3"/>
  <c r="W609" i="3"/>
  <c r="W610" i="3"/>
  <c r="W611" i="3"/>
  <c r="W612" i="3"/>
  <c r="W613" i="3"/>
  <c r="W614" i="3"/>
  <c r="W615" i="3"/>
  <c r="W616" i="3"/>
  <c r="W617" i="3"/>
  <c r="W618" i="3"/>
  <c r="W619" i="3"/>
  <c r="W620" i="3"/>
  <c r="W621" i="3"/>
  <c r="W622" i="3"/>
  <c r="W623" i="3"/>
  <c r="W624" i="3"/>
  <c r="W625" i="3"/>
  <c r="W626" i="3"/>
  <c r="W627" i="3"/>
  <c r="W628" i="3"/>
  <c r="W629" i="3"/>
  <c r="W630" i="3"/>
  <c r="W631" i="3"/>
  <c r="W632" i="3"/>
  <c r="W633" i="3"/>
  <c r="W634" i="3"/>
  <c r="W635" i="3"/>
  <c r="W636" i="3"/>
  <c r="W637" i="3"/>
  <c r="W638" i="3"/>
  <c r="W639" i="3"/>
  <c r="W640" i="3"/>
  <c r="W641" i="3"/>
  <c r="W642" i="3"/>
  <c r="W643" i="3"/>
  <c r="W644" i="3"/>
  <c r="W645" i="3"/>
  <c r="W646" i="3"/>
  <c r="W647" i="3"/>
  <c r="W648" i="3"/>
  <c r="W649" i="3"/>
  <c r="W650" i="3"/>
  <c r="W651" i="3"/>
  <c r="W652" i="3"/>
  <c r="W653" i="3"/>
  <c r="W654" i="3"/>
  <c r="W655" i="3"/>
  <c r="W656" i="3"/>
  <c r="W657" i="3"/>
  <c r="W658" i="3"/>
  <c r="W659" i="3"/>
  <c r="W660" i="3"/>
  <c r="W661" i="3"/>
  <c r="W662" i="3"/>
  <c r="W663" i="3"/>
  <c r="W664" i="3"/>
  <c r="W665" i="3"/>
  <c r="W666" i="3"/>
  <c r="W667" i="3"/>
  <c r="W668" i="3"/>
  <c r="W669" i="3"/>
  <c r="W670" i="3"/>
  <c r="W671" i="3"/>
  <c r="W672" i="3"/>
  <c r="W673" i="3"/>
  <c r="W674" i="3"/>
  <c r="W675" i="3"/>
  <c r="W676" i="3"/>
  <c r="W677" i="3"/>
  <c r="W678" i="3"/>
  <c r="W679" i="3"/>
  <c r="W680" i="3"/>
  <c r="W681" i="3"/>
  <c r="W682" i="3"/>
  <c r="W683" i="3"/>
  <c r="W684" i="3"/>
  <c r="W685" i="3"/>
  <c r="W686" i="3"/>
  <c r="W687" i="3"/>
  <c r="W688" i="3"/>
  <c r="W689" i="3"/>
  <c r="W690" i="3"/>
  <c r="W691" i="3"/>
  <c r="W692" i="3"/>
  <c r="W693" i="3"/>
  <c r="W694" i="3"/>
  <c r="W695" i="3"/>
  <c r="W696" i="3"/>
  <c r="W697" i="3"/>
  <c r="W698" i="3"/>
  <c r="W699" i="3"/>
  <c r="W700" i="3"/>
  <c r="W701" i="3"/>
  <c r="W702" i="3"/>
  <c r="W703" i="3"/>
  <c r="W704" i="3"/>
  <c r="W705" i="3"/>
  <c r="W706" i="3"/>
  <c r="W707" i="3"/>
  <c r="W708" i="3"/>
  <c r="W709" i="3"/>
  <c r="W710" i="3"/>
  <c r="W711" i="3"/>
  <c r="W712" i="3"/>
  <c r="W713" i="3"/>
  <c r="W714" i="3"/>
  <c r="W715" i="3"/>
  <c r="W716" i="3"/>
  <c r="W717" i="3"/>
  <c r="W718" i="3"/>
  <c r="W719" i="3"/>
  <c r="W720" i="3"/>
  <c r="W721" i="3"/>
  <c r="W722" i="3"/>
  <c r="W723" i="3"/>
  <c r="W724" i="3"/>
  <c r="W725" i="3"/>
  <c r="W726" i="3"/>
  <c r="W727" i="3"/>
  <c r="W728" i="3"/>
  <c r="W729" i="3"/>
  <c r="W730" i="3"/>
  <c r="W731" i="3"/>
  <c r="W732" i="3"/>
  <c r="W733" i="3"/>
  <c r="W734" i="3"/>
  <c r="W735" i="3"/>
  <c r="W736" i="3"/>
  <c r="W737" i="3"/>
  <c r="W738" i="3"/>
  <c r="W739" i="3"/>
  <c r="W740" i="3"/>
  <c r="W741" i="3"/>
  <c r="W742" i="3"/>
  <c r="W743" i="3"/>
  <c r="W744" i="3"/>
  <c r="W745" i="3"/>
  <c r="W746" i="3"/>
  <c r="W747" i="3"/>
  <c r="W748" i="3"/>
  <c r="W749" i="3"/>
  <c r="W750" i="3"/>
  <c r="W751" i="3"/>
  <c r="W752" i="3"/>
  <c r="W753" i="3"/>
  <c r="W754" i="3"/>
  <c r="W755" i="3"/>
  <c r="W756" i="3"/>
  <c r="W757" i="3"/>
  <c r="W758" i="3"/>
  <c r="W759" i="3"/>
  <c r="W760" i="3"/>
  <c r="W761" i="3"/>
  <c r="W762" i="3"/>
  <c r="W763" i="3"/>
  <c r="W764" i="3"/>
  <c r="W765" i="3"/>
  <c r="W766" i="3"/>
  <c r="W767" i="3"/>
  <c r="W768" i="3"/>
  <c r="W769" i="3"/>
  <c r="W770" i="3"/>
  <c r="W771" i="3"/>
  <c r="W772" i="3"/>
  <c r="W773" i="3"/>
  <c r="W774" i="3"/>
  <c r="W775" i="3"/>
  <c r="W776" i="3"/>
  <c r="W777" i="3"/>
  <c r="W778" i="3"/>
  <c r="W779" i="3"/>
  <c r="W780" i="3"/>
  <c r="W781" i="3"/>
  <c r="W782" i="3"/>
  <c r="W783" i="3"/>
  <c r="W784" i="3"/>
  <c r="W785" i="3"/>
  <c r="W786" i="3"/>
  <c r="W787" i="3"/>
  <c r="W788" i="3"/>
  <c r="W789" i="3"/>
  <c r="W790" i="3"/>
  <c r="W791" i="3"/>
  <c r="W792" i="3"/>
  <c r="W793" i="3"/>
  <c r="W794" i="3"/>
  <c r="W795" i="3"/>
  <c r="W796" i="3"/>
  <c r="W797" i="3"/>
  <c r="W798" i="3"/>
  <c r="W799" i="3"/>
  <c r="W800" i="3"/>
  <c r="W801" i="3"/>
  <c r="W802" i="3"/>
  <c r="W803" i="3"/>
  <c r="W804" i="3"/>
  <c r="W805" i="3"/>
  <c r="W806" i="3"/>
  <c r="W807" i="3"/>
  <c r="W808" i="3"/>
  <c r="W809" i="3"/>
  <c r="W810" i="3"/>
  <c r="W811" i="3"/>
  <c r="W812" i="3"/>
  <c r="W813" i="3"/>
  <c r="W814" i="3"/>
  <c r="W815" i="3"/>
  <c r="W816" i="3"/>
  <c r="W817" i="3"/>
  <c r="W818" i="3"/>
  <c r="W819" i="3"/>
  <c r="W820" i="3"/>
  <c r="W821" i="3"/>
  <c r="W822" i="3"/>
  <c r="W823" i="3"/>
  <c r="W824" i="3"/>
  <c r="W825" i="3"/>
  <c r="W826" i="3"/>
  <c r="W827" i="3"/>
  <c r="W828" i="3"/>
  <c r="W829" i="3"/>
  <c r="W830" i="3"/>
  <c r="W831" i="3"/>
  <c r="W832" i="3"/>
  <c r="W833" i="3"/>
  <c r="W834" i="3"/>
  <c r="W835" i="3"/>
  <c r="W836" i="3"/>
  <c r="W837" i="3"/>
  <c r="W838" i="3"/>
  <c r="W839" i="3"/>
  <c r="W840" i="3"/>
  <c r="W841" i="3"/>
  <c r="W842" i="3"/>
  <c r="W843" i="3"/>
  <c r="W844" i="3"/>
  <c r="W845" i="3"/>
  <c r="W846" i="3"/>
  <c r="W847" i="3"/>
  <c r="W848" i="3"/>
  <c r="W849" i="3"/>
  <c r="W850" i="3"/>
  <c r="W851" i="3"/>
  <c r="W852" i="3"/>
  <c r="W853" i="3"/>
  <c r="W854" i="3"/>
  <c r="W855" i="3"/>
  <c r="W856" i="3"/>
  <c r="W857" i="3"/>
  <c r="W858" i="3"/>
  <c r="W859" i="3"/>
  <c r="W860" i="3"/>
  <c r="W861" i="3"/>
  <c r="W862" i="3"/>
  <c r="W863" i="3"/>
  <c r="W864" i="3"/>
  <c r="W865" i="3"/>
  <c r="W866" i="3"/>
  <c r="W867" i="3"/>
  <c r="W868" i="3"/>
  <c r="W869" i="3"/>
  <c r="W870" i="3"/>
  <c r="W871" i="3"/>
  <c r="W872" i="3"/>
  <c r="W873" i="3"/>
  <c r="W874" i="3"/>
  <c r="W875" i="3"/>
  <c r="W876" i="3"/>
  <c r="W877" i="3"/>
  <c r="W878" i="3"/>
  <c r="W879" i="3"/>
  <c r="W880" i="3"/>
  <c r="W881" i="3"/>
  <c r="W882" i="3"/>
  <c r="W883" i="3"/>
  <c r="W884" i="3"/>
  <c r="W885" i="3"/>
  <c r="W886" i="3"/>
  <c r="W887" i="3"/>
  <c r="W888" i="3"/>
  <c r="W889" i="3"/>
  <c r="W890" i="3"/>
  <c r="W891" i="3"/>
  <c r="W892" i="3"/>
  <c r="W893" i="3"/>
  <c r="W894" i="3"/>
  <c r="W895" i="3"/>
  <c r="W896" i="3"/>
  <c r="W897" i="3"/>
  <c r="W898" i="3"/>
  <c r="W899" i="3"/>
  <c r="W900" i="3"/>
  <c r="W901" i="3"/>
  <c r="W902" i="3"/>
  <c r="W903" i="3"/>
  <c r="W904" i="3"/>
  <c r="W905" i="3"/>
  <c r="W906" i="3"/>
  <c r="W907" i="3"/>
  <c r="W908" i="3"/>
  <c r="W909" i="3"/>
  <c r="W910" i="3"/>
  <c r="W911" i="3"/>
  <c r="W912" i="3"/>
  <c r="W913" i="3"/>
  <c r="W914" i="3"/>
  <c r="W915" i="3"/>
  <c r="W916" i="3"/>
  <c r="W917" i="3"/>
  <c r="W918" i="3"/>
  <c r="W919" i="3"/>
  <c r="W920" i="3"/>
  <c r="W921" i="3"/>
  <c r="W922" i="3"/>
  <c r="W923" i="3"/>
  <c r="W924" i="3"/>
  <c r="W925" i="3"/>
  <c r="W926" i="3"/>
  <c r="W927" i="3"/>
  <c r="W928" i="3"/>
  <c r="W929" i="3"/>
  <c r="W930" i="3"/>
  <c r="W931" i="3"/>
  <c r="W932" i="3"/>
  <c r="W933" i="3"/>
  <c r="W934" i="3"/>
  <c r="W935" i="3"/>
  <c r="W936" i="3"/>
  <c r="W937" i="3"/>
  <c r="W938" i="3"/>
  <c r="W939" i="3"/>
  <c r="W940" i="3"/>
  <c r="W941" i="3"/>
  <c r="W942" i="3"/>
  <c r="W943" i="3"/>
  <c r="W944" i="3"/>
  <c r="W945" i="3"/>
  <c r="W946" i="3"/>
  <c r="W947" i="3"/>
  <c r="W948" i="3"/>
  <c r="W949" i="3"/>
  <c r="W950" i="3"/>
  <c r="W951" i="3"/>
  <c r="W952" i="3"/>
  <c r="W953" i="3"/>
  <c r="W954" i="3"/>
  <c r="W955" i="3"/>
  <c r="W956" i="3"/>
  <c r="W957" i="3"/>
  <c r="W958" i="3"/>
  <c r="W959" i="3"/>
  <c r="W960" i="3"/>
  <c r="W961" i="3"/>
  <c r="W962" i="3"/>
  <c r="W963" i="3"/>
  <c r="W964" i="3"/>
  <c r="W965" i="3"/>
  <c r="W966" i="3"/>
  <c r="W967" i="3"/>
  <c r="W968" i="3"/>
  <c r="W969" i="3"/>
  <c r="W970" i="3"/>
  <c r="W971" i="3"/>
  <c r="W972" i="3"/>
  <c r="W973" i="3"/>
  <c r="W974" i="3"/>
  <c r="W975" i="3"/>
  <c r="W976" i="3"/>
  <c r="W977" i="3"/>
  <c r="W978" i="3"/>
  <c r="W979" i="3"/>
  <c r="W980" i="3"/>
  <c r="W981" i="3"/>
  <c r="W982" i="3"/>
  <c r="W983" i="3"/>
  <c r="W984" i="3"/>
  <c r="W985" i="3"/>
  <c r="W986" i="3"/>
  <c r="W987" i="3"/>
  <c r="W988" i="3"/>
  <c r="W989" i="3"/>
  <c r="W990" i="3"/>
  <c r="W991" i="3"/>
  <c r="W992" i="3"/>
  <c r="W993" i="3"/>
  <c r="W994" i="3"/>
  <c r="W995" i="3"/>
  <c r="W996" i="3"/>
  <c r="W997" i="3"/>
  <c r="W998" i="3"/>
  <c r="W999" i="3"/>
  <c r="W1000" i="3"/>
  <c r="W1001" i="3"/>
  <c r="W1002" i="3"/>
  <c r="W1003" i="3"/>
  <c r="W1004" i="3"/>
  <c r="W1005" i="3"/>
  <c r="W1006" i="3"/>
  <c r="W1007" i="3"/>
  <c r="W1008" i="3"/>
  <c r="W1009" i="3"/>
  <c r="W1010" i="3"/>
  <c r="W1011" i="3"/>
  <c r="W1012" i="3"/>
  <c r="W1013" i="3"/>
  <c r="W1014" i="3"/>
  <c r="W1015" i="3"/>
  <c r="W1016" i="3"/>
  <c r="W1017" i="3"/>
  <c r="W1018" i="3"/>
  <c r="W1019" i="3"/>
  <c r="W1020" i="3"/>
  <c r="W1021" i="3"/>
  <c r="W1022" i="3"/>
  <c r="W1023" i="3"/>
  <c r="W1024" i="3"/>
  <c r="W1025" i="3"/>
  <c r="W1026" i="3"/>
  <c r="W1027" i="3"/>
  <c r="W1028" i="3"/>
  <c r="W1029" i="3"/>
  <c r="W1030" i="3"/>
  <c r="W1031" i="3"/>
  <c r="W1032" i="3"/>
  <c r="W1033" i="3"/>
  <c r="W1034" i="3"/>
  <c r="W1035" i="3"/>
  <c r="W1036" i="3"/>
  <c r="W1037" i="3"/>
  <c r="W1038" i="3"/>
  <c r="W1039" i="3"/>
  <c r="W1040" i="3"/>
  <c r="W1041" i="3"/>
  <c r="W1042" i="3"/>
  <c r="W1043" i="3"/>
  <c r="W1044" i="3"/>
  <c r="W1045" i="3"/>
  <c r="W1046" i="3"/>
  <c r="W1047" i="3"/>
  <c r="W1048" i="3"/>
  <c r="W1049" i="3"/>
  <c r="W1050" i="3"/>
  <c r="W1051" i="3"/>
  <c r="W1052" i="3"/>
  <c r="W1053" i="3"/>
  <c r="W1054" i="3"/>
  <c r="W1055" i="3"/>
  <c r="W1056" i="3"/>
  <c r="W1057" i="3"/>
  <c r="W1058" i="3"/>
  <c r="W1059" i="3"/>
  <c r="W1060" i="3"/>
  <c r="W1061" i="3"/>
  <c r="W1062" i="3"/>
  <c r="W1063" i="3"/>
  <c r="W1064" i="3"/>
  <c r="W1065" i="3"/>
  <c r="W1066" i="3"/>
  <c r="W1067" i="3"/>
  <c r="W1068" i="3"/>
  <c r="W1069" i="3"/>
  <c r="W1070" i="3"/>
  <c r="W1071" i="3"/>
  <c r="W1072" i="3"/>
  <c r="W1073" i="3"/>
  <c r="W1074" i="3"/>
  <c r="W1075" i="3"/>
  <c r="W1076" i="3"/>
  <c r="W1077" i="3"/>
  <c r="W1078" i="3"/>
  <c r="W1079" i="3"/>
  <c r="W1080" i="3"/>
  <c r="W1081" i="3"/>
  <c r="W1082" i="3"/>
  <c r="W1083" i="3"/>
  <c r="W1084" i="3"/>
  <c r="W1085" i="3"/>
  <c r="W1086" i="3"/>
  <c r="W1087" i="3"/>
  <c r="W1088" i="3"/>
  <c r="W1089" i="3"/>
  <c r="W1090" i="3"/>
  <c r="W1091" i="3"/>
  <c r="W1092" i="3"/>
  <c r="W1093" i="3"/>
  <c r="W1094" i="3"/>
  <c r="W1095" i="3"/>
  <c r="W1096" i="3"/>
  <c r="W1097" i="3"/>
  <c r="W1098" i="3"/>
  <c r="W1099" i="3"/>
  <c r="W1100" i="3"/>
  <c r="W1101" i="3"/>
  <c r="W1102" i="3"/>
  <c r="W1103" i="3"/>
  <c r="W1104" i="3"/>
  <c r="W1105" i="3"/>
  <c r="W1106" i="3"/>
  <c r="W1107" i="3"/>
  <c r="W1108" i="3"/>
  <c r="W1109" i="3"/>
  <c r="W1110" i="3"/>
  <c r="W1111" i="3"/>
  <c r="W1112" i="3"/>
  <c r="W1113" i="3"/>
  <c r="W1114" i="3"/>
  <c r="W1115" i="3"/>
  <c r="W1116" i="3"/>
  <c r="W1117" i="3"/>
  <c r="W1118" i="3"/>
  <c r="W1119" i="3"/>
  <c r="W1120" i="3"/>
  <c r="W1121" i="3"/>
  <c r="W1122" i="3"/>
  <c r="W1123" i="3"/>
  <c r="W1124" i="3"/>
  <c r="W1125" i="3"/>
  <c r="W1126" i="3"/>
  <c r="W1127" i="3"/>
  <c r="W1128" i="3"/>
  <c r="W1129" i="3"/>
  <c r="W1130" i="3"/>
  <c r="W1131" i="3"/>
  <c r="W1132" i="3"/>
  <c r="W1133" i="3"/>
  <c r="W1134" i="3"/>
  <c r="W1135" i="3"/>
  <c r="W1136" i="3"/>
  <c r="W1137" i="3"/>
  <c r="W1138" i="3"/>
  <c r="W1139" i="3"/>
  <c r="W1140" i="3"/>
  <c r="W1141" i="3"/>
  <c r="W1142" i="3"/>
  <c r="W1143" i="3"/>
  <c r="W1144" i="3"/>
  <c r="W1145" i="3"/>
  <c r="W1146" i="3"/>
  <c r="W1147" i="3"/>
  <c r="W1148" i="3"/>
  <c r="W1149" i="3"/>
  <c r="W1150" i="3"/>
  <c r="W1151" i="3"/>
  <c r="W1152" i="3"/>
  <c r="W1153" i="3"/>
  <c r="W1154" i="3"/>
  <c r="W1155" i="3"/>
  <c r="W1156" i="3"/>
  <c r="W1157" i="3"/>
  <c r="W1158" i="3"/>
  <c r="W1159" i="3"/>
  <c r="W1160" i="3"/>
  <c r="W1161" i="3"/>
  <c r="W1162" i="3"/>
  <c r="W1163" i="3"/>
  <c r="W1164" i="3"/>
  <c r="W1165" i="3"/>
  <c r="W1166" i="3"/>
  <c r="W1167" i="3"/>
  <c r="W1168" i="3"/>
  <c r="W1169" i="3"/>
  <c r="W1170" i="3"/>
  <c r="W1171" i="3"/>
  <c r="W1172" i="3"/>
  <c r="W1173" i="3"/>
  <c r="W1174" i="3"/>
  <c r="W1175" i="3"/>
  <c r="W1176" i="3"/>
  <c r="W1177" i="3"/>
  <c r="W1178" i="3"/>
  <c r="W1179" i="3"/>
  <c r="W1180" i="3"/>
  <c r="W1181" i="3"/>
  <c r="W1182" i="3"/>
  <c r="W1183" i="3"/>
  <c r="W1184" i="3"/>
  <c r="W1185" i="3"/>
  <c r="W1186" i="3"/>
  <c r="W1187" i="3"/>
  <c r="W1188" i="3"/>
  <c r="W1189" i="3"/>
  <c r="W1190" i="3"/>
  <c r="W1191" i="3"/>
  <c r="W1192" i="3"/>
  <c r="W1193" i="3"/>
  <c r="W1194" i="3"/>
  <c r="W1195" i="3"/>
  <c r="W1196" i="3"/>
  <c r="W1197" i="3"/>
  <c r="W1198" i="3"/>
  <c r="W1199" i="3"/>
  <c r="W1200" i="3"/>
  <c r="W1201" i="3"/>
  <c r="W1202" i="3"/>
  <c r="W1203" i="3"/>
  <c r="W1204" i="3"/>
  <c r="W1205" i="3"/>
  <c r="W1206" i="3"/>
  <c r="W1207" i="3"/>
  <c r="W1208" i="3"/>
  <c r="W1209" i="3"/>
  <c r="W1210" i="3"/>
  <c r="W1211" i="3"/>
  <c r="W1212" i="3"/>
  <c r="W1213" i="3"/>
  <c r="W1214" i="3"/>
  <c r="W1215" i="3"/>
  <c r="W1216" i="3"/>
  <c r="W1217" i="3"/>
  <c r="W1218" i="3"/>
  <c r="W1219" i="3"/>
  <c r="W1220" i="3"/>
  <c r="W1221" i="3"/>
  <c r="W1222" i="3"/>
  <c r="W1223" i="3"/>
  <c r="W1224" i="3"/>
  <c r="W1225" i="3"/>
  <c r="W1226" i="3"/>
  <c r="W1227" i="3"/>
  <c r="W1228" i="3"/>
  <c r="W1229" i="3"/>
  <c r="W1230" i="3"/>
  <c r="W1231" i="3"/>
  <c r="W1232" i="3"/>
  <c r="W1233" i="3"/>
  <c r="W1234" i="3"/>
  <c r="W1235" i="3"/>
  <c r="W1236" i="3"/>
  <c r="W1237" i="3"/>
  <c r="W1238" i="3"/>
  <c r="W1239" i="3"/>
  <c r="W1240" i="3"/>
  <c r="W1241" i="3"/>
  <c r="W1242" i="3"/>
  <c r="W1243" i="3"/>
  <c r="W1244" i="3"/>
  <c r="W1245" i="3"/>
  <c r="W1246" i="3"/>
  <c r="W1247" i="3"/>
  <c r="W1248" i="3"/>
  <c r="W1249" i="3"/>
  <c r="W1250" i="3"/>
  <c r="W1251" i="3"/>
  <c r="W1252" i="3"/>
  <c r="W1253" i="3"/>
  <c r="W1254" i="3"/>
  <c r="W1255" i="3"/>
  <c r="W1256" i="3"/>
  <c r="W1257" i="3"/>
  <c r="W1258" i="3"/>
  <c r="W1259" i="3"/>
  <c r="W1260" i="3"/>
  <c r="W1261" i="3"/>
  <c r="W1262" i="3"/>
  <c r="W1263" i="3"/>
  <c r="W1264" i="3"/>
  <c r="W1265" i="3"/>
  <c r="W1266" i="3"/>
  <c r="W1267" i="3"/>
  <c r="W1268" i="3"/>
  <c r="W1269" i="3"/>
  <c r="W1270" i="3"/>
  <c r="W1271" i="3"/>
  <c r="W1272" i="3"/>
  <c r="W1273" i="3"/>
  <c r="W1274" i="3"/>
  <c r="W1275" i="3"/>
  <c r="W1276" i="3"/>
  <c r="W1277" i="3"/>
  <c r="W1278" i="3"/>
  <c r="W1279" i="3"/>
  <c r="W1280" i="3"/>
  <c r="W1281" i="3"/>
  <c r="W1282" i="3"/>
  <c r="W1283" i="3"/>
  <c r="W1284" i="3"/>
  <c r="W1285" i="3"/>
  <c r="W1286" i="3"/>
  <c r="W1287" i="3"/>
  <c r="W1288" i="3"/>
  <c r="W1289" i="3"/>
  <c r="W1290" i="3"/>
  <c r="W1291" i="3"/>
  <c r="W1292" i="3"/>
  <c r="W1293" i="3"/>
  <c r="W1294" i="3"/>
  <c r="W1295" i="3"/>
  <c r="W1296" i="3"/>
  <c r="W1297" i="3"/>
  <c r="W1298" i="3"/>
  <c r="W1299" i="3"/>
  <c r="W1300" i="3"/>
  <c r="W1301" i="3"/>
  <c r="W1302" i="3"/>
  <c r="W1303" i="3"/>
  <c r="W1304" i="3"/>
  <c r="W1305" i="3"/>
  <c r="W1306" i="3"/>
  <c r="W1307" i="3"/>
  <c r="W1308" i="3"/>
  <c r="W1309" i="3"/>
  <c r="W1310" i="3"/>
  <c r="W1311" i="3"/>
  <c r="W1312" i="3"/>
  <c r="W1313" i="3"/>
  <c r="W1314" i="3"/>
  <c r="W1315" i="3"/>
  <c r="W1316" i="3"/>
  <c r="W1317" i="3"/>
  <c r="W1318" i="3"/>
  <c r="W1319" i="3"/>
  <c r="W1320" i="3"/>
  <c r="W1321" i="3"/>
  <c r="W1322" i="3"/>
  <c r="W1323" i="3"/>
  <c r="W1324" i="3"/>
  <c r="W1325" i="3"/>
  <c r="W1326" i="3"/>
  <c r="W1327" i="3"/>
  <c r="W1328" i="3"/>
  <c r="W1329" i="3"/>
  <c r="W1330" i="3"/>
  <c r="W1331" i="3"/>
  <c r="W1332" i="3"/>
  <c r="W1333" i="3"/>
  <c r="W1334" i="3"/>
  <c r="W1335" i="3"/>
  <c r="W1336" i="3"/>
  <c r="W1337" i="3"/>
  <c r="W1338" i="3"/>
  <c r="W1339" i="3"/>
  <c r="W1340" i="3"/>
  <c r="W1341" i="3"/>
  <c r="W1342" i="3"/>
  <c r="W1343" i="3"/>
  <c r="W1344" i="3"/>
  <c r="W1345" i="3"/>
  <c r="W1346" i="3"/>
  <c r="W1347" i="3"/>
  <c r="W1348" i="3"/>
  <c r="W1349" i="3"/>
  <c r="W1350" i="3"/>
  <c r="W1351" i="3"/>
  <c r="W1352" i="3"/>
  <c r="W1353" i="3"/>
  <c r="W1354" i="3"/>
  <c r="W1355" i="3"/>
  <c r="W1356" i="3"/>
  <c r="W1357" i="3"/>
  <c r="W1358" i="3"/>
  <c r="W1359" i="3"/>
  <c r="W1360" i="3"/>
  <c r="W1361" i="3"/>
  <c r="W1362" i="3"/>
  <c r="W1363" i="3"/>
  <c r="W1364" i="3"/>
  <c r="W1365" i="3"/>
  <c r="W1366" i="3"/>
  <c r="W1367" i="3"/>
  <c r="W1368" i="3"/>
  <c r="W1369" i="3"/>
  <c r="W1370" i="3"/>
  <c r="W1371" i="3"/>
  <c r="W1372" i="3"/>
  <c r="W1373" i="3"/>
  <c r="W1374" i="3"/>
  <c r="W1375" i="3"/>
  <c r="W1376" i="3"/>
  <c r="W1377" i="3"/>
  <c r="W1378" i="3"/>
  <c r="W1379" i="3"/>
  <c r="W1380" i="3"/>
  <c r="W1381" i="3"/>
  <c r="W1382" i="3"/>
  <c r="W1383" i="3"/>
  <c r="W1384" i="3"/>
  <c r="W1385" i="3"/>
  <c r="W1386" i="3"/>
  <c r="W1387" i="3"/>
  <c r="W1388" i="3"/>
  <c r="W1389" i="3"/>
  <c r="W1390" i="3"/>
  <c r="W1391" i="3"/>
  <c r="W1392" i="3"/>
  <c r="W1393" i="3"/>
  <c r="W1394" i="3"/>
  <c r="W1395" i="3"/>
  <c r="W1396" i="3"/>
  <c r="W1397" i="3"/>
  <c r="W1398" i="3"/>
  <c r="W1399" i="3"/>
  <c r="W1400" i="3"/>
  <c r="W1401" i="3"/>
  <c r="W1402" i="3"/>
  <c r="W1403" i="3"/>
  <c r="W1404" i="3"/>
  <c r="W1405" i="3"/>
  <c r="W1406" i="3"/>
  <c r="W1407" i="3"/>
  <c r="W1408" i="3"/>
  <c r="W1409" i="3"/>
  <c r="W1410" i="3"/>
  <c r="W1411" i="3"/>
  <c r="W1412" i="3"/>
  <c r="W1413" i="3"/>
  <c r="W1414" i="3"/>
  <c r="W1415" i="3"/>
  <c r="W1416" i="3"/>
  <c r="W1417" i="3"/>
  <c r="W1418" i="3"/>
  <c r="W1419" i="3"/>
  <c r="W1420" i="3"/>
  <c r="W1421" i="3"/>
  <c r="W1422" i="3"/>
  <c r="W1423" i="3"/>
  <c r="W1424" i="3"/>
  <c r="W1425" i="3"/>
  <c r="W1426" i="3"/>
  <c r="W1427" i="3"/>
  <c r="W1428" i="3"/>
  <c r="W1429" i="3"/>
  <c r="W1430" i="3"/>
  <c r="W1431" i="3"/>
  <c r="W1432" i="3"/>
  <c r="W1433" i="3"/>
  <c r="W1434" i="3"/>
  <c r="W1435" i="3"/>
  <c r="W1436" i="3"/>
  <c r="W1437" i="3"/>
  <c r="W1438" i="3"/>
  <c r="W1439" i="3"/>
  <c r="W1440" i="3"/>
  <c r="W1441" i="3"/>
  <c r="W1442" i="3"/>
  <c r="W1443" i="3"/>
  <c r="W1444" i="3"/>
  <c r="W1445" i="3"/>
  <c r="W1446" i="3"/>
  <c r="W1447" i="3"/>
  <c r="W1448" i="3"/>
  <c r="W1449" i="3"/>
  <c r="W1450" i="3"/>
  <c r="W1451" i="3"/>
  <c r="W1452" i="3"/>
  <c r="W1453" i="3"/>
  <c r="W1454" i="3"/>
  <c r="W1455" i="3"/>
  <c r="W1456" i="3"/>
  <c r="W1457" i="3"/>
  <c r="W1458" i="3"/>
  <c r="W1459" i="3"/>
  <c r="W1460" i="3"/>
  <c r="W1461" i="3"/>
  <c r="W1462" i="3"/>
  <c r="W1463" i="3"/>
  <c r="W1464" i="3"/>
  <c r="W1465" i="3"/>
  <c r="W1466" i="3"/>
  <c r="W1467" i="3"/>
  <c r="W1468" i="3"/>
  <c r="W1469" i="3"/>
  <c r="W1470" i="3"/>
  <c r="W1471" i="3"/>
  <c r="W1472" i="3"/>
  <c r="W1473" i="3"/>
  <c r="W1474" i="3"/>
  <c r="W1475" i="3"/>
  <c r="W1476" i="3"/>
  <c r="W1477" i="3"/>
  <c r="W1478" i="3"/>
  <c r="W1479" i="3"/>
  <c r="W1480" i="3"/>
  <c r="W1481" i="3"/>
  <c r="W1482" i="3"/>
  <c r="W1483" i="3"/>
  <c r="W1484" i="3"/>
  <c r="W1485" i="3"/>
  <c r="W1486" i="3"/>
  <c r="W1487" i="3"/>
  <c r="W1488" i="3"/>
  <c r="W1489" i="3"/>
  <c r="W1490" i="3"/>
  <c r="W1491" i="3"/>
  <c r="W1492" i="3"/>
  <c r="W1493" i="3"/>
  <c r="W1494" i="3"/>
  <c r="W1495" i="3"/>
  <c r="W1496" i="3"/>
  <c r="W1497" i="3"/>
  <c r="W1498" i="3"/>
  <c r="W1499" i="3"/>
  <c r="W1500" i="3"/>
  <c r="W1501" i="3"/>
  <c r="W1502" i="3"/>
  <c r="W1503" i="3"/>
  <c r="W1504" i="3"/>
  <c r="W1505" i="3"/>
  <c r="W1506" i="3"/>
  <c r="W1507" i="3"/>
  <c r="W1508" i="3"/>
  <c r="W1509" i="3"/>
  <c r="W1510" i="3"/>
  <c r="W1511" i="3"/>
  <c r="W1512" i="3"/>
  <c r="W1513" i="3"/>
  <c r="W1514" i="3"/>
  <c r="W1515" i="3"/>
  <c r="W1516" i="3"/>
  <c r="W1517" i="3"/>
  <c r="W1518" i="3"/>
  <c r="W1519" i="3"/>
  <c r="W1520" i="3"/>
  <c r="W1521" i="3"/>
  <c r="W1522" i="3"/>
  <c r="W1523" i="3"/>
  <c r="W1524" i="3"/>
  <c r="W1525" i="3"/>
  <c r="W1526" i="3"/>
  <c r="W1527" i="3"/>
  <c r="W1528" i="3"/>
  <c r="W1529" i="3"/>
  <c r="W1530" i="3"/>
  <c r="W1531" i="3"/>
  <c r="W1532" i="3"/>
  <c r="W1533" i="3"/>
  <c r="W1534" i="3"/>
  <c r="W1535" i="3"/>
  <c r="W1536" i="3"/>
  <c r="W1537" i="3"/>
  <c r="W1538" i="3"/>
  <c r="W1539" i="3"/>
  <c r="W1540" i="3"/>
  <c r="W1541" i="3"/>
  <c r="W1542" i="3"/>
  <c r="W1543" i="3"/>
  <c r="W1544" i="3"/>
  <c r="W1545" i="3"/>
  <c r="W1546" i="3"/>
  <c r="W1547" i="3"/>
  <c r="W1548" i="3"/>
  <c r="W1549" i="3"/>
  <c r="W1550" i="3"/>
  <c r="W1551" i="3"/>
  <c r="W1552" i="3"/>
  <c r="W1553" i="3"/>
  <c r="W1554" i="3"/>
  <c r="W1555" i="3"/>
  <c r="W1556" i="3"/>
  <c r="W1557" i="3"/>
  <c r="W1558" i="3"/>
  <c r="W1559" i="3"/>
  <c r="W1560" i="3"/>
  <c r="W1561" i="3"/>
  <c r="W1562" i="3"/>
  <c r="W1563" i="3"/>
  <c r="W1564" i="3"/>
  <c r="W1565" i="3"/>
  <c r="W1566" i="3"/>
  <c r="W1567" i="3"/>
  <c r="W1568" i="3"/>
  <c r="W1569" i="3"/>
  <c r="W1570" i="3"/>
  <c r="W1571" i="3"/>
  <c r="W1572" i="3"/>
  <c r="W1573" i="3"/>
  <c r="W1574" i="3"/>
  <c r="W1575" i="3"/>
  <c r="W1576" i="3"/>
  <c r="W1577" i="3"/>
  <c r="W1578" i="3"/>
  <c r="W1579" i="3"/>
  <c r="W1580" i="3"/>
  <c r="W1581" i="3"/>
  <c r="W1582" i="3"/>
  <c r="W1583" i="3"/>
  <c r="W1584" i="3"/>
  <c r="W1585" i="3"/>
  <c r="W1586" i="3"/>
  <c r="W1587" i="3"/>
  <c r="W1588" i="3"/>
  <c r="W1589" i="3"/>
  <c r="W1590" i="3"/>
  <c r="W1591" i="3"/>
  <c r="W1592" i="3"/>
  <c r="W1593" i="3"/>
  <c r="W1594" i="3"/>
  <c r="W1595" i="3"/>
  <c r="W1596" i="3"/>
  <c r="W1597" i="3"/>
  <c r="W1598" i="3"/>
  <c r="W1599" i="3"/>
  <c r="W1600" i="3"/>
  <c r="W1601" i="3"/>
  <c r="W1602" i="3"/>
  <c r="W1603" i="3"/>
  <c r="W1604" i="3"/>
  <c r="W1605" i="3"/>
  <c r="W1606" i="3"/>
  <c r="W1607" i="3"/>
  <c r="W1608" i="3"/>
  <c r="W1609" i="3"/>
  <c r="W1610" i="3"/>
  <c r="W1611" i="3"/>
  <c r="W1612" i="3"/>
  <c r="W1613" i="3"/>
  <c r="W1614" i="3"/>
  <c r="W1615" i="3"/>
  <c r="W1616" i="3"/>
  <c r="W1617" i="3"/>
  <c r="W1618" i="3"/>
  <c r="W1619" i="3"/>
  <c r="W1620" i="3"/>
  <c r="W1621" i="3"/>
  <c r="W1622" i="3"/>
  <c r="W1623" i="3"/>
  <c r="W1624" i="3"/>
  <c r="W1625" i="3"/>
  <c r="W1626" i="3"/>
  <c r="W1627" i="3"/>
  <c r="W1628" i="3"/>
  <c r="W1629" i="3"/>
  <c r="W1630" i="3"/>
  <c r="W1631" i="3"/>
  <c r="W1632" i="3"/>
  <c r="W1633" i="3"/>
  <c r="W1634" i="3"/>
  <c r="W1635" i="3"/>
  <c r="W1636" i="3"/>
  <c r="W1637" i="3"/>
  <c r="W1638" i="3"/>
  <c r="W1639" i="3"/>
  <c r="W1640" i="3"/>
  <c r="W1641" i="3"/>
  <c r="W1642" i="3"/>
  <c r="W1643" i="3"/>
  <c r="W1644" i="3"/>
  <c r="W1645" i="3"/>
  <c r="W1646" i="3"/>
  <c r="W1647" i="3"/>
  <c r="W1648" i="3"/>
  <c r="W1649" i="3"/>
  <c r="W1650" i="3"/>
  <c r="W1651" i="3"/>
  <c r="W1652" i="3"/>
  <c r="W1653" i="3"/>
  <c r="W1654" i="3"/>
  <c r="W1655" i="3"/>
  <c r="W1656" i="3"/>
  <c r="W1657" i="3"/>
  <c r="W1658" i="3"/>
  <c r="W1659" i="3"/>
  <c r="W1660" i="3"/>
  <c r="W1661" i="3"/>
  <c r="W1662" i="3"/>
  <c r="W1663" i="3"/>
  <c r="W1664" i="3"/>
  <c r="W1665" i="3"/>
  <c r="W1666" i="3"/>
  <c r="W1667" i="3"/>
  <c r="W1668" i="3"/>
  <c r="W1669" i="3"/>
  <c r="W1670" i="3"/>
  <c r="W1671" i="3"/>
  <c r="W1672" i="3"/>
  <c r="W1673" i="3"/>
  <c r="W1674" i="3"/>
  <c r="W1675" i="3"/>
  <c r="W1676" i="3"/>
  <c r="W1677" i="3"/>
  <c r="W1678" i="3"/>
  <c r="W1679" i="3"/>
  <c r="W1680" i="3"/>
  <c r="W1681" i="3"/>
  <c r="W1682" i="3"/>
  <c r="W1683" i="3"/>
  <c r="W1684" i="3"/>
  <c r="W1685" i="3"/>
  <c r="W1686" i="3"/>
  <c r="W1687" i="3"/>
  <c r="W1688" i="3"/>
  <c r="W1689" i="3"/>
  <c r="W1690" i="3"/>
  <c r="W1691" i="3"/>
  <c r="W1692" i="3"/>
  <c r="W1693" i="3"/>
  <c r="W1694" i="3"/>
  <c r="W1695" i="3"/>
  <c r="W1696" i="3"/>
  <c r="W1697" i="3"/>
  <c r="W1698" i="3"/>
  <c r="W1699" i="3"/>
  <c r="W1700" i="3"/>
  <c r="W1701" i="3"/>
  <c r="W1702" i="3"/>
  <c r="W1703" i="3"/>
  <c r="W1704" i="3"/>
  <c r="W1705" i="3"/>
  <c r="W1706" i="3"/>
  <c r="W1707" i="3"/>
  <c r="W1708" i="3"/>
  <c r="W1709" i="3"/>
  <c r="W1710" i="3"/>
  <c r="W1711" i="3"/>
  <c r="W1712" i="3"/>
  <c r="W1713" i="3"/>
  <c r="W1714" i="3"/>
  <c r="W1715" i="3"/>
  <c r="W1716" i="3"/>
  <c r="W1717" i="3"/>
  <c r="W1718" i="3"/>
  <c r="W1719" i="3"/>
  <c r="W1720" i="3"/>
  <c r="W1721" i="3"/>
  <c r="W1722" i="3"/>
  <c r="W1723" i="3"/>
  <c r="W1724" i="3"/>
  <c r="W1725" i="3"/>
  <c r="W1726" i="3"/>
  <c r="W1727" i="3"/>
  <c r="W1728" i="3"/>
  <c r="W1729" i="3"/>
  <c r="W1730" i="3"/>
  <c r="W1731" i="3"/>
  <c r="W1732" i="3"/>
  <c r="W1733" i="3"/>
  <c r="W1734" i="3"/>
  <c r="W1735" i="3"/>
  <c r="W1736" i="3"/>
  <c r="W1737" i="3"/>
  <c r="W1738" i="3"/>
  <c r="W1739" i="3"/>
  <c r="W1740" i="3"/>
  <c r="W1741" i="3"/>
  <c r="W1742" i="3"/>
  <c r="W1743" i="3"/>
  <c r="W1744" i="3"/>
  <c r="W1745" i="3"/>
  <c r="W1746" i="3"/>
  <c r="W1747" i="3"/>
  <c r="W1748" i="3"/>
  <c r="W1749" i="3"/>
  <c r="W1750" i="3"/>
  <c r="W1751" i="3"/>
  <c r="W1752" i="3"/>
  <c r="W1753" i="3"/>
  <c r="W1754" i="3"/>
  <c r="W1755" i="3"/>
  <c r="W1756" i="3"/>
  <c r="W1757" i="3"/>
  <c r="W1758" i="3"/>
  <c r="W1759" i="3"/>
  <c r="W1760" i="3"/>
  <c r="W1761" i="3"/>
  <c r="W1762" i="3"/>
  <c r="W1763" i="3"/>
  <c r="W1764" i="3"/>
  <c r="W1765" i="3"/>
  <c r="W1766" i="3"/>
  <c r="W1767" i="3"/>
  <c r="W1768" i="3"/>
  <c r="W1769" i="3"/>
  <c r="W1770" i="3"/>
  <c r="W1771" i="3"/>
  <c r="W1772" i="3"/>
  <c r="W1773" i="3"/>
  <c r="W1774" i="3"/>
  <c r="W1775" i="3"/>
  <c r="W1776" i="3"/>
  <c r="W1777" i="3"/>
  <c r="W1778" i="3"/>
  <c r="W1779" i="3"/>
  <c r="W1780" i="3"/>
  <c r="W1781" i="3"/>
  <c r="W1782" i="3"/>
  <c r="W1783" i="3"/>
  <c r="W1784" i="3"/>
  <c r="W1785" i="3"/>
  <c r="W1786" i="3"/>
  <c r="W1787" i="3"/>
  <c r="W1788" i="3"/>
  <c r="W1789" i="3"/>
  <c r="W1790" i="3"/>
  <c r="W1791" i="3"/>
  <c r="W1792" i="3"/>
  <c r="W1793" i="3"/>
  <c r="W1794" i="3"/>
  <c r="W1795" i="3"/>
  <c r="W1796" i="3"/>
  <c r="W1797" i="3"/>
  <c r="W1798" i="3"/>
  <c r="W1799" i="3"/>
  <c r="W1800" i="3"/>
  <c r="W1801" i="3"/>
  <c r="W1802" i="3"/>
  <c r="W1803" i="3"/>
  <c r="W1804" i="3"/>
  <c r="W1805" i="3"/>
  <c r="W1806" i="3"/>
  <c r="W1807" i="3"/>
  <c r="W1808" i="3"/>
  <c r="W1809" i="3"/>
  <c r="W1810" i="3"/>
  <c r="W1811" i="3"/>
  <c r="W1812" i="3"/>
  <c r="W1813" i="3"/>
  <c r="W1814" i="3"/>
  <c r="W1815" i="3"/>
  <c r="W1816" i="3"/>
  <c r="W1817" i="3"/>
  <c r="W1818" i="3"/>
  <c r="W1819" i="3"/>
  <c r="W1820" i="3"/>
  <c r="W1821" i="3"/>
  <c r="W1822" i="3"/>
  <c r="W1823" i="3"/>
  <c r="W1824" i="3"/>
  <c r="W1825" i="3"/>
  <c r="W1826" i="3"/>
  <c r="W1827" i="3"/>
  <c r="W1828" i="3"/>
  <c r="W1829" i="3"/>
  <c r="W1830" i="3"/>
  <c r="W1831" i="3"/>
  <c r="W1832" i="3"/>
  <c r="W1833" i="3"/>
  <c r="W1834" i="3"/>
  <c r="W1835" i="3"/>
  <c r="W1836" i="3"/>
  <c r="W1837" i="3"/>
  <c r="W1838" i="3"/>
  <c r="W1839" i="3"/>
  <c r="W1840" i="3"/>
  <c r="W1841" i="3"/>
  <c r="W1842" i="3"/>
  <c r="W1843" i="3"/>
  <c r="W1844" i="3"/>
  <c r="W1845" i="3"/>
  <c r="W1846" i="3"/>
  <c r="W1847" i="3"/>
  <c r="W1848" i="3"/>
  <c r="W1849" i="3"/>
  <c r="W1850" i="3"/>
  <c r="W1851" i="3"/>
  <c r="W1852" i="3"/>
  <c r="W1853" i="3"/>
  <c r="W1854" i="3"/>
  <c r="W1855" i="3"/>
  <c r="W1856" i="3"/>
  <c r="W1857" i="3"/>
  <c r="W1858" i="3"/>
  <c r="W1859" i="3"/>
  <c r="W1860" i="3"/>
  <c r="W1861" i="3"/>
  <c r="W1862" i="3"/>
  <c r="W1863" i="3"/>
  <c r="W1864" i="3"/>
  <c r="W1865" i="3"/>
  <c r="W1866" i="3"/>
  <c r="W1867" i="3"/>
  <c r="W1868" i="3"/>
  <c r="W1869" i="3"/>
  <c r="W1870" i="3"/>
  <c r="W1871" i="3"/>
  <c r="W1872" i="3"/>
  <c r="W1873" i="3"/>
  <c r="W1874" i="3"/>
  <c r="W1875" i="3"/>
  <c r="W1876" i="3"/>
  <c r="W1877" i="3"/>
  <c r="W1878" i="3"/>
  <c r="W1879" i="3"/>
  <c r="W1880" i="3"/>
  <c r="W1881" i="3"/>
  <c r="W1882" i="3"/>
  <c r="W1883" i="3"/>
  <c r="W1884" i="3"/>
  <c r="W1885" i="3"/>
  <c r="W1886" i="3"/>
  <c r="W1887" i="3"/>
  <c r="W1888" i="3"/>
  <c r="W1889" i="3"/>
  <c r="W1890" i="3"/>
  <c r="W1891" i="3"/>
  <c r="W1892" i="3"/>
  <c r="W1893" i="3"/>
  <c r="W1894" i="3"/>
  <c r="W1895" i="3"/>
  <c r="W1896" i="3"/>
  <c r="W1897" i="3"/>
  <c r="W1898" i="3"/>
  <c r="W1899" i="3"/>
  <c r="W1900" i="3"/>
  <c r="W1901" i="3"/>
  <c r="W1902" i="3"/>
  <c r="W1903" i="3"/>
  <c r="W1904" i="3"/>
  <c r="W1905" i="3"/>
  <c r="W1906" i="3"/>
  <c r="W1907" i="3"/>
  <c r="W1908" i="3"/>
  <c r="W1909" i="3"/>
  <c r="W1910" i="3"/>
  <c r="W1911" i="3"/>
  <c r="W1912" i="3"/>
  <c r="W1913" i="3"/>
  <c r="W1914" i="3"/>
  <c r="W1915" i="3"/>
  <c r="W1916" i="3"/>
  <c r="W1917" i="3"/>
  <c r="W1918" i="3"/>
  <c r="W1919" i="3"/>
  <c r="W1920" i="3"/>
  <c r="W1921" i="3"/>
  <c r="W1922" i="3"/>
  <c r="W1923" i="3"/>
  <c r="W1924" i="3"/>
  <c r="W1925" i="3"/>
  <c r="W1926" i="3"/>
  <c r="W1927" i="3"/>
  <c r="W1928" i="3"/>
  <c r="W1929" i="3"/>
  <c r="W1930" i="3"/>
  <c r="W1931" i="3"/>
  <c r="W1932" i="3"/>
  <c r="W1933" i="3"/>
  <c r="W1934" i="3"/>
  <c r="W1935" i="3"/>
  <c r="W1936" i="3"/>
  <c r="W1937" i="3"/>
  <c r="W1938" i="3"/>
  <c r="W1939" i="3"/>
  <c r="W1940" i="3"/>
  <c r="W1941" i="3"/>
  <c r="W1942" i="3"/>
  <c r="W1943" i="3"/>
  <c r="W1944" i="3"/>
  <c r="W1945" i="3"/>
  <c r="W1946" i="3"/>
  <c r="W1947" i="3"/>
  <c r="W1948" i="3"/>
  <c r="W1949" i="3"/>
  <c r="W1950" i="3"/>
  <c r="W1951" i="3"/>
  <c r="W1952" i="3"/>
  <c r="W1953" i="3"/>
  <c r="W1954" i="3"/>
  <c r="W1955" i="3"/>
  <c r="W1956" i="3"/>
  <c r="W1957" i="3"/>
  <c r="W1958" i="3"/>
  <c r="W1959" i="3"/>
  <c r="W1960" i="3"/>
  <c r="W1961" i="3"/>
  <c r="W1962" i="3"/>
  <c r="W1963" i="3"/>
  <c r="W1964" i="3"/>
  <c r="W1965" i="3"/>
  <c r="W1966" i="3"/>
  <c r="W1967" i="3"/>
  <c r="W1968" i="3"/>
  <c r="W1969" i="3"/>
  <c r="W1970" i="3"/>
  <c r="W1971" i="3"/>
  <c r="W1972" i="3"/>
  <c r="W1973" i="3"/>
  <c r="W1974" i="3"/>
  <c r="W1975" i="3"/>
  <c r="W1976" i="3"/>
  <c r="W1977" i="3"/>
  <c r="W1978" i="3"/>
  <c r="W1979" i="3"/>
  <c r="W1980" i="3"/>
  <c r="W1981" i="3"/>
  <c r="W1982" i="3"/>
  <c r="W1983" i="3"/>
  <c r="W1984" i="3"/>
  <c r="W1985" i="3"/>
  <c r="W1986" i="3"/>
  <c r="W1987" i="3"/>
  <c r="W1988" i="3"/>
  <c r="W1989" i="3"/>
  <c r="W1990" i="3"/>
  <c r="W1991" i="3"/>
  <c r="W1992" i="3"/>
  <c r="W1993" i="3"/>
  <c r="W1994" i="3"/>
  <c r="W1995" i="3"/>
  <c r="W1996" i="3"/>
  <c r="W1997" i="3"/>
  <c r="W1998" i="3"/>
  <c r="W1999" i="3"/>
  <c r="W2000" i="3"/>
  <c r="W2001" i="3"/>
  <c r="V32" i="3"/>
  <c r="V33" i="3"/>
  <c r="V34" i="3"/>
  <c r="V35" i="3"/>
  <c r="V36" i="3"/>
  <c r="V37" i="3"/>
  <c r="V38" i="3"/>
  <c r="V39" i="3"/>
  <c r="V40" i="3"/>
  <c r="V41" i="3"/>
  <c r="V42" i="3"/>
  <c r="V43" i="3"/>
  <c r="V44" i="3"/>
  <c r="V45" i="3"/>
  <c r="V46" i="3"/>
  <c r="V47" i="3"/>
  <c r="V48" i="3"/>
  <c r="V49" i="3"/>
  <c r="V50" i="3"/>
  <c r="V51" i="3"/>
  <c r="V52" i="3"/>
  <c r="V53" i="3"/>
  <c r="V54" i="3"/>
  <c r="V55" i="3"/>
  <c r="V56" i="3"/>
  <c r="V57" i="3"/>
  <c r="V58" i="3"/>
  <c r="V59" i="3"/>
  <c r="V60" i="3"/>
  <c r="V61" i="3"/>
  <c r="V62" i="3"/>
  <c r="V63" i="3"/>
  <c r="V64" i="3"/>
  <c r="V65" i="3"/>
  <c r="V66" i="3"/>
  <c r="V67" i="3"/>
  <c r="V68" i="3"/>
  <c r="V69" i="3"/>
  <c r="V70" i="3"/>
  <c r="V71" i="3"/>
  <c r="V72" i="3"/>
  <c r="V73" i="3"/>
  <c r="V74" i="3"/>
  <c r="V75" i="3"/>
  <c r="V76" i="3"/>
  <c r="V77" i="3"/>
  <c r="V78" i="3"/>
  <c r="V79" i="3"/>
  <c r="V80" i="3"/>
  <c r="V81" i="3"/>
  <c r="V82" i="3"/>
  <c r="V83" i="3"/>
  <c r="V84" i="3"/>
  <c r="V85" i="3"/>
  <c r="V86" i="3"/>
  <c r="V87" i="3"/>
  <c r="V88" i="3"/>
  <c r="V89" i="3"/>
  <c r="V90" i="3"/>
  <c r="V91" i="3"/>
  <c r="V92" i="3"/>
  <c r="V93" i="3"/>
  <c r="V94" i="3"/>
  <c r="V95" i="3"/>
  <c r="V96" i="3"/>
  <c r="V97" i="3"/>
  <c r="V98" i="3"/>
  <c r="V99" i="3"/>
  <c r="V100" i="3"/>
  <c r="V101" i="3"/>
  <c r="V102" i="3"/>
  <c r="V103" i="3"/>
  <c r="V104" i="3"/>
  <c r="V105" i="3"/>
  <c r="V106" i="3"/>
  <c r="V107" i="3"/>
  <c r="V108" i="3"/>
  <c r="V109" i="3"/>
  <c r="V110" i="3"/>
  <c r="V111" i="3"/>
  <c r="V112" i="3"/>
  <c r="V113" i="3"/>
  <c r="V114" i="3"/>
  <c r="V115" i="3"/>
  <c r="V116" i="3"/>
  <c r="V117" i="3"/>
  <c r="V118" i="3"/>
  <c r="V119" i="3"/>
  <c r="V120" i="3"/>
  <c r="V121" i="3"/>
  <c r="V122" i="3"/>
  <c r="V123" i="3"/>
  <c r="V124" i="3"/>
  <c r="V125" i="3"/>
  <c r="V126" i="3"/>
  <c r="V127" i="3"/>
  <c r="V128" i="3"/>
  <c r="V129" i="3"/>
  <c r="V130" i="3"/>
  <c r="V131" i="3"/>
  <c r="V132" i="3"/>
  <c r="V133" i="3"/>
  <c r="V134" i="3"/>
  <c r="V135" i="3"/>
  <c r="V136" i="3"/>
  <c r="V137" i="3"/>
  <c r="V138" i="3"/>
  <c r="V139" i="3"/>
  <c r="V140" i="3"/>
  <c r="V141" i="3"/>
  <c r="V142" i="3"/>
  <c r="V143" i="3"/>
  <c r="V144" i="3"/>
  <c r="V145" i="3"/>
  <c r="V146" i="3"/>
  <c r="V147" i="3"/>
  <c r="V148" i="3"/>
  <c r="V149" i="3"/>
  <c r="V150" i="3"/>
  <c r="V151" i="3"/>
  <c r="V152" i="3"/>
  <c r="V153" i="3"/>
  <c r="V154" i="3"/>
  <c r="V155" i="3"/>
  <c r="V156" i="3"/>
  <c r="V157" i="3"/>
  <c r="V158" i="3"/>
  <c r="V159" i="3"/>
  <c r="V160" i="3"/>
  <c r="V161" i="3"/>
  <c r="V162" i="3"/>
  <c r="V163" i="3"/>
  <c r="V164" i="3"/>
  <c r="V165" i="3"/>
  <c r="V166" i="3"/>
  <c r="V167" i="3"/>
  <c r="V168" i="3"/>
  <c r="V169" i="3"/>
  <c r="V170" i="3"/>
  <c r="V171" i="3"/>
  <c r="V172" i="3"/>
  <c r="V173" i="3"/>
  <c r="V174" i="3"/>
  <c r="V175" i="3"/>
  <c r="V176" i="3"/>
  <c r="V177" i="3"/>
  <c r="V178" i="3"/>
  <c r="V179" i="3"/>
  <c r="V180" i="3"/>
  <c r="V181" i="3"/>
  <c r="V182" i="3"/>
  <c r="V183" i="3"/>
  <c r="V184" i="3"/>
  <c r="V185" i="3"/>
  <c r="V186" i="3"/>
  <c r="V187" i="3"/>
  <c r="V188" i="3"/>
  <c r="V189" i="3"/>
  <c r="V190" i="3"/>
  <c r="V191" i="3"/>
  <c r="V192" i="3"/>
  <c r="V193" i="3"/>
  <c r="V194" i="3"/>
  <c r="V195" i="3"/>
  <c r="V196" i="3"/>
  <c r="V197" i="3"/>
  <c r="V198" i="3"/>
  <c r="V199" i="3"/>
  <c r="V200" i="3"/>
  <c r="V201" i="3"/>
  <c r="V202" i="3"/>
  <c r="V203" i="3"/>
  <c r="V204" i="3"/>
  <c r="V205" i="3"/>
  <c r="V206" i="3"/>
  <c r="V207" i="3"/>
  <c r="V208" i="3"/>
  <c r="V209" i="3"/>
  <c r="V210" i="3"/>
  <c r="V211" i="3"/>
  <c r="V212" i="3"/>
  <c r="V213" i="3"/>
  <c r="V214" i="3"/>
  <c r="V215" i="3"/>
  <c r="V216" i="3"/>
  <c r="V217" i="3"/>
  <c r="V218" i="3"/>
  <c r="V219" i="3"/>
  <c r="V220" i="3"/>
  <c r="V221" i="3"/>
  <c r="V222" i="3"/>
  <c r="V223" i="3"/>
  <c r="V224" i="3"/>
  <c r="V225" i="3"/>
  <c r="V226" i="3"/>
  <c r="V227" i="3"/>
  <c r="V228" i="3"/>
  <c r="V229" i="3"/>
  <c r="V230" i="3"/>
  <c r="V231" i="3"/>
  <c r="V232" i="3"/>
  <c r="V233" i="3"/>
  <c r="V234" i="3"/>
  <c r="V235" i="3"/>
  <c r="V236" i="3"/>
  <c r="V237" i="3"/>
  <c r="V238" i="3"/>
  <c r="V239" i="3"/>
  <c r="V240" i="3"/>
  <c r="V241" i="3"/>
  <c r="V242" i="3"/>
  <c r="V243" i="3"/>
  <c r="V244" i="3"/>
  <c r="V245" i="3"/>
  <c r="V246" i="3"/>
  <c r="V247" i="3"/>
  <c r="V248" i="3"/>
  <c r="V249" i="3"/>
  <c r="V250" i="3"/>
  <c r="V251" i="3"/>
  <c r="V252" i="3"/>
  <c r="V253" i="3"/>
  <c r="V254" i="3"/>
  <c r="V255" i="3"/>
  <c r="V256" i="3"/>
  <c r="V257" i="3"/>
  <c r="V258" i="3"/>
  <c r="V259" i="3"/>
  <c r="V260" i="3"/>
  <c r="V261" i="3"/>
  <c r="V262" i="3"/>
  <c r="V263" i="3"/>
  <c r="V264" i="3"/>
  <c r="V265" i="3"/>
  <c r="V266" i="3"/>
  <c r="V267" i="3"/>
  <c r="V268" i="3"/>
  <c r="V269" i="3"/>
  <c r="V270" i="3"/>
  <c r="V271" i="3"/>
  <c r="V272" i="3"/>
  <c r="V273" i="3"/>
  <c r="V274" i="3"/>
  <c r="V275" i="3"/>
  <c r="V276" i="3"/>
  <c r="V277" i="3"/>
  <c r="V278" i="3"/>
  <c r="V279" i="3"/>
  <c r="V280" i="3"/>
  <c r="V281" i="3"/>
  <c r="V282" i="3"/>
  <c r="V283" i="3"/>
  <c r="V284" i="3"/>
  <c r="V285" i="3"/>
  <c r="V286" i="3"/>
  <c r="V287" i="3"/>
  <c r="V288" i="3"/>
  <c r="V289" i="3"/>
  <c r="V290" i="3"/>
  <c r="V291" i="3"/>
  <c r="V292" i="3"/>
  <c r="V293" i="3"/>
  <c r="V294" i="3"/>
  <c r="V295" i="3"/>
  <c r="V296" i="3"/>
  <c r="V297" i="3"/>
  <c r="V298" i="3"/>
  <c r="V299" i="3"/>
  <c r="V300" i="3"/>
  <c r="V301" i="3"/>
  <c r="V302" i="3"/>
  <c r="V303" i="3"/>
  <c r="V304" i="3"/>
  <c r="V305" i="3"/>
  <c r="V306" i="3"/>
  <c r="V307" i="3"/>
  <c r="V308" i="3"/>
  <c r="V309" i="3"/>
  <c r="V310" i="3"/>
  <c r="V311" i="3"/>
  <c r="V312" i="3"/>
  <c r="V313" i="3"/>
  <c r="V314" i="3"/>
  <c r="V315" i="3"/>
  <c r="V316" i="3"/>
  <c r="V317" i="3"/>
  <c r="V318" i="3"/>
  <c r="V319" i="3"/>
  <c r="V320" i="3"/>
  <c r="V321" i="3"/>
  <c r="V322" i="3"/>
  <c r="V323" i="3"/>
  <c r="V324" i="3"/>
  <c r="V325" i="3"/>
  <c r="V326" i="3"/>
  <c r="V327" i="3"/>
  <c r="V328" i="3"/>
  <c r="V329" i="3"/>
  <c r="V330" i="3"/>
  <c r="V331" i="3"/>
  <c r="V332" i="3"/>
  <c r="V333" i="3"/>
  <c r="V334" i="3"/>
  <c r="V335" i="3"/>
  <c r="V336" i="3"/>
  <c r="V337" i="3"/>
  <c r="V338" i="3"/>
  <c r="V339" i="3"/>
  <c r="V340" i="3"/>
  <c r="V341" i="3"/>
  <c r="V342" i="3"/>
  <c r="V343" i="3"/>
  <c r="V344" i="3"/>
  <c r="V345" i="3"/>
  <c r="V346" i="3"/>
  <c r="V347" i="3"/>
  <c r="V348" i="3"/>
  <c r="V349" i="3"/>
  <c r="V350" i="3"/>
  <c r="V351" i="3"/>
  <c r="V352" i="3"/>
  <c r="V353" i="3"/>
  <c r="V354" i="3"/>
  <c r="V355" i="3"/>
  <c r="V356" i="3"/>
  <c r="V357" i="3"/>
  <c r="V358" i="3"/>
  <c r="V359" i="3"/>
  <c r="V360" i="3"/>
  <c r="V361" i="3"/>
  <c r="V362" i="3"/>
  <c r="V363" i="3"/>
  <c r="V364" i="3"/>
  <c r="V365" i="3"/>
  <c r="V366" i="3"/>
  <c r="V367" i="3"/>
  <c r="V368" i="3"/>
  <c r="V369" i="3"/>
  <c r="V370" i="3"/>
  <c r="V371" i="3"/>
  <c r="V372" i="3"/>
  <c r="V373" i="3"/>
  <c r="V374" i="3"/>
  <c r="V375" i="3"/>
  <c r="V376" i="3"/>
  <c r="V377" i="3"/>
  <c r="V378" i="3"/>
  <c r="V379" i="3"/>
  <c r="V380" i="3"/>
  <c r="V381" i="3"/>
  <c r="V382" i="3"/>
  <c r="V383" i="3"/>
  <c r="V384" i="3"/>
  <c r="V385" i="3"/>
  <c r="V386" i="3"/>
  <c r="V387" i="3"/>
  <c r="V388" i="3"/>
  <c r="V389" i="3"/>
  <c r="V390" i="3"/>
  <c r="V391" i="3"/>
  <c r="V392" i="3"/>
  <c r="V393" i="3"/>
  <c r="V394" i="3"/>
  <c r="V395" i="3"/>
  <c r="V396" i="3"/>
  <c r="V397" i="3"/>
  <c r="V398" i="3"/>
  <c r="V399" i="3"/>
  <c r="V400" i="3"/>
  <c r="V401" i="3"/>
  <c r="V402" i="3"/>
  <c r="V403" i="3"/>
  <c r="V404" i="3"/>
  <c r="V405" i="3"/>
  <c r="V406" i="3"/>
  <c r="V407" i="3"/>
  <c r="V408" i="3"/>
  <c r="V409" i="3"/>
  <c r="V410" i="3"/>
  <c r="V411" i="3"/>
  <c r="V412" i="3"/>
  <c r="V413" i="3"/>
  <c r="V414" i="3"/>
  <c r="V415" i="3"/>
  <c r="V416" i="3"/>
  <c r="V417" i="3"/>
  <c r="V418" i="3"/>
  <c r="V419" i="3"/>
  <c r="V420" i="3"/>
  <c r="V421" i="3"/>
  <c r="V422" i="3"/>
  <c r="V423" i="3"/>
  <c r="V424" i="3"/>
  <c r="V425" i="3"/>
  <c r="V426" i="3"/>
  <c r="V427" i="3"/>
  <c r="V428" i="3"/>
  <c r="V429" i="3"/>
  <c r="V430" i="3"/>
  <c r="V431" i="3"/>
  <c r="V432" i="3"/>
  <c r="V433" i="3"/>
  <c r="V434" i="3"/>
  <c r="V435" i="3"/>
  <c r="V436" i="3"/>
  <c r="V437" i="3"/>
  <c r="V438" i="3"/>
  <c r="V439" i="3"/>
  <c r="V440" i="3"/>
  <c r="V441" i="3"/>
  <c r="V442" i="3"/>
  <c r="V443" i="3"/>
  <c r="V444" i="3"/>
  <c r="V445" i="3"/>
  <c r="V446" i="3"/>
  <c r="V447" i="3"/>
  <c r="V448" i="3"/>
  <c r="V449" i="3"/>
  <c r="V450" i="3"/>
  <c r="V451" i="3"/>
  <c r="V452" i="3"/>
  <c r="V453" i="3"/>
  <c r="V454" i="3"/>
  <c r="V455" i="3"/>
  <c r="V456" i="3"/>
  <c r="V457" i="3"/>
  <c r="V458" i="3"/>
  <c r="V459" i="3"/>
  <c r="V460" i="3"/>
  <c r="V461" i="3"/>
  <c r="V462" i="3"/>
  <c r="V463" i="3"/>
  <c r="V464" i="3"/>
  <c r="V465" i="3"/>
  <c r="V466" i="3"/>
  <c r="V467" i="3"/>
  <c r="V468" i="3"/>
  <c r="V469" i="3"/>
  <c r="V470" i="3"/>
  <c r="V471" i="3"/>
  <c r="V472" i="3"/>
  <c r="V473" i="3"/>
  <c r="V474" i="3"/>
  <c r="V475" i="3"/>
  <c r="V476" i="3"/>
  <c r="V477" i="3"/>
  <c r="V478" i="3"/>
  <c r="V479" i="3"/>
  <c r="V480" i="3"/>
  <c r="V481" i="3"/>
  <c r="V482" i="3"/>
  <c r="V483" i="3"/>
  <c r="V484" i="3"/>
  <c r="V485" i="3"/>
  <c r="V486" i="3"/>
  <c r="V487" i="3"/>
  <c r="V488" i="3"/>
  <c r="V489" i="3"/>
  <c r="V490" i="3"/>
  <c r="V491" i="3"/>
  <c r="V492" i="3"/>
  <c r="V493" i="3"/>
  <c r="V494" i="3"/>
  <c r="V495" i="3"/>
  <c r="V496" i="3"/>
  <c r="V497" i="3"/>
  <c r="V498" i="3"/>
  <c r="V499" i="3"/>
  <c r="V500" i="3"/>
  <c r="V501" i="3"/>
  <c r="V502" i="3"/>
  <c r="V503" i="3"/>
  <c r="V504" i="3"/>
  <c r="V505" i="3"/>
  <c r="V506" i="3"/>
  <c r="V507" i="3"/>
  <c r="V508" i="3"/>
  <c r="V509" i="3"/>
  <c r="V510" i="3"/>
  <c r="V511" i="3"/>
  <c r="V512" i="3"/>
  <c r="V513" i="3"/>
  <c r="V514" i="3"/>
  <c r="V515" i="3"/>
  <c r="V516" i="3"/>
  <c r="V517" i="3"/>
  <c r="V518" i="3"/>
  <c r="V519" i="3"/>
  <c r="V520" i="3"/>
  <c r="V521" i="3"/>
  <c r="V522" i="3"/>
  <c r="V523" i="3"/>
  <c r="V524" i="3"/>
  <c r="V525" i="3"/>
  <c r="V526" i="3"/>
  <c r="V527" i="3"/>
  <c r="V528" i="3"/>
  <c r="V529" i="3"/>
  <c r="V530" i="3"/>
  <c r="V531" i="3"/>
  <c r="V532" i="3"/>
  <c r="V533" i="3"/>
  <c r="V534" i="3"/>
  <c r="V535" i="3"/>
  <c r="V536" i="3"/>
  <c r="V537" i="3"/>
  <c r="V538" i="3"/>
  <c r="V539" i="3"/>
  <c r="V540" i="3"/>
  <c r="V541" i="3"/>
  <c r="V542" i="3"/>
  <c r="V543" i="3"/>
  <c r="V544" i="3"/>
  <c r="V545" i="3"/>
  <c r="V546" i="3"/>
  <c r="V547" i="3"/>
  <c r="V548" i="3"/>
  <c r="V549" i="3"/>
  <c r="V550" i="3"/>
  <c r="V551" i="3"/>
  <c r="V552" i="3"/>
  <c r="V553" i="3"/>
  <c r="V554" i="3"/>
  <c r="V555" i="3"/>
  <c r="V556" i="3"/>
  <c r="V557" i="3"/>
  <c r="V558" i="3"/>
  <c r="V559" i="3"/>
  <c r="V560" i="3"/>
  <c r="V561" i="3"/>
  <c r="V562" i="3"/>
  <c r="V563" i="3"/>
  <c r="V564" i="3"/>
  <c r="V565" i="3"/>
  <c r="V566" i="3"/>
  <c r="V567" i="3"/>
  <c r="V568" i="3"/>
  <c r="V569" i="3"/>
  <c r="V570" i="3"/>
  <c r="V571" i="3"/>
  <c r="V572" i="3"/>
  <c r="V573" i="3"/>
  <c r="V574" i="3"/>
  <c r="V575" i="3"/>
  <c r="V576" i="3"/>
  <c r="V577" i="3"/>
  <c r="V578" i="3"/>
  <c r="V579" i="3"/>
  <c r="V580" i="3"/>
  <c r="V581" i="3"/>
  <c r="V582" i="3"/>
  <c r="V583" i="3"/>
  <c r="V584" i="3"/>
  <c r="V585" i="3"/>
  <c r="V586" i="3"/>
  <c r="V587" i="3"/>
  <c r="V588" i="3"/>
  <c r="V589" i="3"/>
  <c r="V590" i="3"/>
  <c r="V591" i="3"/>
  <c r="V592" i="3"/>
  <c r="V593" i="3"/>
  <c r="V594" i="3"/>
  <c r="V595" i="3"/>
  <c r="V596" i="3"/>
  <c r="V597" i="3"/>
  <c r="V598" i="3"/>
  <c r="V599" i="3"/>
  <c r="V600" i="3"/>
  <c r="V601" i="3"/>
  <c r="V602" i="3"/>
  <c r="V603" i="3"/>
  <c r="V604" i="3"/>
  <c r="V605" i="3"/>
  <c r="V606" i="3"/>
  <c r="V607" i="3"/>
  <c r="V608" i="3"/>
  <c r="V609" i="3"/>
  <c r="V610" i="3"/>
  <c r="V611" i="3"/>
  <c r="V612" i="3"/>
  <c r="V613" i="3"/>
  <c r="V614" i="3"/>
  <c r="V615" i="3"/>
  <c r="V616" i="3"/>
  <c r="V617" i="3"/>
  <c r="V618" i="3"/>
  <c r="V619" i="3"/>
  <c r="V620" i="3"/>
  <c r="V621" i="3"/>
  <c r="V622" i="3"/>
  <c r="V623" i="3"/>
  <c r="V624" i="3"/>
  <c r="V625" i="3"/>
  <c r="V626" i="3"/>
  <c r="V627" i="3"/>
  <c r="V628" i="3"/>
  <c r="V629" i="3"/>
  <c r="V630" i="3"/>
  <c r="V631" i="3"/>
  <c r="V632" i="3"/>
  <c r="V633" i="3"/>
  <c r="V634" i="3"/>
  <c r="V635" i="3"/>
  <c r="V636" i="3"/>
  <c r="V637" i="3"/>
  <c r="V638" i="3"/>
  <c r="V639" i="3"/>
  <c r="V640" i="3"/>
  <c r="V641" i="3"/>
  <c r="V642" i="3"/>
  <c r="V643" i="3"/>
  <c r="V644" i="3"/>
  <c r="V645" i="3"/>
  <c r="V646" i="3"/>
  <c r="V647" i="3"/>
  <c r="V648" i="3"/>
  <c r="V649" i="3"/>
  <c r="V650" i="3"/>
  <c r="V651" i="3"/>
  <c r="V652" i="3"/>
  <c r="V653" i="3"/>
  <c r="V654" i="3"/>
  <c r="V655" i="3"/>
  <c r="V656" i="3"/>
  <c r="V657" i="3"/>
  <c r="V658" i="3"/>
  <c r="V659" i="3"/>
  <c r="V660" i="3"/>
  <c r="V661" i="3"/>
  <c r="V662" i="3"/>
  <c r="V663" i="3"/>
  <c r="V664" i="3"/>
  <c r="V665" i="3"/>
  <c r="V666" i="3"/>
  <c r="V667" i="3"/>
  <c r="V668" i="3"/>
  <c r="V669" i="3"/>
  <c r="V670" i="3"/>
  <c r="V671" i="3"/>
  <c r="V672" i="3"/>
  <c r="V673" i="3"/>
  <c r="V674" i="3"/>
  <c r="V675" i="3"/>
  <c r="V676" i="3"/>
  <c r="V677" i="3"/>
  <c r="V678" i="3"/>
  <c r="V679" i="3"/>
  <c r="V680" i="3"/>
  <c r="V681" i="3"/>
  <c r="V682" i="3"/>
  <c r="V683" i="3"/>
  <c r="V684" i="3"/>
  <c r="V685" i="3"/>
  <c r="V686" i="3"/>
  <c r="V687" i="3"/>
  <c r="V688" i="3"/>
  <c r="V689" i="3"/>
  <c r="V690" i="3"/>
  <c r="V691" i="3"/>
  <c r="V692" i="3"/>
  <c r="V693" i="3"/>
  <c r="V694" i="3"/>
  <c r="V695" i="3"/>
  <c r="V696" i="3"/>
  <c r="V697" i="3"/>
  <c r="V698" i="3"/>
  <c r="V699" i="3"/>
  <c r="V700" i="3"/>
  <c r="V701" i="3"/>
  <c r="V702" i="3"/>
  <c r="V703" i="3"/>
  <c r="V704" i="3"/>
  <c r="V705" i="3"/>
  <c r="V706" i="3"/>
  <c r="V707" i="3"/>
  <c r="V708" i="3"/>
  <c r="V709" i="3"/>
  <c r="V710" i="3"/>
  <c r="V711" i="3"/>
  <c r="V712" i="3"/>
  <c r="V713" i="3"/>
  <c r="V714" i="3"/>
  <c r="V715" i="3"/>
  <c r="V716" i="3"/>
  <c r="V717" i="3"/>
  <c r="V718" i="3"/>
  <c r="V719" i="3"/>
  <c r="V720" i="3"/>
  <c r="V721" i="3"/>
  <c r="V722" i="3"/>
  <c r="V723" i="3"/>
  <c r="V724" i="3"/>
  <c r="V725" i="3"/>
  <c r="V726" i="3"/>
  <c r="V727" i="3"/>
  <c r="V728" i="3"/>
  <c r="V729" i="3"/>
  <c r="V730" i="3"/>
  <c r="V731" i="3"/>
  <c r="V732" i="3"/>
  <c r="V733" i="3"/>
  <c r="V734" i="3"/>
  <c r="V735" i="3"/>
  <c r="V736" i="3"/>
  <c r="V737" i="3"/>
  <c r="V738" i="3"/>
  <c r="V739" i="3"/>
  <c r="V740" i="3"/>
  <c r="V741" i="3"/>
  <c r="V742" i="3"/>
  <c r="V743" i="3"/>
  <c r="V744" i="3"/>
  <c r="V745" i="3"/>
  <c r="V746" i="3"/>
  <c r="V747" i="3"/>
  <c r="V748" i="3"/>
  <c r="V749" i="3"/>
  <c r="V750" i="3"/>
  <c r="V751" i="3"/>
  <c r="V752" i="3"/>
  <c r="V753" i="3"/>
  <c r="V754" i="3"/>
  <c r="V755" i="3"/>
  <c r="V756" i="3"/>
  <c r="V757" i="3"/>
  <c r="V758" i="3"/>
  <c r="V759" i="3"/>
  <c r="V760" i="3"/>
  <c r="V761" i="3"/>
  <c r="V762" i="3"/>
  <c r="V763" i="3"/>
  <c r="V764" i="3"/>
  <c r="V765" i="3"/>
  <c r="V766" i="3"/>
  <c r="V767" i="3"/>
  <c r="V768" i="3"/>
  <c r="V769" i="3"/>
  <c r="V770" i="3"/>
  <c r="V771" i="3"/>
  <c r="V772" i="3"/>
  <c r="V773" i="3"/>
  <c r="V774" i="3"/>
  <c r="V775" i="3"/>
  <c r="V776" i="3"/>
  <c r="V777" i="3"/>
  <c r="V778" i="3"/>
  <c r="V779" i="3"/>
  <c r="V780" i="3"/>
  <c r="V781" i="3"/>
  <c r="V782" i="3"/>
  <c r="V783" i="3"/>
  <c r="V784" i="3"/>
  <c r="V785" i="3"/>
  <c r="V786" i="3"/>
  <c r="V787" i="3"/>
  <c r="V788" i="3"/>
  <c r="V789" i="3"/>
  <c r="V790" i="3"/>
  <c r="V791" i="3"/>
  <c r="V792" i="3"/>
  <c r="V793" i="3"/>
  <c r="V794" i="3"/>
  <c r="V795" i="3"/>
  <c r="V796" i="3"/>
  <c r="V797" i="3"/>
  <c r="V798" i="3"/>
  <c r="V799" i="3"/>
  <c r="V800" i="3"/>
  <c r="V801" i="3"/>
  <c r="V802" i="3"/>
  <c r="V803" i="3"/>
  <c r="V804" i="3"/>
  <c r="V805" i="3"/>
  <c r="V806" i="3"/>
  <c r="V807" i="3"/>
  <c r="V808" i="3"/>
  <c r="V809" i="3"/>
  <c r="V810" i="3"/>
  <c r="V811" i="3"/>
  <c r="V812" i="3"/>
  <c r="V813" i="3"/>
  <c r="V814" i="3"/>
  <c r="V815" i="3"/>
  <c r="V816" i="3"/>
  <c r="V817" i="3"/>
  <c r="V818" i="3"/>
  <c r="V819" i="3"/>
  <c r="V820" i="3"/>
  <c r="V821" i="3"/>
  <c r="V822" i="3"/>
  <c r="V823" i="3"/>
  <c r="V824" i="3"/>
  <c r="V825" i="3"/>
  <c r="V826" i="3"/>
  <c r="V827" i="3"/>
  <c r="V828" i="3"/>
  <c r="V829" i="3"/>
  <c r="V830" i="3"/>
  <c r="V831" i="3"/>
  <c r="V832" i="3"/>
  <c r="V833" i="3"/>
  <c r="V834" i="3"/>
  <c r="V835" i="3"/>
  <c r="V836" i="3"/>
  <c r="V837" i="3"/>
  <c r="V838" i="3"/>
  <c r="V839" i="3"/>
  <c r="V840" i="3"/>
  <c r="V841" i="3"/>
  <c r="V842" i="3"/>
  <c r="V843" i="3"/>
  <c r="V844" i="3"/>
  <c r="V845" i="3"/>
  <c r="V846" i="3"/>
  <c r="V847" i="3"/>
  <c r="V848" i="3"/>
  <c r="V849" i="3"/>
  <c r="V850" i="3"/>
  <c r="V851" i="3"/>
  <c r="V852" i="3"/>
  <c r="V853" i="3"/>
  <c r="V854" i="3"/>
  <c r="V855" i="3"/>
  <c r="V856" i="3"/>
  <c r="V857" i="3"/>
  <c r="V858" i="3"/>
  <c r="V859" i="3"/>
  <c r="V860" i="3"/>
  <c r="V861" i="3"/>
  <c r="V862" i="3"/>
  <c r="V863" i="3"/>
  <c r="V864" i="3"/>
  <c r="V865" i="3"/>
  <c r="V866" i="3"/>
  <c r="V867" i="3"/>
  <c r="V868" i="3"/>
  <c r="V869" i="3"/>
  <c r="V870" i="3"/>
  <c r="V871" i="3"/>
  <c r="V872" i="3"/>
  <c r="V873" i="3"/>
  <c r="V874" i="3"/>
  <c r="V875" i="3"/>
  <c r="V876" i="3"/>
  <c r="V877" i="3"/>
  <c r="V878" i="3"/>
  <c r="V879" i="3"/>
  <c r="V880" i="3"/>
  <c r="V881" i="3"/>
  <c r="V882" i="3"/>
  <c r="V883" i="3"/>
  <c r="V884" i="3"/>
  <c r="V885" i="3"/>
  <c r="V886" i="3"/>
  <c r="V887" i="3"/>
  <c r="V888" i="3"/>
  <c r="V889" i="3"/>
  <c r="V890" i="3"/>
  <c r="V891" i="3"/>
  <c r="V892" i="3"/>
  <c r="V893" i="3"/>
  <c r="V894" i="3"/>
  <c r="V895" i="3"/>
  <c r="V896" i="3"/>
  <c r="V897" i="3"/>
  <c r="V898" i="3"/>
  <c r="V899" i="3"/>
  <c r="V900" i="3"/>
  <c r="V901" i="3"/>
  <c r="V902" i="3"/>
  <c r="V903" i="3"/>
  <c r="V904" i="3"/>
  <c r="V905" i="3"/>
  <c r="V906" i="3"/>
  <c r="V907" i="3"/>
  <c r="V908" i="3"/>
  <c r="V909" i="3"/>
  <c r="V910" i="3"/>
  <c r="V911" i="3"/>
  <c r="V912" i="3"/>
  <c r="V913" i="3"/>
  <c r="V914" i="3"/>
  <c r="V915" i="3"/>
  <c r="V916" i="3"/>
  <c r="V917" i="3"/>
  <c r="V918" i="3"/>
  <c r="V919" i="3"/>
  <c r="V920" i="3"/>
  <c r="V921" i="3"/>
  <c r="V922" i="3"/>
  <c r="V923" i="3"/>
  <c r="V924" i="3"/>
  <c r="V925" i="3"/>
  <c r="V926" i="3"/>
  <c r="V927" i="3"/>
  <c r="V928" i="3"/>
  <c r="V929" i="3"/>
  <c r="V930" i="3"/>
  <c r="V931" i="3"/>
  <c r="V932" i="3"/>
  <c r="V933" i="3"/>
  <c r="V934" i="3"/>
  <c r="V935" i="3"/>
  <c r="V936" i="3"/>
  <c r="V937" i="3"/>
  <c r="V938" i="3"/>
  <c r="V939" i="3"/>
  <c r="V940" i="3"/>
  <c r="V941" i="3"/>
  <c r="V942" i="3"/>
  <c r="V943" i="3"/>
  <c r="V944" i="3"/>
  <c r="V945" i="3"/>
  <c r="V946" i="3"/>
  <c r="V947" i="3"/>
  <c r="V948" i="3"/>
  <c r="V949" i="3"/>
  <c r="V950" i="3"/>
  <c r="V951" i="3"/>
  <c r="V952" i="3"/>
  <c r="V953" i="3"/>
  <c r="V954" i="3"/>
  <c r="V955" i="3"/>
  <c r="V956" i="3"/>
  <c r="V957" i="3"/>
  <c r="V958" i="3"/>
  <c r="V959" i="3"/>
  <c r="V960" i="3"/>
  <c r="V961" i="3"/>
  <c r="V962" i="3"/>
  <c r="V963" i="3"/>
  <c r="V964" i="3"/>
  <c r="V965" i="3"/>
  <c r="V966" i="3"/>
  <c r="V967" i="3"/>
  <c r="V968" i="3"/>
  <c r="V969" i="3"/>
  <c r="V970" i="3"/>
  <c r="V971" i="3"/>
  <c r="V972" i="3"/>
  <c r="V973" i="3"/>
  <c r="V974" i="3"/>
  <c r="V975" i="3"/>
  <c r="V976" i="3"/>
  <c r="V977" i="3"/>
  <c r="V978" i="3"/>
  <c r="V979" i="3"/>
  <c r="V980" i="3"/>
  <c r="V981" i="3"/>
  <c r="V982" i="3"/>
  <c r="V983" i="3"/>
  <c r="V984" i="3"/>
  <c r="V985" i="3"/>
  <c r="V986" i="3"/>
  <c r="V987" i="3"/>
  <c r="V988" i="3"/>
  <c r="V989" i="3"/>
  <c r="V990" i="3"/>
  <c r="V991" i="3"/>
  <c r="V992" i="3"/>
  <c r="V993" i="3"/>
  <c r="V994" i="3"/>
  <c r="V995" i="3"/>
  <c r="V996" i="3"/>
  <c r="V997" i="3"/>
  <c r="V998" i="3"/>
  <c r="V999" i="3"/>
  <c r="V1000" i="3"/>
  <c r="V1001" i="3"/>
  <c r="V1002" i="3"/>
  <c r="V1003" i="3"/>
  <c r="V1004" i="3"/>
  <c r="V1005" i="3"/>
  <c r="V1006" i="3"/>
  <c r="V1007" i="3"/>
  <c r="V1008" i="3"/>
  <c r="V1009" i="3"/>
  <c r="V1010" i="3"/>
  <c r="V1011" i="3"/>
  <c r="V1012" i="3"/>
  <c r="V1013" i="3"/>
  <c r="V1014" i="3"/>
  <c r="V1015" i="3"/>
  <c r="V1016" i="3"/>
  <c r="V1017" i="3"/>
  <c r="V1018" i="3"/>
  <c r="V1019" i="3"/>
  <c r="V1020" i="3"/>
  <c r="V1021" i="3"/>
  <c r="V1022" i="3"/>
  <c r="V1023" i="3"/>
  <c r="V1024" i="3"/>
  <c r="V1025" i="3"/>
  <c r="V1026" i="3"/>
  <c r="V1027" i="3"/>
  <c r="V1028" i="3"/>
  <c r="V1029" i="3"/>
  <c r="V1030" i="3"/>
  <c r="V1031" i="3"/>
  <c r="V1032" i="3"/>
  <c r="V1033" i="3"/>
  <c r="V1034" i="3"/>
  <c r="V1035" i="3"/>
  <c r="V1036" i="3"/>
  <c r="V1037" i="3"/>
  <c r="V1038" i="3"/>
  <c r="V1039" i="3"/>
  <c r="V1040" i="3"/>
  <c r="V1041" i="3"/>
  <c r="V1042" i="3"/>
  <c r="V1043" i="3"/>
  <c r="V1044" i="3"/>
  <c r="V1045" i="3"/>
  <c r="V1046" i="3"/>
  <c r="V1047" i="3"/>
  <c r="V1048" i="3"/>
  <c r="V1049" i="3"/>
  <c r="V1050" i="3"/>
  <c r="V1051" i="3"/>
  <c r="V1052" i="3"/>
  <c r="V1053" i="3"/>
  <c r="V1054" i="3"/>
  <c r="V1055" i="3"/>
  <c r="V1056" i="3"/>
  <c r="V1057" i="3"/>
  <c r="V1058" i="3"/>
  <c r="V1059" i="3"/>
  <c r="V1060" i="3"/>
  <c r="V1061" i="3"/>
  <c r="V1062" i="3"/>
  <c r="V1063" i="3"/>
  <c r="V1064" i="3"/>
  <c r="V1065" i="3"/>
  <c r="V1066" i="3"/>
  <c r="V1067" i="3"/>
  <c r="V1068" i="3"/>
  <c r="V1069" i="3"/>
  <c r="V1070" i="3"/>
  <c r="V1071" i="3"/>
  <c r="V1072" i="3"/>
  <c r="V1073" i="3"/>
  <c r="V1074" i="3"/>
  <c r="V1075" i="3"/>
  <c r="V1076" i="3"/>
  <c r="V1077" i="3"/>
  <c r="V1078" i="3"/>
  <c r="V1079" i="3"/>
  <c r="V1080" i="3"/>
  <c r="V1081" i="3"/>
  <c r="V1082" i="3"/>
  <c r="V1083" i="3"/>
  <c r="V1084" i="3"/>
  <c r="V1085" i="3"/>
  <c r="V1086" i="3"/>
  <c r="V1087" i="3"/>
  <c r="V1088" i="3"/>
  <c r="V1089" i="3"/>
  <c r="V1090" i="3"/>
  <c r="V1091" i="3"/>
  <c r="V1092" i="3"/>
  <c r="V1093" i="3"/>
  <c r="V1094" i="3"/>
  <c r="V1095" i="3"/>
  <c r="V1096" i="3"/>
  <c r="V1097" i="3"/>
  <c r="V1098" i="3"/>
  <c r="V1099" i="3"/>
  <c r="V1100" i="3"/>
  <c r="V1101" i="3"/>
  <c r="V1102" i="3"/>
  <c r="V1103" i="3"/>
  <c r="V1104" i="3"/>
  <c r="V1105" i="3"/>
  <c r="V1106" i="3"/>
  <c r="V1107" i="3"/>
  <c r="V1108" i="3"/>
  <c r="V1109" i="3"/>
  <c r="V1110" i="3"/>
  <c r="V1111" i="3"/>
  <c r="V1112" i="3"/>
  <c r="V1113" i="3"/>
  <c r="V1114" i="3"/>
  <c r="V1115" i="3"/>
  <c r="V1116" i="3"/>
  <c r="V1117" i="3"/>
  <c r="V1118" i="3"/>
  <c r="V1119" i="3"/>
  <c r="V1120" i="3"/>
  <c r="V1121" i="3"/>
  <c r="V1122" i="3"/>
  <c r="V1123" i="3"/>
  <c r="V1124" i="3"/>
  <c r="V1125" i="3"/>
  <c r="V1126" i="3"/>
  <c r="V1127" i="3"/>
  <c r="V1128" i="3"/>
  <c r="V1129" i="3"/>
  <c r="V1130" i="3"/>
  <c r="V1131" i="3"/>
  <c r="V1132" i="3"/>
  <c r="V1133" i="3"/>
  <c r="V1134" i="3"/>
  <c r="V1135" i="3"/>
  <c r="V1136" i="3"/>
  <c r="V1137" i="3"/>
  <c r="V1138" i="3"/>
  <c r="V1139" i="3"/>
  <c r="V1140" i="3"/>
  <c r="V1141" i="3"/>
  <c r="V1142" i="3"/>
  <c r="V1143" i="3"/>
  <c r="V1144" i="3"/>
  <c r="V1145" i="3"/>
  <c r="V1146" i="3"/>
  <c r="V1147" i="3"/>
  <c r="V1148" i="3"/>
  <c r="V1149" i="3"/>
  <c r="V1150" i="3"/>
  <c r="V1151" i="3"/>
  <c r="V1152" i="3"/>
  <c r="V1153" i="3"/>
  <c r="V1154" i="3"/>
  <c r="V1155" i="3"/>
  <c r="V1156" i="3"/>
  <c r="V1157" i="3"/>
  <c r="V1158" i="3"/>
  <c r="V1159" i="3"/>
  <c r="V1160" i="3"/>
  <c r="V1161" i="3"/>
  <c r="V1162" i="3"/>
  <c r="V1163" i="3"/>
  <c r="V1164" i="3"/>
  <c r="V1165" i="3"/>
  <c r="V1166" i="3"/>
  <c r="V1167" i="3"/>
  <c r="V1168" i="3"/>
  <c r="V1169" i="3"/>
  <c r="V1170" i="3"/>
  <c r="V1171" i="3"/>
  <c r="V1172" i="3"/>
  <c r="V1173" i="3"/>
  <c r="V1174" i="3"/>
  <c r="V1175" i="3"/>
  <c r="V1176" i="3"/>
  <c r="V1177" i="3"/>
  <c r="V1178" i="3"/>
  <c r="V1179" i="3"/>
  <c r="V1180" i="3"/>
  <c r="V1181" i="3"/>
  <c r="V1182" i="3"/>
  <c r="V1183" i="3"/>
  <c r="V1184" i="3"/>
  <c r="V1185" i="3"/>
  <c r="V1186" i="3"/>
  <c r="V1187" i="3"/>
  <c r="V1188" i="3"/>
  <c r="V1189" i="3"/>
  <c r="V1190" i="3"/>
  <c r="V1191" i="3"/>
  <c r="V1192" i="3"/>
  <c r="V1193" i="3"/>
  <c r="V1194" i="3"/>
  <c r="V1195" i="3"/>
  <c r="V1196" i="3"/>
  <c r="V1197" i="3"/>
  <c r="V1198" i="3"/>
  <c r="V1199" i="3"/>
  <c r="V1200" i="3"/>
  <c r="V1201" i="3"/>
  <c r="V1202" i="3"/>
  <c r="V1203" i="3"/>
  <c r="V1204" i="3"/>
  <c r="V1205" i="3"/>
  <c r="V1206" i="3"/>
  <c r="V1207" i="3"/>
  <c r="V1208" i="3"/>
  <c r="V1209" i="3"/>
  <c r="V1210" i="3"/>
  <c r="V1211" i="3"/>
  <c r="V1212" i="3"/>
  <c r="V1213" i="3"/>
  <c r="V1214" i="3"/>
  <c r="V1215" i="3"/>
  <c r="V1216" i="3"/>
  <c r="V1217" i="3"/>
  <c r="V1218" i="3"/>
  <c r="V1219" i="3"/>
  <c r="V1220" i="3"/>
  <c r="V1221" i="3"/>
  <c r="V1222" i="3"/>
  <c r="V1223" i="3"/>
  <c r="V1224" i="3"/>
  <c r="V1225" i="3"/>
  <c r="V1226" i="3"/>
  <c r="V1227" i="3"/>
  <c r="V1228" i="3"/>
  <c r="V1229" i="3"/>
  <c r="V1230" i="3"/>
  <c r="V1231" i="3"/>
  <c r="V1232" i="3"/>
  <c r="V1233" i="3"/>
  <c r="V1234" i="3"/>
  <c r="V1235" i="3"/>
  <c r="V1236" i="3"/>
  <c r="V1237" i="3"/>
  <c r="V1238" i="3"/>
  <c r="V1239" i="3"/>
  <c r="V1240" i="3"/>
  <c r="V1241" i="3"/>
  <c r="V1242" i="3"/>
  <c r="V1243" i="3"/>
  <c r="V1244" i="3"/>
  <c r="V1245" i="3"/>
  <c r="V1246" i="3"/>
  <c r="V1247" i="3"/>
  <c r="V1248" i="3"/>
  <c r="V1249" i="3"/>
  <c r="V1250" i="3"/>
  <c r="V1251" i="3"/>
  <c r="V1252" i="3"/>
  <c r="V1253" i="3"/>
  <c r="V1254" i="3"/>
  <c r="V1255" i="3"/>
  <c r="V1256" i="3"/>
  <c r="V1257" i="3"/>
  <c r="V1258" i="3"/>
  <c r="V1259" i="3"/>
  <c r="V1260" i="3"/>
  <c r="V1261" i="3"/>
  <c r="V1262" i="3"/>
  <c r="V1263" i="3"/>
  <c r="V1264" i="3"/>
  <c r="V1265" i="3"/>
  <c r="V1266" i="3"/>
  <c r="V1267" i="3"/>
  <c r="V1268" i="3"/>
  <c r="V1269" i="3"/>
  <c r="V1270" i="3"/>
  <c r="V1271" i="3"/>
  <c r="V1272" i="3"/>
  <c r="V1273" i="3"/>
  <c r="V1274" i="3"/>
  <c r="V1275" i="3"/>
  <c r="V1276" i="3"/>
  <c r="V1277" i="3"/>
  <c r="V1278" i="3"/>
  <c r="V1279" i="3"/>
  <c r="V1280" i="3"/>
  <c r="V1281" i="3"/>
  <c r="V1282" i="3"/>
  <c r="V1283" i="3"/>
  <c r="V1284" i="3"/>
  <c r="V1285" i="3"/>
  <c r="V1286" i="3"/>
  <c r="V1287" i="3"/>
  <c r="V1288" i="3"/>
  <c r="V1289" i="3"/>
  <c r="V1290" i="3"/>
  <c r="V1291" i="3"/>
  <c r="V1292" i="3"/>
  <c r="V1293" i="3"/>
  <c r="V1294" i="3"/>
  <c r="V1295" i="3"/>
  <c r="V1296" i="3"/>
  <c r="V1297" i="3"/>
  <c r="V1298" i="3"/>
  <c r="V1299" i="3"/>
  <c r="V1300" i="3"/>
  <c r="V1301" i="3"/>
  <c r="V1302" i="3"/>
  <c r="V1303" i="3"/>
  <c r="V1304" i="3"/>
  <c r="V1305" i="3"/>
  <c r="V1306" i="3"/>
  <c r="V1307" i="3"/>
  <c r="V1308" i="3"/>
  <c r="V1309" i="3"/>
  <c r="V1310" i="3"/>
  <c r="V1311" i="3"/>
  <c r="V1312" i="3"/>
  <c r="V1313" i="3"/>
  <c r="V1314" i="3"/>
  <c r="V1315" i="3"/>
  <c r="V1316" i="3"/>
  <c r="V1317" i="3"/>
  <c r="V1318" i="3"/>
  <c r="V1319" i="3"/>
  <c r="V1320" i="3"/>
  <c r="V1321" i="3"/>
  <c r="V1322" i="3"/>
  <c r="V1323" i="3"/>
  <c r="V1324" i="3"/>
  <c r="V1325" i="3"/>
  <c r="V1326" i="3"/>
  <c r="V1327" i="3"/>
  <c r="V1328" i="3"/>
  <c r="V1329" i="3"/>
  <c r="V1330" i="3"/>
  <c r="V1331" i="3"/>
  <c r="V1332" i="3"/>
  <c r="V1333" i="3"/>
  <c r="V1334" i="3"/>
  <c r="V1335" i="3"/>
  <c r="V1336" i="3"/>
  <c r="V1337" i="3"/>
  <c r="V1338" i="3"/>
  <c r="V1339" i="3"/>
  <c r="V1340" i="3"/>
  <c r="V1341" i="3"/>
  <c r="V1342" i="3"/>
  <c r="V1343" i="3"/>
  <c r="V1344" i="3"/>
  <c r="V1345" i="3"/>
  <c r="V1346" i="3"/>
  <c r="V1347" i="3"/>
  <c r="V1348" i="3"/>
  <c r="V1349" i="3"/>
  <c r="V1350" i="3"/>
  <c r="V1351" i="3"/>
  <c r="V1352" i="3"/>
  <c r="V1353" i="3"/>
  <c r="V1354" i="3"/>
  <c r="V1355" i="3"/>
  <c r="V1356" i="3"/>
  <c r="V1357" i="3"/>
  <c r="V1358" i="3"/>
  <c r="V1359" i="3"/>
  <c r="V1360" i="3"/>
  <c r="V1361" i="3"/>
  <c r="V1362" i="3"/>
  <c r="V1363" i="3"/>
  <c r="V1364" i="3"/>
  <c r="V1365" i="3"/>
  <c r="V1366" i="3"/>
  <c r="V1367" i="3"/>
  <c r="V1368" i="3"/>
  <c r="V1369" i="3"/>
  <c r="V1370" i="3"/>
  <c r="V1371" i="3"/>
  <c r="V1372" i="3"/>
  <c r="V1373" i="3"/>
  <c r="V1374" i="3"/>
  <c r="V1375" i="3"/>
  <c r="V1376" i="3"/>
  <c r="V1377" i="3"/>
  <c r="V1378" i="3"/>
  <c r="V1379" i="3"/>
  <c r="V1380" i="3"/>
  <c r="V1381" i="3"/>
  <c r="V1382" i="3"/>
  <c r="V1383" i="3"/>
  <c r="V1384" i="3"/>
  <c r="V1385" i="3"/>
  <c r="V1386" i="3"/>
  <c r="V1387" i="3"/>
  <c r="V1388" i="3"/>
  <c r="V1389" i="3"/>
  <c r="V1390" i="3"/>
  <c r="V1391" i="3"/>
  <c r="V1392" i="3"/>
  <c r="V1393" i="3"/>
  <c r="V1394" i="3"/>
  <c r="V1395" i="3"/>
  <c r="V1396" i="3"/>
  <c r="V1397" i="3"/>
  <c r="V1398" i="3"/>
  <c r="V1399" i="3"/>
  <c r="V1400" i="3"/>
  <c r="V1401" i="3"/>
  <c r="V1402" i="3"/>
  <c r="V1403" i="3"/>
  <c r="V1404" i="3"/>
  <c r="V1405" i="3"/>
  <c r="V1406" i="3"/>
  <c r="V1407" i="3"/>
  <c r="V1408" i="3"/>
  <c r="V1409" i="3"/>
  <c r="V1410" i="3"/>
  <c r="V1411" i="3"/>
  <c r="V1412" i="3"/>
  <c r="V1413" i="3"/>
  <c r="V1414" i="3"/>
  <c r="V1415" i="3"/>
  <c r="V1416" i="3"/>
  <c r="V1417" i="3"/>
  <c r="V1418" i="3"/>
  <c r="V1419" i="3"/>
  <c r="V1420" i="3"/>
  <c r="V1421" i="3"/>
  <c r="V1422" i="3"/>
  <c r="V1423" i="3"/>
  <c r="V1424" i="3"/>
  <c r="V1425" i="3"/>
  <c r="V1426" i="3"/>
  <c r="V1427" i="3"/>
  <c r="V1428" i="3"/>
  <c r="V1429" i="3"/>
  <c r="V1430" i="3"/>
  <c r="V1431" i="3"/>
  <c r="V1432" i="3"/>
  <c r="V1433" i="3"/>
  <c r="V1434" i="3"/>
  <c r="V1435" i="3"/>
  <c r="V1436" i="3"/>
  <c r="V1437" i="3"/>
  <c r="V1438" i="3"/>
  <c r="V1439" i="3"/>
  <c r="V1440" i="3"/>
  <c r="V1441" i="3"/>
  <c r="V1442" i="3"/>
  <c r="V1443" i="3"/>
  <c r="V1444" i="3"/>
  <c r="V1445" i="3"/>
  <c r="V1446" i="3"/>
  <c r="V1447" i="3"/>
  <c r="V1448" i="3"/>
  <c r="V1449" i="3"/>
  <c r="V1450" i="3"/>
  <c r="V1451" i="3"/>
  <c r="V1452" i="3"/>
  <c r="V1453" i="3"/>
  <c r="V1454" i="3"/>
  <c r="V1455" i="3"/>
  <c r="V1456" i="3"/>
  <c r="V1457" i="3"/>
  <c r="V1458" i="3"/>
  <c r="V1459" i="3"/>
  <c r="V1460" i="3"/>
  <c r="V1461" i="3"/>
  <c r="V1462" i="3"/>
  <c r="V1463" i="3"/>
  <c r="V1464" i="3"/>
  <c r="V1465" i="3"/>
  <c r="V1466" i="3"/>
  <c r="V1467" i="3"/>
  <c r="V1468" i="3"/>
  <c r="V1469" i="3"/>
  <c r="V1470" i="3"/>
  <c r="V1471" i="3"/>
  <c r="V1472" i="3"/>
  <c r="V1473" i="3"/>
  <c r="V1474" i="3"/>
  <c r="V1475" i="3"/>
  <c r="V1476" i="3"/>
  <c r="V1477" i="3"/>
  <c r="V1478" i="3"/>
  <c r="V1479" i="3"/>
  <c r="V1480" i="3"/>
  <c r="V1481" i="3"/>
  <c r="V1482" i="3"/>
  <c r="V1483" i="3"/>
  <c r="V1484" i="3"/>
  <c r="V1485" i="3"/>
  <c r="V1486" i="3"/>
  <c r="V1487" i="3"/>
  <c r="V1488" i="3"/>
  <c r="V1489" i="3"/>
  <c r="V1490" i="3"/>
  <c r="V1491" i="3"/>
  <c r="V1492" i="3"/>
  <c r="V1493" i="3"/>
  <c r="V1494" i="3"/>
  <c r="V1495" i="3"/>
  <c r="V1496" i="3"/>
  <c r="V1497" i="3"/>
  <c r="V1498" i="3"/>
  <c r="V1499" i="3"/>
  <c r="V1500" i="3"/>
  <c r="V1501" i="3"/>
  <c r="V1502" i="3"/>
  <c r="V1503" i="3"/>
  <c r="V1504" i="3"/>
  <c r="V1505" i="3"/>
  <c r="V1506" i="3"/>
  <c r="V1507" i="3"/>
  <c r="V1508" i="3"/>
  <c r="V1509" i="3"/>
  <c r="V1510" i="3"/>
  <c r="V1511" i="3"/>
  <c r="V1512" i="3"/>
  <c r="V1513" i="3"/>
  <c r="V1514" i="3"/>
  <c r="V1515" i="3"/>
  <c r="V1516" i="3"/>
  <c r="V1517" i="3"/>
  <c r="V1518" i="3"/>
  <c r="V1519" i="3"/>
  <c r="V1520" i="3"/>
  <c r="V1521" i="3"/>
  <c r="V1522" i="3"/>
  <c r="V1523" i="3"/>
  <c r="V1524" i="3"/>
  <c r="V1525" i="3"/>
  <c r="V1526" i="3"/>
  <c r="V1527" i="3"/>
  <c r="V1528" i="3"/>
  <c r="V1529" i="3"/>
  <c r="V1530" i="3"/>
  <c r="V1531" i="3"/>
  <c r="V1532" i="3"/>
  <c r="V1533" i="3"/>
  <c r="V1534" i="3"/>
  <c r="V1535" i="3"/>
  <c r="V1536" i="3"/>
  <c r="V1537" i="3"/>
  <c r="V1538" i="3"/>
  <c r="V1539" i="3"/>
  <c r="V1540" i="3"/>
  <c r="V1541" i="3"/>
  <c r="V1542" i="3"/>
  <c r="V1543" i="3"/>
  <c r="V1544" i="3"/>
  <c r="V1545" i="3"/>
  <c r="V1546" i="3"/>
  <c r="V1547" i="3"/>
  <c r="V1548" i="3"/>
  <c r="V1549" i="3"/>
  <c r="V1550" i="3"/>
  <c r="V1551" i="3"/>
  <c r="V1552" i="3"/>
  <c r="V1553" i="3"/>
  <c r="V1554" i="3"/>
  <c r="V1555" i="3"/>
  <c r="V1556" i="3"/>
  <c r="V1557" i="3"/>
  <c r="V1558" i="3"/>
  <c r="V1559" i="3"/>
  <c r="V1560" i="3"/>
  <c r="V1561" i="3"/>
  <c r="V1562" i="3"/>
  <c r="V1563" i="3"/>
  <c r="V1564" i="3"/>
  <c r="V1565" i="3"/>
  <c r="V1566" i="3"/>
  <c r="V1567" i="3"/>
  <c r="V1568" i="3"/>
  <c r="V1569" i="3"/>
  <c r="V1570" i="3"/>
  <c r="V1571" i="3"/>
  <c r="V1572" i="3"/>
  <c r="V1573" i="3"/>
  <c r="V1574" i="3"/>
  <c r="V1575" i="3"/>
  <c r="V1576" i="3"/>
  <c r="V1577" i="3"/>
  <c r="V1578" i="3"/>
  <c r="V1579" i="3"/>
  <c r="V1580" i="3"/>
  <c r="V1581" i="3"/>
  <c r="V1582" i="3"/>
  <c r="V1583" i="3"/>
  <c r="V1584" i="3"/>
  <c r="V1585" i="3"/>
  <c r="V1586" i="3"/>
  <c r="V1587" i="3"/>
  <c r="V1588" i="3"/>
  <c r="V1589" i="3"/>
  <c r="V1590" i="3"/>
  <c r="V1591" i="3"/>
  <c r="V1592" i="3"/>
  <c r="V1593" i="3"/>
  <c r="V1594" i="3"/>
  <c r="V1595" i="3"/>
  <c r="V1596" i="3"/>
  <c r="V1597" i="3"/>
  <c r="V1598" i="3"/>
  <c r="V1599" i="3"/>
  <c r="V1600" i="3"/>
  <c r="V1601" i="3"/>
  <c r="V1602" i="3"/>
  <c r="V1603" i="3"/>
  <c r="V1604" i="3"/>
  <c r="V1605" i="3"/>
  <c r="V1606" i="3"/>
  <c r="V1607" i="3"/>
  <c r="V1608" i="3"/>
  <c r="V1609" i="3"/>
  <c r="V1610" i="3"/>
  <c r="V1611" i="3"/>
  <c r="V1612" i="3"/>
  <c r="V1613" i="3"/>
  <c r="V1614" i="3"/>
  <c r="V1615" i="3"/>
  <c r="V1616" i="3"/>
  <c r="V1617" i="3"/>
  <c r="V1618" i="3"/>
  <c r="V1619" i="3"/>
  <c r="V1620" i="3"/>
  <c r="V1621" i="3"/>
  <c r="V1622" i="3"/>
  <c r="V1623" i="3"/>
  <c r="V1624" i="3"/>
  <c r="V1625" i="3"/>
  <c r="V1626" i="3"/>
  <c r="V1627" i="3"/>
  <c r="V1628" i="3"/>
  <c r="V1629" i="3"/>
  <c r="V1630" i="3"/>
  <c r="V1631" i="3"/>
  <c r="V1632" i="3"/>
  <c r="V1633" i="3"/>
  <c r="V1634" i="3"/>
  <c r="V1635" i="3"/>
  <c r="V1636" i="3"/>
  <c r="V1637" i="3"/>
  <c r="V1638" i="3"/>
  <c r="V1639" i="3"/>
  <c r="V1640" i="3"/>
  <c r="V1641" i="3"/>
  <c r="V1642" i="3"/>
  <c r="V1643" i="3"/>
  <c r="V1644" i="3"/>
  <c r="V1645" i="3"/>
  <c r="V1646" i="3"/>
  <c r="V1647" i="3"/>
  <c r="V1648" i="3"/>
  <c r="V1649" i="3"/>
  <c r="V1650" i="3"/>
  <c r="V1651" i="3"/>
  <c r="V1652" i="3"/>
  <c r="V1653" i="3"/>
  <c r="V1654" i="3"/>
  <c r="V1655" i="3"/>
  <c r="V1656" i="3"/>
  <c r="V1657" i="3"/>
  <c r="V1658" i="3"/>
  <c r="V1659" i="3"/>
  <c r="V1660" i="3"/>
  <c r="V1661" i="3"/>
  <c r="V1662" i="3"/>
  <c r="V1663" i="3"/>
  <c r="V1664" i="3"/>
  <c r="V1665" i="3"/>
  <c r="V1666" i="3"/>
  <c r="V1667" i="3"/>
  <c r="V1668" i="3"/>
  <c r="V1669" i="3"/>
  <c r="V1670" i="3"/>
  <c r="V1671" i="3"/>
  <c r="V1672" i="3"/>
  <c r="V1673" i="3"/>
  <c r="V1674" i="3"/>
  <c r="V1675" i="3"/>
  <c r="V1676" i="3"/>
  <c r="V1677" i="3"/>
  <c r="V1678" i="3"/>
  <c r="V1679" i="3"/>
  <c r="V1680" i="3"/>
  <c r="V1681" i="3"/>
  <c r="V1682" i="3"/>
  <c r="V1683" i="3"/>
  <c r="V1684" i="3"/>
  <c r="V1685" i="3"/>
  <c r="V1686" i="3"/>
  <c r="V1687" i="3"/>
  <c r="V1688" i="3"/>
  <c r="V1689" i="3"/>
  <c r="V1690" i="3"/>
  <c r="V1691" i="3"/>
  <c r="V1692" i="3"/>
  <c r="V1693" i="3"/>
  <c r="V1694" i="3"/>
  <c r="V1695" i="3"/>
  <c r="V1696" i="3"/>
  <c r="V1697" i="3"/>
  <c r="V1698" i="3"/>
  <c r="V1699" i="3"/>
  <c r="V1700" i="3"/>
  <c r="V1701" i="3"/>
  <c r="V1702" i="3"/>
  <c r="V1703" i="3"/>
  <c r="V1704" i="3"/>
  <c r="V1705" i="3"/>
  <c r="V1706" i="3"/>
  <c r="V1707" i="3"/>
  <c r="V1708" i="3"/>
  <c r="V1709" i="3"/>
  <c r="V1710" i="3"/>
  <c r="V1711" i="3"/>
  <c r="V1712" i="3"/>
  <c r="V1713" i="3"/>
  <c r="V1714" i="3"/>
  <c r="V1715" i="3"/>
  <c r="V1716" i="3"/>
  <c r="V1717" i="3"/>
  <c r="V1718" i="3"/>
  <c r="V1719" i="3"/>
  <c r="V1720" i="3"/>
  <c r="V1721" i="3"/>
  <c r="V1722" i="3"/>
  <c r="V1723" i="3"/>
  <c r="V1724" i="3"/>
  <c r="V1725" i="3"/>
  <c r="V1726" i="3"/>
  <c r="V1727" i="3"/>
  <c r="V1728" i="3"/>
  <c r="V1729" i="3"/>
  <c r="V1730" i="3"/>
  <c r="V1731" i="3"/>
  <c r="V1732" i="3"/>
  <c r="V1733" i="3"/>
  <c r="V1734" i="3"/>
  <c r="V1735" i="3"/>
  <c r="V1736" i="3"/>
  <c r="V1737" i="3"/>
  <c r="V1738" i="3"/>
  <c r="V1739" i="3"/>
  <c r="V1740" i="3"/>
  <c r="V1741" i="3"/>
  <c r="V1742" i="3"/>
  <c r="V1743" i="3"/>
  <c r="V1744" i="3"/>
  <c r="V1745" i="3"/>
  <c r="V1746" i="3"/>
  <c r="V1747" i="3"/>
  <c r="V1748" i="3"/>
  <c r="V1749" i="3"/>
  <c r="V1750" i="3"/>
  <c r="V1751" i="3"/>
  <c r="V1752" i="3"/>
  <c r="V1753" i="3"/>
  <c r="V1754" i="3"/>
  <c r="V1755" i="3"/>
  <c r="V1756" i="3"/>
  <c r="V1757" i="3"/>
  <c r="V1758" i="3"/>
  <c r="V1759" i="3"/>
  <c r="V1760" i="3"/>
  <c r="V1761" i="3"/>
  <c r="V1762" i="3"/>
  <c r="V1763" i="3"/>
  <c r="V1764" i="3"/>
  <c r="V1765" i="3"/>
  <c r="V1766" i="3"/>
  <c r="V1767" i="3"/>
  <c r="V1768" i="3"/>
  <c r="V1769" i="3"/>
  <c r="V1770" i="3"/>
  <c r="V1771" i="3"/>
  <c r="V1772" i="3"/>
  <c r="V1773" i="3"/>
  <c r="V1774" i="3"/>
  <c r="V1775" i="3"/>
  <c r="V1776" i="3"/>
  <c r="V1777" i="3"/>
  <c r="V1778" i="3"/>
  <c r="V1779" i="3"/>
  <c r="V1780" i="3"/>
  <c r="V1781" i="3"/>
  <c r="V1782" i="3"/>
  <c r="V1783" i="3"/>
  <c r="V1784" i="3"/>
  <c r="V1785" i="3"/>
  <c r="V1786" i="3"/>
  <c r="V1787" i="3"/>
  <c r="V1788" i="3"/>
  <c r="V1789" i="3"/>
  <c r="V1790" i="3"/>
  <c r="V1791" i="3"/>
  <c r="V1792" i="3"/>
  <c r="V1793" i="3"/>
  <c r="V1794" i="3"/>
  <c r="V1795" i="3"/>
  <c r="V1796" i="3"/>
  <c r="V1797" i="3"/>
  <c r="V1798" i="3"/>
  <c r="V1799" i="3"/>
  <c r="V1800" i="3"/>
  <c r="V1801" i="3"/>
  <c r="V1802" i="3"/>
  <c r="V1803" i="3"/>
  <c r="V1804" i="3"/>
  <c r="V1805" i="3"/>
  <c r="V1806" i="3"/>
  <c r="V1807" i="3"/>
  <c r="V1808" i="3"/>
  <c r="V1809" i="3"/>
  <c r="V1810" i="3"/>
  <c r="V1811" i="3"/>
  <c r="V1812" i="3"/>
  <c r="V1813" i="3"/>
  <c r="V1814" i="3"/>
  <c r="V1815" i="3"/>
  <c r="V1816" i="3"/>
  <c r="V1817" i="3"/>
  <c r="V1818" i="3"/>
  <c r="V1819" i="3"/>
  <c r="V1820" i="3"/>
  <c r="V1821" i="3"/>
  <c r="V1822" i="3"/>
  <c r="V1823" i="3"/>
  <c r="V1824" i="3"/>
  <c r="V1825" i="3"/>
  <c r="V1826" i="3"/>
  <c r="V1827" i="3"/>
  <c r="V1828" i="3"/>
  <c r="V1829" i="3"/>
  <c r="V1830" i="3"/>
  <c r="V1831" i="3"/>
  <c r="V1832" i="3"/>
  <c r="V1833" i="3"/>
  <c r="V1834" i="3"/>
  <c r="V1835" i="3"/>
  <c r="V1836" i="3"/>
  <c r="V1837" i="3"/>
  <c r="V1838" i="3"/>
  <c r="V1839" i="3"/>
  <c r="V1840" i="3"/>
  <c r="V1841" i="3"/>
  <c r="V1842" i="3"/>
  <c r="V1843" i="3"/>
  <c r="V1844" i="3"/>
  <c r="V1845" i="3"/>
  <c r="V1846" i="3"/>
  <c r="V1847" i="3"/>
  <c r="V1848" i="3"/>
  <c r="V1849" i="3"/>
  <c r="V1850" i="3"/>
  <c r="V1851" i="3"/>
  <c r="V1852" i="3"/>
  <c r="V1853" i="3"/>
  <c r="V1854" i="3"/>
  <c r="V1855" i="3"/>
  <c r="V1856" i="3"/>
  <c r="V1857" i="3"/>
  <c r="V1858" i="3"/>
  <c r="V1859" i="3"/>
  <c r="V1860" i="3"/>
  <c r="V1861" i="3"/>
  <c r="V1862" i="3"/>
  <c r="V1863" i="3"/>
  <c r="V1864" i="3"/>
  <c r="V1865" i="3"/>
  <c r="V1866" i="3"/>
  <c r="V1867" i="3"/>
  <c r="V1868" i="3"/>
  <c r="V1869" i="3"/>
  <c r="V1870" i="3"/>
  <c r="V1871" i="3"/>
  <c r="V1872" i="3"/>
  <c r="V1873" i="3"/>
  <c r="V1874" i="3"/>
  <c r="V1875" i="3"/>
  <c r="V1876" i="3"/>
  <c r="V1877" i="3"/>
  <c r="V1878" i="3"/>
  <c r="V1879" i="3"/>
  <c r="V1880" i="3"/>
  <c r="V1881" i="3"/>
  <c r="V1882" i="3"/>
  <c r="V1883" i="3"/>
  <c r="V1884" i="3"/>
  <c r="V1885" i="3"/>
  <c r="V1886" i="3"/>
  <c r="V1887" i="3"/>
  <c r="V1888" i="3"/>
  <c r="V1889" i="3"/>
  <c r="V1890" i="3"/>
  <c r="V1891" i="3"/>
  <c r="V1892" i="3"/>
  <c r="V1893" i="3"/>
  <c r="V1894" i="3"/>
  <c r="V1895" i="3"/>
  <c r="V1896" i="3"/>
  <c r="V1897" i="3"/>
  <c r="V1898" i="3"/>
  <c r="V1899" i="3"/>
  <c r="V1900" i="3"/>
  <c r="V1901" i="3"/>
  <c r="V1902" i="3"/>
  <c r="V1903" i="3"/>
  <c r="V1904" i="3"/>
  <c r="V1905" i="3"/>
  <c r="V1906" i="3"/>
  <c r="V1907" i="3"/>
  <c r="V1908" i="3"/>
  <c r="V1909" i="3"/>
  <c r="V1910" i="3"/>
  <c r="V1911" i="3"/>
  <c r="V1912" i="3"/>
  <c r="V1913" i="3"/>
  <c r="V1914" i="3"/>
  <c r="V1915" i="3"/>
  <c r="V1916" i="3"/>
  <c r="V1917" i="3"/>
  <c r="V1918" i="3"/>
  <c r="V1919" i="3"/>
  <c r="V1920" i="3"/>
  <c r="V1921" i="3"/>
  <c r="V1922" i="3"/>
  <c r="V1923" i="3"/>
  <c r="V1924" i="3"/>
  <c r="V1925" i="3"/>
  <c r="V1926" i="3"/>
  <c r="V1927" i="3"/>
  <c r="V1928" i="3"/>
  <c r="V1929" i="3"/>
  <c r="V1930" i="3"/>
  <c r="V1931" i="3"/>
  <c r="V1932" i="3"/>
  <c r="V1933" i="3"/>
  <c r="V1934" i="3"/>
  <c r="V1935" i="3"/>
  <c r="V1936" i="3"/>
  <c r="V1937" i="3"/>
  <c r="V1938" i="3"/>
  <c r="V1939" i="3"/>
  <c r="V1940" i="3"/>
  <c r="V1941" i="3"/>
  <c r="V1942" i="3"/>
  <c r="V1943" i="3"/>
  <c r="V1944" i="3"/>
  <c r="V1945" i="3"/>
  <c r="V1946" i="3"/>
  <c r="V1947" i="3"/>
  <c r="V1948" i="3"/>
  <c r="V1949" i="3"/>
  <c r="V1950" i="3"/>
  <c r="V1951" i="3"/>
  <c r="V1952" i="3"/>
  <c r="V1953" i="3"/>
  <c r="V1954" i="3"/>
  <c r="V1955" i="3"/>
  <c r="V1956" i="3"/>
  <c r="V1957" i="3"/>
  <c r="V1958" i="3"/>
  <c r="V1959" i="3"/>
  <c r="V1960" i="3"/>
  <c r="V1961" i="3"/>
  <c r="V1962" i="3"/>
  <c r="V1963" i="3"/>
  <c r="V1964" i="3"/>
  <c r="V1965" i="3"/>
  <c r="V1966" i="3"/>
  <c r="V1967" i="3"/>
  <c r="V1968" i="3"/>
  <c r="V1969" i="3"/>
  <c r="V1970" i="3"/>
  <c r="V1971" i="3"/>
  <c r="V1972" i="3"/>
  <c r="V1973" i="3"/>
  <c r="V1974" i="3"/>
  <c r="V1975" i="3"/>
  <c r="V1976" i="3"/>
  <c r="V1977" i="3"/>
  <c r="V1978" i="3"/>
  <c r="V1979" i="3"/>
  <c r="V1980" i="3"/>
  <c r="V1981" i="3"/>
  <c r="V1982" i="3"/>
  <c r="V1983" i="3"/>
  <c r="V1984" i="3"/>
  <c r="V1985" i="3"/>
  <c r="V1986" i="3"/>
  <c r="V1987" i="3"/>
  <c r="V1988" i="3"/>
  <c r="V1989" i="3"/>
  <c r="V1990" i="3"/>
  <c r="V1991" i="3"/>
  <c r="V1992" i="3"/>
  <c r="V1993" i="3"/>
  <c r="V1994" i="3"/>
  <c r="V1995" i="3"/>
  <c r="V1996" i="3"/>
  <c r="V1997" i="3"/>
  <c r="V1998" i="3"/>
  <c r="V1999" i="3"/>
  <c r="V2000" i="3"/>
  <c r="V2001" i="3"/>
  <c r="U32" i="3"/>
  <c r="U33" i="3"/>
  <c r="U34" i="3"/>
  <c r="U35" i="3"/>
  <c r="U36" i="3"/>
  <c r="U37" i="3"/>
  <c r="U38" i="3"/>
  <c r="U39" i="3"/>
  <c r="U40" i="3"/>
  <c r="U41" i="3"/>
  <c r="U42" i="3"/>
  <c r="U43" i="3"/>
  <c r="U44" i="3"/>
  <c r="U45" i="3"/>
  <c r="U46" i="3"/>
  <c r="U47" i="3"/>
  <c r="U48" i="3"/>
  <c r="U49" i="3"/>
  <c r="U50" i="3"/>
  <c r="U51" i="3"/>
  <c r="U52" i="3"/>
  <c r="U53" i="3"/>
  <c r="U54" i="3"/>
  <c r="U55" i="3"/>
  <c r="U56" i="3"/>
  <c r="U57" i="3"/>
  <c r="U58" i="3"/>
  <c r="U59" i="3"/>
  <c r="U60" i="3"/>
  <c r="U61" i="3"/>
  <c r="U62" i="3"/>
  <c r="U63" i="3"/>
  <c r="U64" i="3"/>
  <c r="U65" i="3"/>
  <c r="U66" i="3"/>
  <c r="U67" i="3"/>
  <c r="U68" i="3"/>
  <c r="U69" i="3"/>
  <c r="U70" i="3"/>
  <c r="U71" i="3"/>
  <c r="U72" i="3"/>
  <c r="U73" i="3"/>
  <c r="U74" i="3"/>
  <c r="U75" i="3"/>
  <c r="U76" i="3"/>
  <c r="U77" i="3"/>
  <c r="U78" i="3"/>
  <c r="U79" i="3"/>
  <c r="U80" i="3"/>
  <c r="U81" i="3"/>
  <c r="U82" i="3"/>
  <c r="U83" i="3"/>
  <c r="U84" i="3"/>
  <c r="U85" i="3"/>
  <c r="U86" i="3"/>
  <c r="U87" i="3"/>
  <c r="U88" i="3"/>
  <c r="U89" i="3"/>
  <c r="U90" i="3"/>
  <c r="U91" i="3"/>
  <c r="U92" i="3"/>
  <c r="U93" i="3"/>
  <c r="U94" i="3"/>
  <c r="U95" i="3"/>
  <c r="U96" i="3"/>
  <c r="U97" i="3"/>
  <c r="U98" i="3"/>
  <c r="U99" i="3"/>
  <c r="U100" i="3"/>
  <c r="U101" i="3"/>
  <c r="U102" i="3"/>
  <c r="U103" i="3"/>
  <c r="U104" i="3"/>
  <c r="U105" i="3"/>
  <c r="U106" i="3"/>
  <c r="U107" i="3"/>
  <c r="U108" i="3"/>
  <c r="U109" i="3"/>
  <c r="U110" i="3"/>
  <c r="U111" i="3"/>
  <c r="U112" i="3"/>
  <c r="U113" i="3"/>
  <c r="U114" i="3"/>
  <c r="U115" i="3"/>
  <c r="U116" i="3"/>
  <c r="U117" i="3"/>
  <c r="U118" i="3"/>
  <c r="U119" i="3"/>
  <c r="U120" i="3"/>
  <c r="U121" i="3"/>
  <c r="U122" i="3"/>
  <c r="U123" i="3"/>
  <c r="U124" i="3"/>
  <c r="U125" i="3"/>
  <c r="U126" i="3"/>
  <c r="U127" i="3"/>
  <c r="U128" i="3"/>
  <c r="U129" i="3"/>
  <c r="U130" i="3"/>
  <c r="U131" i="3"/>
  <c r="U132" i="3"/>
  <c r="U133" i="3"/>
  <c r="U134" i="3"/>
  <c r="U135" i="3"/>
  <c r="U136" i="3"/>
  <c r="U137" i="3"/>
  <c r="U138" i="3"/>
  <c r="U139" i="3"/>
  <c r="U140" i="3"/>
  <c r="U141" i="3"/>
  <c r="U142" i="3"/>
  <c r="U143" i="3"/>
  <c r="U144" i="3"/>
  <c r="U145" i="3"/>
  <c r="U146" i="3"/>
  <c r="U147" i="3"/>
  <c r="U148" i="3"/>
  <c r="U149" i="3"/>
  <c r="U150" i="3"/>
  <c r="U151" i="3"/>
  <c r="U152" i="3"/>
  <c r="U153" i="3"/>
  <c r="U154" i="3"/>
  <c r="U155" i="3"/>
  <c r="U156" i="3"/>
  <c r="U157" i="3"/>
  <c r="U158" i="3"/>
  <c r="U159" i="3"/>
  <c r="U160" i="3"/>
  <c r="U161" i="3"/>
  <c r="U162" i="3"/>
  <c r="U163" i="3"/>
  <c r="U164" i="3"/>
  <c r="U165" i="3"/>
  <c r="U166" i="3"/>
  <c r="U167" i="3"/>
  <c r="U168" i="3"/>
  <c r="U169" i="3"/>
  <c r="U170" i="3"/>
  <c r="U171" i="3"/>
  <c r="U172" i="3"/>
  <c r="U173" i="3"/>
  <c r="U174" i="3"/>
  <c r="U175" i="3"/>
  <c r="U176" i="3"/>
  <c r="U177" i="3"/>
  <c r="U178" i="3"/>
  <c r="U179" i="3"/>
  <c r="U180" i="3"/>
  <c r="U181" i="3"/>
  <c r="U182" i="3"/>
  <c r="U183" i="3"/>
  <c r="U184" i="3"/>
  <c r="U185" i="3"/>
  <c r="U186" i="3"/>
  <c r="U187" i="3"/>
  <c r="U188" i="3"/>
  <c r="U189" i="3"/>
  <c r="U190" i="3"/>
  <c r="U191" i="3"/>
  <c r="U192" i="3"/>
  <c r="U193" i="3"/>
  <c r="U194" i="3"/>
  <c r="U195" i="3"/>
  <c r="U196" i="3"/>
  <c r="U197" i="3"/>
  <c r="U198" i="3"/>
  <c r="U199" i="3"/>
  <c r="U200" i="3"/>
  <c r="U201" i="3"/>
  <c r="U202" i="3"/>
  <c r="U203" i="3"/>
  <c r="U204" i="3"/>
  <c r="U205" i="3"/>
  <c r="U206" i="3"/>
  <c r="U207" i="3"/>
  <c r="U208" i="3"/>
  <c r="U209" i="3"/>
  <c r="U210" i="3"/>
  <c r="U211" i="3"/>
  <c r="U212" i="3"/>
  <c r="U213" i="3"/>
  <c r="U214" i="3"/>
  <c r="U215" i="3"/>
  <c r="U216" i="3"/>
  <c r="U217" i="3"/>
  <c r="U218" i="3"/>
  <c r="U219" i="3"/>
  <c r="U220" i="3"/>
  <c r="U221" i="3"/>
  <c r="U222" i="3"/>
  <c r="U223" i="3"/>
  <c r="U224" i="3"/>
  <c r="U225" i="3"/>
  <c r="U226" i="3"/>
  <c r="U227" i="3"/>
  <c r="U228" i="3"/>
  <c r="U229" i="3"/>
  <c r="U230" i="3"/>
  <c r="U231" i="3"/>
  <c r="U232" i="3"/>
  <c r="U233" i="3"/>
  <c r="U234" i="3"/>
  <c r="U235" i="3"/>
  <c r="U236" i="3"/>
  <c r="U237" i="3"/>
  <c r="U238" i="3"/>
  <c r="U239" i="3"/>
  <c r="U240" i="3"/>
  <c r="U241" i="3"/>
  <c r="U242" i="3"/>
  <c r="U243" i="3"/>
  <c r="U244" i="3"/>
  <c r="U245" i="3"/>
  <c r="U246" i="3"/>
  <c r="U247" i="3"/>
  <c r="U248" i="3"/>
  <c r="U249" i="3"/>
  <c r="U250" i="3"/>
  <c r="U251" i="3"/>
  <c r="U252" i="3"/>
  <c r="U253" i="3"/>
  <c r="U254" i="3"/>
  <c r="U255" i="3"/>
  <c r="U256" i="3"/>
  <c r="U257" i="3"/>
  <c r="U258" i="3"/>
  <c r="U259" i="3"/>
  <c r="U260" i="3"/>
  <c r="U261" i="3"/>
  <c r="U262" i="3"/>
  <c r="U263" i="3"/>
  <c r="U264" i="3"/>
  <c r="U265" i="3"/>
  <c r="U266" i="3"/>
  <c r="U267" i="3"/>
  <c r="U268" i="3"/>
  <c r="U269" i="3"/>
  <c r="U270" i="3"/>
  <c r="U271" i="3"/>
  <c r="U272" i="3"/>
  <c r="U273" i="3"/>
  <c r="U274" i="3"/>
  <c r="U275" i="3"/>
  <c r="U276" i="3"/>
  <c r="U277" i="3"/>
  <c r="U278" i="3"/>
  <c r="U279" i="3"/>
  <c r="U280" i="3"/>
  <c r="U281" i="3"/>
  <c r="U282" i="3"/>
  <c r="U283" i="3"/>
  <c r="U284" i="3"/>
  <c r="U285" i="3"/>
  <c r="U286" i="3"/>
  <c r="U287" i="3"/>
  <c r="U288" i="3"/>
  <c r="U289" i="3"/>
  <c r="U290" i="3"/>
  <c r="U291" i="3"/>
  <c r="U292" i="3"/>
  <c r="U293" i="3"/>
  <c r="U294" i="3"/>
  <c r="U295" i="3"/>
  <c r="U296" i="3"/>
  <c r="U297" i="3"/>
  <c r="U298" i="3"/>
  <c r="U299" i="3"/>
  <c r="U300" i="3"/>
  <c r="U301" i="3"/>
  <c r="U302" i="3"/>
  <c r="U303" i="3"/>
  <c r="U304" i="3"/>
  <c r="U305" i="3"/>
  <c r="U306" i="3"/>
  <c r="U307" i="3"/>
  <c r="U308" i="3"/>
  <c r="U309" i="3"/>
  <c r="U310" i="3"/>
  <c r="U311" i="3"/>
  <c r="U312" i="3"/>
  <c r="U313" i="3"/>
  <c r="U314" i="3"/>
  <c r="U315" i="3"/>
  <c r="U316" i="3"/>
  <c r="U317" i="3"/>
  <c r="U318" i="3"/>
  <c r="U319" i="3"/>
  <c r="U320" i="3"/>
  <c r="U321" i="3"/>
  <c r="U322" i="3"/>
  <c r="U323" i="3"/>
  <c r="U324" i="3"/>
  <c r="U325" i="3"/>
  <c r="U326" i="3"/>
  <c r="U327" i="3"/>
  <c r="U328" i="3"/>
  <c r="U329" i="3"/>
  <c r="U330" i="3"/>
  <c r="U331" i="3"/>
  <c r="U332" i="3"/>
  <c r="U333" i="3"/>
  <c r="U334" i="3"/>
  <c r="U335" i="3"/>
  <c r="U336" i="3"/>
  <c r="U337" i="3"/>
  <c r="U338" i="3"/>
  <c r="U339" i="3"/>
  <c r="U340" i="3"/>
  <c r="U341" i="3"/>
  <c r="U342" i="3"/>
  <c r="U343" i="3"/>
  <c r="U344" i="3"/>
  <c r="U345" i="3"/>
  <c r="U346" i="3"/>
  <c r="U347" i="3"/>
  <c r="U348" i="3"/>
  <c r="U349" i="3"/>
  <c r="U350" i="3"/>
  <c r="U351" i="3"/>
  <c r="U352" i="3"/>
  <c r="U353" i="3"/>
  <c r="U354" i="3"/>
  <c r="U355" i="3"/>
  <c r="U356" i="3"/>
  <c r="U357" i="3"/>
  <c r="U358" i="3"/>
  <c r="U359" i="3"/>
  <c r="U360" i="3"/>
  <c r="U361" i="3"/>
  <c r="U362" i="3"/>
  <c r="U363" i="3"/>
  <c r="U364" i="3"/>
  <c r="U365" i="3"/>
  <c r="U366" i="3"/>
  <c r="U367" i="3"/>
  <c r="U368" i="3"/>
  <c r="U369" i="3"/>
  <c r="U370" i="3"/>
  <c r="U371" i="3"/>
  <c r="U372" i="3"/>
  <c r="U373" i="3"/>
  <c r="U374" i="3"/>
  <c r="U375" i="3"/>
  <c r="U376" i="3"/>
  <c r="U377" i="3"/>
  <c r="U378" i="3"/>
  <c r="U379" i="3"/>
  <c r="U380" i="3"/>
  <c r="U381" i="3"/>
  <c r="U382" i="3"/>
  <c r="U383" i="3"/>
  <c r="U384" i="3"/>
  <c r="U385" i="3"/>
  <c r="U386" i="3"/>
  <c r="U387" i="3"/>
  <c r="U388" i="3"/>
  <c r="U389" i="3"/>
  <c r="U390" i="3"/>
  <c r="U391" i="3"/>
  <c r="U392" i="3"/>
  <c r="U393" i="3"/>
  <c r="U394" i="3"/>
  <c r="U395" i="3"/>
  <c r="U396" i="3"/>
  <c r="U397" i="3"/>
  <c r="U398" i="3"/>
  <c r="U399" i="3"/>
  <c r="U400" i="3"/>
  <c r="U401" i="3"/>
  <c r="U402" i="3"/>
  <c r="U403" i="3"/>
  <c r="U404" i="3"/>
  <c r="U405" i="3"/>
  <c r="U406" i="3"/>
  <c r="U407" i="3"/>
  <c r="U408" i="3"/>
  <c r="U409" i="3"/>
  <c r="U410" i="3"/>
  <c r="U411" i="3"/>
  <c r="U412" i="3"/>
  <c r="U413" i="3"/>
  <c r="U414" i="3"/>
  <c r="U415" i="3"/>
  <c r="U416" i="3"/>
  <c r="U417" i="3"/>
  <c r="U418" i="3"/>
  <c r="U419" i="3"/>
  <c r="U420" i="3"/>
  <c r="U421" i="3"/>
  <c r="U422" i="3"/>
  <c r="U423" i="3"/>
  <c r="U424" i="3"/>
  <c r="U425" i="3"/>
  <c r="U426" i="3"/>
  <c r="U427" i="3"/>
  <c r="U428" i="3"/>
  <c r="U429" i="3"/>
  <c r="U430" i="3"/>
  <c r="U431" i="3"/>
  <c r="U432" i="3"/>
  <c r="U433" i="3"/>
  <c r="U434" i="3"/>
  <c r="U435" i="3"/>
  <c r="U436" i="3"/>
  <c r="U437" i="3"/>
  <c r="U438" i="3"/>
  <c r="U439" i="3"/>
  <c r="U440" i="3"/>
  <c r="U441" i="3"/>
  <c r="U442" i="3"/>
  <c r="U443" i="3"/>
  <c r="U444" i="3"/>
  <c r="U445" i="3"/>
  <c r="U446" i="3"/>
  <c r="U447" i="3"/>
  <c r="U448" i="3"/>
  <c r="U449" i="3"/>
  <c r="U450" i="3"/>
  <c r="U451" i="3"/>
  <c r="U452" i="3"/>
  <c r="U453" i="3"/>
  <c r="U454" i="3"/>
  <c r="U455" i="3"/>
  <c r="U456" i="3"/>
  <c r="U457" i="3"/>
  <c r="U458" i="3"/>
  <c r="U459" i="3"/>
  <c r="U460" i="3"/>
  <c r="U461" i="3"/>
  <c r="U462" i="3"/>
  <c r="U463" i="3"/>
  <c r="U464" i="3"/>
  <c r="U465" i="3"/>
  <c r="U466" i="3"/>
  <c r="U467" i="3"/>
  <c r="U468" i="3"/>
  <c r="U469" i="3"/>
  <c r="U470" i="3"/>
  <c r="U471" i="3"/>
  <c r="U472" i="3"/>
  <c r="U473" i="3"/>
  <c r="U474" i="3"/>
  <c r="U475" i="3"/>
  <c r="U476" i="3"/>
  <c r="U477" i="3"/>
  <c r="U478" i="3"/>
  <c r="U479" i="3"/>
  <c r="U480" i="3"/>
  <c r="U481" i="3"/>
  <c r="U482" i="3"/>
  <c r="U483" i="3"/>
  <c r="U484" i="3"/>
  <c r="U485" i="3"/>
  <c r="U486" i="3"/>
  <c r="U487" i="3"/>
  <c r="U488" i="3"/>
  <c r="U489" i="3"/>
  <c r="U490" i="3"/>
  <c r="U491" i="3"/>
  <c r="U492" i="3"/>
  <c r="U493" i="3"/>
  <c r="U494" i="3"/>
  <c r="U495" i="3"/>
  <c r="U496" i="3"/>
  <c r="U497" i="3"/>
  <c r="U498" i="3"/>
  <c r="U499" i="3"/>
  <c r="U500" i="3"/>
  <c r="U501" i="3"/>
  <c r="U502" i="3"/>
  <c r="U503" i="3"/>
  <c r="U504" i="3"/>
  <c r="U505" i="3"/>
  <c r="U506" i="3"/>
  <c r="U507" i="3"/>
  <c r="U508" i="3"/>
  <c r="U509" i="3"/>
  <c r="U510" i="3"/>
  <c r="U511" i="3"/>
  <c r="U512" i="3"/>
  <c r="U513" i="3"/>
  <c r="U514" i="3"/>
  <c r="U515" i="3"/>
  <c r="U516" i="3"/>
  <c r="U517" i="3"/>
  <c r="U518" i="3"/>
  <c r="U519" i="3"/>
  <c r="U520" i="3"/>
  <c r="U521" i="3"/>
  <c r="U522" i="3"/>
  <c r="U523" i="3"/>
  <c r="U524" i="3"/>
  <c r="U525" i="3"/>
  <c r="U526" i="3"/>
  <c r="U527" i="3"/>
  <c r="U528" i="3"/>
  <c r="U529" i="3"/>
  <c r="U530" i="3"/>
  <c r="U531" i="3"/>
  <c r="U532" i="3"/>
  <c r="U533" i="3"/>
  <c r="U534" i="3"/>
  <c r="U535" i="3"/>
  <c r="U536" i="3"/>
  <c r="U537" i="3"/>
  <c r="U538" i="3"/>
  <c r="U539" i="3"/>
  <c r="U540" i="3"/>
  <c r="U541" i="3"/>
  <c r="U542" i="3"/>
  <c r="U543" i="3"/>
  <c r="U544" i="3"/>
  <c r="U545" i="3"/>
  <c r="U546" i="3"/>
  <c r="U547" i="3"/>
  <c r="U548" i="3"/>
  <c r="U549" i="3"/>
  <c r="U550" i="3"/>
  <c r="U551" i="3"/>
  <c r="U552" i="3"/>
  <c r="U553" i="3"/>
  <c r="U554" i="3"/>
  <c r="U555" i="3"/>
  <c r="U556" i="3"/>
  <c r="U557" i="3"/>
  <c r="U558" i="3"/>
  <c r="U559" i="3"/>
  <c r="U560" i="3"/>
  <c r="U561" i="3"/>
  <c r="U562" i="3"/>
  <c r="U563" i="3"/>
  <c r="U564" i="3"/>
  <c r="U565" i="3"/>
  <c r="U566" i="3"/>
  <c r="U567" i="3"/>
  <c r="U568" i="3"/>
  <c r="U569" i="3"/>
  <c r="U570" i="3"/>
  <c r="U571" i="3"/>
  <c r="U572" i="3"/>
  <c r="U573" i="3"/>
  <c r="U574" i="3"/>
  <c r="U575" i="3"/>
  <c r="U576" i="3"/>
  <c r="U577" i="3"/>
  <c r="U578" i="3"/>
  <c r="U579" i="3"/>
  <c r="U580" i="3"/>
  <c r="U581" i="3"/>
  <c r="U582" i="3"/>
  <c r="U583" i="3"/>
  <c r="U584" i="3"/>
  <c r="U585" i="3"/>
  <c r="U586" i="3"/>
  <c r="U587" i="3"/>
  <c r="U588" i="3"/>
  <c r="U589" i="3"/>
  <c r="U590" i="3"/>
  <c r="U591" i="3"/>
  <c r="U592" i="3"/>
  <c r="U593" i="3"/>
  <c r="U594" i="3"/>
  <c r="U595" i="3"/>
  <c r="U596" i="3"/>
  <c r="U597" i="3"/>
  <c r="U598" i="3"/>
  <c r="U599" i="3"/>
  <c r="U600" i="3"/>
  <c r="U601" i="3"/>
  <c r="U602" i="3"/>
  <c r="U603" i="3"/>
  <c r="U604" i="3"/>
  <c r="U605" i="3"/>
  <c r="U606" i="3"/>
  <c r="U607" i="3"/>
  <c r="U608" i="3"/>
  <c r="U609" i="3"/>
  <c r="U610" i="3"/>
  <c r="U611" i="3"/>
  <c r="U612" i="3"/>
  <c r="U613" i="3"/>
  <c r="U614" i="3"/>
  <c r="U615" i="3"/>
  <c r="U616" i="3"/>
  <c r="U617" i="3"/>
  <c r="U618" i="3"/>
  <c r="U619" i="3"/>
  <c r="U620" i="3"/>
  <c r="U621" i="3"/>
  <c r="U622" i="3"/>
  <c r="U623" i="3"/>
  <c r="U624" i="3"/>
  <c r="U625" i="3"/>
  <c r="U626" i="3"/>
  <c r="U627" i="3"/>
  <c r="U628" i="3"/>
  <c r="U629" i="3"/>
  <c r="U630" i="3"/>
  <c r="U631" i="3"/>
  <c r="U632" i="3"/>
  <c r="U633" i="3"/>
  <c r="U634" i="3"/>
  <c r="U635" i="3"/>
  <c r="U636" i="3"/>
  <c r="U637" i="3"/>
  <c r="U638" i="3"/>
  <c r="U639" i="3"/>
  <c r="U640" i="3"/>
  <c r="U641" i="3"/>
  <c r="U642" i="3"/>
  <c r="U643" i="3"/>
  <c r="U644" i="3"/>
  <c r="U645" i="3"/>
  <c r="U646" i="3"/>
  <c r="U647" i="3"/>
  <c r="U648" i="3"/>
  <c r="U649" i="3"/>
  <c r="U650" i="3"/>
  <c r="U651" i="3"/>
  <c r="U652" i="3"/>
  <c r="U653" i="3"/>
  <c r="U654" i="3"/>
  <c r="U655" i="3"/>
  <c r="U656" i="3"/>
  <c r="U657" i="3"/>
  <c r="U658" i="3"/>
  <c r="U659" i="3"/>
  <c r="U660" i="3"/>
  <c r="U661" i="3"/>
  <c r="U662" i="3"/>
  <c r="U663" i="3"/>
  <c r="U664" i="3"/>
  <c r="U665" i="3"/>
  <c r="U666" i="3"/>
  <c r="U667" i="3"/>
  <c r="U668" i="3"/>
  <c r="U669" i="3"/>
  <c r="U670" i="3"/>
  <c r="U671" i="3"/>
  <c r="U672" i="3"/>
  <c r="U673" i="3"/>
  <c r="U674" i="3"/>
  <c r="U675" i="3"/>
  <c r="U676" i="3"/>
  <c r="U677" i="3"/>
  <c r="U678" i="3"/>
  <c r="U679" i="3"/>
  <c r="U680" i="3"/>
  <c r="U681" i="3"/>
  <c r="U682" i="3"/>
  <c r="U683" i="3"/>
  <c r="U684" i="3"/>
  <c r="U685" i="3"/>
  <c r="U686" i="3"/>
  <c r="U687" i="3"/>
  <c r="U688" i="3"/>
  <c r="U689" i="3"/>
  <c r="U690" i="3"/>
  <c r="U691" i="3"/>
  <c r="U692" i="3"/>
  <c r="U693" i="3"/>
  <c r="U694" i="3"/>
  <c r="U695" i="3"/>
  <c r="U696" i="3"/>
  <c r="U697" i="3"/>
  <c r="U698" i="3"/>
  <c r="U699" i="3"/>
  <c r="U700" i="3"/>
  <c r="U701" i="3"/>
  <c r="U702" i="3"/>
  <c r="U703" i="3"/>
  <c r="U704" i="3"/>
  <c r="U705" i="3"/>
  <c r="U706" i="3"/>
  <c r="U707" i="3"/>
  <c r="U708" i="3"/>
  <c r="U709" i="3"/>
  <c r="U710" i="3"/>
  <c r="U711" i="3"/>
  <c r="U712" i="3"/>
  <c r="U713" i="3"/>
  <c r="U714" i="3"/>
  <c r="U715" i="3"/>
  <c r="U716" i="3"/>
  <c r="U717" i="3"/>
  <c r="U718" i="3"/>
  <c r="U719" i="3"/>
  <c r="U720" i="3"/>
  <c r="U721" i="3"/>
  <c r="U722" i="3"/>
  <c r="U723" i="3"/>
  <c r="U724" i="3"/>
  <c r="U725" i="3"/>
  <c r="U726" i="3"/>
  <c r="U727" i="3"/>
  <c r="U728" i="3"/>
  <c r="U729" i="3"/>
  <c r="U730" i="3"/>
  <c r="U731" i="3"/>
  <c r="U732" i="3"/>
  <c r="U733" i="3"/>
  <c r="U734" i="3"/>
  <c r="U735" i="3"/>
  <c r="U736" i="3"/>
  <c r="U737" i="3"/>
  <c r="U738" i="3"/>
  <c r="U739" i="3"/>
  <c r="U740" i="3"/>
  <c r="U741" i="3"/>
  <c r="U742" i="3"/>
  <c r="U743" i="3"/>
  <c r="U744" i="3"/>
  <c r="U745" i="3"/>
  <c r="U746" i="3"/>
  <c r="U747" i="3"/>
  <c r="U748" i="3"/>
  <c r="U749" i="3"/>
  <c r="U750" i="3"/>
  <c r="U751" i="3"/>
  <c r="U752" i="3"/>
  <c r="U753" i="3"/>
  <c r="U754" i="3"/>
  <c r="U755" i="3"/>
  <c r="U756" i="3"/>
  <c r="U757" i="3"/>
  <c r="U758" i="3"/>
  <c r="U759" i="3"/>
  <c r="U760" i="3"/>
  <c r="U761" i="3"/>
  <c r="U762" i="3"/>
  <c r="U763" i="3"/>
  <c r="U764" i="3"/>
  <c r="U765" i="3"/>
  <c r="U766" i="3"/>
  <c r="U767" i="3"/>
  <c r="U768" i="3"/>
  <c r="U769" i="3"/>
  <c r="U770" i="3"/>
  <c r="U771" i="3"/>
  <c r="U772" i="3"/>
  <c r="U773" i="3"/>
  <c r="U774" i="3"/>
  <c r="U775" i="3"/>
  <c r="U776" i="3"/>
  <c r="U777" i="3"/>
  <c r="U778" i="3"/>
  <c r="U779" i="3"/>
  <c r="U780" i="3"/>
  <c r="U781" i="3"/>
  <c r="U782" i="3"/>
  <c r="U783" i="3"/>
  <c r="U784" i="3"/>
  <c r="U785" i="3"/>
  <c r="U786" i="3"/>
  <c r="U787" i="3"/>
  <c r="U788" i="3"/>
  <c r="U789" i="3"/>
  <c r="U790" i="3"/>
  <c r="U791" i="3"/>
  <c r="U792" i="3"/>
  <c r="U793" i="3"/>
  <c r="U794" i="3"/>
  <c r="U795" i="3"/>
  <c r="U796" i="3"/>
  <c r="U797" i="3"/>
  <c r="U798" i="3"/>
  <c r="U799" i="3"/>
  <c r="U800" i="3"/>
  <c r="U801" i="3"/>
  <c r="U802" i="3"/>
  <c r="U803" i="3"/>
  <c r="U804" i="3"/>
  <c r="U805" i="3"/>
  <c r="U806" i="3"/>
  <c r="U807" i="3"/>
  <c r="U808" i="3"/>
  <c r="U809" i="3"/>
  <c r="U810" i="3"/>
  <c r="U811" i="3"/>
  <c r="U812" i="3"/>
  <c r="U813" i="3"/>
  <c r="U814" i="3"/>
  <c r="U815" i="3"/>
  <c r="U816" i="3"/>
  <c r="U817" i="3"/>
  <c r="U818" i="3"/>
  <c r="U819" i="3"/>
  <c r="U820" i="3"/>
  <c r="U821" i="3"/>
  <c r="U822" i="3"/>
  <c r="U823" i="3"/>
  <c r="U824" i="3"/>
  <c r="U825" i="3"/>
  <c r="U826" i="3"/>
  <c r="U827" i="3"/>
  <c r="U828" i="3"/>
  <c r="U829" i="3"/>
  <c r="U830" i="3"/>
  <c r="U831" i="3"/>
  <c r="U832" i="3"/>
  <c r="U833" i="3"/>
  <c r="U834" i="3"/>
  <c r="U835" i="3"/>
  <c r="U836" i="3"/>
  <c r="U837" i="3"/>
  <c r="U838" i="3"/>
  <c r="U839" i="3"/>
  <c r="U840" i="3"/>
  <c r="U841" i="3"/>
  <c r="U842" i="3"/>
  <c r="U843" i="3"/>
  <c r="U844" i="3"/>
  <c r="U845" i="3"/>
  <c r="U846" i="3"/>
  <c r="U847" i="3"/>
  <c r="U848" i="3"/>
  <c r="U849" i="3"/>
  <c r="U850" i="3"/>
  <c r="U851" i="3"/>
  <c r="U852" i="3"/>
  <c r="U853" i="3"/>
  <c r="U854" i="3"/>
  <c r="U855" i="3"/>
  <c r="U856" i="3"/>
  <c r="U857" i="3"/>
  <c r="U858" i="3"/>
  <c r="U859" i="3"/>
  <c r="U860" i="3"/>
  <c r="U861" i="3"/>
  <c r="U862" i="3"/>
  <c r="U863" i="3"/>
  <c r="U864" i="3"/>
  <c r="U865" i="3"/>
  <c r="U866" i="3"/>
  <c r="U867" i="3"/>
  <c r="U868" i="3"/>
  <c r="U869" i="3"/>
  <c r="U870" i="3"/>
  <c r="U871" i="3"/>
  <c r="U872" i="3"/>
  <c r="U873" i="3"/>
  <c r="U874" i="3"/>
  <c r="U875" i="3"/>
  <c r="U876" i="3"/>
  <c r="U877" i="3"/>
  <c r="U878" i="3"/>
  <c r="U879" i="3"/>
  <c r="U880" i="3"/>
  <c r="U881" i="3"/>
  <c r="U882" i="3"/>
  <c r="U883" i="3"/>
  <c r="U884" i="3"/>
  <c r="U885" i="3"/>
  <c r="U886" i="3"/>
  <c r="U887" i="3"/>
  <c r="U888" i="3"/>
  <c r="U889" i="3"/>
  <c r="U890" i="3"/>
  <c r="U891" i="3"/>
  <c r="U892" i="3"/>
  <c r="U893" i="3"/>
  <c r="U894" i="3"/>
  <c r="U895" i="3"/>
  <c r="U896" i="3"/>
  <c r="U897" i="3"/>
  <c r="U898" i="3"/>
  <c r="U899" i="3"/>
  <c r="U900" i="3"/>
  <c r="U901" i="3"/>
  <c r="U902" i="3"/>
  <c r="U903" i="3"/>
  <c r="U904" i="3"/>
  <c r="U905" i="3"/>
  <c r="U906" i="3"/>
  <c r="U907" i="3"/>
  <c r="U908" i="3"/>
  <c r="U909" i="3"/>
  <c r="U910" i="3"/>
  <c r="U911" i="3"/>
  <c r="U912" i="3"/>
  <c r="U913" i="3"/>
  <c r="U914" i="3"/>
  <c r="U915" i="3"/>
  <c r="U916" i="3"/>
  <c r="U917" i="3"/>
  <c r="U918" i="3"/>
  <c r="U919" i="3"/>
  <c r="U920" i="3"/>
  <c r="U921" i="3"/>
  <c r="U922" i="3"/>
  <c r="U923" i="3"/>
  <c r="U924" i="3"/>
  <c r="U925" i="3"/>
  <c r="U926" i="3"/>
  <c r="U927" i="3"/>
  <c r="U928" i="3"/>
  <c r="U929" i="3"/>
  <c r="U930" i="3"/>
  <c r="U931" i="3"/>
  <c r="U932" i="3"/>
  <c r="U933" i="3"/>
  <c r="U934" i="3"/>
  <c r="U935" i="3"/>
  <c r="U936" i="3"/>
  <c r="U937" i="3"/>
  <c r="U938" i="3"/>
  <c r="U939" i="3"/>
  <c r="U940" i="3"/>
  <c r="U941" i="3"/>
  <c r="U942" i="3"/>
  <c r="U943" i="3"/>
  <c r="U944" i="3"/>
  <c r="U945" i="3"/>
  <c r="U946" i="3"/>
  <c r="U947" i="3"/>
  <c r="U948" i="3"/>
  <c r="U949" i="3"/>
  <c r="U950" i="3"/>
  <c r="U951" i="3"/>
  <c r="U952" i="3"/>
  <c r="U953" i="3"/>
  <c r="U954" i="3"/>
  <c r="U955" i="3"/>
  <c r="U956" i="3"/>
  <c r="U957" i="3"/>
  <c r="U958" i="3"/>
  <c r="U959" i="3"/>
  <c r="U960" i="3"/>
  <c r="U961" i="3"/>
  <c r="U962" i="3"/>
  <c r="U963" i="3"/>
  <c r="U964" i="3"/>
  <c r="U965" i="3"/>
  <c r="U966" i="3"/>
  <c r="U967" i="3"/>
  <c r="U968" i="3"/>
  <c r="U969" i="3"/>
  <c r="U970" i="3"/>
  <c r="U971" i="3"/>
  <c r="U972" i="3"/>
  <c r="U973" i="3"/>
  <c r="U974" i="3"/>
  <c r="U975" i="3"/>
  <c r="U976" i="3"/>
  <c r="U977" i="3"/>
  <c r="U978" i="3"/>
  <c r="U979" i="3"/>
  <c r="U980" i="3"/>
  <c r="U981" i="3"/>
  <c r="U982" i="3"/>
  <c r="U983" i="3"/>
  <c r="U984" i="3"/>
  <c r="U985" i="3"/>
  <c r="U986" i="3"/>
  <c r="U987" i="3"/>
  <c r="U988" i="3"/>
  <c r="U989" i="3"/>
  <c r="U990" i="3"/>
  <c r="U991" i="3"/>
  <c r="U992" i="3"/>
  <c r="U993" i="3"/>
  <c r="U994" i="3"/>
  <c r="U995" i="3"/>
  <c r="U996" i="3"/>
  <c r="U997" i="3"/>
  <c r="U998" i="3"/>
  <c r="U999" i="3"/>
  <c r="U1000" i="3"/>
  <c r="U1001" i="3"/>
  <c r="U1002" i="3"/>
  <c r="U1003" i="3"/>
  <c r="U1004" i="3"/>
  <c r="U1005" i="3"/>
  <c r="U1006" i="3"/>
  <c r="U1007" i="3"/>
  <c r="U1008" i="3"/>
  <c r="U1009" i="3"/>
  <c r="U1010" i="3"/>
  <c r="U1011" i="3"/>
  <c r="U1012" i="3"/>
  <c r="U1013" i="3"/>
  <c r="U1014" i="3"/>
  <c r="U1015" i="3"/>
  <c r="U1016" i="3"/>
  <c r="U1017" i="3"/>
  <c r="U1018" i="3"/>
  <c r="U1019" i="3"/>
  <c r="U1020" i="3"/>
  <c r="U1021" i="3"/>
  <c r="U1022" i="3"/>
  <c r="U1023" i="3"/>
  <c r="U1024" i="3"/>
  <c r="U1025" i="3"/>
  <c r="U1026" i="3"/>
  <c r="U1027" i="3"/>
  <c r="U1028" i="3"/>
  <c r="U1029" i="3"/>
  <c r="U1030" i="3"/>
  <c r="U1031" i="3"/>
  <c r="U1032" i="3"/>
  <c r="U1033" i="3"/>
  <c r="U1034" i="3"/>
  <c r="U1035" i="3"/>
  <c r="U1036" i="3"/>
  <c r="U1037" i="3"/>
  <c r="U1038" i="3"/>
  <c r="U1039" i="3"/>
  <c r="U1040" i="3"/>
  <c r="U1041" i="3"/>
  <c r="U1042" i="3"/>
  <c r="U1043" i="3"/>
  <c r="U1044" i="3"/>
  <c r="U1045" i="3"/>
  <c r="U1046" i="3"/>
  <c r="U1047" i="3"/>
  <c r="U1048" i="3"/>
  <c r="U1049" i="3"/>
  <c r="U1050" i="3"/>
  <c r="U1051" i="3"/>
  <c r="U1052" i="3"/>
  <c r="U1053" i="3"/>
  <c r="U1054" i="3"/>
  <c r="U1055" i="3"/>
  <c r="U1056" i="3"/>
  <c r="U1057" i="3"/>
  <c r="U1058" i="3"/>
  <c r="U1059" i="3"/>
  <c r="U1060" i="3"/>
  <c r="U1061" i="3"/>
  <c r="U1062" i="3"/>
  <c r="U1063" i="3"/>
  <c r="U1064" i="3"/>
  <c r="U1065" i="3"/>
  <c r="U1066" i="3"/>
  <c r="U1067" i="3"/>
  <c r="U1068" i="3"/>
  <c r="U1069" i="3"/>
  <c r="U1070" i="3"/>
  <c r="U1071" i="3"/>
  <c r="U1072" i="3"/>
  <c r="U1073" i="3"/>
  <c r="U1074" i="3"/>
  <c r="U1075" i="3"/>
  <c r="U1076" i="3"/>
  <c r="U1077" i="3"/>
  <c r="U1078" i="3"/>
  <c r="U1079" i="3"/>
  <c r="U1080" i="3"/>
  <c r="U1081" i="3"/>
  <c r="U1082" i="3"/>
  <c r="U1083" i="3"/>
  <c r="U1084" i="3"/>
  <c r="U1085" i="3"/>
  <c r="U1086" i="3"/>
  <c r="U1087" i="3"/>
  <c r="U1088" i="3"/>
  <c r="U1089" i="3"/>
  <c r="U1090" i="3"/>
  <c r="U1091" i="3"/>
  <c r="U1092" i="3"/>
  <c r="U1093" i="3"/>
  <c r="U1094" i="3"/>
  <c r="U1095" i="3"/>
  <c r="U1096" i="3"/>
  <c r="U1097" i="3"/>
  <c r="U1098" i="3"/>
  <c r="U1099" i="3"/>
  <c r="U1100" i="3"/>
  <c r="U1101" i="3"/>
  <c r="U1102" i="3"/>
  <c r="U1103" i="3"/>
  <c r="U1104" i="3"/>
  <c r="U1105" i="3"/>
  <c r="U1106" i="3"/>
  <c r="U1107" i="3"/>
  <c r="U1108" i="3"/>
  <c r="U1109" i="3"/>
  <c r="U1110" i="3"/>
  <c r="U1111" i="3"/>
  <c r="U1112" i="3"/>
  <c r="U1113" i="3"/>
  <c r="U1114" i="3"/>
  <c r="U1115" i="3"/>
  <c r="U1116" i="3"/>
  <c r="U1117" i="3"/>
  <c r="U1118" i="3"/>
  <c r="U1119" i="3"/>
  <c r="U1120" i="3"/>
  <c r="U1121" i="3"/>
  <c r="U1122" i="3"/>
  <c r="U1123" i="3"/>
  <c r="U1124" i="3"/>
  <c r="U1125" i="3"/>
  <c r="U1126" i="3"/>
  <c r="U1127" i="3"/>
  <c r="U1128" i="3"/>
  <c r="U1129" i="3"/>
  <c r="U1130" i="3"/>
  <c r="U1131" i="3"/>
  <c r="U1132" i="3"/>
  <c r="U1133" i="3"/>
  <c r="U1134" i="3"/>
  <c r="U1135" i="3"/>
  <c r="U1136" i="3"/>
  <c r="U1137" i="3"/>
  <c r="U1138" i="3"/>
  <c r="U1139" i="3"/>
  <c r="U1140" i="3"/>
  <c r="U1141" i="3"/>
  <c r="U1142" i="3"/>
  <c r="U1143" i="3"/>
  <c r="U1144" i="3"/>
  <c r="U1145" i="3"/>
  <c r="U1146" i="3"/>
  <c r="U1147" i="3"/>
  <c r="U1148" i="3"/>
  <c r="U1149" i="3"/>
  <c r="U1150" i="3"/>
  <c r="U1151" i="3"/>
  <c r="U1152" i="3"/>
  <c r="U1153" i="3"/>
  <c r="U1154" i="3"/>
  <c r="U1155" i="3"/>
  <c r="U1156" i="3"/>
  <c r="U1157" i="3"/>
  <c r="U1158" i="3"/>
  <c r="U1159" i="3"/>
  <c r="U1160" i="3"/>
  <c r="U1161" i="3"/>
  <c r="U1162" i="3"/>
  <c r="U1163" i="3"/>
  <c r="U1164" i="3"/>
  <c r="U1165" i="3"/>
  <c r="U1166" i="3"/>
  <c r="U1167" i="3"/>
  <c r="U1168" i="3"/>
  <c r="U1169" i="3"/>
  <c r="U1170" i="3"/>
  <c r="U1171" i="3"/>
  <c r="U1172" i="3"/>
  <c r="U1173" i="3"/>
  <c r="U1174" i="3"/>
  <c r="U1175" i="3"/>
  <c r="U1176" i="3"/>
  <c r="U1177" i="3"/>
  <c r="U1178" i="3"/>
  <c r="U1179" i="3"/>
  <c r="U1180" i="3"/>
  <c r="U1181" i="3"/>
  <c r="U1182" i="3"/>
  <c r="U1183" i="3"/>
  <c r="U1184" i="3"/>
  <c r="U1185" i="3"/>
  <c r="U1186" i="3"/>
  <c r="U1187" i="3"/>
  <c r="U1188" i="3"/>
  <c r="U1189" i="3"/>
  <c r="U1190" i="3"/>
  <c r="U1191" i="3"/>
  <c r="U1192" i="3"/>
  <c r="U1193" i="3"/>
  <c r="U1194" i="3"/>
  <c r="U1195" i="3"/>
  <c r="U1196" i="3"/>
  <c r="U1197" i="3"/>
  <c r="U1198" i="3"/>
  <c r="U1199" i="3"/>
  <c r="U1200" i="3"/>
  <c r="U1201" i="3"/>
  <c r="U1202" i="3"/>
  <c r="U1203" i="3"/>
  <c r="U1204" i="3"/>
  <c r="U1205" i="3"/>
  <c r="U1206" i="3"/>
  <c r="U1207" i="3"/>
  <c r="U1208" i="3"/>
  <c r="U1209" i="3"/>
  <c r="U1210" i="3"/>
  <c r="U1211" i="3"/>
  <c r="U1212" i="3"/>
  <c r="U1213" i="3"/>
  <c r="U1214" i="3"/>
  <c r="U1215" i="3"/>
  <c r="U1216" i="3"/>
  <c r="U1217" i="3"/>
  <c r="U1218" i="3"/>
  <c r="U1219" i="3"/>
  <c r="U1220" i="3"/>
  <c r="U1221" i="3"/>
  <c r="U1222" i="3"/>
  <c r="U1223" i="3"/>
  <c r="U1224" i="3"/>
  <c r="U1225" i="3"/>
  <c r="U1226" i="3"/>
  <c r="U1227" i="3"/>
  <c r="U1228" i="3"/>
  <c r="U1229" i="3"/>
  <c r="U1230" i="3"/>
  <c r="U1231" i="3"/>
  <c r="U1232" i="3"/>
  <c r="U1233" i="3"/>
  <c r="U1234" i="3"/>
  <c r="U1235" i="3"/>
  <c r="U1236" i="3"/>
  <c r="U1237" i="3"/>
  <c r="U1238" i="3"/>
  <c r="U1239" i="3"/>
  <c r="U1240" i="3"/>
  <c r="U1241" i="3"/>
  <c r="U1242" i="3"/>
  <c r="U1243" i="3"/>
  <c r="U1244" i="3"/>
  <c r="U1245" i="3"/>
  <c r="U1246" i="3"/>
  <c r="U1247" i="3"/>
  <c r="U1248" i="3"/>
  <c r="U1249" i="3"/>
  <c r="U1250" i="3"/>
  <c r="U1251" i="3"/>
  <c r="U1252" i="3"/>
  <c r="U1253" i="3"/>
  <c r="U1254" i="3"/>
  <c r="U1255" i="3"/>
  <c r="U1256" i="3"/>
  <c r="U1257" i="3"/>
  <c r="U1258" i="3"/>
  <c r="U1259" i="3"/>
  <c r="U1260" i="3"/>
  <c r="U1261" i="3"/>
  <c r="U1262" i="3"/>
  <c r="U1263" i="3"/>
  <c r="U1264" i="3"/>
  <c r="U1265" i="3"/>
  <c r="U1266" i="3"/>
  <c r="U1267" i="3"/>
  <c r="U1268" i="3"/>
  <c r="U1269" i="3"/>
  <c r="U1270" i="3"/>
  <c r="U1271" i="3"/>
  <c r="U1272" i="3"/>
  <c r="U1273" i="3"/>
  <c r="U1274" i="3"/>
  <c r="U1275" i="3"/>
  <c r="U1276" i="3"/>
  <c r="U1277" i="3"/>
  <c r="U1278" i="3"/>
  <c r="U1279" i="3"/>
  <c r="U1280" i="3"/>
  <c r="U1281" i="3"/>
  <c r="U1282" i="3"/>
  <c r="U1283" i="3"/>
  <c r="U1284" i="3"/>
  <c r="U1285" i="3"/>
  <c r="U1286" i="3"/>
  <c r="U1287" i="3"/>
  <c r="U1288" i="3"/>
  <c r="U1289" i="3"/>
  <c r="U1290" i="3"/>
  <c r="U1291" i="3"/>
  <c r="U1292" i="3"/>
  <c r="U1293" i="3"/>
  <c r="U1294" i="3"/>
  <c r="U1295" i="3"/>
  <c r="U1296" i="3"/>
  <c r="U1297" i="3"/>
  <c r="U1298" i="3"/>
  <c r="U1299" i="3"/>
  <c r="U1300" i="3"/>
  <c r="U1301" i="3"/>
  <c r="U1302" i="3"/>
  <c r="U1303" i="3"/>
  <c r="U1304" i="3"/>
  <c r="U1305" i="3"/>
  <c r="U1306" i="3"/>
  <c r="U1307" i="3"/>
  <c r="U1308" i="3"/>
  <c r="U1309" i="3"/>
  <c r="U1310" i="3"/>
  <c r="U1311" i="3"/>
  <c r="U1312" i="3"/>
  <c r="U1313" i="3"/>
  <c r="U1314" i="3"/>
  <c r="U1315" i="3"/>
  <c r="U1316" i="3"/>
  <c r="U1317" i="3"/>
  <c r="U1318" i="3"/>
  <c r="U1319" i="3"/>
  <c r="U1320" i="3"/>
  <c r="U1321" i="3"/>
  <c r="U1322" i="3"/>
  <c r="U1323" i="3"/>
  <c r="U1324" i="3"/>
  <c r="U1325" i="3"/>
  <c r="U1326" i="3"/>
  <c r="U1327" i="3"/>
  <c r="U1328" i="3"/>
  <c r="U1329" i="3"/>
  <c r="U1330" i="3"/>
  <c r="U1331" i="3"/>
  <c r="U1332" i="3"/>
  <c r="U1333" i="3"/>
  <c r="U1334" i="3"/>
  <c r="U1335" i="3"/>
  <c r="U1336" i="3"/>
  <c r="U1337" i="3"/>
  <c r="U1338" i="3"/>
  <c r="U1339" i="3"/>
  <c r="U1340" i="3"/>
  <c r="U1341" i="3"/>
  <c r="U1342" i="3"/>
  <c r="U1343" i="3"/>
  <c r="U1344" i="3"/>
  <c r="U1345" i="3"/>
  <c r="U1346" i="3"/>
  <c r="U1347" i="3"/>
  <c r="U1348" i="3"/>
  <c r="U1349" i="3"/>
  <c r="U1350" i="3"/>
  <c r="U1351" i="3"/>
  <c r="U1352" i="3"/>
  <c r="U1353" i="3"/>
  <c r="U1354" i="3"/>
  <c r="U1355" i="3"/>
  <c r="U1356" i="3"/>
  <c r="U1357" i="3"/>
  <c r="U1358" i="3"/>
  <c r="U1359" i="3"/>
  <c r="U1360" i="3"/>
  <c r="U1361" i="3"/>
  <c r="U1362" i="3"/>
  <c r="U1363" i="3"/>
  <c r="U1364" i="3"/>
  <c r="U1365" i="3"/>
  <c r="U1366" i="3"/>
  <c r="U1367" i="3"/>
  <c r="U1368" i="3"/>
  <c r="U1369" i="3"/>
  <c r="U1370" i="3"/>
  <c r="U1371" i="3"/>
  <c r="U1372" i="3"/>
  <c r="U1373" i="3"/>
  <c r="U1374" i="3"/>
  <c r="U1375" i="3"/>
  <c r="U1376" i="3"/>
  <c r="U1377" i="3"/>
  <c r="U1378" i="3"/>
  <c r="U1379" i="3"/>
  <c r="U1380" i="3"/>
  <c r="U1381" i="3"/>
  <c r="U1382" i="3"/>
  <c r="U1383" i="3"/>
  <c r="U1384" i="3"/>
  <c r="U1385" i="3"/>
  <c r="U1386" i="3"/>
  <c r="U1387" i="3"/>
  <c r="U1388" i="3"/>
  <c r="U1389" i="3"/>
  <c r="U1390" i="3"/>
  <c r="U1391" i="3"/>
  <c r="U1392" i="3"/>
  <c r="U1393" i="3"/>
  <c r="U1394" i="3"/>
  <c r="U1395" i="3"/>
  <c r="U1396" i="3"/>
  <c r="U1397" i="3"/>
  <c r="U1398" i="3"/>
  <c r="U1399" i="3"/>
  <c r="U1400" i="3"/>
  <c r="U1401" i="3"/>
  <c r="U1402" i="3"/>
  <c r="U1403" i="3"/>
  <c r="U1404" i="3"/>
  <c r="U1405" i="3"/>
  <c r="U1406" i="3"/>
  <c r="U1407" i="3"/>
  <c r="U1408" i="3"/>
  <c r="U1409" i="3"/>
  <c r="U1410" i="3"/>
  <c r="U1411" i="3"/>
  <c r="U1412" i="3"/>
  <c r="U1413" i="3"/>
  <c r="U1414" i="3"/>
  <c r="U1415" i="3"/>
  <c r="U1416" i="3"/>
  <c r="U1417" i="3"/>
  <c r="U1418" i="3"/>
  <c r="U1419" i="3"/>
  <c r="U1420" i="3"/>
  <c r="U1421" i="3"/>
  <c r="U1422" i="3"/>
  <c r="U1423" i="3"/>
  <c r="U1424" i="3"/>
  <c r="U1425" i="3"/>
  <c r="U1426" i="3"/>
  <c r="U1427" i="3"/>
  <c r="U1428" i="3"/>
  <c r="U1429" i="3"/>
  <c r="U1430" i="3"/>
  <c r="U1431" i="3"/>
  <c r="U1432" i="3"/>
  <c r="U1433" i="3"/>
  <c r="U1434" i="3"/>
  <c r="U1435" i="3"/>
  <c r="U1436" i="3"/>
  <c r="U1437" i="3"/>
  <c r="U1438" i="3"/>
  <c r="U1439" i="3"/>
  <c r="U1440" i="3"/>
  <c r="U1441" i="3"/>
  <c r="U1442" i="3"/>
  <c r="U1443" i="3"/>
  <c r="U1444" i="3"/>
  <c r="U1445" i="3"/>
  <c r="U1446" i="3"/>
  <c r="U1447" i="3"/>
  <c r="U1448" i="3"/>
  <c r="U1449" i="3"/>
  <c r="U1450" i="3"/>
  <c r="U1451" i="3"/>
  <c r="U1452" i="3"/>
  <c r="U1453" i="3"/>
  <c r="U1454" i="3"/>
  <c r="U1455" i="3"/>
  <c r="U1456" i="3"/>
  <c r="U1457" i="3"/>
  <c r="U1458" i="3"/>
  <c r="U1459" i="3"/>
  <c r="U1460" i="3"/>
  <c r="U1461" i="3"/>
  <c r="U1462" i="3"/>
  <c r="U1463" i="3"/>
  <c r="U1464" i="3"/>
  <c r="U1465" i="3"/>
  <c r="U1466" i="3"/>
  <c r="U1467" i="3"/>
  <c r="U1468" i="3"/>
  <c r="U1469" i="3"/>
  <c r="U1470" i="3"/>
  <c r="U1471" i="3"/>
  <c r="U1472" i="3"/>
  <c r="U1473" i="3"/>
  <c r="U1474" i="3"/>
  <c r="U1475" i="3"/>
  <c r="U1476" i="3"/>
  <c r="U1477" i="3"/>
  <c r="U1478" i="3"/>
  <c r="U1479" i="3"/>
  <c r="U1480" i="3"/>
  <c r="U1481" i="3"/>
  <c r="U1482" i="3"/>
  <c r="U1483" i="3"/>
  <c r="U1484" i="3"/>
  <c r="U1485" i="3"/>
  <c r="U1486" i="3"/>
  <c r="U1487" i="3"/>
  <c r="U1488" i="3"/>
  <c r="U1489" i="3"/>
  <c r="U1490" i="3"/>
  <c r="U1491" i="3"/>
  <c r="U1492" i="3"/>
  <c r="U1493" i="3"/>
  <c r="U1494" i="3"/>
  <c r="U1495" i="3"/>
  <c r="U1496" i="3"/>
  <c r="U1497" i="3"/>
  <c r="U1498" i="3"/>
  <c r="U1499" i="3"/>
  <c r="U1500" i="3"/>
  <c r="U1501" i="3"/>
  <c r="U1502" i="3"/>
  <c r="U1503" i="3"/>
  <c r="U1504" i="3"/>
  <c r="U1505" i="3"/>
  <c r="U1506" i="3"/>
  <c r="U1507" i="3"/>
  <c r="U1508" i="3"/>
  <c r="U1509" i="3"/>
  <c r="U1510" i="3"/>
  <c r="U1511" i="3"/>
  <c r="U1512" i="3"/>
  <c r="U1513" i="3"/>
  <c r="U1514" i="3"/>
  <c r="U1515" i="3"/>
  <c r="U1516" i="3"/>
  <c r="U1517" i="3"/>
  <c r="U1518" i="3"/>
  <c r="U1519" i="3"/>
  <c r="U1520" i="3"/>
  <c r="U1521" i="3"/>
  <c r="U1522" i="3"/>
  <c r="U1523" i="3"/>
  <c r="U1524" i="3"/>
  <c r="U1525" i="3"/>
  <c r="U1526" i="3"/>
  <c r="U1527" i="3"/>
  <c r="U1528" i="3"/>
  <c r="U1529" i="3"/>
  <c r="U1530" i="3"/>
  <c r="U1531" i="3"/>
  <c r="U1532" i="3"/>
  <c r="U1533" i="3"/>
  <c r="U1534" i="3"/>
  <c r="U1535" i="3"/>
  <c r="U1536" i="3"/>
  <c r="U1537" i="3"/>
  <c r="U1538" i="3"/>
  <c r="U1539" i="3"/>
  <c r="U1540" i="3"/>
  <c r="U1541" i="3"/>
  <c r="U1542" i="3"/>
  <c r="U1543" i="3"/>
  <c r="U1544" i="3"/>
  <c r="U1545" i="3"/>
  <c r="U1546" i="3"/>
  <c r="U1547" i="3"/>
  <c r="U1548" i="3"/>
  <c r="U1549" i="3"/>
  <c r="U1550" i="3"/>
  <c r="U1551" i="3"/>
  <c r="U1552" i="3"/>
  <c r="U1553" i="3"/>
  <c r="U1554" i="3"/>
  <c r="U1555" i="3"/>
  <c r="U1556" i="3"/>
  <c r="U1557" i="3"/>
  <c r="U1558" i="3"/>
  <c r="U1559" i="3"/>
  <c r="U1560" i="3"/>
  <c r="U1561" i="3"/>
  <c r="U1562" i="3"/>
  <c r="U1563" i="3"/>
  <c r="U1564" i="3"/>
  <c r="U1565" i="3"/>
  <c r="U1566" i="3"/>
  <c r="U1567" i="3"/>
  <c r="U1568" i="3"/>
  <c r="U1569" i="3"/>
  <c r="U1570" i="3"/>
  <c r="U1571" i="3"/>
  <c r="U1572" i="3"/>
  <c r="U1573" i="3"/>
  <c r="U1574" i="3"/>
  <c r="U1575" i="3"/>
  <c r="U1576" i="3"/>
  <c r="U1577" i="3"/>
  <c r="U1578" i="3"/>
  <c r="U1579" i="3"/>
  <c r="U1580" i="3"/>
  <c r="U1581" i="3"/>
  <c r="U1582" i="3"/>
  <c r="U1583" i="3"/>
  <c r="U1584" i="3"/>
  <c r="U1585" i="3"/>
  <c r="U1586" i="3"/>
  <c r="U1587" i="3"/>
  <c r="U1588" i="3"/>
  <c r="U1589" i="3"/>
  <c r="U1590" i="3"/>
  <c r="U1591" i="3"/>
  <c r="U1592" i="3"/>
  <c r="U1593" i="3"/>
  <c r="U1594" i="3"/>
  <c r="U1595" i="3"/>
  <c r="U1596" i="3"/>
  <c r="U1597" i="3"/>
  <c r="U1598" i="3"/>
  <c r="U1599" i="3"/>
  <c r="U1600" i="3"/>
  <c r="U1601" i="3"/>
  <c r="U1602" i="3"/>
  <c r="U1603" i="3"/>
  <c r="U1604" i="3"/>
  <c r="U1605" i="3"/>
  <c r="U1606" i="3"/>
  <c r="U1607" i="3"/>
  <c r="U1608" i="3"/>
  <c r="U1609" i="3"/>
  <c r="U1610" i="3"/>
  <c r="U1611" i="3"/>
  <c r="U1612" i="3"/>
  <c r="U1613" i="3"/>
  <c r="U1614" i="3"/>
  <c r="U1615" i="3"/>
  <c r="U1616" i="3"/>
  <c r="U1617" i="3"/>
  <c r="U1618" i="3"/>
  <c r="U1619" i="3"/>
  <c r="U1620" i="3"/>
  <c r="U1621" i="3"/>
  <c r="U1622" i="3"/>
  <c r="U1623" i="3"/>
  <c r="U1624" i="3"/>
  <c r="U1625" i="3"/>
  <c r="U1626" i="3"/>
  <c r="U1627" i="3"/>
  <c r="U1628" i="3"/>
  <c r="U1629" i="3"/>
  <c r="U1630" i="3"/>
  <c r="U1631" i="3"/>
  <c r="U1632" i="3"/>
  <c r="U1633" i="3"/>
  <c r="U1634" i="3"/>
  <c r="U1635" i="3"/>
  <c r="U1636" i="3"/>
  <c r="U1637" i="3"/>
  <c r="U1638" i="3"/>
  <c r="U1639" i="3"/>
  <c r="U1640" i="3"/>
  <c r="U1641" i="3"/>
  <c r="U1642" i="3"/>
  <c r="U1643" i="3"/>
  <c r="U1644" i="3"/>
  <c r="U1645" i="3"/>
  <c r="U1646" i="3"/>
  <c r="U1647" i="3"/>
  <c r="U1648" i="3"/>
  <c r="U1649" i="3"/>
  <c r="U1650" i="3"/>
  <c r="U1651" i="3"/>
  <c r="U1652" i="3"/>
  <c r="U1653" i="3"/>
  <c r="U1654" i="3"/>
  <c r="U1655" i="3"/>
  <c r="U1656" i="3"/>
  <c r="U1657" i="3"/>
  <c r="U1658" i="3"/>
  <c r="U1659" i="3"/>
  <c r="U1660" i="3"/>
  <c r="U1661" i="3"/>
  <c r="U1662" i="3"/>
  <c r="U1663" i="3"/>
  <c r="U1664" i="3"/>
  <c r="U1665" i="3"/>
  <c r="U1666" i="3"/>
  <c r="U1667" i="3"/>
  <c r="U1668" i="3"/>
  <c r="U1669" i="3"/>
  <c r="U1670" i="3"/>
  <c r="U1671" i="3"/>
  <c r="U1672" i="3"/>
  <c r="U1673" i="3"/>
  <c r="U1674" i="3"/>
  <c r="U1675" i="3"/>
  <c r="U1676" i="3"/>
  <c r="U1677" i="3"/>
  <c r="U1678" i="3"/>
  <c r="U1679" i="3"/>
  <c r="U1680" i="3"/>
  <c r="U1681" i="3"/>
  <c r="U1682" i="3"/>
  <c r="U1683" i="3"/>
  <c r="U1684" i="3"/>
  <c r="U1685" i="3"/>
  <c r="U1686" i="3"/>
  <c r="U1687" i="3"/>
  <c r="U1688" i="3"/>
  <c r="U1689" i="3"/>
  <c r="U1690" i="3"/>
  <c r="U1691" i="3"/>
  <c r="U1692" i="3"/>
  <c r="U1693" i="3"/>
  <c r="U1694" i="3"/>
  <c r="U1695" i="3"/>
  <c r="U1696" i="3"/>
  <c r="U1697" i="3"/>
  <c r="U1698" i="3"/>
  <c r="U1699" i="3"/>
  <c r="U1700" i="3"/>
  <c r="U1701" i="3"/>
  <c r="U1702" i="3"/>
  <c r="U1703" i="3"/>
  <c r="U1704" i="3"/>
  <c r="U1705" i="3"/>
  <c r="U1706" i="3"/>
  <c r="U1707" i="3"/>
  <c r="U1708" i="3"/>
  <c r="U1709" i="3"/>
  <c r="U1710" i="3"/>
  <c r="U1711" i="3"/>
  <c r="U1712" i="3"/>
  <c r="U1713" i="3"/>
  <c r="U1714" i="3"/>
  <c r="U1715" i="3"/>
  <c r="U1716" i="3"/>
  <c r="U1717" i="3"/>
  <c r="U1718" i="3"/>
  <c r="U1719" i="3"/>
  <c r="U1720" i="3"/>
  <c r="U1721" i="3"/>
  <c r="U1722" i="3"/>
  <c r="U1723" i="3"/>
  <c r="U1724" i="3"/>
  <c r="U1725" i="3"/>
  <c r="U1726" i="3"/>
  <c r="U1727" i="3"/>
  <c r="U1728" i="3"/>
  <c r="U1729" i="3"/>
  <c r="U1730" i="3"/>
  <c r="U1731" i="3"/>
  <c r="U1732" i="3"/>
  <c r="U1733" i="3"/>
  <c r="U1734" i="3"/>
  <c r="U1735" i="3"/>
  <c r="U1736" i="3"/>
  <c r="U1737" i="3"/>
  <c r="U1738" i="3"/>
  <c r="U1739" i="3"/>
  <c r="U1740" i="3"/>
  <c r="U1741" i="3"/>
  <c r="U1742" i="3"/>
  <c r="U1743" i="3"/>
  <c r="U1744" i="3"/>
  <c r="U1745" i="3"/>
  <c r="U1746" i="3"/>
  <c r="U1747" i="3"/>
  <c r="U1748" i="3"/>
  <c r="U1749" i="3"/>
  <c r="U1750" i="3"/>
  <c r="U1751" i="3"/>
  <c r="U1752" i="3"/>
  <c r="U1753" i="3"/>
  <c r="U1754" i="3"/>
  <c r="U1755" i="3"/>
  <c r="U1756" i="3"/>
  <c r="U1757" i="3"/>
  <c r="U1758" i="3"/>
  <c r="U1759" i="3"/>
  <c r="U1760" i="3"/>
  <c r="U1761" i="3"/>
  <c r="U1762" i="3"/>
  <c r="U1763" i="3"/>
  <c r="U1764" i="3"/>
  <c r="U1765" i="3"/>
  <c r="U1766" i="3"/>
  <c r="U1767" i="3"/>
  <c r="U1768" i="3"/>
  <c r="U1769" i="3"/>
  <c r="U1770" i="3"/>
  <c r="U1771" i="3"/>
  <c r="U1772" i="3"/>
  <c r="U1773" i="3"/>
  <c r="U1774" i="3"/>
  <c r="U1775" i="3"/>
  <c r="U1776" i="3"/>
  <c r="U1777" i="3"/>
  <c r="U1778" i="3"/>
  <c r="U1779" i="3"/>
  <c r="U1780" i="3"/>
  <c r="U1781" i="3"/>
  <c r="U1782" i="3"/>
  <c r="U1783" i="3"/>
  <c r="U1784" i="3"/>
  <c r="U1785" i="3"/>
  <c r="U1786" i="3"/>
  <c r="U1787" i="3"/>
  <c r="U1788" i="3"/>
  <c r="U1789" i="3"/>
  <c r="U1790" i="3"/>
  <c r="U1791" i="3"/>
  <c r="U1792" i="3"/>
  <c r="U1793" i="3"/>
  <c r="U1794" i="3"/>
  <c r="U1795" i="3"/>
  <c r="U1796" i="3"/>
  <c r="U1797" i="3"/>
  <c r="U1798" i="3"/>
  <c r="U1799" i="3"/>
  <c r="U1800" i="3"/>
  <c r="U1801" i="3"/>
  <c r="U1802" i="3"/>
  <c r="U1803" i="3"/>
  <c r="U1804" i="3"/>
  <c r="U1805" i="3"/>
  <c r="U1806" i="3"/>
  <c r="U1807" i="3"/>
  <c r="U1808" i="3"/>
  <c r="U1809" i="3"/>
  <c r="U1810" i="3"/>
  <c r="U1811" i="3"/>
  <c r="U1812" i="3"/>
  <c r="U1813" i="3"/>
  <c r="U1814" i="3"/>
  <c r="U1815" i="3"/>
  <c r="U1816" i="3"/>
  <c r="U1817" i="3"/>
  <c r="U1818" i="3"/>
  <c r="U1819" i="3"/>
  <c r="U1820" i="3"/>
  <c r="U1821" i="3"/>
  <c r="U1822" i="3"/>
  <c r="U1823" i="3"/>
  <c r="U1824" i="3"/>
  <c r="U1825" i="3"/>
  <c r="U1826" i="3"/>
  <c r="U1827" i="3"/>
  <c r="U1828" i="3"/>
  <c r="U1829" i="3"/>
  <c r="U1830" i="3"/>
  <c r="U1831" i="3"/>
  <c r="U1832" i="3"/>
  <c r="U1833" i="3"/>
  <c r="U1834" i="3"/>
  <c r="U1835" i="3"/>
  <c r="U1836" i="3"/>
  <c r="U1837" i="3"/>
  <c r="U1838" i="3"/>
  <c r="U1839" i="3"/>
  <c r="U1840" i="3"/>
  <c r="U1841" i="3"/>
  <c r="U1842" i="3"/>
  <c r="U1843" i="3"/>
  <c r="U1844" i="3"/>
  <c r="U1845" i="3"/>
  <c r="U1846" i="3"/>
  <c r="U1847" i="3"/>
  <c r="U1848" i="3"/>
  <c r="U1849" i="3"/>
  <c r="U1850" i="3"/>
  <c r="U1851" i="3"/>
  <c r="U1852" i="3"/>
  <c r="U1853" i="3"/>
  <c r="U1854" i="3"/>
  <c r="U1855" i="3"/>
  <c r="U1856" i="3"/>
  <c r="U1857" i="3"/>
  <c r="U1858" i="3"/>
  <c r="U1859" i="3"/>
  <c r="U1860" i="3"/>
  <c r="U1861" i="3"/>
  <c r="U1862" i="3"/>
  <c r="U1863" i="3"/>
  <c r="U1864" i="3"/>
  <c r="U1865" i="3"/>
  <c r="U1866" i="3"/>
  <c r="U1867" i="3"/>
  <c r="U1868" i="3"/>
  <c r="U1869" i="3"/>
  <c r="U1870" i="3"/>
  <c r="U1871" i="3"/>
  <c r="U1872" i="3"/>
  <c r="U1873" i="3"/>
  <c r="U1874" i="3"/>
  <c r="U1875" i="3"/>
  <c r="U1876" i="3"/>
  <c r="U1877" i="3"/>
  <c r="U1878" i="3"/>
  <c r="U1879" i="3"/>
  <c r="U1880" i="3"/>
  <c r="U1881" i="3"/>
  <c r="U1882" i="3"/>
  <c r="U1883" i="3"/>
  <c r="U1884" i="3"/>
  <c r="U1885" i="3"/>
  <c r="U1886" i="3"/>
  <c r="U1887" i="3"/>
  <c r="U1888" i="3"/>
  <c r="U1889" i="3"/>
  <c r="U1890" i="3"/>
  <c r="U1891" i="3"/>
  <c r="U1892" i="3"/>
  <c r="U1893" i="3"/>
  <c r="U1894" i="3"/>
  <c r="U1895" i="3"/>
  <c r="U1896" i="3"/>
  <c r="U1897" i="3"/>
  <c r="U1898" i="3"/>
  <c r="U1899" i="3"/>
  <c r="U1900" i="3"/>
  <c r="U1901" i="3"/>
  <c r="U1902" i="3"/>
  <c r="U1903" i="3"/>
  <c r="U1904" i="3"/>
  <c r="U1905" i="3"/>
  <c r="U1906" i="3"/>
  <c r="U1907" i="3"/>
  <c r="U1908" i="3"/>
  <c r="U1909" i="3"/>
  <c r="U1910" i="3"/>
  <c r="U1911" i="3"/>
  <c r="U1912" i="3"/>
  <c r="U1913" i="3"/>
  <c r="U1914" i="3"/>
  <c r="U1915" i="3"/>
  <c r="U1916" i="3"/>
  <c r="U1917" i="3"/>
  <c r="U1918" i="3"/>
  <c r="U1919" i="3"/>
  <c r="U1920" i="3"/>
  <c r="U1921" i="3"/>
  <c r="U1922" i="3"/>
  <c r="U1923" i="3"/>
  <c r="U1924" i="3"/>
  <c r="U1925" i="3"/>
  <c r="U1926" i="3"/>
  <c r="U1927" i="3"/>
  <c r="U1928" i="3"/>
  <c r="U1929" i="3"/>
  <c r="U1930" i="3"/>
  <c r="U1931" i="3"/>
  <c r="U1932" i="3"/>
  <c r="U1933" i="3"/>
  <c r="U1934" i="3"/>
  <c r="U1935" i="3"/>
  <c r="U1936" i="3"/>
  <c r="U1937" i="3"/>
  <c r="U1938" i="3"/>
  <c r="U1939" i="3"/>
  <c r="U1940" i="3"/>
  <c r="U1941" i="3"/>
  <c r="U1942" i="3"/>
  <c r="U1943" i="3"/>
  <c r="U1944" i="3"/>
  <c r="U1945" i="3"/>
  <c r="U1946" i="3"/>
  <c r="U1947" i="3"/>
  <c r="U1948" i="3"/>
  <c r="U1949" i="3"/>
  <c r="U1950" i="3"/>
  <c r="U1951" i="3"/>
  <c r="U1952" i="3"/>
  <c r="U1953" i="3"/>
  <c r="U1954" i="3"/>
  <c r="U1955" i="3"/>
  <c r="U1956" i="3"/>
  <c r="U1957" i="3"/>
  <c r="U1958" i="3"/>
  <c r="U1959" i="3"/>
  <c r="U1960" i="3"/>
  <c r="U1961" i="3"/>
  <c r="U1962" i="3"/>
  <c r="U1963" i="3"/>
  <c r="U1964" i="3"/>
  <c r="U1965" i="3"/>
  <c r="U1966" i="3"/>
  <c r="U1967" i="3"/>
  <c r="U1968" i="3"/>
  <c r="U1969" i="3"/>
  <c r="U1970" i="3"/>
  <c r="U1971" i="3"/>
  <c r="U1972" i="3"/>
  <c r="U1973" i="3"/>
  <c r="U1974" i="3"/>
  <c r="U1975" i="3"/>
  <c r="U1976" i="3"/>
  <c r="U1977" i="3"/>
  <c r="U1978" i="3"/>
  <c r="U1979" i="3"/>
  <c r="U1980" i="3"/>
  <c r="U1981" i="3"/>
  <c r="U1982" i="3"/>
  <c r="U1983" i="3"/>
  <c r="U1984" i="3"/>
  <c r="U1985" i="3"/>
  <c r="U1986" i="3"/>
  <c r="U1987" i="3"/>
  <c r="U1988" i="3"/>
  <c r="U1989" i="3"/>
  <c r="U1990" i="3"/>
  <c r="U1991" i="3"/>
  <c r="U1992" i="3"/>
  <c r="U1993" i="3"/>
  <c r="U1994" i="3"/>
  <c r="U1995" i="3"/>
  <c r="U1996" i="3"/>
  <c r="U1997" i="3"/>
  <c r="U1998" i="3"/>
  <c r="U1999" i="3"/>
  <c r="U2000" i="3"/>
  <c r="U2001" i="3"/>
  <c r="T2" i="3"/>
  <c r="T5" i="3"/>
  <c r="T7" i="3"/>
  <c r="T11" i="3"/>
  <c r="T13" i="3"/>
  <c r="T15" i="3"/>
  <c r="T16" i="3"/>
  <c r="T20" i="3"/>
  <c r="T23" i="3"/>
  <c r="T24" i="3"/>
  <c r="T25" i="3"/>
  <c r="T29" i="3"/>
  <c r="T32" i="3"/>
  <c r="T33" i="3"/>
  <c r="T34" i="3"/>
  <c r="T35" i="3"/>
  <c r="T36" i="3"/>
  <c r="T37" i="3"/>
  <c r="T38" i="3"/>
  <c r="T39" i="3"/>
  <c r="T40" i="3"/>
  <c r="T41" i="3"/>
  <c r="T42" i="3"/>
  <c r="T43" i="3"/>
  <c r="T44" i="3"/>
  <c r="T45" i="3"/>
  <c r="T46" i="3"/>
  <c r="T47" i="3"/>
  <c r="T48" i="3"/>
  <c r="T49" i="3"/>
  <c r="T50" i="3"/>
  <c r="T51" i="3"/>
  <c r="T52" i="3"/>
  <c r="T53" i="3"/>
  <c r="T54" i="3"/>
  <c r="T55" i="3"/>
  <c r="T56" i="3"/>
  <c r="T57" i="3"/>
  <c r="T58" i="3"/>
  <c r="T59" i="3"/>
  <c r="T60" i="3"/>
  <c r="T61" i="3"/>
  <c r="T62" i="3"/>
  <c r="T63" i="3"/>
  <c r="T64" i="3"/>
  <c r="T65" i="3"/>
  <c r="T66" i="3"/>
  <c r="T67" i="3"/>
  <c r="T68" i="3"/>
  <c r="T69" i="3"/>
  <c r="T70" i="3"/>
  <c r="T71" i="3"/>
  <c r="T72" i="3"/>
  <c r="T73" i="3"/>
  <c r="T74" i="3"/>
  <c r="T75" i="3"/>
  <c r="T76" i="3"/>
  <c r="T77" i="3"/>
  <c r="T78" i="3"/>
  <c r="T79" i="3"/>
  <c r="T80" i="3"/>
  <c r="T81" i="3"/>
  <c r="T82" i="3"/>
  <c r="T83" i="3"/>
  <c r="T84" i="3"/>
  <c r="T85" i="3"/>
  <c r="T86" i="3"/>
  <c r="T87" i="3"/>
  <c r="T88" i="3"/>
  <c r="T89" i="3"/>
  <c r="T90" i="3"/>
  <c r="T91" i="3"/>
  <c r="T92" i="3"/>
  <c r="T93" i="3"/>
  <c r="T94" i="3"/>
  <c r="T95" i="3"/>
  <c r="T96" i="3"/>
  <c r="T97" i="3"/>
  <c r="T98" i="3"/>
  <c r="T99" i="3"/>
  <c r="T100" i="3"/>
  <c r="T101" i="3"/>
  <c r="T102" i="3"/>
  <c r="T103" i="3"/>
  <c r="T104" i="3"/>
  <c r="T105" i="3"/>
  <c r="T106" i="3"/>
  <c r="T107" i="3"/>
  <c r="T108" i="3"/>
  <c r="T109" i="3"/>
  <c r="T110" i="3"/>
  <c r="T111" i="3"/>
  <c r="T112" i="3"/>
  <c r="T113" i="3"/>
  <c r="T114" i="3"/>
  <c r="T115" i="3"/>
  <c r="T116" i="3"/>
  <c r="T117" i="3"/>
  <c r="T118" i="3"/>
  <c r="T119" i="3"/>
  <c r="T120" i="3"/>
  <c r="T121" i="3"/>
  <c r="T122" i="3"/>
  <c r="T123" i="3"/>
  <c r="T124" i="3"/>
  <c r="T125" i="3"/>
  <c r="T126" i="3"/>
  <c r="T127" i="3"/>
  <c r="T128" i="3"/>
  <c r="T129" i="3"/>
  <c r="T130" i="3"/>
  <c r="T131" i="3"/>
  <c r="T132" i="3"/>
  <c r="T133" i="3"/>
  <c r="T134" i="3"/>
  <c r="T135" i="3"/>
  <c r="T136" i="3"/>
  <c r="T137" i="3"/>
  <c r="T138" i="3"/>
  <c r="T139" i="3"/>
  <c r="T140" i="3"/>
  <c r="T141" i="3"/>
  <c r="T142" i="3"/>
  <c r="T143" i="3"/>
  <c r="T144" i="3"/>
  <c r="T145" i="3"/>
  <c r="T146" i="3"/>
  <c r="T147" i="3"/>
  <c r="T148" i="3"/>
  <c r="T149" i="3"/>
  <c r="T150" i="3"/>
  <c r="T151" i="3"/>
  <c r="T152" i="3"/>
  <c r="T153" i="3"/>
  <c r="T154" i="3"/>
  <c r="T155" i="3"/>
  <c r="T156" i="3"/>
  <c r="T157" i="3"/>
  <c r="T158" i="3"/>
  <c r="T159" i="3"/>
  <c r="T160" i="3"/>
  <c r="T161" i="3"/>
  <c r="T162" i="3"/>
  <c r="T163" i="3"/>
  <c r="T164" i="3"/>
  <c r="T165" i="3"/>
  <c r="T166" i="3"/>
  <c r="T167" i="3"/>
  <c r="T168" i="3"/>
  <c r="T169" i="3"/>
  <c r="T170" i="3"/>
  <c r="T171" i="3"/>
  <c r="T172" i="3"/>
  <c r="T173" i="3"/>
  <c r="T174" i="3"/>
  <c r="T175" i="3"/>
  <c r="T176" i="3"/>
  <c r="T177" i="3"/>
  <c r="T178" i="3"/>
  <c r="T179" i="3"/>
  <c r="T180" i="3"/>
  <c r="T181" i="3"/>
  <c r="T182" i="3"/>
  <c r="T183" i="3"/>
  <c r="T184" i="3"/>
  <c r="T185" i="3"/>
  <c r="T186" i="3"/>
  <c r="T187" i="3"/>
  <c r="T188" i="3"/>
  <c r="T189" i="3"/>
  <c r="T190" i="3"/>
  <c r="T191" i="3"/>
  <c r="T192" i="3"/>
  <c r="T193" i="3"/>
  <c r="T194" i="3"/>
  <c r="T195" i="3"/>
  <c r="T196" i="3"/>
  <c r="T197" i="3"/>
  <c r="T198" i="3"/>
  <c r="T199" i="3"/>
  <c r="T200" i="3"/>
  <c r="T201" i="3"/>
  <c r="T202" i="3"/>
  <c r="T203" i="3"/>
  <c r="T204" i="3"/>
  <c r="T205" i="3"/>
  <c r="T206" i="3"/>
  <c r="T207" i="3"/>
  <c r="T208" i="3"/>
  <c r="T209" i="3"/>
  <c r="T210" i="3"/>
  <c r="T211" i="3"/>
  <c r="T212" i="3"/>
  <c r="T213" i="3"/>
  <c r="T214" i="3"/>
  <c r="T215" i="3"/>
  <c r="T216" i="3"/>
  <c r="T217" i="3"/>
  <c r="T218" i="3"/>
  <c r="T219" i="3"/>
  <c r="T220" i="3"/>
  <c r="T221" i="3"/>
  <c r="T222" i="3"/>
  <c r="T223" i="3"/>
  <c r="T224" i="3"/>
  <c r="T225" i="3"/>
  <c r="T226" i="3"/>
  <c r="T227" i="3"/>
  <c r="T228" i="3"/>
  <c r="T229" i="3"/>
  <c r="T230" i="3"/>
  <c r="T231" i="3"/>
  <c r="T232" i="3"/>
  <c r="T233" i="3"/>
  <c r="T234" i="3"/>
  <c r="T235" i="3"/>
  <c r="T236" i="3"/>
  <c r="T237" i="3"/>
  <c r="T238" i="3"/>
  <c r="T239" i="3"/>
  <c r="T240" i="3"/>
  <c r="T241" i="3"/>
  <c r="T242" i="3"/>
  <c r="T243" i="3"/>
  <c r="T244" i="3"/>
  <c r="T245" i="3"/>
  <c r="T246" i="3"/>
  <c r="T247" i="3"/>
  <c r="T248" i="3"/>
  <c r="T249" i="3"/>
  <c r="T250" i="3"/>
  <c r="T251" i="3"/>
  <c r="T252" i="3"/>
  <c r="T253" i="3"/>
  <c r="T254" i="3"/>
  <c r="T255" i="3"/>
  <c r="T256" i="3"/>
  <c r="T257" i="3"/>
  <c r="T258" i="3"/>
  <c r="T259" i="3"/>
  <c r="T260" i="3"/>
  <c r="T261" i="3"/>
  <c r="T262" i="3"/>
  <c r="T263" i="3"/>
  <c r="T264" i="3"/>
  <c r="T265" i="3"/>
  <c r="T266" i="3"/>
  <c r="T267" i="3"/>
  <c r="T268" i="3"/>
  <c r="T269" i="3"/>
  <c r="T270" i="3"/>
  <c r="T271" i="3"/>
  <c r="T272" i="3"/>
  <c r="T273" i="3"/>
  <c r="T274" i="3"/>
  <c r="T275" i="3"/>
  <c r="T276" i="3"/>
  <c r="T277" i="3"/>
  <c r="T278" i="3"/>
  <c r="T279" i="3"/>
  <c r="T280" i="3"/>
  <c r="T281" i="3"/>
  <c r="T282" i="3"/>
  <c r="T283" i="3"/>
  <c r="T284" i="3"/>
  <c r="T285" i="3"/>
  <c r="T286" i="3"/>
  <c r="T287" i="3"/>
  <c r="T288" i="3"/>
  <c r="T289" i="3"/>
  <c r="T290" i="3"/>
  <c r="T291" i="3"/>
  <c r="T292" i="3"/>
  <c r="T293" i="3"/>
  <c r="T294" i="3"/>
  <c r="T295" i="3"/>
  <c r="T296" i="3"/>
  <c r="T297" i="3"/>
  <c r="T298" i="3"/>
  <c r="T299" i="3"/>
  <c r="T300" i="3"/>
  <c r="T301" i="3"/>
  <c r="T302" i="3"/>
  <c r="T303" i="3"/>
  <c r="T304" i="3"/>
  <c r="T305" i="3"/>
  <c r="T306" i="3"/>
  <c r="T307" i="3"/>
  <c r="T308" i="3"/>
  <c r="T309" i="3"/>
  <c r="T310" i="3"/>
  <c r="T311" i="3"/>
  <c r="T312" i="3"/>
  <c r="T313" i="3"/>
  <c r="T314" i="3"/>
  <c r="T315" i="3"/>
  <c r="T316" i="3"/>
  <c r="T317" i="3"/>
  <c r="T318" i="3"/>
  <c r="T319" i="3"/>
  <c r="T320" i="3"/>
  <c r="T321" i="3"/>
  <c r="T322" i="3"/>
  <c r="T323" i="3"/>
  <c r="T324" i="3"/>
  <c r="T325" i="3"/>
  <c r="T326" i="3"/>
  <c r="T327" i="3"/>
  <c r="T328" i="3"/>
  <c r="T329" i="3"/>
  <c r="T330" i="3"/>
  <c r="T331" i="3"/>
  <c r="T332" i="3"/>
  <c r="T333" i="3"/>
  <c r="T334" i="3"/>
  <c r="T335" i="3"/>
  <c r="T336" i="3"/>
  <c r="T337" i="3"/>
  <c r="T338" i="3"/>
  <c r="T339" i="3"/>
  <c r="T340" i="3"/>
  <c r="T341" i="3"/>
  <c r="T342" i="3"/>
  <c r="T343" i="3"/>
  <c r="T344" i="3"/>
  <c r="T345" i="3"/>
  <c r="T346" i="3"/>
  <c r="T347" i="3"/>
  <c r="T348" i="3"/>
  <c r="T349" i="3"/>
  <c r="T350" i="3"/>
  <c r="T351" i="3"/>
  <c r="T352" i="3"/>
  <c r="T353" i="3"/>
  <c r="T354" i="3"/>
  <c r="T355" i="3"/>
  <c r="T356" i="3"/>
  <c r="T357" i="3"/>
  <c r="T358" i="3"/>
  <c r="T359" i="3"/>
  <c r="T360" i="3"/>
  <c r="T361" i="3"/>
  <c r="T362" i="3"/>
  <c r="T363" i="3"/>
  <c r="T364" i="3"/>
  <c r="T365" i="3"/>
  <c r="T366" i="3"/>
  <c r="T367" i="3"/>
  <c r="T368" i="3"/>
  <c r="T369" i="3"/>
  <c r="T370" i="3"/>
  <c r="T371" i="3"/>
  <c r="T372" i="3"/>
  <c r="T373" i="3"/>
  <c r="T374" i="3"/>
  <c r="T375" i="3"/>
  <c r="T376" i="3"/>
  <c r="T377" i="3"/>
  <c r="T378" i="3"/>
  <c r="T379" i="3"/>
  <c r="T380" i="3"/>
  <c r="T381" i="3"/>
  <c r="T382" i="3"/>
  <c r="T383" i="3"/>
  <c r="T384" i="3"/>
  <c r="T385" i="3"/>
  <c r="T386" i="3"/>
  <c r="T387" i="3"/>
  <c r="T388" i="3"/>
  <c r="T389" i="3"/>
  <c r="T390" i="3"/>
  <c r="T391" i="3"/>
  <c r="T392" i="3"/>
  <c r="T393" i="3"/>
  <c r="T394" i="3"/>
  <c r="T395" i="3"/>
  <c r="T396" i="3"/>
  <c r="T397" i="3"/>
  <c r="T398" i="3"/>
  <c r="T399" i="3"/>
  <c r="T400" i="3"/>
  <c r="T401" i="3"/>
  <c r="T402" i="3"/>
  <c r="T403" i="3"/>
  <c r="T404" i="3"/>
  <c r="T405" i="3"/>
  <c r="T406" i="3"/>
  <c r="T407" i="3"/>
  <c r="T408" i="3"/>
  <c r="T409" i="3"/>
  <c r="T410" i="3"/>
  <c r="T411" i="3"/>
  <c r="T412" i="3"/>
  <c r="T413" i="3"/>
  <c r="T414" i="3"/>
  <c r="T415" i="3"/>
  <c r="T416" i="3"/>
  <c r="T417" i="3"/>
  <c r="T418" i="3"/>
  <c r="T419" i="3"/>
  <c r="T420" i="3"/>
  <c r="T421" i="3"/>
  <c r="T422" i="3"/>
  <c r="T423" i="3"/>
  <c r="T424" i="3"/>
  <c r="T425" i="3"/>
  <c r="T426" i="3"/>
  <c r="T427" i="3"/>
  <c r="T428" i="3"/>
  <c r="T429" i="3"/>
  <c r="T430" i="3"/>
  <c r="T431" i="3"/>
  <c r="T432" i="3"/>
  <c r="T433" i="3"/>
  <c r="T434" i="3"/>
  <c r="T435" i="3"/>
  <c r="T436" i="3"/>
  <c r="T437" i="3"/>
  <c r="T438" i="3"/>
  <c r="T439" i="3"/>
  <c r="T440" i="3"/>
  <c r="T441" i="3"/>
  <c r="T442" i="3"/>
  <c r="T443" i="3"/>
  <c r="T444" i="3"/>
  <c r="T445" i="3"/>
  <c r="T446" i="3"/>
  <c r="T447" i="3"/>
  <c r="T448" i="3"/>
  <c r="T449" i="3"/>
  <c r="T450" i="3"/>
  <c r="T451" i="3"/>
  <c r="T452" i="3"/>
  <c r="T453" i="3"/>
  <c r="T454" i="3"/>
  <c r="T455" i="3"/>
  <c r="T456" i="3"/>
  <c r="T457" i="3"/>
  <c r="T458" i="3"/>
  <c r="T459" i="3"/>
  <c r="T460" i="3"/>
  <c r="T461" i="3"/>
  <c r="T462" i="3"/>
  <c r="T463" i="3"/>
  <c r="T464" i="3"/>
  <c r="T465" i="3"/>
  <c r="T466" i="3"/>
  <c r="T467" i="3"/>
  <c r="T468" i="3"/>
  <c r="T469" i="3"/>
  <c r="T470" i="3"/>
  <c r="T471" i="3"/>
  <c r="T472" i="3"/>
  <c r="T473" i="3"/>
  <c r="T474" i="3"/>
  <c r="T475" i="3"/>
  <c r="T476" i="3"/>
  <c r="T477" i="3"/>
  <c r="T478" i="3"/>
  <c r="T479" i="3"/>
  <c r="T480" i="3"/>
  <c r="T481" i="3"/>
  <c r="T482" i="3"/>
  <c r="T483" i="3"/>
  <c r="T484" i="3"/>
  <c r="T485" i="3"/>
  <c r="T486" i="3"/>
  <c r="T487" i="3"/>
  <c r="T488" i="3"/>
  <c r="T489" i="3"/>
  <c r="T490" i="3"/>
  <c r="T491" i="3"/>
  <c r="T492" i="3"/>
  <c r="T493" i="3"/>
  <c r="T494" i="3"/>
  <c r="T495" i="3"/>
  <c r="T496" i="3"/>
  <c r="T497" i="3"/>
  <c r="T498" i="3"/>
  <c r="T499" i="3"/>
  <c r="T500" i="3"/>
  <c r="T501" i="3"/>
  <c r="T502" i="3"/>
  <c r="T503" i="3"/>
  <c r="T504" i="3"/>
  <c r="T505" i="3"/>
  <c r="T506" i="3"/>
  <c r="T507" i="3"/>
  <c r="T508" i="3"/>
  <c r="T509" i="3"/>
  <c r="T510" i="3"/>
  <c r="T511" i="3"/>
  <c r="T512" i="3"/>
  <c r="T513" i="3"/>
  <c r="T514" i="3"/>
  <c r="T515" i="3"/>
  <c r="T516" i="3"/>
  <c r="T517" i="3"/>
  <c r="T518" i="3"/>
  <c r="T519" i="3"/>
  <c r="T520" i="3"/>
  <c r="T521" i="3"/>
  <c r="T522" i="3"/>
  <c r="T523" i="3"/>
  <c r="T524" i="3"/>
  <c r="T525" i="3"/>
  <c r="T526" i="3"/>
  <c r="T527" i="3"/>
  <c r="T528" i="3"/>
  <c r="T529" i="3"/>
  <c r="T530" i="3"/>
  <c r="T531" i="3"/>
  <c r="T532" i="3"/>
  <c r="T533" i="3"/>
  <c r="T534" i="3"/>
  <c r="T535" i="3"/>
  <c r="T536" i="3"/>
  <c r="T537" i="3"/>
  <c r="T538" i="3"/>
  <c r="T539" i="3"/>
  <c r="T540" i="3"/>
  <c r="T541" i="3"/>
  <c r="T542" i="3"/>
  <c r="T543" i="3"/>
  <c r="T544" i="3"/>
  <c r="T545" i="3"/>
  <c r="T546" i="3"/>
  <c r="T547" i="3"/>
  <c r="T548" i="3"/>
  <c r="T549" i="3"/>
  <c r="T550" i="3"/>
  <c r="T551" i="3"/>
  <c r="T552" i="3"/>
  <c r="T553" i="3"/>
  <c r="T554" i="3"/>
  <c r="T555" i="3"/>
  <c r="T556" i="3"/>
  <c r="T557" i="3"/>
  <c r="T558" i="3"/>
  <c r="T559" i="3"/>
  <c r="T560" i="3"/>
  <c r="T561" i="3"/>
  <c r="T562" i="3"/>
  <c r="T563" i="3"/>
  <c r="T564" i="3"/>
  <c r="T565" i="3"/>
  <c r="T566" i="3"/>
  <c r="T567" i="3"/>
  <c r="T568" i="3"/>
  <c r="T569" i="3"/>
  <c r="T570" i="3"/>
  <c r="T571" i="3"/>
  <c r="T572" i="3"/>
  <c r="T573" i="3"/>
  <c r="T574" i="3"/>
  <c r="T575" i="3"/>
  <c r="T576" i="3"/>
  <c r="T577" i="3"/>
  <c r="T578" i="3"/>
  <c r="T579" i="3"/>
  <c r="T580" i="3"/>
  <c r="T581" i="3"/>
  <c r="T582" i="3"/>
  <c r="T583" i="3"/>
  <c r="T584" i="3"/>
  <c r="T585" i="3"/>
  <c r="T586" i="3"/>
  <c r="T587" i="3"/>
  <c r="T588" i="3"/>
  <c r="T589" i="3"/>
  <c r="T590" i="3"/>
  <c r="T591" i="3"/>
  <c r="T592" i="3"/>
  <c r="T593" i="3"/>
  <c r="T594" i="3"/>
  <c r="T595" i="3"/>
  <c r="T596" i="3"/>
  <c r="T597" i="3"/>
  <c r="T598" i="3"/>
  <c r="T599" i="3"/>
  <c r="T600" i="3"/>
  <c r="T601" i="3"/>
  <c r="T602" i="3"/>
  <c r="T603" i="3"/>
  <c r="T604" i="3"/>
  <c r="T605" i="3"/>
  <c r="T606" i="3"/>
  <c r="T607" i="3"/>
  <c r="T608" i="3"/>
  <c r="T609" i="3"/>
  <c r="T610" i="3"/>
  <c r="T611" i="3"/>
  <c r="T612" i="3"/>
  <c r="T613" i="3"/>
  <c r="T614" i="3"/>
  <c r="T615" i="3"/>
  <c r="T616" i="3"/>
  <c r="T617" i="3"/>
  <c r="T618" i="3"/>
  <c r="T619" i="3"/>
  <c r="T620" i="3"/>
  <c r="T621" i="3"/>
  <c r="T622" i="3"/>
  <c r="T623" i="3"/>
  <c r="T624" i="3"/>
  <c r="T625" i="3"/>
  <c r="T626" i="3"/>
  <c r="T627" i="3"/>
  <c r="T628" i="3"/>
  <c r="T629" i="3"/>
  <c r="T630" i="3"/>
  <c r="T631" i="3"/>
  <c r="T632" i="3"/>
  <c r="T633" i="3"/>
  <c r="T634" i="3"/>
  <c r="T635" i="3"/>
  <c r="T636" i="3"/>
  <c r="T637" i="3"/>
  <c r="T638" i="3"/>
  <c r="T639" i="3"/>
  <c r="T640" i="3"/>
  <c r="T641" i="3"/>
  <c r="T642" i="3"/>
  <c r="T643" i="3"/>
  <c r="T644" i="3"/>
  <c r="T645" i="3"/>
  <c r="T646" i="3"/>
  <c r="T647" i="3"/>
  <c r="T648" i="3"/>
  <c r="T649" i="3"/>
  <c r="T650" i="3"/>
  <c r="T651" i="3"/>
  <c r="T652" i="3"/>
  <c r="T653" i="3"/>
  <c r="T654" i="3"/>
  <c r="T655" i="3"/>
  <c r="T656" i="3"/>
  <c r="T657" i="3"/>
  <c r="T658" i="3"/>
  <c r="T659" i="3"/>
  <c r="T660" i="3"/>
  <c r="T661" i="3"/>
  <c r="T662" i="3"/>
  <c r="T663" i="3"/>
  <c r="T664" i="3"/>
  <c r="T665" i="3"/>
  <c r="T666" i="3"/>
  <c r="T667" i="3"/>
  <c r="T668" i="3"/>
  <c r="T669" i="3"/>
  <c r="T670" i="3"/>
  <c r="T671" i="3"/>
  <c r="T672" i="3"/>
  <c r="T673" i="3"/>
  <c r="T674" i="3"/>
  <c r="T675" i="3"/>
  <c r="T676" i="3"/>
  <c r="T677" i="3"/>
  <c r="T678" i="3"/>
  <c r="T679" i="3"/>
  <c r="T680" i="3"/>
  <c r="T681" i="3"/>
  <c r="T682" i="3"/>
  <c r="T683" i="3"/>
  <c r="T684" i="3"/>
  <c r="T685" i="3"/>
  <c r="T686" i="3"/>
  <c r="T687" i="3"/>
  <c r="T688" i="3"/>
  <c r="T689" i="3"/>
  <c r="T690" i="3"/>
  <c r="T691" i="3"/>
  <c r="T692" i="3"/>
  <c r="T693" i="3"/>
  <c r="T694" i="3"/>
  <c r="T695" i="3"/>
  <c r="T696" i="3"/>
  <c r="T697" i="3"/>
  <c r="T698" i="3"/>
  <c r="T699" i="3"/>
  <c r="T700" i="3"/>
  <c r="T701" i="3"/>
  <c r="T702" i="3"/>
  <c r="T703" i="3"/>
  <c r="T704" i="3"/>
  <c r="T705" i="3"/>
  <c r="T706" i="3"/>
  <c r="T707" i="3"/>
  <c r="T708" i="3"/>
  <c r="T709" i="3"/>
  <c r="T710" i="3"/>
  <c r="T711" i="3"/>
  <c r="T712" i="3"/>
  <c r="T713" i="3"/>
  <c r="T714" i="3"/>
  <c r="T715" i="3"/>
  <c r="T716" i="3"/>
  <c r="T717" i="3"/>
  <c r="T718" i="3"/>
  <c r="T719" i="3"/>
  <c r="T720" i="3"/>
  <c r="T721" i="3"/>
  <c r="T722" i="3"/>
  <c r="T723" i="3"/>
  <c r="T724" i="3"/>
  <c r="T725" i="3"/>
  <c r="T726" i="3"/>
  <c r="T727" i="3"/>
  <c r="T728" i="3"/>
  <c r="T729" i="3"/>
  <c r="T730" i="3"/>
  <c r="T731" i="3"/>
  <c r="T732" i="3"/>
  <c r="T733" i="3"/>
  <c r="T734" i="3"/>
  <c r="T735" i="3"/>
  <c r="T736" i="3"/>
  <c r="T737" i="3"/>
  <c r="T738" i="3"/>
  <c r="T739" i="3"/>
  <c r="T740" i="3"/>
  <c r="T741" i="3"/>
  <c r="T742" i="3"/>
  <c r="T743" i="3"/>
  <c r="T744" i="3"/>
  <c r="T745" i="3"/>
  <c r="T746" i="3"/>
  <c r="T747" i="3"/>
  <c r="T748" i="3"/>
  <c r="T749" i="3"/>
  <c r="T750" i="3"/>
  <c r="T751" i="3"/>
  <c r="T752" i="3"/>
  <c r="T753" i="3"/>
  <c r="T754" i="3"/>
  <c r="T755" i="3"/>
  <c r="T756" i="3"/>
  <c r="T757" i="3"/>
  <c r="T758" i="3"/>
  <c r="T759" i="3"/>
  <c r="T760" i="3"/>
  <c r="T761" i="3"/>
  <c r="T762" i="3"/>
  <c r="T763" i="3"/>
  <c r="T764" i="3"/>
  <c r="T765" i="3"/>
  <c r="T766" i="3"/>
  <c r="T767" i="3"/>
  <c r="T768" i="3"/>
  <c r="T769" i="3"/>
  <c r="T770" i="3"/>
  <c r="T771" i="3"/>
  <c r="T772" i="3"/>
  <c r="T773" i="3"/>
  <c r="T774" i="3"/>
  <c r="T775" i="3"/>
  <c r="T776" i="3"/>
  <c r="T777" i="3"/>
  <c r="T778" i="3"/>
  <c r="T779" i="3"/>
  <c r="T780" i="3"/>
  <c r="T781" i="3"/>
  <c r="T782" i="3"/>
  <c r="T783" i="3"/>
  <c r="T784" i="3"/>
  <c r="T785" i="3"/>
  <c r="T786" i="3"/>
  <c r="T787" i="3"/>
  <c r="T788" i="3"/>
  <c r="T789" i="3"/>
  <c r="T790" i="3"/>
  <c r="T791" i="3"/>
  <c r="T792" i="3"/>
  <c r="T793" i="3"/>
  <c r="T794" i="3"/>
  <c r="T795" i="3"/>
  <c r="T796" i="3"/>
  <c r="T797" i="3"/>
  <c r="T798" i="3"/>
  <c r="T799" i="3"/>
  <c r="T800" i="3"/>
  <c r="T801" i="3"/>
  <c r="T802" i="3"/>
  <c r="T803" i="3"/>
  <c r="T804" i="3"/>
  <c r="T805" i="3"/>
  <c r="T806" i="3"/>
  <c r="T807" i="3"/>
  <c r="T808" i="3"/>
  <c r="T809" i="3"/>
  <c r="T810" i="3"/>
  <c r="T811" i="3"/>
  <c r="T812" i="3"/>
  <c r="T813" i="3"/>
  <c r="T814" i="3"/>
  <c r="T815" i="3"/>
  <c r="T816" i="3"/>
  <c r="T817" i="3"/>
  <c r="T818" i="3"/>
  <c r="T819" i="3"/>
  <c r="T820" i="3"/>
  <c r="T821" i="3"/>
  <c r="T822" i="3"/>
  <c r="T823" i="3"/>
  <c r="T824" i="3"/>
  <c r="T825" i="3"/>
  <c r="T826" i="3"/>
  <c r="T827" i="3"/>
  <c r="T828" i="3"/>
  <c r="T829" i="3"/>
  <c r="T830" i="3"/>
  <c r="T831" i="3"/>
  <c r="T832" i="3"/>
  <c r="T833" i="3"/>
  <c r="T834" i="3"/>
  <c r="T835" i="3"/>
  <c r="T836" i="3"/>
  <c r="T837" i="3"/>
  <c r="T838" i="3"/>
  <c r="T839" i="3"/>
  <c r="T840" i="3"/>
  <c r="T841" i="3"/>
  <c r="T842" i="3"/>
  <c r="T843" i="3"/>
  <c r="T844" i="3"/>
  <c r="T845" i="3"/>
  <c r="T846" i="3"/>
  <c r="T847" i="3"/>
  <c r="T848" i="3"/>
  <c r="T849" i="3"/>
  <c r="T850" i="3"/>
  <c r="T851" i="3"/>
  <c r="T852" i="3"/>
  <c r="T853" i="3"/>
  <c r="T854" i="3"/>
  <c r="T855" i="3"/>
  <c r="T856" i="3"/>
  <c r="T857" i="3"/>
  <c r="T858" i="3"/>
  <c r="T859" i="3"/>
  <c r="T860" i="3"/>
  <c r="T861" i="3"/>
  <c r="T862" i="3"/>
  <c r="T863" i="3"/>
  <c r="T864" i="3"/>
  <c r="T865" i="3"/>
  <c r="T866" i="3"/>
  <c r="T867" i="3"/>
  <c r="T868" i="3"/>
  <c r="T869" i="3"/>
  <c r="T870" i="3"/>
  <c r="T871" i="3"/>
  <c r="T872" i="3"/>
  <c r="T873" i="3"/>
  <c r="T874" i="3"/>
  <c r="T875" i="3"/>
  <c r="T876" i="3"/>
  <c r="T877" i="3"/>
  <c r="T878" i="3"/>
  <c r="T879" i="3"/>
  <c r="T880" i="3"/>
  <c r="T881" i="3"/>
  <c r="T882" i="3"/>
  <c r="T883" i="3"/>
  <c r="T884" i="3"/>
  <c r="T885" i="3"/>
  <c r="T886" i="3"/>
  <c r="T887" i="3"/>
  <c r="T888" i="3"/>
  <c r="T889" i="3"/>
  <c r="T890" i="3"/>
  <c r="T891" i="3"/>
  <c r="T892" i="3"/>
  <c r="T893" i="3"/>
  <c r="T894" i="3"/>
  <c r="T895" i="3"/>
  <c r="T896" i="3"/>
  <c r="T897" i="3"/>
  <c r="T898" i="3"/>
  <c r="T899" i="3"/>
  <c r="T900" i="3"/>
  <c r="T901" i="3"/>
  <c r="T902" i="3"/>
  <c r="T903" i="3"/>
  <c r="T904" i="3"/>
  <c r="T905" i="3"/>
  <c r="T906" i="3"/>
  <c r="T907" i="3"/>
  <c r="T908" i="3"/>
  <c r="T909" i="3"/>
  <c r="T910" i="3"/>
  <c r="T911" i="3"/>
  <c r="T912" i="3"/>
  <c r="T913" i="3"/>
  <c r="T914" i="3"/>
  <c r="T915" i="3"/>
  <c r="T916" i="3"/>
  <c r="T917" i="3"/>
  <c r="T918" i="3"/>
  <c r="T919" i="3"/>
  <c r="T920" i="3"/>
  <c r="T921" i="3"/>
  <c r="T922" i="3"/>
  <c r="T923" i="3"/>
  <c r="T924" i="3"/>
  <c r="T925" i="3"/>
  <c r="T926" i="3"/>
  <c r="T927" i="3"/>
  <c r="T928" i="3"/>
  <c r="T929" i="3"/>
  <c r="T930" i="3"/>
  <c r="T931" i="3"/>
  <c r="T932" i="3"/>
  <c r="T933" i="3"/>
  <c r="T934" i="3"/>
  <c r="T935" i="3"/>
  <c r="T936" i="3"/>
  <c r="T937" i="3"/>
  <c r="T938" i="3"/>
  <c r="T939" i="3"/>
  <c r="T940" i="3"/>
  <c r="T941" i="3"/>
  <c r="T942" i="3"/>
  <c r="T943" i="3"/>
  <c r="T944" i="3"/>
  <c r="T945" i="3"/>
  <c r="T946" i="3"/>
  <c r="T947" i="3"/>
  <c r="T948" i="3"/>
  <c r="T949" i="3"/>
  <c r="T950" i="3"/>
  <c r="T951" i="3"/>
  <c r="T952" i="3"/>
  <c r="T953" i="3"/>
  <c r="T954" i="3"/>
  <c r="T955" i="3"/>
  <c r="T956" i="3"/>
  <c r="T957" i="3"/>
  <c r="T958" i="3"/>
  <c r="T959" i="3"/>
  <c r="T960" i="3"/>
  <c r="T961" i="3"/>
  <c r="T962" i="3"/>
  <c r="T963" i="3"/>
  <c r="T964" i="3"/>
  <c r="T965" i="3"/>
  <c r="T966" i="3"/>
  <c r="T967" i="3"/>
  <c r="T968" i="3"/>
  <c r="T969" i="3"/>
  <c r="T970" i="3"/>
  <c r="T971" i="3"/>
  <c r="T972" i="3"/>
  <c r="T973" i="3"/>
  <c r="T974" i="3"/>
  <c r="T975" i="3"/>
  <c r="T976" i="3"/>
  <c r="T977" i="3"/>
  <c r="T978" i="3"/>
  <c r="T979" i="3"/>
  <c r="T980" i="3"/>
  <c r="T981" i="3"/>
  <c r="T982" i="3"/>
  <c r="T983" i="3"/>
  <c r="T984" i="3"/>
  <c r="T985" i="3"/>
  <c r="T986" i="3"/>
  <c r="T987" i="3"/>
  <c r="T988" i="3"/>
  <c r="T989" i="3"/>
  <c r="T990" i="3"/>
  <c r="T991" i="3"/>
  <c r="T992" i="3"/>
  <c r="T993" i="3"/>
  <c r="T994" i="3"/>
  <c r="T995" i="3"/>
  <c r="T996" i="3"/>
  <c r="T997" i="3"/>
  <c r="T998" i="3"/>
  <c r="T999" i="3"/>
  <c r="T1000" i="3"/>
  <c r="T1001" i="3"/>
  <c r="T1002" i="3"/>
  <c r="T1003" i="3"/>
  <c r="T1004" i="3"/>
  <c r="T1005" i="3"/>
  <c r="T1006" i="3"/>
  <c r="T1007" i="3"/>
  <c r="T1008" i="3"/>
  <c r="T1009" i="3"/>
  <c r="T1010" i="3"/>
  <c r="T1011" i="3"/>
  <c r="T1012" i="3"/>
  <c r="T1013" i="3"/>
  <c r="T1014" i="3"/>
  <c r="T1015" i="3"/>
  <c r="T1016" i="3"/>
  <c r="T1017" i="3"/>
  <c r="T1018" i="3"/>
  <c r="T1019" i="3"/>
  <c r="T1020" i="3"/>
  <c r="T1021" i="3"/>
  <c r="T1022" i="3"/>
  <c r="T1023" i="3"/>
  <c r="T1024" i="3"/>
  <c r="T1025" i="3"/>
  <c r="T1026" i="3"/>
  <c r="T1027" i="3"/>
  <c r="T1028" i="3"/>
  <c r="T1029" i="3"/>
  <c r="T1030" i="3"/>
  <c r="T1031" i="3"/>
  <c r="T1032" i="3"/>
  <c r="T1033" i="3"/>
  <c r="T1034" i="3"/>
  <c r="T1035" i="3"/>
  <c r="T1036" i="3"/>
  <c r="T1037" i="3"/>
  <c r="T1038" i="3"/>
  <c r="T1039" i="3"/>
  <c r="T1040" i="3"/>
  <c r="T1041" i="3"/>
  <c r="T1042" i="3"/>
  <c r="T1043" i="3"/>
  <c r="T1044" i="3"/>
  <c r="T1045" i="3"/>
  <c r="T1046" i="3"/>
  <c r="T1047" i="3"/>
  <c r="T1048" i="3"/>
  <c r="T1049" i="3"/>
  <c r="T1050" i="3"/>
  <c r="T1051" i="3"/>
  <c r="T1052" i="3"/>
  <c r="T1053" i="3"/>
  <c r="T1054" i="3"/>
  <c r="T1055" i="3"/>
  <c r="T1056" i="3"/>
  <c r="T1057" i="3"/>
  <c r="T1058" i="3"/>
  <c r="T1059" i="3"/>
  <c r="T1060" i="3"/>
  <c r="T1061" i="3"/>
  <c r="T1062" i="3"/>
  <c r="T1063" i="3"/>
  <c r="T1064" i="3"/>
  <c r="T1065" i="3"/>
  <c r="T1066" i="3"/>
  <c r="T1067" i="3"/>
  <c r="T1068" i="3"/>
  <c r="T1069" i="3"/>
  <c r="T1070" i="3"/>
  <c r="T1071" i="3"/>
  <c r="T1072" i="3"/>
  <c r="T1073" i="3"/>
  <c r="T1074" i="3"/>
  <c r="T1075" i="3"/>
  <c r="T1076" i="3"/>
  <c r="T1077" i="3"/>
  <c r="T1078" i="3"/>
  <c r="T1079" i="3"/>
  <c r="T1080" i="3"/>
  <c r="T1081" i="3"/>
  <c r="T1082" i="3"/>
  <c r="T1083" i="3"/>
  <c r="T1084" i="3"/>
  <c r="T1085" i="3"/>
  <c r="T1086" i="3"/>
  <c r="T1087" i="3"/>
  <c r="T1088" i="3"/>
  <c r="T1089" i="3"/>
  <c r="T1090" i="3"/>
  <c r="T1091" i="3"/>
  <c r="T1092" i="3"/>
  <c r="T1093" i="3"/>
  <c r="T1094" i="3"/>
  <c r="T1095" i="3"/>
  <c r="T1096" i="3"/>
  <c r="T1097" i="3"/>
  <c r="T1098" i="3"/>
  <c r="T1099" i="3"/>
  <c r="T1100" i="3"/>
  <c r="T1101" i="3"/>
  <c r="T1102" i="3"/>
  <c r="T1103" i="3"/>
  <c r="T1104" i="3"/>
  <c r="T1105" i="3"/>
  <c r="T1106" i="3"/>
  <c r="T1107" i="3"/>
  <c r="T1108" i="3"/>
  <c r="T1109" i="3"/>
  <c r="T1110" i="3"/>
  <c r="T1111" i="3"/>
  <c r="T1112" i="3"/>
  <c r="T1113" i="3"/>
  <c r="T1114" i="3"/>
  <c r="T1115" i="3"/>
  <c r="T1116" i="3"/>
  <c r="T1117" i="3"/>
  <c r="T1118" i="3"/>
  <c r="T1119" i="3"/>
  <c r="T1120" i="3"/>
  <c r="T1121" i="3"/>
  <c r="T1122" i="3"/>
  <c r="T1123" i="3"/>
  <c r="T1124" i="3"/>
  <c r="T1125" i="3"/>
  <c r="T1126" i="3"/>
  <c r="T1127" i="3"/>
  <c r="T1128" i="3"/>
  <c r="T1129" i="3"/>
  <c r="T1130" i="3"/>
  <c r="T1131" i="3"/>
  <c r="T1132" i="3"/>
  <c r="T1133" i="3"/>
  <c r="T1134" i="3"/>
  <c r="T1135" i="3"/>
  <c r="T1136" i="3"/>
  <c r="T1137" i="3"/>
  <c r="T1138" i="3"/>
  <c r="T1139" i="3"/>
  <c r="T1140" i="3"/>
  <c r="T1141" i="3"/>
  <c r="T1142" i="3"/>
  <c r="T1143" i="3"/>
  <c r="T1144" i="3"/>
  <c r="T1145" i="3"/>
  <c r="T1146" i="3"/>
  <c r="T1147" i="3"/>
  <c r="T1148" i="3"/>
  <c r="T1149" i="3"/>
  <c r="T1150" i="3"/>
  <c r="T1151" i="3"/>
  <c r="T1152" i="3"/>
  <c r="T1153" i="3"/>
  <c r="T1154" i="3"/>
  <c r="T1155" i="3"/>
  <c r="T1156" i="3"/>
  <c r="T1157" i="3"/>
  <c r="T1158" i="3"/>
  <c r="T1159" i="3"/>
  <c r="T1160" i="3"/>
  <c r="T1161" i="3"/>
  <c r="T1162" i="3"/>
  <c r="T1163" i="3"/>
  <c r="T1164" i="3"/>
  <c r="T1165" i="3"/>
  <c r="T1166" i="3"/>
  <c r="T1167" i="3"/>
  <c r="T1168" i="3"/>
  <c r="T1169" i="3"/>
  <c r="T1170" i="3"/>
  <c r="T1171" i="3"/>
  <c r="T1172" i="3"/>
  <c r="T1173" i="3"/>
  <c r="T1174" i="3"/>
  <c r="T1175" i="3"/>
  <c r="T1176" i="3"/>
  <c r="T1177" i="3"/>
  <c r="T1178" i="3"/>
  <c r="T1179" i="3"/>
  <c r="T1180" i="3"/>
  <c r="T1181" i="3"/>
  <c r="T1182" i="3"/>
  <c r="T1183" i="3"/>
  <c r="T1184" i="3"/>
  <c r="T1185" i="3"/>
  <c r="T1186" i="3"/>
  <c r="T1187" i="3"/>
  <c r="T1188" i="3"/>
  <c r="T1189" i="3"/>
  <c r="T1190" i="3"/>
  <c r="T1191" i="3"/>
  <c r="T1192" i="3"/>
  <c r="T1193" i="3"/>
  <c r="T1194" i="3"/>
  <c r="T1195" i="3"/>
  <c r="T1196" i="3"/>
  <c r="T1197" i="3"/>
  <c r="T1198" i="3"/>
  <c r="T1199" i="3"/>
  <c r="T1200" i="3"/>
  <c r="T1201" i="3"/>
  <c r="T1202" i="3"/>
  <c r="T1203" i="3"/>
  <c r="T1204" i="3"/>
  <c r="T1205" i="3"/>
  <c r="T1206" i="3"/>
  <c r="T1207" i="3"/>
  <c r="T1208" i="3"/>
  <c r="T1209" i="3"/>
  <c r="T1210" i="3"/>
  <c r="T1211" i="3"/>
  <c r="T1212" i="3"/>
  <c r="T1213" i="3"/>
  <c r="T1214" i="3"/>
  <c r="T1215" i="3"/>
  <c r="T1216" i="3"/>
  <c r="T1217" i="3"/>
  <c r="T1218" i="3"/>
  <c r="T1219" i="3"/>
  <c r="T1220" i="3"/>
  <c r="T1221" i="3"/>
  <c r="T1222" i="3"/>
  <c r="T1223" i="3"/>
  <c r="T1224" i="3"/>
  <c r="T1225" i="3"/>
  <c r="T1226" i="3"/>
  <c r="T1227" i="3"/>
  <c r="T1228" i="3"/>
  <c r="T1229" i="3"/>
  <c r="T1230" i="3"/>
  <c r="T1231" i="3"/>
  <c r="T1232" i="3"/>
  <c r="T1233" i="3"/>
  <c r="T1234" i="3"/>
  <c r="T1235" i="3"/>
  <c r="T1236" i="3"/>
  <c r="T1237" i="3"/>
  <c r="T1238" i="3"/>
  <c r="T1239" i="3"/>
  <c r="T1240" i="3"/>
  <c r="T1241" i="3"/>
  <c r="T1242" i="3"/>
  <c r="T1243" i="3"/>
  <c r="T1244" i="3"/>
  <c r="T1245" i="3"/>
  <c r="T1246" i="3"/>
  <c r="T1247" i="3"/>
  <c r="T1248" i="3"/>
  <c r="T1249" i="3"/>
  <c r="T1250" i="3"/>
  <c r="T1251" i="3"/>
  <c r="T1252" i="3"/>
  <c r="T1253" i="3"/>
  <c r="T1254" i="3"/>
  <c r="T1255" i="3"/>
  <c r="T1256" i="3"/>
  <c r="T1257" i="3"/>
  <c r="T1258" i="3"/>
  <c r="T1259" i="3"/>
  <c r="T1260" i="3"/>
  <c r="T1261" i="3"/>
  <c r="T1262" i="3"/>
  <c r="T1263" i="3"/>
  <c r="T1264" i="3"/>
  <c r="T1265" i="3"/>
  <c r="T1266" i="3"/>
  <c r="T1267" i="3"/>
  <c r="T1268" i="3"/>
  <c r="T1269" i="3"/>
  <c r="T1270" i="3"/>
  <c r="T1271" i="3"/>
  <c r="T1272" i="3"/>
  <c r="T1273" i="3"/>
  <c r="T1274" i="3"/>
  <c r="T1275" i="3"/>
  <c r="T1276" i="3"/>
  <c r="T1277" i="3"/>
  <c r="T1278" i="3"/>
  <c r="T1279" i="3"/>
  <c r="T1280" i="3"/>
  <c r="T1281" i="3"/>
  <c r="T1282" i="3"/>
  <c r="T1283" i="3"/>
  <c r="T1284" i="3"/>
  <c r="T1285" i="3"/>
  <c r="T1286" i="3"/>
  <c r="T1287" i="3"/>
  <c r="T1288" i="3"/>
  <c r="T1289" i="3"/>
  <c r="T1290" i="3"/>
  <c r="T1291" i="3"/>
  <c r="T1292" i="3"/>
  <c r="T1293" i="3"/>
  <c r="T1294" i="3"/>
  <c r="T1295" i="3"/>
  <c r="T1296" i="3"/>
  <c r="T1297" i="3"/>
  <c r="T1298" i="3"/>
  <c r="T1299" i="3"/>
  <c r="T1300" i="3"/>
  <c r="T1301" i="3"/>
  <c r="T1302" i="3"/>
  <c r="T1303" i="3"/>
  <c r="T1304" i="3"/>
  <c r="T1305" i="3"/>
  <c r="T1306" i="3"/>
  <c r="T1307" i="3"/>
  <c r="T1308" i="3"/>
  <c r="T1309" i="3"/>
  <c r="T1310" i="3"/>
  <c r="T1311" i="3"/>
  <c r="T1312" i="3"/>
  <c r="T1313" i="3"/>
  <c r="T1314" i="3"/>
  <c r="T1315" i="3"/>
  <c r="T1316" i="3"/>
  <c r="T1317" i="3"/>
  <c r="T1318" i="3"/>
  <c r="T1319" i="3"/>
  <c r="T1320" i="3"/>
  <c r="T1321" i="3"/>
  <c r="T1322" i="3"/>
  <c r="T1323" i="3"/>
  <c r="T1324" i="3"/>
  <c r="T1325" i="3"/>
  <c r="T1326" i="3"/>
  <c r="T1327" i="3"/>
  <c r="T1328" i="3"/>
  <c r="T1329" i="3"/>
  <c r="T1330" i="3"/>
  <c r="T1331" i="3"/>
  <c r="T1332" i="3"/>
  <c r="T1333" i="3"/>
  <c r="T1334" i="3"/>
  <c r="T1335" i="3"/>
  <c r="T1336" i="3"/>
  <c r="T1337" i="3"/>
  <c r="T1338" i="3"/>
  <c r="T1339" i="3"/>
  <c r="T1340" i="3"/>
  <c r="T1341" i="3"/>
  <c r="T1342" i="3"/>
  <c r="T1343" i="3"/>
  <c r="T1344" i="3"/>
  <c r="T1345" i="3"/>
  <c r="T1346" i="3"/>
  <c r="T1347" i="3"/>
  <c r="T1348" i="3"/>
  <c r="T1349" i="3"/>
  <c r="T1350" i="3"/>
  <c r="T1351" i="3"/>
  <c r="T1352" i="3"/>
  <c r="T1353" i="3"/>
  <c r="T1354" i="3"/>
  <c r="T1355" i="3"/>
  <c r="T1356" i="3"/>
  <c r="T1357" i="3"/>
  <c r="T1358" i="3"/>
  <c r="T1359" i="3"/>
  <c r="T1360" i="3"/>
  <c r="T1361" i="3"/>
  <c r="T1362" i="3"/>
  <c r="T1363" i="3"/>
  <c r="T1364" i="3"/>
  <c r="T1365" i="3"/>
  <c r="T1366" i="3"/>
  <c r="T1367" i="3"/>
  <c r="T1368" i="3"/>
  <c r="T1369" i="3"/>
  <c r="T1370" i="3"/>
  <c r="T1371" i="3"/>
  <c r="T1372" i="3"/>
  <c r="T1373" i="3"/>
  <c r="T1374" i="3"/>
  <c r="T1375" i="3"/>
  <c r="T1376" i="3"/>
  <c r="T1377" i="3"/>
  <c r="T1378" i="3"/>
  <c r="T1379" i="3"/>
  <c r="T1380" i="3"/>
  <c r="T1381" i="3"/>
  <c r="T1382" i="3"/>
  <c r="T1383" i="3"/>
  <c r="T1384" i="3"/>
  <c r="T1385" i="3"/>
  <c r="T1386" i="3"/>
  <c r="T1387" i="3"/>
  <c r="T1388" i="3"/>
  <c r="T1389" i="3"/>
  <c r="T1390" i="3"/>
  <c r="T1391" i="3"/>
  <c r="T1392" i="3"/>
  <c r="T1393" i="3"/>
  <c r="T1394" i="3"/>
  <c r="T1395" i="3"/>
  <c r="T1396" i="3"/>
  <c r="T1397" i="3"/>
  <c r="T1398" i="3"/>
  <c r="T1399" i="3"/>
  <c r="T1400" i="3"/>
  <c r="T1401" i="3"/>
  <c r="T1402" i="3"/>
  <c r="T1403" i="3"/>
  <c r="T1404" i="3"/>
  <c r="T1405" i="3"/>
  <c r="T1406" i="3"/>
  <c r="T1407" i="3"/>
  <c r="T1408" i="3"/>
  <c r="T1409" i="3"/>
  <c r="T1410" i="3"/>
  <c r="T1411" i="3"/>
  <c r="T1412" i="3"/>
  <c r="T1413" i="3"/>
  <c r="T1414" i="3"/>
  <c r="T1415" i="3"/>
  <c r="T1416" i="3"/>
  <c r="T1417" i="3"/>
  <c r="T1418" i="3"/>
  <c r="T1419" i="3"/>
  <c r="T1420" i="3"/>
  <c r="T1421" i="3"/>
  <c r="T1422" i="3"/>
  <c r="T1423" i="3"/>
  <c r="T1424" i="3"/>
  <c r="T1425" i="3"/>
  <c r="T1426" i="3"/>
  <c r="T1427" i="3"/>
  <c r="T1428" i="3"/>
  <c r="T1429" i="3"/>
  <c r="T1430" i="3"/>
  <c r="T1431" i="3"/>
  <c r="T1432" i="3"/>
  <c r="T1433" i="3"/>
  <c r="T1434" i="3"/>
  <c r="T1435" i="3"/>
  <c r="T1436" i="3"/>
  <c r="T1437" i="3"/>
  <c r="T1438" i="3"/>
  <c r="T1439" i="3"/>
  <c r="T1440" i="3"/>
  <c r="T1441" i="3"/>
  <c r="T1442" i="3"/>
  <c r="T1443" i="3"/>
  <c r="T1444" i="3"/>
  <c r="T1445" i="3"/>
  <c r="T1446" i="3"/>
  <c r="T1447" i="3"/>
  <c r="T1448" i="3"/>
  <c r="T1449" i="3"/>
  <c r="T1450" i="3"/>
  <c r="T1451" i="3"/>
  <c r="T1452" i="3"/>
  <c r="T1453" i="3"/>
  <c r="T1454" i="3"/>
  <c r="T1455" i="3"/>
  <c r="T1456" i="3"/>
  <c r="T1457" i="3"/>
  <c r="T1458" i="3"/>
  <c r="T1459" i="3"/>
  <c r="T1460" i="3"/>
  <c r="T1461" i="3"/>
  <c r="T1462" i="3"/>
  <c r="T1463" i="3"/>
  <c r="T1464" i="3"/>
  <c r="T1465" i="3"/>
  <c r="T1466" i="3"/>
  <c r="T1467" i="3"/>
  <c r="T1468" i="3"/>
  <c r="T1469" i="3"/>
  <c r="T1470" i="3"/>
  <c r="T1471" i="3"/>
  <c r="T1472" i="3"/>
  <c r="T1473" i="3"/>
  <c r="T1474" i="3"/>
  <c r="T1475" i="3"/>
  <c r="T1476" i="3"/>
  <c r="T1477" i="3"/>
  <c r="T1478" i="3"/>
  <c r="T1479" i="3"/>
  <c r="T1480" i="3"/>
  <c r="T1481" i="3"/>
  <c r="T1482" i="3"/>
  <c r="T1483" i="3"/>
  <c r="T1484" i="3"/>
  <c r="T1485" i="3"/>
  <c r="T1486" i="3"/>
  <c r="T1487" i="3"/>
  <c r="T1488" i="3"/>
  <c r="T1489" i="3"/>
  <c r="T1490" i="3"/>
  <c r="T1491" i="3"/>
  <c r="T1492" i="3"/>
  <c r="T1493" i="3"/>
  <c r="T1494" i="3"/>
  <c r="T1495" i="3"/>
  <c r="T1496" i="3"/>
  <c r="T1497" i="3"/>
  <c r="T1498" i="3"/>
  <c r="T1499" i="3"/>
  <c r="T1500" i="3"/>
  <c r="T1501" i="3"/>
  <c r="T1502" i="3"/>
  <c r="T1503" i="3"/>
  <c r="T1504" i="3"/>
  <c r="T1505" i="3"/>
  <c r="T1506" i="3"/>
  <c r="T1507" i="3"/>
  <c r="T1508" i="3"/>
  <c r="T1509" i="3"/>
  <c r="T1510" i="3"/>
  <c r="T1511" i="3"/>
  <c r="T1512" i="3"/>
  <c r="T1513" i="3"/>
  <c r="T1514" i="3"/>
  <c r="T1515" i="3"/>
  <c r="T1516" i="3"/>
  <c r="T1517" i="3"/>
  <c r="T1518" i="3"/>
  <c r="T1519" i="3"/>
  <c r="T1520" i="3"/>
  <c r="T1521" i="3"/>
  <c r="T1522" i="3"/>
  <c r="T1523" i="3"/>
  <c r="T1524" i="3"/>
  <c r="T1525" i="3"/>
  <c r="T1526" i="3"/>
  <c r="T1527" i="3"/>
  <c r="T1528" i="3"/>
  <c r="T1529" i="3"/>
  <c r="T1530" i="3"/>
  <c r="T1531" i="3"/>
  <c r="T1532" i="3"/>
  <c r="T1533" i="3"/>
  <c r="T1534" i="3"/>
  <c r="T1535" i="3"/>
  <c r="T1536" i="3"/>
  <c r="T1537" i="3"/>
  <c r="T1538" i="3"/>
  <c r="T1539" i="3"/>
  <c r="T1540" i="3"/>
  <c r="T1541" i="3"/>
  <c r="T1542" i="3"/>
  <c r="T1543" i="3"/>
  <c r="T1544" i="3"/>
  <c r="T1545" i="3"/>
  <c r="T1546" i="3"/>
  <c r="T1547" i="3"/>
  <c r="T1548" i="3"/>
  <c r="T1549" i="3"/>
  <c r="T1550" i="3"/>
  <c r="T1551" i="3"/>
  <c r="T1552" i="3"/>
  <c r="T1553" i="3"/>
  <c r="T1554" i="3"/>
  <c r="T1555" i="3"/>
  <c r="T1556" i="3"/>
  <c r="T1557" i="3"/>
  <c r="T1558" i="3"/>
  <c r="T1559" i="3"/>
  <c r="T1560" i="3"/>
  <c r="T1561" i="3"/>
  <c r="T1562" i="3"/>
  <c r="T1563" i="3"/>
  <c r="T1564" i="3"/>
  <c r="T1565" i="3"/>
  <c r="T1566" i="3"/>
  <c r="T1567" i="3"/>
  <c r="T1568" i="3"/>
  <c r="T1569" i="3"/>
  <c r="T1570" i="3"/>
  <c r="T1571" i="3"/>
  <c r="T1572" i="3"/>
  <c r="T1573" i="3"/>
  <c r="T1574" i="3"/>
  <c r="T1575" i="3"/>
  <c r="T1576" i="3"/>
  <c r="T1577" i="3"/>
  <c r="T1578" i="3"/>
  <c r="T1579" i="3"/>
  <c r="T1580" i="3"/>
  <c r="T1581" i="3"/>
  <c r="T1582" i="3"/>
  <c r="T1583" i="3"/>
  <c r="T1584" i="3"/>
  <c r="T1585" i="3"/>
  <c r="T1586" i="3"/>
  <c r="T1587" i="3"/>
  <c r="T1588" i="3"/>
  <c r="T1589" i="3"/>
  <c r="T1590" i="3"/>
  <c r="T1591" i="3"/>
  <c r="T1592" i="3"/>
  <c r="T1593" i="3"/>
  <c r="T1594" i="3"/>
  <c r="T1595" i="3"/>
  <c r="T1596" i="3"/>
  <c r="T1597" i="3"/>
  <c r="T1598" i="3"/>
  <c r="T1599" i="3"/>
  <c r="T1600" i="3"/>
  <c r="T1601" i="3"/>
  <c r="T1602" i="3"/>
  <c r="T1603" i="3"/>
  <c r="T1604" i="3"/>
  <c r="T1605" i="3"/>
  <c r="T1606" i="3"/>
  <c r="T1607" i="3"/>
  <c r="T1608" i="3"/>
  <c r="T1609" i="3"/>
  <c r="T1610" i="3"/>
  <c r="T1611" i="3"/>
  <c r="T1612" i="3"/>
  <c r="T1613" i="3"/>
  <c r="T1614" i="3"/>
  <c r="T1615" i="3"/>
  <c r="T1616" i="3"/>
  <c r="T1617" i="3"/>
  <c r="T1618" i="3"/>
  <c r="T1619" i="3"/>
  <c r="T1620" i="3"/>
  <c r="T1621" i="3"/>
  <c r="T1622" i="3"/>
  <c r="T1623" i="3"/>
  <c r="T1624" i="3"/>
  <c r="T1625" i="3"/>
  <c r="T1626" i="3"/>
  <c r="T1627" i="3"/>
  <c r="T1628" i="3"/>
  <c r="T1629" i="3"/>
  <c r="T1630" i="3"/>
  <c r="T1631" i="3"/>
  <c r="T1632" i="3"/>
  <c r="T1633" i="3"/>
  <c r="T1634" i="3"/>
  <c r="T1635" i="3"/>
  <c r="T1636" i="3"/>
  <c r="T1637" i="3"/>
  <c r="T1638" i="3"/>
  <c r="T1639" i="3"/>
  <c r="T1640" i="3"/>
  <c r="T1641" i="3"/>
  <c r="T1642" i="3"/>
  <c r="T1643" i="3"/>
  <c r="T1644" i="3"/>
  <c r="T1645" i="3"/>
  <c r="T1646" i="3"/>
  <c r="T1647" i="3"/>
  <c r="T1648" i="3"/>
  <c r="T1649" i="3"/>
  <c r="T1650" i="3"/>
  <c r="T1651" i="3"/>
  <c r="T1652" i="3"/>
  <c r="T1653" i="3"/>
  <c r="T1654" i="3"/>
  <c r="T1655" i="3"/>
  <c r="T1656" i="3"/>
  <c r="T1657" i="3"/>
  <c r="T1658" i="3"/>
  <c r="T1659" i="3"/>
  <c r="T1660" i="3"/>
  <c r="T1661" i="3"/>
  <c r="T1662" i="3"/>
  <c r="T1663" i="3"/>
  <c r="T1664" i="3"/>
  <c r="T1665" i="3"/>
  <c r="T1666" i="3"/>
  <c r="T1667" i="3"/>
  <c r="T1668" i="3"/>
  <c r="T1669" i="3"/>
  <c r="T1670" i="3"/>
  <c r="T1671" i="3"/>
  <c r="T1672" i="3"/>
  <c r="T1673" i="3"/>
  <c r="T1674" i="3"/>
  <c r="T1675" i="3"/>
  <c r="T1676" i="3"/>
  <c r="T1677" i="3"/>
  <c r="T1678" i="3"/>
  <c r="T1679" i="3"/>
  <c r="T1680" i="3"/>
  <c r="T1681" i="3"/>
  <c r="T1682" i="3"/>
  <c r="T1683" i="3"/>
  <c r="T1684" i="3"/>
  <c r="T1685" i="3"/>
  <c r="T1686" i="3"/>
  <c r="T1687" i="3"/>
  <c r="T1688" i="3"/>
  <c r="T1689" i="3"/>
  <c r="T1690" i="3"/>
  <c r="T1691" i="3"/>
  <c r="T1692" i="3"/>
  <c r="T1693" i="3"/>
  <c r="T1694" i="3"/>
  <c r="T1695" i="3"/>
  <c r="T1696" i="3"/>
  <c r="T1697" i="3"/>
  <c r="T1698" i="3"/>
  <c r="T1699" i="3"/>
  <c r="T1700" i="3"/>
  <c r="T1701" i="3"/>
  <c r="T1702" i="3"/>
  <c r="T1703" i="3"/>
  <c r="T1704" i="3"/>
  <c r="T1705" i="3"/>
  <c r="T1706" i="3"/>
  <c r="T1707" i="3"/>
  <c r="T1708" i="3"/>
  <c r="T1709" i="3"/>
  <c r="T1710" i="3"/>
  <c r="T1711" i="3"/>
  <c r="T1712" i="3"/>
  <c r="T1713" i="3"/>
  <c r="T1714" i="3"/>
  <c r="T1715" i="3"/>
  <c r="T1716" i="3"/>
  <c r="T1717" i="3"/>
  <c r="T1718" i="3"/>
  <c r="T1719" i="3"/>
  <c r="T1720" i="3"/>
  <c r="T1721" i="3"/>
  <c r="T1722" i="3"/>
  <c r="T1723" i="3"/>
  <c r="T1724" i="3"/>
  <c r="T1725" i="3"/>
  <c r="T1726" i="3"/>
  <c r="T1727" i="3"/>
  <c r="T1728" i="3"/>
  <c r="T1729" i="3"/>
  <c r="T1730" i="3"/>
  <c r="T1731" i="3"/>
  <c r="T1732" i="3"/>
  <c r="T1733" i="3"/>
  <c r="T1734" i="3"/>
  <c r="T1735" i="3"/>
  <c r="T1736" i="3"/>
  <c r="T1737" i="3"/>
  <c r="T1738" i="3"/>
  <c r="T1739" i="3"/>
  <c r="T1740" i="3"/>
  <c r="T1741" i="3"/>
  <c r="T1742" i="3"/>
  <c r="T1743" i="3"/>
  <c r="T1744" i="3"/>
  <c r="T1745" i="3"/>
  <c r="T1746" i="3"/>
  <c r="T1747" i="3"/>
  <c r="T1748" i="3"/>
  <c r="T1749" i="3"/>
  <c r="T1750" i="3"/>
  <c r="T1751" i="3"/>
  <c r="T1752" i="3"/>
  <c r="T1753" i="3"/>
  <c r="T1754" i="3"/>
  <c r="T1755" i="3"/>
  <c r="T1756" i="3"/>
  <c r="T1757" i="3"/>
  <c r="T1758" i="3"/>
  <c r="T1759" i="3"/>
  <c r="T1760" i="3"/>
  <c r="T1761" i="3"/>
  <c r="T1762" i="3"/>
  <c r="T1763" i="3"/>
  <c r="T1764" i="3"/>
  <c r="T1765" i="3"/>
  <c r="T1766" i="3"/>
  <c r="T1767" i="3"/>
  <c r="T1768" i="3"/>
  <c r="T1769" i="3"/>
  <c r="T1770" i="3"/>
  <c r="T1771" i="3"/>
  <c r="T1772" i="3"/>
  <c r="T1773" i="3"/>
  <c r="T1774" i="3"/>
  <c r="T1775" i="3"/>
  <c r="T1776" i="3"/>
  <c r="T1777" i="3"/>
  <c r="T1778" i="3"/>
  <c r="T1779" i="3"/>
  <c r="T1780" i="3"/>
  <c r="T1781" i="3"/>
  <c r="T1782" i="3"/>
  <c r="T1783" i="3"/>
  <c r="T1784" i="3"/>
  <c r="T1785" i="3"/>
  <c r="T1786" i="3"/>
  <c r="T1787" i="3"/>
  <c r="T1788" i="3"/>
  <c r="T1789" i="3"/>
  <c r="T1790" i="3"/>
  <c r="T1791" i="3"/>
  <c r="T1792" i="3"/>
  <c r="T1793" i="3"/>
  <c r="T1794" i="3"/>
  <c r="T1795" i="3"/>
  <c r="T1796" i="3"/>
  <c r="T1797" i="3"/>
  <c r="T1798" i="3"/>
  <c r="T1799" i="3"/>
  <c r="T1800" i="3"/>
  <c r="T1801" i="3"/>
  <c r="T1802" i="3"/>
  <c r="T1803" i="3"/>
  <c r="T1804" i="3"/>
  <c r="T1805" i="3"/>
  <c r="T1806" i="3"/>
  <c r="T1807" i="3"/>
  <c r="T1808" i="3"/>
  <c r="T1809" i="3"/>
  <c r="T1810" i="3"/>
  <c r="T1811" i="3"/>
  <c r="T1812" i="3"/>
  <c r="T1813" i="3"/>
  <c r="T1814" i="3"/>
  <c r="T1815" i="3"/>
  <c r="T1816" i="3"/>
  <c r="T1817" i="3"/>
  <c r="T1818" i="3"/>
  <c r="T1819" i="3"/>
  <c r="T1820" i="3"/>
  <c r="T1821" i="3"/>
  <c r="T1822" i="3"/>
  <c r="T1823" i="3"/>
  <c r="T1824" i="3"/>
  <c r="T1825" i="3"/>
  <c r="T1826" i="3"/>
  <c r="T1827" i="3"/>
  <c r="T1828" i="3"/>
  <c r="T1829" i="3"/>
  <c r="T1830" i="3"/>
  <c r="T1831" i="3"/>
  <c r="T1832" i="3"/>
  <c r="T1833" i="3"/>
  <c r="T1834" i="3"/>
  <c r="T1835" i="3"/>
  <c r="T1836" i="3"/>
  <c r="T1837" i="3"/>
  <c r="T1838" i="3"/>
  <c r="T1839" i="3"/>
  <c r="T1840" i="3"/>
  <c r="T1841" i="3"/>
  <c r="T1842" i="3"/>
  <c r="T1843" i="3"/>
  <c r="T1844" i="3"/>
  <c r="T1845" i="3"/>
  <c r="T1846" i="3"/>
  <c r="T1847" i="3"/>
  <c r="T1848" i="3"/>
  <c r="T1849" i="3"/>
  <c r="T1850" i="3"/>
  <c r="T1851" i="3"/>
  <c r="T1852" i="3"/>
  <c r="T1853" i="3"/>
  <c r="T1854" i="3"/>
  <c r="T1855" i="3"/>
  <c r="T1856" i="3"/>
  <c r="T1857" i="3"/>
  <c r="T1858" i="3"/>
  <c r="T1859" i="3"/>
  <c r="T1860" i="3"/>
  <c r="T1861" i="3"/>
  <c r="T1862" i="3"/>
  <c r="T1863" i="3"/>
  <c r="T1864" i="3"/>
  <c r="T1865" i="3"/>
  <c r="T1866" i="3"/>
  <c r="T1867" i="3"/>
  <c r="T1868" i="3"/>
  <c r="T1869" i="3"/>
  <c r="T1870" i="3"/>
  <c r="T1871" i="3"/>
  <c r="T1872" i="3"/>
  <c r="T1873" i="3"/>
  <c r="T1874" i="3"/>
  <c r="T1875" i="3"/>
  <c r="T1876" i="3"/>
  <c r="T1877" i="3"/>
  <c r="T1878" i="3"/>
  <c r="T1879" i="3"/>
  <c r="T1880" i="3"/>
  <c r="T1881" i="3"/>
  <c r="T1882" i="3"/>
  <c r="T1883" i="3"/>
  <c r="T1884" i="3"/>
  <c r="T1885" i="3"/>
  <c r="T1886" i="3"/>
  <c r="T1887" i="3"/>
  <c r="T1888" i="3"/>
  <c r="T1889" i="3"/>
  <c r="T1890" i="3"/>
  <c r="T1891" i="3"/>
  <c r="T1892" i="3"/>
  <c r="T1893" i="3"/>
  <c r="T1894" i="3"/>
  <c r="T1895" i="3"/>
  <c r="T1896" i="3"/>
  <c r="T1897" i="3"/>
  <c r="T1898" i="3"/>
  <c r="T1899" i="3"/>
  <c r="T1900" i="3"/>
  <c r="T1901" i="3"/>
  <c r="T1902" i="3"/>
  <c r="T1903" i="3"/>
  <c r="T1904" i="3"/>
  <c r="T1905" i="3"/>
  <c r="T1906" i="3"/>
  <c r="T1907" i="3"/>
  <c r="T1908" i="3"/>
  <c r="T1909" i="3"/>
  <c r="T1910" i="3"/>
  <c r="T1911" i="3"/>
  <c r="T1912" i="3"/>
  <c r="T1913" i="3"/>
  <c r="T1914" i="3"/>
  <c r="T1915" i="3"/>
  <c r="T1916" i="3"/>
  <c r="T1917" i="3"/>
  <c r="T1918" i="3"/>
  <c r="T1919" i="3"/>
  <c r="T1920" i="3"/>
  <c r="T1921" i="3"/>
  <c r="T1922" i="3"/>
  <c r="T1923" i="3"/>
  <c r="T1924" i="3"/>
  <c r="T1925" i="3"/>
  <c r="T1926" i="3"/>
  <c r="T1927" i="3"/>
  <c r="T1928" i="3"/>
  <c r="T1929" i="3"/>
  <c r="T1930" i="3"/>
  <c r="T1931" i="3"/>
  <c r="T1932" i="3"/>
  <c r="T1933" i="3"/>
  <c r="T1934" i="3"/>
  <c r="T1935" i="3"/>
  <c r="T1936" i="3"/>
  <c r="T1937" i="3"/>
  <c r="T1938" i="3"/>
  <c r="T1939" i="3"/>
  <c r="T1940" i="3"/>
  <c r="T1941" i="3"/>
  <c r="T1942" i="3"/>
  <c r="T1943" i="3"/>
  <c r="T1944" i="3"/>
  <c r="T1945" i="3"/>
  <c r="T1946" i="3"/>
  <c r="T1947" i="3"/>
  <c r="T1948" i="3"/>
  <c r="T1949" i="3"/>
  <c r="T1950" i="3"/>
  <c r="T1951" i="3"/>
  <c r="T1952" i="3"/>
  <c r="T1953" i="3"/>
  <c r="T1954" i="3"/>
  <c r="T1955" i="3"/>
  <c r="T1956" i="3"/>
  <c r="T1957" i="3"/>
  <c r="T1958" i="3"/>
  <c r="T1959" i="3"/>
  <c r="T1960" i="3"/>
  <c r="T1961" i="3"/>
  <c r="T1962" i="3"/>
  <c r="T1963" i="3"/>
  <c r="T1964" i="3"/>
  <c r="T1965" i="3"/>
  <c r="T1966" i="3"/>
  <c r="T1967" i="3"/>
  <c r="T1968" i="3"/>
  <c r="T1969" i="3"/>
  <c r="T1970" i="3"/>
  <c r="T1971" i="3"/>
  <c r="T1972" i="3"/>
  <c r="T1973" i="3"/>
  <c r="T1974" i="3"/>
  <c r="T1975" i="3"/>
  <c r="T1976" i="3"/>
  <c r="T1977" i="3"/>
  <c r="T1978" i="3"/>
  <c r="T1979" i="3"/>
  <c r="T1980" i="3"/>
  <c r="T1981" i="3"/>
  <c r="T1982" i="3"/>
  <c r="T1983" i="3"/>
  <c r="T1984" i="3"/>
  <c r="T1985" i="3"/>
  <c r="T1986" i="3"/>
  <c r="T1987" i="3"/>
  <c r="T1988" i="3"/>
  <c r="T1989" i="3"/>
  <c r="T1990" i="3"/>
  <c r="T1991" i="3"/>
  <c r="T1992" i="3"/>
  <c r="T1993" i="3"/>
  <c r="T1994" i="3"/>
  <c r="T1995" i="3"/>
  <c r="T1996" i="3"/>
  <c r="T1997" i="3"/>
  <c r="T1998" i="3"/>
  <c r="T1999" i="3"/>
  <c r="T2000" i="3"/>
  <c r="T2001" i="3"/>
  <c r="R2001" i="3"/>
  <c r="S2001" i="3" s="1"/>
  <c r="Q2001" i="3"/>
  <c r="O2001" i="3"/>
  <c r="N2001" i="3"/>
  <c r="M2001" i="3"/>
  <c r="K2001" i="3"/>
  <c r="R2000" i="3"/>
  <c r="S2000" i="3" s="1"/>
  <c r="Q2000" i="3"/>
  <c r="O2000" i="3"/>
  <c r="N2000" i="3"/>
  <c r="M2000" i="3"/>
  <c r="K2000" i="3"/>
  <c r="R1999" i="3"/>
  <c r="S1999" i="3" s="1"/>
  <c r="Q1999" i="3"/>
  <c r="O1999" i="3"/>
  <c r="N1999" i="3"/>
  <c r="M1999" i="3"/>
  <c r="K1999" i="3"/>
  <c r="R1998" i="3"/>
  <c r="S1998" i="3" s="1"/>
  <c r="Q1998" i="3"/>
  <c r="O1998" i="3"/>
  <c r="N1998" i="3"/>
  <c r="M1998" i="3"/>
  <c r="K1998" i="3"/>
  <c r="R1997" i="3"/>
  <c r="S1997" i="3" s="1"/>
  <c r="Q1997" i="3"/>
  <c r="O1997" i="3"/>
  <c r="N1997" i="3"/>
  <c r="M1997" i="3"/>
  <c r="K1997" i="3"/>
  <c r="R1996" i="3"/>
  <c r="S1996" i="3" s="1"/>
  <c r="Q1996" i="3"/>
  <c r="O1996" i="3"/>
  <c r="N1996" i="3"/>
  <c r="M1996" i="3"/>
  <c r="K1996" i="3"/>
  <c r="R1995" i="3"/>
  <c r="S1995" i="3" s="1"/>
  <c r="Q1995" i="3"/>
  <c r="O1995" i="3"/>
  <c r="N1995" i="3"/>
  <c r="M1995" i="3"/>
  <c r="K1995" i="3"/>
  <c r="R1994" i="3"/>
  <c r="S1994" i="3" s="1"/>
  <c r="Q1994" i="3"/>
  <c r="O1994" i="3"/>
  <c r="N1994" i="3"/>
  <c r="M1994" i="3"/>
  <c r="K1994" i="3"/>
  <c r="R1993" i="3"/>
  <c r="S1993" i="3" s="1"/>
  <c r="Q1993" i="3"/>
  <c r="O1993" i="3"/>
  <c r="N1993" i="3"/>
  <c r="M1993" i="3"/>
  <c r="K1993" i="3"/>
  <c r="R1992" i="3"/>
  <c r="S1992" i="3" s="1"/>
  <c r="Q1992" i="3"/>
  <c r="O1992" i="3"/>
  <c r="N1992" i="3"/>
  <c r="M1992" i="3"/>
  <c r="K1992" i="3"/>
  <c r="R1991" i="3"/>
  <c r="S1991" i="3" s="1"/>
  <c r="Q1991" i="3"/>
  <c r="O1991" i="3"/>
  <c r="N1991" i="3"/>
  <c r="M1991" i="3"/>
  <c r="K1991" i="3"/>
  <c r="R1990" i="3"/>
  <c r="S1990" i="3" s="1"/>
  <c r="Q1990" i="3"/>
  <c r="O1990" i="3"/>
  <c r="N1990" i="3"/>
  <c r="M1990" i="3"/>
  <c r="K1990" i="3"/>
  <c r="R1989" i="3"/>
  <c r="S1989" i="3" s="1"/>
  <c r="Q1989" i="3"/>
  <c r="O1989" i="3"/>
  <c r="N1989" i="3"/>
  <c r="M1989" i="3"/>
  <c r="K1989" i="3"/>
  <c r="R1988" i="3"/>
  <c r="S1988" i="3" s="1"/>
  <c r="Q1988" i="3"/>
  <c r="O1988" i="3"/>
  <c r="N1988" i="3"/>
  <c r="M1988" i="3"/>
  <c r="K1988" i="3"/>
  <c r="R1987" i="3"/>
  <c r="S1987" i="3" s="1"/>
  <c r="Q1987" i="3"/>
  <c r="O1987" i="3"/>
  <c r="N1987" i="3"/>
  <c r="M1987" i="3"/>
  <c r="K1987" i="3"/>
  <c r="R1986" i="3"/>
  <c r="S1986" i="3" s="1"/>
  <c r="Q1986" i="3"/>
  <c r="O1986" i="3"/>
  <c r="N1986" i="3"/>
  <c r="M1986" i="3"/>
  <c r="K1986" i="3"/>
  <c r="R1985" i="3"/>
  <c r="S1985" i="3" s="1"/>
  <c r="Q1985" i="3"/>
  <c r="O1985" i="3"/>
  <c r="N1985" i="3"/>
  <c r="M1985" i="3"/>
  <c r="K1985" i="3"/>
  <c r="R1984" i="3"/>
  <c r="S1984" i="3" s="1"/>
  <c r="Q1984" i="3"/>
  <c r="O1984" i="3"/>
  <c r="N1984" i="3"/>
  <c r="M1984" i="3"/>
  <c r="K1984" i="3"/>
  <c r="R1983" i="3"/>
  <c r="S1983" i="3" s="1"/>
  <c r="Q1983" i="3"/>
  <c r="O1983" i="3"/>
  <c r="N1983" i="3"/>
  <c r="M1983" i="3"/>
  <c r="K1983" i="3"/>
  <c r="R1982" i="3"/>
  <c r="S1982" i="3" s="1"/>
  <c r="Q1982" i="3"/>
  <c r="O1982" i="3"/>
  <c r="N1982" i="3"/>
  <c r="M1982" i="3"/>
  <c r="K1982" i="3"/>
  <c r="R1981" i="3"/>
  <c r="S1981" i="3" s="1"/>
  <c r="Q1981" i="3"/>
  <c r="O1981" i="3"/>
  <c r="N1981" i="3"/>
  <c r="M1981" i="3"/>
  <c r="K1981" i="3"/>
  <c r="R1980" i="3"/>
  <c r="S1980" i="3" s="1"/>
  <c r="Q1980" i="3"/>
  <c r="O1980" i="3"/>
  <c r="N1980" i="3"/>
  <c r="M1980" i="3"/>
  <c r="K1980" i="3"/>
  <c r="R1979" i="3"/>
  <c r="S1979" i="3" s="1"/>
  <c r="Q1979" i="3"/>
  <c r="O1979" i="3"/>
  <c r="N1979" i="3"/>
  <c r="M1979" i="3"/>
  <c r="K1979" i="3"/>
  <c r="R1978" i="3"/>
  <c r="S1978" i="3" s="1"/>
  <c r="Q1978" i="3"/>
  <c r="O1978" i="3"/>
  <c r="N1978" i="3"/>
  <c r="M1978" i="3"/>
  <c r="K1978" i="3"/>
  <c r="R1977" i="3"/>
  <c r="S1977" i="3" s="1"/>
  <c r="Q1977" i="3"/>
  <c r="O1977" i="3"/>
  <c r="N1977" i="3"/>
  <c r="M1977" i="3"/>
  <c r="K1977" i="3"/>
  <c r="R1976" i="3"/>
  <c r="S1976" i="3" s="1"/>
  <c r="Q1976" i="3"/>
  <c r="O1976" i="3"/>
  <c r="N1976" i="3"/>
  <c r="M1976" i="3"/>
  <c r="K1976" i="3"/>
  <c r="R1975" i="3"/>
  <c r="S1975" i="3" s="1"/>
  <c r="Q1975" i="3"/>
  <c r="O1975" i="3"/>
  <c r="N1975" i="3"/>
  <c r="M1975" i="3"/>
  <c r="K1975" i="3"/>
  <c r="R1974" i="3"/>
  <c r="S1974" i="3" s="1"/>
  <c r="Q1974" i="3"/>
  <c r="O1974" i="3"/>
  <c r="N1974" i="3"/>
  <c r="M1974" i="3"/>
  <c r="K1974" i="3"/>
  <c r="R1973" i="3"/>
  <c r="S1973" i="3" s="1"/>
  <c r="Q1973" i="3"/>
  <c r="O1973" i="3"/>
  <c r="N1973" i="3"/>
  <c r="M1973" i="3"/>
  <c r="K1973" i="3"/>
  <c r="R1972" i="3"/>
  <c r="S1972" i="3" s="1"/>
  <c r="Q1972" i="3"/>
  <c r="O1972" i="3"/>
  <c r="N1972" i="3"/>
  <c r="M1972" i="3"/>
  <c r="K1972" i="3"/>
  <c r="R1971" i="3"/>
  <c r="S1971" i="3" s="1"/>
  <c r="Q1971" i="3"/>
  <c r="O1971" i="3"/>
  <c r="N1971" i="3"/>
  <c r="M1971" i="3"/>
  <c r="K1971" i="3"/>
  <c r="R1970" i="3"/>
  <c r="S1970" i="3" s="1"/>
  <c r="Q1970" i="3"/>
  <c r="O1970" i="3"/>
  <c r="N1970" i="3"/>
  <c r="M1970" i="3"/>
  <c r="K1970" i="3"/>
  <c r="R1969" i="3"/>
  <c r="S1969" i="3" s="1"/>
  <c r="Q1969" i="3"/>
  <c r="O1969" i="3"/>
  <c r="N1969" i="3"/>
  <c r="M1969" i="3"/>
  <c r="K1969" i="3"/>
  <c r="R1968" i="3"/>
  <c r="S1968" i="3" s="1"/>
  <c r="Q1968" i="3"/>
  <c r="O1968" i="3"/>
  <c r="N1968" i="3"/>
  <c r="M1968" i="3"/>
  <c r="K1968" i="3"/>
  <c r="R1967" i="3"/>
  <c r="S1967" i="3" s="1"/>
  <c r="Q1967" i="3"/>
  <c r="O1967" i="3"/>
  <c r="N1967" i="3"/>
  <c r="M1967" i="3"/>
  <c r="K1967" i="3"/>
  <c r="R1966" i="3"/>
  <c r="S1966" i="3" s="1"/>
  <c r="Q1966" i="3"/>
  <c r="O1966" i="3"/>
  <c r="N1966" i="3"/>
  <c r="M1966" i="3"/>
  <c r="K1966" i="3"/>
  <c r="R1965" i="3"/>
  <c r="S1965" i="3" s="1"/>
  <c r="Q1965" i="3"/>
  <c r="O1965" i="3"/>
  <c r="N1965" i="3"/>
  <c r="M1965" i="3"/>
  <c r="K1965" i="3"/>
  <c r="R1964" i="3"/>
  <c r="S1964" i="3" s="1"/>
  <c r="Q1964" i="3"/>
  <c r="O1964" i="3"/>
  <c r="N1964" i="3"/>
  <c r="M1964" i="3"/>
  <c r="K1964" i="3"/>
  <c r="R1963" i="3"/>
  <c r="S1963" i="3" s="1"/>
  <c r="Q1963" i="3"/>
  <c r="O1963" i="3"/>
  <c r="N1963" i="3"/>
  <c r="M1963" i="3"/>
  <c r="K1963" i="3"/>
  <c r="R1962" i="3"/>
  <c r="S1962" i="3" s="1"/>
  <c r="Q1962" i="3"/>
  <c r="O1962" i="3"/>
  <c r="N1962" i="3"/>
  <c r="M1962" i="3"/>
  <c r="K1962" i="3"/>
  <c r="R1961" i="3"/>
  <c r="S1961" i="3" s="1"/>
  <c r="Q1961" i="3"/>
  <c r="O1961" i="3"/>
  <c r="N1961" i="3"/>
  <c r="M1961" i="3"/>
  <c r="K1961" i="3"/>
  <c r="R1960" i="3"/>
  <c r="S1960" i="3" s="1"/>
  <c r="Q1960" i="3"/>
  <c r="O1960" i="3"/>
  <c r="N1960" i="3"/>
  <c r="M1960" i="3"/>
  <c r="K1960" i="3"/>
  <c r="R1959" i="3"/>
  <c r="S1959" i="3" s="1"/>
  <c r="Q1959" i="3"/>
  <c r="O1959" i="3"/>
  <c r="N1959" i="3"/>
  <c r="M1959" i="3"/>
  <c r="K1959" i="3"/>
  <c r="R1958" i="3"/>
  <c r="S1958" i="3" s="1"/>
  <c r="Q1958" i="3"/>
  <c r="O1958" i="3"/>
  <c r="N1958" i="3"/>
  <c r="M1958" i="3"/>
  <c r="K1958" i="3"/>
  <c r="R1957" i="3"/>
  <c r="S1957" i="3" s="1"/>
  <c r="Q1957" i="3"/>
  <c r="O1957" i="3"/>
  <c r="N1957" i="3"/>
  <c r="M1957" i="3"/>
  <c r="K1957" i="3"/>
  <c r="R1956" i="3"/>
  <c r="S1956" i="3" s="1"/>
  <c r="Q1956" i="3"/>
  <c r="O1956" i="3"/>
  <c r="N1956" i="3"/>
  <c r="M1956" i="3"/>
  <c r="K1956" i="3"/>
  <c r="R1955" i="3"/>
  <c r="S1955" i="3" s="1"/>
  <c r="Q1955" i="3"/>
  <c r="O1955" i="3"/>
  <c r="N1955" i="3"/>
  <c r="M1955" i="3"/>
  <c r="K1955" i="3"/>
  <c r="R1954" i="3"/>
  <c r="S1954" i="3" s="1"/>
  <c r="Q1954" i="3"/>
  <c r="O1954" i="3"/>
  <c r="N1954" i="3"/>
  <c r="M1954" i="3"/>
  <c r="K1954" i="3"/>
  <c r="R1953" i="3"/>
  <c r="S1953" i="3" s="1"/>
  <c r="Q1953" i="3"/>
  <c r="O1953" i="3"/>
  <c r="N1953" i="3"/>
  <c r="M1953" i="3"/>
  <c r="K1953" i="3"/>
  <c r="R1952" i="3"/>
  <c r="S1952" i="3" s="1"/>
  <c r="Q1952" i="3"/>
  <c r="O1952" i="3"/>
  <c r="N1952" i="3"/>
  <c r="M1952" i="3"/>
  <c r="K1952" i="3"/>
  <c r="R1951" i="3"/>
  <c r="S1951" i="3" s="1"/>
  <c r="Q1951" i="3"/>
  <c r="O1951" i="3"/>
  <c r="N1951" i="3"/>
  <c r="M1951" i="3"/>
  <c r="K1951" i="3"/>
  <c r="R1950" i="3"/>
  <c r="S1950" i="3" s="1"/>
  <c r="Q1950" i="3"/>
  <c r="O1950" i="3"/>
  <c r="N1950" i="3"/>
  <c r="M1950" i="3"/>
  <c r="K1950" i="3"/>
  <c r="R1949" i="3"/>
  <c r="S1949" i="3" s="1"/>
  <c r="Q1949" i="3"/>
  <c r="O1949" i="3"/>
  <c r="N1949" i="3"/>
  <c r="M1949" i="3"/>
  <c r="K1949" i="3"/>
  <c r="R1948" i="3"/>
  <c r="S1948" i="3" s="1"/>
  <c r="Q1948" i="3"/>
  <c r="O1948" i="3"/>
  <c r="N1948" i="3"/>
  <c r="M1948" i="3"/>
  <c r="K1948" i="3"/>
  <c r="R1947" i="3"/>
  <c r="S1947" i="3" s="1"/>
  <c r="Q1947" i="3"/>
  <c r="O1947" i="3"/>
  <c r="N1947" i="3"/>
  <c r="M1947" i="3"/>
  <c r="K1947" i="3"/>
  <c r="R1946" i="3"/>
  <c r="S1946" i="3" s="1"/>
  <c r="Q1946" i="3"/>
  <c r="O1946" i="3"/>
  <c r="N1946" i="3"/>
  <c r="M1946" i="3"/>
  <c r="K1946" i="3"/>
  <c r="R1945" i="3"/>
  <c r="S1945" i="3" s="1"/>
  <c r="Q1945" i="3"/>
  <c r="O1945" i="3"/>
  <c r="N1945" i="3"/>
  <c r="M1945" i="3"/>
  <c r="K1945" i="3"/>
  <c r="R1944" i="3"/>
  <c r="S1944" i="3" s="1"/>
  <c r="Q1944" i="3"/>
  <c r="O1944" i="3"/>
  <c r="N1944" i="3"/>
  <c r="M1944" i="3"/>
  <c r="K1944" i="3"/>
  <c r="R1943" i="3"/>
  <c r="S1943" i="3" s="1"/>
  <c r="Q1943" i="3"/>
  <c r="O1943" i="3"/>
  <c r="N1943" i="3"/>
  <c r="M1943" i="3"/>
  <c r="K1943" i="3"/>
  <c r="R1942" i="3"/>
  <c r="S1942" i="3" s="1"/>
  <c r="Q1942" i="3"/>
  <c r="O1942" i="3"/>
  <c r="N1942" i="3"/>
  <c r="M1942" i="3"/>
  <c r="K1942" i="3"/>
  <c r="R1941" i="3"/>
  <c r="S1941" i="3" s="1"/>
  <c r="Q1941" i="3"/>
  <c r="O1941" i="3"/>
  <c r="N1941" i="3"/>
  <c r="M1941" i="3"/>
  <c r="K1941" i="3"/>
  <c r="R1940" i="3"/>
  <c r="S1940" i="3" s="1"/>
  <c r="Q1940" i="3"/>
  <c r="O1940" i="3"/>
  <c r="N1940" i="3"/>
  <c r="M1940" i="3"/>
  <c r="K1940" i="3"/>
  <c r="R1939" i="3"/>
  <c r="S1939" i="3" s="1"/>
  <c r="Q1939" i="3"/>
  <c r="O1939" i="3"/>
  <c r="N1939" i="3"/>
  <c r="M1939" i="3"/>
  <c r="K1939" i="3"/>
  <c r="R1938" i="3"/>
  <c r="S1938" i="3" s="1"/>
  <c r="Q1938" i="3"/>
  <c r="O1938" i="3"/>
  <c r="N1938" i="3"/>
  <c r="M1938" i="3"/>
  <c r="K1938" i="3"/>
  <c r="R1937" i="3"/>
  <c r="S1937" i="3" s="1"/>
  <c r="Q1937" i="3"/>
  <c r="O1937" i="3"/>
  <c r="N1937" i="3"/>
  <c r="M1937" i="3"/>
  <c r="K1937" i="3"/>
  <c r="R1936" i="3"/>
  <c r="S1936" i="3" s="1"/>
  <c r="Q1936" i="3"/>
  <c r="O1936" i="3"/>
  <c r="N1936" i="3"/>
  <c r="M1936" i="3"/>
  <c r="K1936" i="3"/>
  <c r="R1935" i="3"/>
  <c r="S1935" i="3" s="1"/>
  <c r="Q1935" i="3"/>
  <c r="O1935" i="3"/>
  <c r="N1935" i="3"/>
  <c r="M1935" i="3"/>
  <c r="K1935" i="3"/>
  <c r="R1934" i="3"/>
  <c r="S1934" i="3" s="1"/>
  <c r="Q1934" i="3"/>
  <c r="O1934" i="3"/>
  <c r="N1934" i="3"/>
  <c r="M1934" i="3"/>
  <c r="K1934" i="3"/>
  <c r="R1933" i="3"/>
  <c r="S1933" i="3" s="1"/>
  <c r="Q1933" i="3"/>
  <c r="O1933" i="3"/>
  <c r="N1933" i="3"/>
  <c r="M1933" i="3"/>
  <c r="K1933" i="3"/>
  <c r="R1932" i="3"/>
  <c r="S1932" i="3" s="1"/>
  <c r="Q1932" i="3"/>
  <c r="O1932" i="3"/>
  <c r="N1932" i="3"/>
  <c r="M1932" i="3"/>
  <c r="K1932" i="3"/>
  <c r="R1931" i="3"/>
  <c r="S1931" i="3" s="1"/>
  <c r="Q1931" i="3"/>
  <c r="O1931" i="3"/>
  <c r="N1931" i="3"/>
  <c r="M1931" i="3"/>
  <c r="K1931" i="3"/>
  <c r="R1930" i="3"/>
  <c r="S1930" i="3" s="1"/>
  <c r="Q1930" i="3"/>
  <c r="O1930" i="3"/>
  <c r="N1930" i="3"/>
  <c r="M1930" i="3"/>
  <c r="K1930" i="3"/>
  <c r="R1929" i="3"/>
  <c r="S1929" i="3" s="1"/>
  <c r="Q1929" i="3"/>
  <c r="O1929" i="3"/>
  <c r="N1929" i="3"/>
  <c r="M1929" i="3"/>
  <c r="K1929" i="3"/>
  <c r="R1928" i="3"/>
  <c r="S1928" i="3" s="1"/>
  <c r="Q1928" i="3"/>
  <c r="O1928" i="3"/>
  <c r="N1928" i="3"/>
  <c r="M1928" i="3"/>
  <c r="K1928" i="3"/>
  <c r="R1927" i="3"/>
  <c r="S1927" i="3" s="1"/>
  <c r="Q1927" i="3"/>
  <c r="O1927" i="3"/>
  <c r="N1927" i="3"/>
  <c r="M1927" i="3"/>
  <c r="K1927" i="3"/>
  <c r="R1926" i="3"/>
  <c r="S1926" i="3" s="1"/>
  <c r="Q1926" i="3"/>
  <c r="O1926" i="3"/>
  <c r="N1926" i="3"/>
  <c r="M1926" i="3"/>
  <c r="K1926" i="3"/>
  <c r="R1925" i="3"/>
  <c r="S1925" i="3" s="1"/>
  <c r="Q1925" i="3"/>
  <c r="O1925" i="3"/>
  <c r="N1925" i="3"/>
  <c r="M1925" i="3"/>
  <c r="K1925" i="3"/>
  <c r="R1924" i="3"/>
  <c r="S1924" i="3" s="1"/>
  <c r="Q1924" i="3"/>
  <c r="O1924" i="3"/>
  <c r="N1924" i="3"/>
  <c r="M1924" i="3"/>
  <c r="K1924" i="3"/>
  <c r="R1923" i="3"/>
  <c r="S1923" i="3" s="1"/>
  <c r="Q1923" i="3"/>
  <c r="O1923" i="3"/>
  <c r="N1923" i="3"/>
  <c r="M1923" i="3"/>
  <c r="K1923" i="3"/>
  <c r="R1922" i="3"/>
  <c r="S1922" i="3" s="1"/>
  <c r="Q1922" i="3"/>
  <c r="O1922" i="3"/>
  <c r="N1922" i="3"/>
  <c r="M1922" i="3"/>
  <c r="K1922" i="3"/>
  <c r="R1921" i="3"/>
  <c r="S1921" i="3" s="1"/>
  <c r="Q1921" i="3"/>
  <c r="O1921" i="3"/>
  <c r="N1921" i="3"/>
  <c r="M1921" i="3"/>
  <c r="K1921" i="3"/>
  <c r="R1920" i="3"/>
  <c r="S1920" i="3" s="1"/>
  <c r="Q1920" i="3"/>
  <c r="O1920" i="3"/>
  <c r="N1920" i="3"/>
  <c r="M1920" i="3"/>
  <c r="K1920" i="3"/>
  <c r="R1919" i="3"/>
  <c r="S1919" i="3" s="1"/>
  <c r="Q1919" i="3"/>
  <c r="O1919" i="3"/>
  <c r="N1919" i="3"/>
  <c r="M1919" i="3"/>
  <c r="K1919" i="3"/>
  <c r="R1918" i="3"/>
  <c r="S1918" i="3" s="1"/>
  <c r="Q1918" i="3"/>
  <c r="O1918" i="3"/>
  <c r="N1918" i="3"/>
  <c r="M1918" i="3"/>
  <c r="K1918" i="3"/>
  <c r="R1917" i="3"/>
  <c r="S1917" i="3" s="1"/>
  <c r="Q1917" i="3"/>
  <c r="O1917" i="3"/>
  <c r="N1917" i="3"/>
  <c r="M1917" i="3"/>
  <c r="K1917" i="3"/>
  <c r="R1916" i="3"/>
  <c r="S1916" i="3" s="1"/>
  <c r="Q1916" i="3"/>
  <c r="O1916" i="3"/>
  <c r="N1916" i="3"/>
  <c r="M1916" i="3"/>
  <c r="K1916" i="3"/>
  <c r="R1915" i="3"/>
  <c r="S1915" i="3" s="1"/>
  <c r="Q1915" i="3"/>
  <c r="O1915" i="3"/>
  <c r="N1915" i="3"/>
  <c r="M1915" i="3"/>
  <c r="K1915" i="3"/>
  <c r="R1914" i="3"/>
  <c r="S1914" i="3" s="1"/>
  <c r="Q1914" i="3"/>
  <c r="O1914" i="3"/>
  <c r="N1914" i="3"/>
  <c r="M1914" i="3"/>
  <c r="K1914" i="3"/>
  <c r="R1913" i="3"/>
  <c r="S1913" i="3" s="1"/>
  <c r="Q1913" i="3"/>
  <c r="O1913" i="3"/>
  <c r="N1913" i="3"/>
  <c r="M1913" i="3"/>
  <c r="K1913" i="3"/>
  <c r="R1912" i="3"/>
  <c r="S1912" i="3" s="1"/>
  <c r="Q1912" i="3"/>
  <c r="O1912" i="3"/>
  <c r="N1912" i="3"/>
  <c r="M1912" i="3"/>
  <c r="K1912" i="3"/>
  <c r="R1911" i="3"/>
  <c r="S1911" i="3" s="1"/>
  <c r="Q1911" i="3"/>
  <c r="O1911" i="3"/>
  <c r="N1911" i="3"/>
  <c r="M1911" i="3"/>
  <c r="K1911" i="3"/>
  <c r="R1910" i="3"/>
  <c r="S1910" i="3" s="1"/>
  <c r="Q1910" i="3"/>
  <c r="O1910" i="3"/>
  <c r="N1910" i="3"/>
  <c r="M1910" i="3"/>
  <c r="K1910" i="3"/>
  <c r="R1909" i="3"/>
  <c r="S1909" i="3" s="1"/>
  <c r="Q1909" i="3"/>
  <c r="O1909" i="3"/>
  <c r="N1909" i="3"/>
  <c r="M1909" i="3"/>
  <c r="K1909" i="3"/>
  <c r="R1908" i="3"/>
  <c r="S1908" i="3" s="1"/>
  <c r="Q1908" i="3"/>
  <c r="O1908" i="3"/>
  <c r="N1908" i="3"/>
  <c r="M1908" i="3"/>
  <c r="K1908" i="3"/>
  <c r="R1907" i="3"/>
  <c r="S1907" i="3" s="1"/>
  <c r="Q1907" i="3"/>
  <c r="O1907" i="3"/>
  <c r="N1907" i="3"/>
  <c r="M1907" i="3"/>
  <c r="K1907" i="3"/>
  <c r="R1906" i="3"/>
  <c r="S1906" i="3" s="1"/>
  <c r="Q1906" i="3"/>
  <c r="O1906" i="3"/>
  <c r="N1906" i="3"/>
  <c r="M1906" i="3"/>
  <c r="K1906" i="3"/>
  <c r="R1905" i="3"/>
  <c r="S1905" i="3" s="1"/>
  <c r="Q1905" i="3"/>
  <c r="O1905" i="3"/>
  <c r="N1905" i="3"/>
  <c r="M1905" i="3"/>
  <c r="K1905" i="3"/>
  <c r="R1904" i="3"/>
  <c r="S1904" i="3" s="1"/>
  <c r="Q1904" i="3"/>
  <c r="O1904" i="3"/>
  <c r="N1904" i="3"/>
  <c r="M1904" i="3"/>
  <c r="K1904" i="3"/>
  <c r="R1903" i="3"/>
  <c r="S1903" i="3" s="1"/>
  <c r="Q1903" i="3"/>
  <c r="O1903" i="3"/>
  <c r="N1903" i="3"/>
  <c r="M1903" i="3"/>
  <c r="K1903" i="3"/>
  <c r="R1902" i="3"/>
  <c r="S1902" i="3" s="1"/>
  <c r="Q1902" i="3"/>
  <c r="O1902" i="3"/>
  <c r="N1902" i="3"/>
  <c r="M1902" i="3"/>
  <c r="K1902" i="3"/>
  <c r="R1901" i="3"/>
  <c r="S1901" i="3" s="1"/>
  <c r="Q1901" i="3"/>
  <c r="O1901" i="3"/>
  <c r="N1901" i="3"/>
  <c r="M1901" i="3"/>
  <c r="K1901" i="3"/>
  <c r="R1900" i="3"/>
  <c r="S1900" i="3" s="1"/>
  <c r="Q1900" i="3"/>
  <c r="O1900" i="3"/>
  <c r="N1900" i="3"/>
  <c r="M1900" i="3"/>
  <c r="K1900" i="3"/>
  <c r="R1899" i="3"/>
  <c r="S1899" i="3" s="1"/>
  <c r="Q1899" i="3"/>
  <c r="O1899" i="3"/>
  <c r="N1899" i="3"/>
  <c r="M1899" i="3"/>
  <c r="K1899" i="3"/>
  <c r="R1898" i="3"/>
  <c r="S1898" i="3" s="1"/>
  <c r="Q1898" i="3"/>
  <c r="O1898" i="3"/>
  <c r="N1898" i="3"/>
  <c r="M1898" i="3"/>
  <c r="K1898" i="3"/>
  <c r="R1897" i="3"/>
  <c r="S1897" i="3" s="1"/>
  <c r="Q1897" i="3"/>
  <c r="O1897" i="3"/>
  <c r="N1897" i="3"/>
  <c r="M1897" i="3"/>
  <c r="K1897" i="3"/>
  <c r="R1896" i="3"/>
  <c r="S1896" i="3" s="1"/>
  <c r="Q1896" i="3"/>
  <c r="O1896" i="3"/>
  <c r="N1896" i="3"/>
  <c r="M1896" i="3"/>
  <c r="K1896" i="3"/>
  <c r="R1895" i="3"/>
  <c r="S1895" i="3" s="1"/>
  <c r="Q1895" i="3"/>
  <c r="O1895" i="3"/>
  <c r="N1895" i="3"/>
  <c r="M1895" i="3"/>
  <c r="K1895" i="3"/>
  <c r="R1894" i="3"/>
  <c r="S1894" i="3" s="1"/>
  <c r="Q1894" i="3"/>
  <c r="O1894" i="3"/>
  <c r="N1894" i="3"/>
  <c r="M1894" i="3"/>
  <c r="K1894" i="3"/>
  <c r="R1893" i="3"/>
  <c r="S1893" i="3" s="1"/>
  <c r="Q1893" i="3"/>
  <c r="O1893" i="3"/>
  <c r="N1893" i="3"/>
  <c r="M1893" i="3"/>
  <c r="K1893" i="3"/>
  <c r="R1892" i="3"/>
  <c r="S1892" i="3" s="1"/>
  <c r="Q1892" i="3"/>
  <c r="O1892" i="3"/>
  <c r="N1892" i="3"/>
  <c r="M1892" i="3"/>
  <c r="K1892" i="3"/>
  <c r="R1891" i="3"/>
  <c r="S1891" i="3" s="1"/>
  <c r="Q1891" i="3"/>
  <c r="O1891" i="3"/>
  <c r="N1891" i="3"/>
  <c r="M1891" i="3"/>
  <c r="K1891" i="3"/>
  <c r="R1890" i="3"/>
  <c r="S1890" i="3" s="1"/>
  <c r="Q1890" i="3"/>
  <c r="O1890" i="3"/>
  <c r="N1890" i="3"/>
  <c r="M1890" i="3"/>
  <c r="K1890" i="3"/>
  <c r="R1889" i="3"/>
  <c r="S1889" i="3" s="1"/>
  <c r="Q1889" i="3"/>
  <c r="O1889" i="3"/>
  <c r="N1889" i="3"/>
  <c r="M1889" i="3"/>
  <c r="K1889" i="3"/>
  <c r="R1888" i="3"/>
  <c r="S1888" i="3" s="1"/>
  <c r="Q1888" i="3"/>
  <c r="O1888" i="3"/>
  <c r="N1888" i="3"/>
  <c r="M1888" i="3"/>
  <c r="K1888" i="3"/>
  <c r="R1887" i="3"/>
  <c r="S1887" i="3" s="1"/>
  <c r="Q1887" i="3"/>
  <c r="O1887" i="3"/>
  <c r="N1887" i="3"/>
  <c r="M1887" i="3"/>
  <c r="K1887" i="3"/>
  <c r="R1886" i="3"/>
  <c r="S1886" i="3" s="1"/>
  <c r="Q1886" i="3"/>
  <c r="O1886" i="3"/>
  <c r="N1886" i="3"/>
  <c r="M1886" i="3"/>
  <c r="K1886" i="3"/>
  <c r="R1885" i="3"/>
  <c r="S1885" i="3" s="1"/>
  <c r="Q1885" i="3"/>
  <c r="O1885" i="3"/>
  <c r="N1885" i="3"/>
  <c r="M1885" i="3"/>
  <c r="K1885" i="3"/>
  <c r="R1884" i="3"/>
  <c r="S1884" i="3" s="1"/>
  <c r="Q1884" i="3"/>
  <c r="O1884" i="3"/>
  <c r="N1884" i="3"/>
  <c r="M1884" i="3"/>
  <c r="K1884" i="3"/>
  <c r="R1883" i="3"/>
  <c r="S1883" i="3" s="1"/>
  <c r="Q1883" i="3"/>
  <c r="O1883" i="3"/>
  <c r="N1883" i="3"/>
  <c r="M1883" i="3"/>
  <c r="K1883" i="3"/>
  <c r="R1882" i="3"/>
  <c r="S1882" i="3" s="1"/>
  <c r="Q1882" i="3"/>
  <c r="O1882" i="3"/>
  <c r="N1882" i="3"/>
  <c r="M1882" i="3"/>
  <c r="K1882" i="3"/>
  <c r="R1881" i="3"/>
  <c r="S1881" i="3" s="1"/>
  <c r="Q1881" i="3"/>
  <c r="O1881" i="3"/>
  <c r="N1881" i="3"/>
  <c r="M1881" i="3"/>
  <c r="K1881" i="3"/>
  <c r="R1880" i="3"/>
  <c r="S1880" i="3" s="1"/>
  <c r="Q1880" i="3"/>
  <c r="O1880" i="3"/>
  <c r="N1880" i="3"/>
  <c r="M1880" i="3"/>
  <c r="K1880" i="3"/>
  <c r="R1879" i="3"/>
  <c r="S1879" i="3" s="1"/>
  <c r="Q1879" i="3"/>
  <c r="O1879" i="3"/>
  <c r="N1879" i="3"/>
  <c r="M1879" i="3"/>
  <c r="K1879" i="3"/>
  <c r="R1878" i="3"/>
  <c r="S1878" i="3" s="1"/>
  <c r="Q1878" i="3"/>
  <c r="O1878" i="3"/>
  <c r="N1878" i="3"/>
  <c r="M1878" i="3"/>
  <c r="K1878" i="3"/>
  <c r="R1877" i="3"/>
  <c r="S1877" i="3" s="1"/>
  <c r="Q1877" i="3"/>
  <c r="O1877" i="3"/>
  <c r="N1877" i="3"/>
  <c r="M1877" i="3"/>
  <c r="K1877" i="3"/>
  <c r="R1876" i="3"/>
  <c r="S1876" i="3" s="1"/>
  <c r="Q1876" i="3"/>
  <c r="O1876" i="3"/>
  <c r="N1876" i="3"/>
  <c r="M1876" i="3"/>
  <c r="K1876" i="3"/>
  <c r="R1875" i="3"/>
  <c r="S1875" i="3" s="1"/>
  <c r="Q1875" i="3"/>
  <c r="O1875" i="3"/>
  <c r="N1875" i="3"/>
  <c r="M1875" i="3"/>
  <c r="K1875" i="3"/>
  <c r="R1874" i="3"/>
  <c r="S1874" i="3" s="1"/>
  <c r="Q1874" i="3"/>
  <c r="O1874" i="3"/>
  <c r="N1874" i="3"/>
  <c r="M1874" i="3"/>
  <c r="K1874" i="3"/>
  <c r="R1873" i="3"/>
  <c r="S1873" i="3" s="1"/>
  <c r="Q1873" i="3"/>
  <c r="O1873" i="3"/>
  <c r="N1873" i="3"/>
  <c r="M1873" i="3"/>
  <c r="K1873" i="3"/>
  <c r="R1872" i="3"/>
  <c r="S1872" i="3" s="1"/>
  <c r="Q1872" i="3"/>
  <c r="O1872" i="3"/>
  <c r="N1872" i="3"/>
  <c r="M1872" i="3"/>
  <c r="K1872" i="3"/>
  <c r="R1871" i="3"/>
  <c r="S1871" i="3" s="1"/>
  <c r="Q1871" i="3"/>
  <c r="O1871" i="3"/>
  <c r="N1871" i="3"/>
  <c r="M1871" i="3"/>
  <c r="K1871" i="3"/>
  <c r="R1870" i="3"/>
  <c r="S1870" i="3" s="1"/>
  <c r="Q1870" i="3"/>
  <c r="O1870" i="3"/>
  <c r="N1870" i="3"/>
  <c r="M1870" i="3"/>
  <c r="K1870" i="3"/>
  <c r="R1869" i="3"/>
  <c r="S1869" i="3" s="1"/>
  <c r="Q1869" i="3"/>
  <c r="O1869" i="3"/>
  <c r="N1869" i="3"/>
  <c r="M1869" i="3"/>
  <c r="K1869" i="3"/>
  <c r="R1868" i="3"/>
  <c r="S1868" i="3" s="1"/>
  <c r="Q1868" i="3"/>
  <c r="O1868" i="3"/>
  <c r="N1868" i="3"/>
  <c r="M1868" i="3"/>
  <c r="K1868" i="3"/>
  <c r="R1867" i="3"/>
  <c r="S1867" i="3" s="1"/>
  <c r="Q1867" i="3"/>
  <c r="O1867" i="3"/>
  <c r="N1867" i="3"/>
  <c r="M1867" i="3"/>
  <c r="K1867" i="3"/>
  <c r="R1866" i="3"/>
  <c r="S1866" i="3" s="1"/>
  <c r="Q1866" i="3"/>
  <c r="O1866" i="3"/>
  <c r="N1866" i="3"/>
  <c r="M1866" i="3"/>
  <c r="K1866" i="3"/>
  <c r="R1865" i="3"/>
  <c r="S1865" i="3" s="1"/>
  <c r="Q1865" i="3"/>
  <c r="O1865" i="3"/>
  <c r="N1865" i="3"/>
  <c r="M1865" i="3"/>
  <c r="K1865" i="3"/>
  <c r="R1864" i="3"/>
  <c r="S1864" i="3" s="1"/>
  <c r="Q1864" i="3"/>
  <c r="O1864" i="3"/>
  <c r="N1864" i="3"/>
  <c r="M1864" i="3"/>
  <c r="K1864" i="3"/>
  <c r="R1863" i="3"/>
  <c r="S1863" i="3" s="1"/>
  <c r="Q1863" i="3"/>
  <c r="O1863" i="3"/>
  <c r="N1863" i="3"/>
  <c r="M1863" i="3"/>
  <c r="K1863" i="3"/>
  <c r="R1862" i="3"/>
  <c r="S1862" i="3" s="1"/>
  <c r="Q1862" i="3"/>
  <c r="O1862" i="3"/>
  <c r="N1862" i="3"/>
  <c r="M1862" i="3"/>
  <c r="K1862" i="3"/>
  <c r="R1861" i="3"/>
  <c r="S1861" i="3" s="1"/>
  <c r="Q1861" i="3"/>
  <c r="O1861" i="3"/>
  <c r="N1861" i="3"/>
  <c r="M1861" i="3"/>
  <c r="K1861" i="3"/>
  <c r="R1860" i="3"/>
  <c r="S1860" i="3" s="1"/>
  <c r="Q1860" i="3"/>
  <c r="O1860" i="3"/>
  <c r="N1860" i="3"/>
  <c r="M1860" i="3"/>
  <c r="K1860" i="3"/>
  <c r="R1859" i="3"/>
  <c r="S1859" i="3" s="1"/>
  <c r="Q1859" i="3"/>
  <c r="O1859" i="3"/>
  <c r="N1859" i="3"/>
  <c r="M1859" i="3"/>
  <c r="K1859" i="3"/>
  <c r="R1858" i="3"/>
  <c r="S1858" i="3" s="1"/>
  <c r="Q1858" i="3"/>
  <c r="O1858" i="3"/>
  <c r="N1858" i="3"/>
  <c r="M1858" i="3"/>
  <c r="K1858" i="3"/>
  <c r="R1857" i="3"/>
  <c r="S1857" i="3" s="1"/>
  <c r="Q1857" i="3"/>
  <c r="O1857" i="3"/>
  <c r="N1857" i="3"/>
  <c r="M1857" i="3"/>
  <c r="K1857" i="3"/>
  <c r="R1856" i="3"/>
  <c r="S1856" i="3" s="1"/>
  <c r="Q1856" i="3"/>
  <c r="O1856" i="3"/>
  <c r="N1856" i="3"/>
  <c r="M1856" i="3"/>
  <c r="K1856" i="3"/>
  <c r="R1855" i="3"/>
  <c r="S1855" i="3" s="1"/>
  <c r="Q1855" i="3"/>
  <c r="O1855" i="3"/>
  <c r="N1855" i="3"/>
  <c r="M1855" i="3"/>
  <c r="K1855" i="3"/>
  <c r="R1854" i="3"/>
  <c r="S1854" i="3" s="1"/>
  <c r="Q1854" i="3"/>
  <c r="O1854" i="3"/>
  <c r="N1854" i="3"/>
  <c r="M1854" i="3"/>
  <c r="K1854" i="3"/>
  <c r="R1853" i="3"/>
  <c r="S1853" i="3" s="1"/>
  <c r="Q1853" i="3"/>
  <c r="O1853" i="3"/>
  <c r="N1853" i="3"/>
  <c r="M1853" i="3"/>
  <c r="K1853" i="3"/>
  <c r="R1852" i="3"/>
  <c r="S1852" i="3" s="1"/>
  <c r="Q1852" i="3"/>
  <c r="O1852" i="3"/>
  <c r="N1852" i="3"/>
  <c r="M1852" i="3"/>
  <c r="K1852" i="3"/>
  <c r="R1851" i="3"/>
  <c r="S1851" i="3" s="1"/>
  <c r="Q1851" i="3"/>
  <c r="O1851" i="3"/>
  <c r="N1851" i="3"/>
  <c r="M1851" i="3"/>
  <c r="K1851" i="3"/>
  <c r="R1850" i="3"/>
  <c r="S1850" i="3" s="1"/>
  <c r="Q1850" i="3"/>
  <c r="O1850" i="3"/>
  <c r="N1850" i="3"/>
  <c r="M1850" i="3"/>
  <c r="K1850" i="3"/>
  <c r="R1849" i="3"/>
  <c r="S1849" i="3" s="1"/>
  <c r="Q1849" i="3"/>
  <c r="O1849" i="3"/>
  <c r="N1849" i="3"/>
  <c r="M1849" i="3"/>
  <c r="K1849" i="3"/>
  <c r="R1848" i="3"/>
  <c r="S1848" i="3" s="1"/>
  <c r="Q1848" i="3"/>
  <c r="O1848" i="3"/>
  <c r="N1848" i="3"/>
  <c r="M1848" i="3"/>
  <c r="K1848" i="3"/>
  <c r="R1847" i="3"/>
  <c r="S1847" i="3" s="1"/>
  <c r="Q1847" i="3"/>
  <c r="O1847" i="3"/>
  <c r="N1847" i="3"/>
  <c r="M1847" i="3"/>
  <c r="K1847" i="3"/>
  <c r="R1846" i="3"/>
  <c r="S1846" i="3" s="1"/>
  <c r="Q1846" i="3"/>
  <c r="O1846" i="3"/>
  <c r="N1846" i="3"/>
  <c r="M1846" i="3"/>
  <c r="K1846" i="3"/>
  <c r="R1845" i="3"/>
  <c r="S1845" i="3" s="1"/>
  <c r="Q1845" i="3"/>
  <c r="O1845" i="3"/>
  <c r="N1845" i="3"/>
  <c r="M1845" i="3"/>
  <c r="K1845" i="3"/>
  <c r="R1844" i="3"/>
  <c r="S1844" i="3" s="1"/>
  <c r="Q1844" i="3"/>
  <c r="O1844" i="3"/>
  <c r="N1844" i="3"/>
  <c r="M1844" i="3"/>
  <c r="K1844" i="3"/>
  <c r="R1843" i="3"/>
  <c r="S1843" i="3" s="1"/>
  <c r="Q1843" i="3"/>
  <c r="O1843" i="3"/>
  <c r="N1843" i="3"/>
  <c r="M1843" i="3"/>
  <c r="K1843" i="3"/>
  <c r="R1842" i="3"/>
  <c r="S1842" i="3" s="1"/>
  <c r="Q1842" i="3"/>
  <c r="O1842" i="3"/>
  <c r="N1842" i="3"/>
  <c r="M1842" i="3"/>
  <c r="K1842" i="3"/>
  <c r="R1841" i="3"/>
  <c r="S1841" i="3" s="1"/>
  <c r="Q1841" i="3"/>
  <c r="O1841" i="3"/>
  <c r="N1841" i="3"/>
  <c r="M1841" i="3"/>
  <c r="K1841" i="3"/>
  <c r="R1840" i="3"/>
  <c r="S1840" i="3" s="1"/>
  <c r="Q1840" i="3"/>
  <c r="O1840" i="3"/>
  <c r="N1840" i="3"/>
  <c r="M1840" i="3"/>
  <c r="K1840" i="3"/>
  <c r="R1839" i="3"/>
  <c r="S1839" i="3" s="1"/>
  <c r="Q1839" i="3"/>
  <c r="O1839" i="3"/>
  <c r="N1839" i="3"/>
  <c r="M1839" i="3"/>
  <c r="K1839" i="3"/>
  <c r="R1838" i="3"/>
  <c r="S1838" i="3" s="1"/>
  <c r="Q1838" i="3"/>
  <c r="O1838" i="3"/>
  <c r="N1838" i="3"/>
  <c r="M1838" i="3"/>
  <c r="K1838" i="3"/>
  <c r="R1837" i="3"/>
  <c r="S1837" i="3" s="1"/>
  <c r="Q1837" i="3"/>
  <c r="O1837" i="3"/>
  <c r="N1837" i="3"/>
  <c r="M1837" i="3"/>
  <c r="K1837" i="3"/>
  <c r="R1836" i="3"/>
  <c r="S1836" i="3" s="1"/>
  <c r="Q1836" i="3"/>
  <c r="O1836" i="3"/>
  <c r="N1836" i="3"/>
  <c r="M1836" i="3"/>
  <c r="K1836" i="3"/>
  <c r="R1835" i="3"/>
  <c r="S1835" i="3" s="1"/>
  <c r="Q1835" i="3"/>
  <c r="O1835" i="3"/>
  <c r="N1835" i="3"/>
  <c r="M1835" i="3"/>
  <c r="K1835" i="3"/>
  <c r="R1834" i="3"/>
  <c r="S1834" i="3" s="1"/>
  <c r="Q1834" i="3"/>
  <c r="O1834" i="3"/>
  <c r="N1834" i="3"/>
  <c r="M1834" i="3"/>
  <c r="K1834" i="3"/>
  <c r="R1833" i="3"/>
  <c r="S1833" i="3" s="1"/>
  <c r="Q1833" i="3"/>
  <c r="O1833" i="3"/>
  <c r="N1833" i="3"/>
  <c r="M1833" i="3"/>
  <c r="K1833" i="3"/>
  <c r="R1832" i="3"/>
  <c r="S1832" i="3" s="1"/>
  <c r="Q1832" i="3"/>
  <c r="O1832" i="3"/>
  <c r="N1832" i="3"/>
  <c r="M1832" i="3"/>
  <c r="K1832" i="3"/>
  <c r="R1831" i="3"/>
  <c r="S1831" i="3" s="1"/>
  <c r="Q1831" i="3"/>
  <c r="O1831" i="3"/>
  <c r="N1831" i="3"/>
  <c r="M1831" i="3"/>
  <c r="K1831" i="3"/>
  <c r="R1830" i="3"/>
  <c r="S1830" i="3" s="1"/>
  <c r="Q1830" i="3"/>
  <c r="O1830" i="3"/>
  <c r="N1830" i="3"/>
  <c r="M1830" i="3"/>
  <c r="K1830" i="3"/>
  <c r="R1829" i="3"/>
  <c r="S1829" i="3" s="1"/>
  <c r="Q1829" i="3"/>
  <c r="O1829" i="3"/>
  <c r="N1829" i="3"/>
  <c r="M1829" i="3"/>
  <c r="K1829" i="3"/>
  <c r="R1828" i="3"/>
  <c r="S1828" i="3" s="1"/>
  <c r="Q1828" i="3"/>
  <c r="O1828" i="3"/>
  <c r="N1828" i="3"/>
  <c r="M1828" i="3"/>
  <c r="K1828" i="3"/>
  <c r="R1827" i="3"/>
  <c r="S1827" i="3" s="1"/>
  <c r="Q1827" i="3"/>
  <c r="O1827" i="3"/>
  <c r="N1827" i="3"/>
  <c r="M1827" i="3"/>
  <c r="K1827" i="3"/>
  <c r="R1826" i="3"/>
  <c r="S1826" i="3" s="1"/>
  <c r="Q1826" i="3"/>
  <c r="O1826" i="3"/>
  <c r="N1826" i="3"/>
  <c r="M1826" i="3"/>
  <c r="K1826" i="3"/>
  <c r="R1825" i="3"/>
  <c r="S1825" i="3" s="1"/>
  <c r="Q1825" i="3"/>
  <c r="O1825" i="3"/>
  <c r="N1825" i="3"/>
  <c r="M1825" i="3"/>
  <c r="K1825" i="3"/>
  <c r="R1824" i="3"/>
  <c r="S1824" i="3" s="1"/>
  <c r="Q1824" i="3"/>
  <c r="O1824" i="3"/>
  <c r="N1824" i="3"/>
  <c r="M1824" i="3"/>
  <c r="K1824" i="3"/>
  <c r="R1823" i="3"/>
  <c r="S1823" i="3" s="1"/>
  <c r="Q1823" i="3"/>
  <c r="O1823" i="3"/>
  <c r="N1823" i="3"/>
  <c r="M1823" i="3"/>
  <c r="K1823" i="3"/>
  <c r="R1822" i="3"/>
  <c r="S1822" i="3" s="1"/>
  <c r="Q1822" i="3"/>
  <c r="O1822" i="3"/>
  <c r="N1822" i="3"/>
  <c r="M1822" i="3"/>
  <c r="K1822" i="3"/>
  <c r="R1821" i="3"/>
  <c r="S1821" i="3" s="1"/>
  <c r="Q1821" i="3"/>
  <c r="O1821" i="3"/>
  <c r="N1821" i="3"/>
  <c r="M1821" i="3"/>
  <c r="K1821" i="3"/>
  <c r="R1820" i="3"/>
  <c r="S1820" i="3" s="1"/>
  <c r="Q1820" i="3"/>
  <c r="O1820" i="3"/>
  <c r="N1820" i="3"/>
  <c r="M1820" i="3"/>
  <c r="K1820" i="3"/>
  <c r="R1819" i="3"/>
  <c r="S1819" i="3" s="1"/>
  <c r="Q1819" i="3"/>
  <c r="O1819" i="3"/>
  <c r="N1819" i="3"/>
  <c r="M1819" i="3"/>
  <c r="K1819" i="3"/>
  <c r="R1818" i="3"/>
  <c r="S1818" i="3" s="1"/>
  <c r="Q1818" i="3"/>
  <c r="O1818" i="3"/>
  <c r="N1818" i="3"/>
  <c r="M1818" i="3"/>
  <c r="K1818" i="3"/>
  <c r="R1817" i="3"/>
  <c r="S1817" i="3" s="1"/>
  <c r="Q1817" i="3"/>
  <c r="O1817" i="3"/>
  <c r="N1817" i="3"/>
  <c r="M1817" i="3"/>
  <c r="K1817" i="3"/>
  <c r="R1816" i="3"/>
  <c r="S1816" i="3" s="1"/>
  <c r="Q1816" i="3"/>
  <c r="O1816" i="3"/>
  <c r="N1816" i="3"/>
  <c r="M1816" i="3"/>
  <c r="K1816" i="3"/>
  <c r="R1815" i="3"/>
  <c r="S1815" i="3" s="1"/>
  <c r="Q1815" i="3"/>
  <c r="O1815" i="3"/>
  <c r="N1815" i="3"/>
  <c r="M1815" i="3"/>
  <c r="K1815" i="3"/>
  <c r="R1814" i="3"/>
  <c r="S1814" i="3" s="1"/>
  <c r="Q1814" i="3"/>
  <c r="O1814" i="3"/>
  <c r="N1814" i="3"/>
  <c r="M1814" i="3"/>
  <c r="K1814" i="3"/>
  <c r="R1813" i="3"/>
  <c r="S1813" i="3" s="1"/>
  <c r="Q1813" i="3"/>
  <c r="O1813" i="3"/>
  <c r="N1813" i="3"/>
  <c r="M1813" i="3"/>
  <c r="K1813" i="3"/>
  <c r="R1812" i="3"/>
  <c r="S1812" i="3" s="1"/>
  <c r="Q1812" i="3"/>
  <c r="O1812" i="3"/>
  <c r="N1812" i="3"/>
  <c r="M1812" i="3"/>
  <c r="K1812" i="3"/>
  <c r="R1811" i="3"/>
  <c r="S1811" i="3" s="1"/>
  <c r="Q1811" i="3"/>
  <c r="O1811" i="3"/>
  <c r="N1811" i="3"/>
  <c r="M1811" i="3"/>
  <c r="K1811" i="3"/>
  <c r="R1810" i="3"/>
  <c r="S1810" i="3" s="1"/>
  <c r="Q1810" i="3"/>
  <c r="O1810" i="3"/>
  <c r="N1810" i="3"/>
  <c r="M1810" i="3"/>
  <c r="K1810" i="3"/>
  <c r="R1809" i="3"/>
  <c r="S1809" i="3" s="1"/>
  <c r="Q1809" i="3"/>
  <c r="O1809" i="3"/>
  <c r="N1809" i="3"/>
  <c r="M1809" i="3"/>
  <c r="K1809" i="3"/>
  <c r="R1808" i="3"/>
  <c r="S1808" i="3" s="1"/>
  <c r="Q1808" i="3"/>
  <c r="O1808" i="3"/>
  <c r="N1808" i="3"/>
  <c r="M1808" i="3"/>
  <c r="K1808" i="3"/>
  <c r="R1807" i="3"/>
  <c r="S1807" i="3" s="1"/>
  <c r="Q1807" i="3"/>
  <c r="O1807" i="3"/>
  <c r="N1807" i="3"/>
  <c r="M1807" i="3"/>
  <c r="K1807" i="3"/>
  <c r="R1806" i="3"/>
  <c r="S1806" i="3" s="1"/>
  <c r="Q1806" i="3"/>
  <c r="O1806" i="3"/>
  <c r="N1806" i="3"/>
  <c r="M1806" i="3"/>
  <c r="K1806" i="3"/>
  <c r="R1805" i="3"/>
  <c r="S1805" i="3" s="1"/>
  <c r="Q1805" i="3"/>
  <c r="O1805" i="3"/>
  <c r="N1805" i="3"/>
  <c r="M1805" i="3"/>
  <c r="K1805" i="3"/>
  <c r="R1804" i="3"/>
  <c r="S1804" i="3" s="1"/>
  <c r="Q1804" i="3"/>
  <c r="O1804" i="3"/>
  <c r="N1804" i="3"/>
  <c r="M1804" i="3"/>
  <c r="K1804" i="3"/>
  <c r="R1803" i="3"/>
  <c r="S1803" i="3" s="1"/>
  <c r="Q1803" i="3"/>
  <c r="O1803" i="3"/>
  <c r="N1803" i="3"/>
  <c r="M1803" i="3"/>
  <c r="K1803" i="3"/>
  <c r="R1802" i="3"/>
  <c r="S1802" i="3" s="1"/>
  <c r="Q1802" i="3"/>
  <c r="O1802" i="3"/>
  <c r="N1802" i="3"/>
  <c r="M1802" i="3"/>
  <c r="K1802" i="3"/>
  <c r="R1801" i="3"/>
  <c r="S1801" i="3" s="1"/>
  <c r="Q1801" i="3"/>
  <c r="O1801" i="3"/>
  <c r="N1801" i="3"/>
  <c r="M1801" i="3"/>
  <c r="K1801" i="3"/>
  <c r="R1800" i="3"/>
  <c r="S1800" i="3" s="1"/>
  <c r="Q1800" i="3"/>
  <c r="O1800" i="3"/>
  <c r="N1800" i="3"/>
  <c r="M1800" i="3"/>
  <c r="K1800" i="3"/>
  <c r="R1799" i="3"/>
  <c r="S1799" i="3" s="1"/>
  <c r="Q1799" i="3"/>
  <c r="O1799" i="3"/>
  <c r="N1799" i="3"/>
  <c r="M1799" i="3"/>
  <c r="K1799" i="3"/>
  <c r="R1798" i="3"/>
  <c r="S1798" i="3" s="1"/>
  <c r="Q1798" i="3"/>
  <c r="O1798" i="3"/>
  <c r="N1798" i="3"/>
  <c r="M1798" i="3"/>
  <c r="K1798" i="3"/>
  <c r="R1797" i="3"/>
  <c r="S1797" i="3" s="1"/>
  <c r="Q1797" i="3"/>
  <c r="O1797" i="3"/>
  <c r="N1797" i="3"/>
  <c r="M1797" i="3"/>
  <c r="K1797" i="3"/>
  <c r="R1796" i="3"/>
  <c r="S1796" i="3" s="1"/>
  <c r="Q1796" i="3"/>
  <c r="O1796" i="3"/>
  <c r="N1796" i="3"/>
  <c r="M1796" i="3"/>
  <c r="K1796" i="3"/>
  <c r="R1795" i="3"/>
  <c r="S1795" i="3" s="1"/>
  <c r="Q1795" i="3"/>
  <c r="O1795" i="3"/>
  <c r="N1795" i="3"/>
  <c r="M1795" i="3"/>
  <c r="K1795" i="3"/>
  <c r="R1794" i="3"/>
  <c r="S1794" i="3" s="1"/>
  <c r="Q1794" i="3"/>
  <c r="O1794" i="3"/>
  <c r="N1794" i="3"/>
  <c r="M1794" i="3"/>
  <c r="K1794" i="3"/>
  <c r="R1793" i="3"/>
  <c r="S1793" i="3" s="1"/>
  <c r="Q1793" i="3"/>
  <c r="O1793" i="3"/>
  <c r="N1793" i="3"/>
  <c r="M1793" i="3"/>
  <c r="K1793" i="3"/>
  <c r="R1792" i="3"/>
  <c r="S1792" i="3" s="1"/>
  <c r="Q1792" i="3"/>
  <c r="O1792" i="3"/>
  <c r="N1792" i="3"/>
  <c r="M1792" i="3"/>
  <c r="K1792" i="3"/>
  <c r="R1791" i="3"/>
  <c r="S1791" i="3" s="1"/>
  <c r="Q1791" i="3"/>
  <c r="O1791" i="3"/>
  <c r="N1791" i="3"/>
  <c r="M1791" i="3"/>
  <c r="K1791" i="3"/>
  <c r="R1790" i="3"/>
  <c r="S1790" i="3" s="1"/>
  <c r="Q1790" i="3"/>
  <c r="O1790" i="3"/>
  <c r="N1790" i="3"/>
  <c r="M1790" i="3"/>
  <c r="K1790" i="3"/>
  <c r="R1789" i="3"/>
  <c r="S1789" i="3" s="1"/>
  <c r="Q1789" i="3"/>
  <c r="O1789" i="3"/>
  <c r="N1789" i="3"/>
  <c r="M1789" i="3"/>
  <c r="K1789" i="3"/>
  <c r="R1788" i="3"/>
  <c r="S1788" i="3" s="1"/>
  <c r="Q1788" i="3"/>
  <c r="O1788" i="3"/>
  <c r="N1788" i="3"/>
  <c r="M1788" i="3"/>
  <c r="K1788" i="3"/>
  <c r="R1787" i="3"/>
  <c r="S1787" i="3" s="1"/>
  <c r="Q1787" i="3"/>
  <c r="O1787" i="3"/>
  <c r="N1787" i="3"/>
  <c r="M1787" i="3"/>
  <c r="K1787" i="3"/>
  <c r="R1786" i="3"/>
  <c r="S1786" i="3" s="1"/>
  <c r="Q1786" i="3"/>
  <c r="O1786" i="3"/>
  <c r="N1786" i="3"/>
  <c r="M1786" i="3"/>
  <c r="K1786" i="3"/>
  <c r="R1785" i="3"/>
  <c r="S1785" i="3" s="1"/>
  <c r="Q1785" i="3"/>
  <c r="O1785" i="3"/>
  <c r="N1785" i="3"/>
  <c r="M1785" i="3"/>
  <c r="K1785" i="3"/>
  <c r="R1784" i="3"/>
  <c r="S1784" i="3" s="1"/>
  <c r="Q1784" i="3"/>
  <c r="O1784" i="3"/>
  <c r="N1784" i="3"/>
  <c r="M1784" i="3"/>
  <c r="K1784" i="3"/>
  <c r="R1783" i="3"/>
  <c r="S1783" i="3" s="1"/>
  <c r="Q1783" i="3"/>
  <c r="O1783" i="3"/>
  <c r="N1783" i="3"/>
  <c r="M1783" i="3"/>
  <c r="K1783" i="3"/>
  <c r="R1782" i="3"/>
  <c r="S1782" i="3" s="1"/>
  <c r="Q1782" i="3"/>
  <c r="O1782" i="3"/>
  <c r="N1782" i="3"/>
  <c r="M1782" i="3"/>
  <c r="K1782" i="3"/>
  <c r="R1781" i="3"/>
  <c r="S1781" i="3" s="1"/>
  <c r="Q1781" i="3"/>
  <c r="O1781" i="3"/>
  <c r="N1781" i="3"/>
  <c r="M1781" i="3"/>
  <c r="K1781" i="3"/>
  <c r="R1780" i="3"/>
  <c r="S1780" i="3" s="1"/>
  <c r="Q1780" i="3"/>
  <c r="O1780" i="3"/>
  <c r="N1780" i="3"/>
  <c r="M1780" i="3"/>
  <c r="K1780" i="3"/>
  <c r="R1779" i="3"/>
  <c r="S1779" i="3" s="1"/>
  <c r="Q1779" i="3"/>
  <c r="O1779" i="3"/>
  <c r="N1779" i="3"/>
  <c r="M1779" i="3"/>
  <c r="K1779" i="3"/>
  <c r="R1778" i="3"/>
  <c r="S1778" i="3" s="1"/>
  <c r="Q1778" i="3"/>
  <c r="O1778" i="3"/>
  <c r="N1778" i="3"/>
  <c r="M1778" i="3"/>
  <c r="K1778" i="3"/>
  <c r="R1777" i="3"/>
  <c r="S1777" i="3" s="1"/>
  <c r="Q1777" i="3"/>
  <c r="O1777" i="3"/>
  <c r="N1777" i="3"/>
  <c r="M1777" i="3"/>
  <c r="K1777" i="3"/>
  <c r="R1776" i="3"/>
  <c r="S1776" i="3" s="1"/>
  <c r="Q1776" i="3"/>
  <c r="O1776" i="3"/>
  <c r="N1776" i="3"/>
  <c r="M1776" i="3"/>
  <c r="K1776" i="3"/>
  <c r="R1775" i="3"/>
  <c r="S1775" i="3" s="1"/>
  <c r="Q1775" i="3"/>
  <c r="O1775" i="3"/>
  <c r="N1775" i="3"/>
  <c r="M1775" i="3"/>
  <c r="K1775" i="3"/>
  <c r="R1774" i="3"/>
  <c r="S1774" i="3" s="1"/>
  <c r="Q1774" i="3"/>
  <c r="O1774" i="3"/>
  <c r="N1774" i="3"/>
  <c r="M1774" i="3"/>
  <c r="K1774" i="3"/>
  <c r="R1773" i="3"/>
  <c r="S1773" i="3" s="1"/>
  <c r="Q1773" i="3"/>
  <c r="O1773" i="3"/>
  <c r="N1773" i="3"/>
  <c r="M1773" i="3"/>
  <c r="K1773" i="3"/>
  <c r="R1772" i="3"/>
  <c r="S1772" i="3" s="1"/>
  <c r="Q1772" i="3"/>
  <c r="O1772" i="3"/>
  <c r="N1772" i="3"/>
  <c r="M1772" i="3"/>
  <c r="K1772" i="3"/>
  <c r="R1771" i="3"/>
  <c r="S1771" i="3" s="1"/>
  <c r="Q1771" i="3"/>
  <c r="O1771" i="3"/>
  <c r="N1771" i="3"/>
  <c r="M1771" i="3"/>
  <c r="K1771" i="3"/>
  <c r="R1770" i="3"/>
  <c r="S1770" i="3" s="1"/>
  <c r="Q1770" i="3"/>
  <c r="O1770" i="3"/>
  <c r="N1770" i="3"/>
  <c r="M1770" i="3"/>
  <c r="K1770" i="3"/>
  <c r="R1769" i="3"/>
  <c r="S1769" i="3" s="1"/>
  <c r="Q1769" i="3"/>
  <c r="O1769" i="3"/>
  <c r="N1769" i="3"/>
  <c r="M1769" i="3"/>
  <c r="K1769" i="3"/>
  <c r="R1768" i="3"/>
  <c r="S1768" i="3" s="1"/>
  <c r="Q1768" i="3"/>
  <c r="O1768" i="3"/>
  <c r="N1768" i="3"/>
  <c r="M1768" i="3"/>
  <c r="K1768" i="3"/>
  <c r="R1767" i="3"/>
  <c r="S1767" i="3" s="1"/>
  <c r="Q1767" i="3"/>
  <c r="O1767" i="3"/>
  <c r="N1767" i="3"/>
  <c r="M1767" i="3"/>
  <c r="K1767" i="3"/>
  <c r="R1766" i="3"/>
  <c r="S1766" i="3" s="1"/>
  <c r="Q1766" i="3"/>
  <c r="O1766" i="3"/>
  <c r="N1766" i="3"/>
  <c r="M1766" i="3"/>
  <c r="K1766" i="3"/>
  <c r="R1765" i="3"/>
  <c r="S1765" i="3" s="1"/>
  <c r="Q1765" i="3"/>
  <c r="O1765" i="3"/>
  <c r="N1765" i="3"/>
  <c r="M1765" i="3"/>
  <c r="K1765" i="3"/>
  <c r="R1764" i="3"/>
  <c r="S1764" i="3" s="1"/>
  <c r="Q1764" i="3"/>
  <c r="O1764" i="3"/>
  <c r="N1764" i="3"/>
  <c r="M1764" i="3"/>
  <c r="K1764" i="3"/>
  <c r="R1763" i="3"/>
  <c r="S1763" i="3" s="1"/>
  <c r="Q1763" i="3"/>
  <c r="O1763" i="3"/>
  <c r="N1763" i="3"/>
  <c r="M1763" i="3"/>
  <c r="K1763" i="3"/>
  <c r="R1762" i="3"/>
  <c r="S1762" i="3" s="1"/>
  <c r="Q1762" i="3"/>
  <c r="O1762" i="3"/>
  <c r="N1762" i="3"/>
  <c r="M1762" i="3"/>
  <c r="K1762" i="3"/>
  <c r="R1761" i="3"/>
  <c r="S1761" i="3" s="1"/>
  <c r="Q1761" i="3"/>
  <c r="O1761" i="3"/>
  <c r="N1761" i="3"/>
  <c r="M1761" i="3"/>
  <c r="K1761" i="3"/>
  <c r="R1760" i="3"/>
  <c r="S1760" i="3" s="1"/>
  <c r="Q1760" i="3"/>
  <c r="O1760" i="3"/>
  <c r="N1760" i="3"/>
  <c r="M1760" i="3"/>
  <c r="K1760" i="3"/>
  <c r="R1759" i="3"/>
  <c r="S1759" i="3" s="1"/>
  <c r="Q1759" i="3"/>
  <c r="O1759" i="3"/>
  <c r="N1759" i="3"/>
  <c r="M1759" i="3"/>
  <c r="K1759" i="3"/>
  <c r="R1758" i="3"/>
  <c r="S1758" i="3" s="1"/>
  <c r="Q1758" i="3"/>
  <c r="O1758" i="3"/>
  <c r="N1758" i="3"/>
  <c r="M1758" i="3"/>
  <c r="K1758" i="3"/>
  <c r="R1757" i="3"/>
  <c r="S1757" i="3" s="1"/>
  <c r="Q1757" i="3"/>
  <c r="O1757" i="3"/>
  <c r="N1757" i="3"/>
  <c r="M1757" i="3"/>
  <c r="K1757" i="3"/>
  <c r="R1756" i="3"/>
  <c r="S1756" i="3" s="1"/>
  <c r="Q1756" i="3"/>
  <c r="O1756" i="3"/>
  <c r="N1756" i="3"/>
  <c r="M1756" i="3"/>
  <c r="K1756" i="3"/>
  <c r="R1755" i="3"/>
  <c r="S1755" i="3" s="1"/>
  <c r="Q1755" i="3"/>
  <c r="O1755" i="3"/>
  <c r="N1755" i="3"/>
  <c r="M1755" i="3"/>
  <c r="K1755" i="3"/>
  <c r="R1754" i="3"/>
  <c r="S1754" i="3" s="1"/>
  <c r="Q1754" i="3"/>
  <c r="O1754" i="3"/>
  <c r="N1754" i="3"/>
  <c r="M1754" i="3"/>
  <c r="K1754" i="3"/>
  <c r="R1753" i="3"/>
  <c r="S1753" i="3" s="1"/>
  <c r="Q1753" i="3"/>
  <c r="O1753" i="3"/>
  <c r="N1753" i="3"/>
  <c r="M1753" i="3"/>
  <c r="K1753" i="3"/>
  <c r="R1752" i="3"/>
  <c r="S1752" i="3" s="1"/>
  <c r="Q1752" i="3"/>
  <c r="O1752" i="3"/>
  <c r="N1752" i="3"/>
  <c r="M1752" i="3"/>
  <c r="K1752" i="3"/>
  <c r="R1751" i="3"/>
  <c r="S1751" i="3" s="1"/>
  <c r="Q1751" i="3"/>
  <c r="O1751" i="3"/>
  <c r="N1751" i="3"/>
  <c r="M1751" i="3"/>
  <c r="K1751" i="3"/>
  <c r="R1750" i="3"/>
  <c r="S1750" i="3" s="1"/>
  <c r="Q1750" i="3"/>
  <c r="O1750" i="3"/>
  <c r="N1750" i="3"/>
  <c r="M1750" i="3"/>
  <c r="K1750" i="3"/>
  <c r="R1749" i="3"/>
  <c r="S1749" i="3" s="1"/>
  <c r="Q1749" i="3"/>
  <c r="O1749" i="3"/>
  <c r="N1749" i="3"/>
  <c r="M1749" i="3"/>
  <c r="K1749" i="3"/>
  <c r="R1748" i="3"/>
  <c r="S1748" i="3" s="1"/>
  <c r="Q1748" i="3"/>
  <c r="O1748" i="3"/>
  <c r="N1748" i="3"/>
  <c r="M1748" i="3"/>
  <c r="K1748" i="3"/>
  <c r="R1747" i="3"/>
  <c r="S1747" i="3" s="1"/>
  <c r="Q1747" i="3"/>
  <c r="O1747" i="3"/>
  <c r="N1747" i="3"/>
  <c r="M1747" i="3"/>
  <c r="K1747" i="3"/>
  <c r="R1746" i="3"/>
  <c r="S1746" i="3" s="1"/>
  <c r="Q1746" i="3"/>
  <c r="O1746" i="3"/>
  <c r="N1746" i="3"/>
  <c r="M1746" i="3"/>
  <c r="K1746" i="3"/>
  <c r="R1745" i="3"/>
  <c r="S1745" i="3" s="1"/>
  <c r="Q1745" i="3"/>
  <c r="O1745" i="3"/>
  <c r="N1745" i="3"/>
  <c r="M1745" i="3"/>
  <c r="K1745" i="3"/>
  <c r="R1744" i="3"/>
  <c r="S1744" i="3" s="1"/>
  <c r="Q1744" i="3"/>
  <c r="O1744" i="3"/>
  <c r="N1744" i="3"/>
  <c r="M1744" i="3"/>
  <c r="K1744" i="3"/>
  <c r="R1743" i="3"/>
  <c r="S1743" i="3" s="1"/>
  <c r="Q1743" i="3"/>
  <c r="O1743" i="3"/>
  <c r="N1743" i="3"/>
  <c r="M1743" i="3"/>
  <c r="K1743" i="3"/>
  <c r="R1742" i="3"/>
  <c r="S1742" i="3" s="1"/>
  <c r="Q1742" i="3"/>
  <c r="O1742" i="3"/>
  <c r="N1742" i="3"/>
  <c r="M1742" i="3"/>
  <c r="K1742" i="3"/>
  <c r="R1741" i="3"/>
  <c r="S1741" i="3" s="1"/>
  <c r="Q1741" i="3"/>
  <c r="O1741" i="3"/>
  <c r="N1741" i="3"/>
  <c r="M1741" i="3"/>
  <c r="K1741" i="3"/>
  <c r="R1740" i="3"/>
  <c r="S1740" i="3" s="1"/>
  <c r="Q1740" i="3"/>
  <c r="O1740" i="3"/>
  <c r="N1740" i="3"/>
  <c r="M1740" i="3"/>
  <c r="K1740" i="3"/>
  <c r="R1739" i="3"/>
  <c r="S1739" i="3" s="1"/>
  <c r="Q1739" i="3"/>
  <c r="O1739" i="3"/>
  <c r="N1739" i="3"/>
  <c r="M1739" i="3"/>
  <c r="K1739" i="3"/>
  <c r="R1738" i="3"/>
  <c r="S1738" i="3" s="1"/>
  <c r="Q1738" i="3"/>
  <c r="O1738" i="3"/>
  <c r="N1738" i="3"/>
  <c r="M1738" i="3"/>
  <c r="K1738" i="3"/>
  <c r="R1737" i="3"/>
  <c r="S1737" i="3" s="1"/>
  <c r="Q1737" i="3"/>
  <c r="O1737" i="3"/>
  <c r="N1737" i="3"/>
  <c r="M1737" i="3"/>
  <c r="K1737" i="3"/>
  <c r="R1736" i="3"/>
  <c r="S1736" i="3" s="1"/>
  <c r="Q1736" i="3"/>
  <c r="O1736" i="3"/>
  <c r="N1736" i="3"/>
  <c r="M1736" i="3"/>
  <c r="K1736" i="3"/>
  <c r="R1735" i="3"/>
  <c r="S1735" i="3" s="1"/>
  <c r="Q1735" i="3"/>
  <c r="O1735" i="3"/>
  <c r="N1735" i="3"/>
  <c r="M1735" i="3"/>
  <c r="K1735" i="3"/>
  <c r="R1734" i="3"/>
  <c r="S1734" i="3" s="1"/>
  <c r="Q1734" i="3"/>
  <c r="O1734" i="3"/>
  <c r="N1734" i="3"/>
  <c r="M1734" i="3"/>
  <c r="K1734" i="3"/>
  <c r="R1733" i="3"/>
  <c r="S1733" i="3" s="1"/>
  <c r="Q1733" i="3"/>
  <c r="O1733" i="3"/>
  <c r="N1733" i="3"/>
  <c r="M1733" i="3"/>
  <c r="K1733" i="3"/>
  <c r="R1732" i="3"/>
  <c r="S1732" i="3" s="1"/>
  <c r="Q1732" i="3"/>
  <c r="O1732" i="3"/>
  <c r="N1732" i="3"/>
  <c r="M1732" i="3"/>
  <c r="K1732" i="3"/>
  <c r="R1731" i="3"/>
  <c r="S1731" i="3" s="1"/>
  <c r="Q1731" i="3"/>
  <c r="O1731" i="3"/>
  <c r="N1731" i="3"/>
  <c r="M1731" i="3"/>
  <c r="K1731" i="3"/>
  <c r="R1730" i="3"/>
  <c r="S1730" i="3" s="1"/>
  <c r="Q1730" i="3"/>
  <c r="O1730" i="3"/>
  <c r="N1730" i="3"/>
  <c r="M1730" i="3"/>
  <c r="K1730" i="3"/>
  <c r="R1729" i="3"/>
  <c r="S1729" i="3" s="1"/>
  <c r="Q1729" i="3"/>
  <c r="O1729" i="3"/>
  <c r="N1729" i="3"/>
  <c r="M1729" i="3"/>
  <c r="K1729" i="3"/>
  <c r="R1728" i="3"/>
  <c r="S1728" i="3" s="1"/>
  <c r="Q1728" i="3"/>
  <c r="O1728" i="3"/>
  <c r="N1728" i="3"/>
  <c r="M1728" i="3"/>
  <c r="K1728" i="3"/>
  <c r="R1727" i="3"/>
  <c r="S1727" i="3" s="1"/>
  <c r="Q1727" i="3"/>
  <c r="O1727" i="3"/>
  <c r="N1727" i="3"/>
  <c r="M1727" i="3"/>
  <c r="K1727" i="3"/>
  <c r="R1726" i="3"/>
  <c r="S1726" i="3" s="1"/>
  <c r="Q1726" i="3"/>
  <c r="O1726" i="3"/>
  <c r="N1726" i="3"/>
  <c r="M1726" i="3"/>
  <c r="K1726" i="3"/>
  <c r="R1725" i="3"/>
  <c r="S1725" i="3" s="1"/>
  <c r="Q1725" i="3"/>
  <c r="O1725" i="3"/>
  <c r="N1725" i="3"/>
  <c r="M1725" i="3"/>
  <c r="K1725" i="3"/>
  <c r="R1724" i="3"/>
  <c r="S1724" i="3" s="1"/>
  <c r="Q1724" i="3"/>
  <c r="O1724" i="3"/>
  <c r="N1724" i="3"/>
  <c r="M1724" i="3"/>
  <c r="K1724" i="3"/>
  <c r="R1723" i="3"/>
  <c r="S1723" i="3" s="1"/>
  <c r="Q1723" i="3"/>
  <c r="O1723" i="3"/>
  <c r="N1723" i="3"/>
  <c r="M1723" i="3"/>
  <c r="K1723" i="3"/>
  <c r="R1722" i="3"/>
  <c r="S1722" i="3" s="1"/>
  <c r="Q1722" i="3"/>
  <c r="O1722" i="3"/>
  <c r="N1722" i="3"/>
  <c r="M1722" i="3"/>
  <c r="K1722" i="3"/>
  <c r="R1721" i="3"/>
  <c r="S1721" i="3" s="1"/>
  <c r="Q1721" i="3"/>
  <c r="O1721" i="3"/>
  <c r="N1721" i="3"/>
  <c r="M1721" i="3"/>
  <c r="K1721" i="3"/>
  <c r="R1720" i="3"/>
  <c r="S1720" i="3" s="1"/>
  <c r="Q1720" i="3"/>
  <c r="O1720" i="3"/>
  <c r="N1720" i="3"/>
  <c r="M1720" i="3"/>
  <c r="K1720" i="3"/>
  <c r="R1719" i="3"/>
  <c r="S1719" i="3" s="1"/>
  <c r="Q1719" i="3"/>
  <c r="O1719" i="3"/>
  <c r="N1719" i="3"/>
  <c r="M1719" i="3"/>
  <c r="K1719" i="3"/>
  <c r="R1718" i="3"/>
  <c r="S1718" i="3" s="1"/>
  <c r="Q1718" i="3"/>
  <c r="O1718" i="3"/>
  <c r="N1718" i="3"/>
  <c r="M1718" i="3"/>
  <c r="K1718" i="3"/>
  <c r="R1717" i="3"/>
  <c r="S1717" i="3" s="1"/>
  <c r="Q1717" i="3"/>
  <c r="O1717" i="3"/>
  <c r="N1717" i="3"/>
  <c r="M1717" i="3"/>
  <c r="K1717" i="3"/>
  <c r="R1716" i="3"/>
  <c r="S1716" i="3" s="1"/>
  <c r="Q1716" i="3"/>
  <c r="O1716" i="3"/>
  <c r="N1716" i="3"/>
  <c r="M1716" i="3"/>
  <c r="K1716" i="3"/>
  <c r="R1715" i="3"/>
  <c r="S1715" i="3" s="1"/>
  <c r="Q1715" i="3"/>
  <c r="O1715" i="3"/>
  <c r="N1715" i="3"/>
  <c r="M1715" i="3"/>
  <c r="K1715" i="3"/>
  <c r="R1714" i="3"/>
  <c r="S1714" i="3" s="1"/>
  <c r="Q1714" i="3"/>
  <c r="O1714" i="3"/>
  <c r="N1714" i="3"/>
  <c r="M1714" i="3"/>
  <c r="K1714" i="3"/>
  <c r="R1713" i="3"/>
  <c r="S1713" i="3" s="1"/>
  <c r="Q1713" i="3"/>
  <c r="O1713" i="3"/>
  <c r="N1713" i="3"/>
  <c r="M1713" i="3"/>
  <c r="K1713" i="3"/>
  <c r="R1712" i="3"/>
  <c r="S1712" i="3" s="1"/>
  <c r="Q1712" i="3"/>
  <c r="O1712" i="3"/>
  <c r="N1712" i="3"/>
  <c r="M1712" i="3"/>
  <c r="K1712" i="3"/>
  <c r="R1711" i="3"/>
  <c r="S1711" i="3" s="1"/>
  <c r="Q1711" i="3"/>
  <c r="O1711" i="3"/>
  <c r="N1711" i="3"/>
  <c r="M1711" i="3"/>
  <c r="K1711" i="3"/>
  <c r="R1710" i="3"/>
  <c r="S1710" i="3" s="1"/>
  <c r="Q1710" i="3"/>
  <c r="O1710" i="3"/>
  <c r="N1710" i="3"/>
  <c r="M1710" i="3"/>
  <c r="K1710" i="3"/>
  <c r="R1709" i="3"/>
  <c r="S1709" i="3" s="1"/>
  <c r="Q1709" i="3"/>
  <c r="O1709" i="3"/>
  <c r="N1709" i="3"/>
  <c r="M1709" i="3"/>
  <c r="K1709" i="3"/>
  <c r="R1708" i="3"/>
  <c r="S1708" i="3" s="1"/>
  <c r="Q1708" i="3"/>
  <c r="O1708" i="3"/>
  <c r="N1708" i="3"/>
  <c r="M1708" i="3"/>
  <c r="K1708" i="3"/>
  <c r="R1707" i="3"/>
  <c r="S1707" i="3" s="1"/>
  <c r="Q1707" i="3"/>
  <c r="O1707" i="3"/>
  <c r="N1707" i="3"/>
  <c r="M1707" i="3"/>
  <c r="K1707" i="3"/>
  <c r="R1706" i="3"/>
  <c r="S1706" i="3" s="1"/>
  <c r="Q1706" i="3"/>
  <c r="O1706" i="3"/>
  <c r="N1706" i="3"/>
  <c r="M1706" i="3"/>
  <c r="K1706" i="3"/>
  <c r="R1705" i="3"/>
  <c r="S1705" i="3" s="1"/>
  <c r="Q1705" i="3"/>
  <c r="O1705" i="3"/>
  <c r="N1705" i="3"/>
  <c r="M1705" i="3"/>
  <c r="K1705" i="3"/>
  <c r="R1704" i="3"/>
  <c r="S1704" i="3" s="1"/>
  <c r="Q1704" i="3"/>
  <c r="O1704" i="3"/>
  <c r="N1704" i="3"/>
  <c r="M1704" i="3"/>
  <c r="K1704" i="3"/>
  <c r="R1703" i="3"/>
  <c r="S1703" i="3" s="1"/>
  <c r="Q1703" i="3"/>
  <c r="O1703" i="3"/>
  <c r="N1703" i="3"/>
  <c r="M1703" i="3"/>
  <c r="K1703" i="3"/>
  <c r="R1702" i="3"/>
  <c r="S1702" i="3" s="1"/>
  <c r="Q1702" i="3"/>
  <c r="O1702" i="3"/>
  <c r="N1702" i="3"/>
  <c r="M1702" i="3"/>
  <c r="K1702" i="3"/>
  <c r="R1701" i="3"/>
  <c r="S1701" i="3" s="1"/>
  <c r="Q1701" i="3"/>
  <c r="O1701" i="3"/>
  <c r="N1701" i="3"/>
  <c r="M1701" i="3"/>
  <c r="K1701" i="3"/>
  <c r="R1700" i="3"/>
  <c r="S1700" i="3" s="1"/>
  <c r="Q1700" i="3"/>
  <c r="O1700" i="3"/>
  <c r="N1700" i="3"/>
  <c r="M1700" i="3"/>
  <c r="K1700" i="3"/>
  <c r="R1699" i="3"/>
  <c r="S1699" i="3" s="1"/>
  <c r="Q1699" i="3"/>
  <c r="O1699" i="3"/>
  <c r="N1699" i="3"/>
  <c r="M1699" i="3"/>
  <c r="K1699" i="3"/>
  <c r="R1698" i="3"/>
  <c r="S1698" i="3" s="1"/>
  <c r="Q1698" i="3"/>
  <c r="O1698" i="3"/>
  <c r="N1698" i="3"/>
  <c r="M1698" i="3"/>
  <c r="K1698" i="3"/>
  <c r="R1697" i="3"/>
  <c r="S1697" i="3" s="1"/>
  <c r="Q1697" i="3"/>
  <c r="O1697" i="3"/>
  <c r="N1697" i="3"/>
  <c r="M1697" i="3"/>
  <c r="K1697" i="3"/>
  <c r="R1696" i="3"/>
  <c r="S1696" i="3" s="1"/>
  <c r="Q1696" i="3"/>
  <c r="O1696" i="3"/>
  <c r="N1696" i="3"/>
  <c r="M1696" i="3"/>
  <c r="K1696" i="3"/>
  <c r="R1695" i="3"/>
  <c r="S1695" i="3" s="1"/>
  <c r="Q1695" i="3"/>
  <c r="O1695" i="3"/>
  <c r="N1695" i="3"/>
  <c r="M1695" i="3"/>
  <c r="K1695" i="3"/>
  <c r="R1694" i="3"/>
  <c r="S1694" i="3" s="1"/>
  <c r="Q1694" i="3"/>
  <c r="O1694" i="3"/>
  <c r="N1694" i="3"/>
  <c r="M1694" i="3"/>
  <c r="K1694" i="3"/>
  <c r="R1693" i="3"/>
  <c r="S1693" i="3" s="1"/>
  <c r="Q1693" i="3"/>
  <c r="O1693" i="3"/>
  <c r="N1693" i="3"/>
  <c r="M1693" i="3"/>
  <c r="K1693" i="3"/>
  <c r="R1692" i="3"/>
  <c r="S1692" i="3" s="1"/>
  <c r="Q1692" i="3"/>
  <c r="O1692" i="3"/>
  <c r="N1692" i="3"/>
  <c r="M1692" i="3"/>
  <c r="K1692" i="3"/>
  <c r="R1691" i="3"/>
  <c r="S1691" i="3" s="1"/>
  <c r="Q1691" i="3"/>
  <c r="O1691" i="3"/>
  <c r="N1691" i="3"/>
  <c r="M1691" i="3"/>
  <c r="K1691" i="3"/>
  <c r="R1690" i="3"/>
  <c r="S1690" i="3" s="1"/>
  <c r="Q1690" i="3"/>
  <c r="O1690" i="3"/>
  <c r="N1690" i="3"/>
  <c r="M1690" i="3"/>
  <c r="K1690" i="3"/>
  <c r="R1689" i="3"/>
  <c r="S1689" i="3" s="1"/>
  <c r="Q1689" i="3"/>
  <c r="O1689" i="3"/>
  <c r="N1689" i="3"/>
  <c r="M1689" i="3"/>
  <c r="K1689" i="3"/>
  <c r="R1688" i="3"/>
  <c r="S1688" i="3" s="1"/>
  <c r="Q1688" i="3"/>
  <c r="O1688" i="3"/>
  <c r="N1688" i="3"/>
  <c r="M1688" i="3"/>
  <c r="K1688" i="3"/>
  <c r="R1687" i="3"/>
  <c r="S1687" i="3" s="1"/>
  <c r="Q1687" i="3"/>
  <c r="O1687" i="3"/>
  <c r="N1687" i="3"/>
  <c r="M1687" i="3"/>
  <c r="K1687" i="3"/>
  <c r="R1686" i="3"/>
  <c r="S1686" i="3" s="1"/>
  <c r="Q1686" i="3"/>
  <c r="O1686" i="3"/>
  <c r="N1686" i="3"/>
  <c r="M1686" i="3"/>
  <c r="K1686" i="3"/>
  <c r="R1685" i="3"/>
  <c r="S1685" i="3" s="1"/>
  <c r="Q1685" i="3"/>
  <c r="O1685" i="3"/>
  <c r="N1685" i="3"/>
  <c r="M1685" i="3"/>
  <c r="K1685" i="3"/>
  <c r="R1684" i="3"/>
  <c r="S1684" i="3" s="1"/>
  <c r="Q1684" i="3"/>
  <c r="O1684" i="3"/>
  <c r="N1684" i="3"/>
  <c r="M1684" i="3"/>
  <c r="K1684" i="3"/>
  <c r="R1683" i="3"/>
  <c r="S1683" i="3" s="1"/>
  <c r="Q1683" i="3"/>
  <c r="O1683" i="3"/>
  <c r="N1683" i="3"/>
  <c r="M1683" i="3"/>
  <c r="K1683" i="3"/>
  <c r="R1682" i="3"/>
  <c r="S1682" i="3" s="1"/>
  <c r="Q1682" i="3"/>
  <c r="O1682" i="3"/>
  <c r="N1682" i="3"/>
  <c r="M1682" i="3"/>
  <c r="K1682" i="3"/>
  <c r="R1681" i="3"/>
  <c r="S1681" i="3" s="1"/>
  <c r="Q1681" i="3"/>
  <c r="O1681" i="3"/>
  <c r="N1681" i="3"/>
  <c r="M1681" i="3"/>
  <c r="K1681" i="3"/>
  <c r="R1680" i="3"/>
  <c r="S1680" i="3" s="1"/>
  <c r="Q1680" i="3"/>
  <c r="O1680" i="3"/>
  <c r="N1680" i="3"/>
  <c r="M1680" i="3"/>
  <c r="K1680" i="3"/>
  <c r="R1679" i="3"/>
  <c r="S1679" i="3" s="1"/>
  <c r="Q1679" i="3"/>
  <c r="O1679" i="3"/>
  <c r="N1679" i="3"/>
  <c r="M1679" i="3"/>
  <c r="K1679" i="3"/>
  <c r="R1678" i="3"/>
  <c r="S1678" i="3" s="1"/>
  <c r="Q1678" i="3"/>
  <c r="O1678" i="3"/>
  <c r="N1678" i="3"/>
  <c r="M1678" i="3"/>
  <c r="K1678" i="3"/>
  <c r="R1677" i="3"/>
  <c r="S1677" i="3" s="1"/>
  <c r="Q1677" i="3"/>
  <c r="O1677" i="3"/>
  <c r="N1677" i="3"/>
  <c r="M1677" i="3"/>
  <c r="K1677" i="3"/>
  <c r="R1676" i="3"/>
  <c r="S1676" i="3" s="1"/>
  <c r="Q1676" i="3"/>
  <c r="O1676" i="3"/>
  <c r="N1676" i="3"/>
  <c r="M1676" i="3"/>
  <c r="K1676" i="3"/>
  <c r="R1675" i="3"/>
  <c r="S1675" i="3" s="1"/>
  <c r="Q1675" i="3"/>
  <c r="O1675" i="3"/>
  <c r="N1675" i="3"/>
  <c r="M1675" i="3"/>
  <c r="K1675" i="3"/>
  <c r="R1674" i="3"/>
  <c r="S1674" i="3" s="1"/>
  <c r="Q1674" i="3"/>
  <c r="O1674" i="3"/>
  <c r="N1674" i="3"/>
  <c r="M1674" i="3"/>
  <c r="K1674" i="3"/>
  <c r="R1673" i="3"/>
  <c r="S1673" i="3" s="1"/>
  <c r="Q1673" i="3"/>
  <c r="O1673" i="3"/>
  <c r="N1673" i="3"/>
  <c r="M1673" i="3"/>
  <c r="K1673" i="3"/>
  <c r="R1672" i="3"/>
  <c r="S1672" i="3" s="1"/>
  <c r="Q1672" i="3"/>
  <c r="O1672" i="3"/>
  <c r="N1672" i="3"/>
  <c r="M1672" i="3"/>
  <c r="K1672" i="3"/>
  <c r="R1671" i="3"/>
  <c r="S1671" i="3" s="1"/>
  <c r="Q1671" i="3"/>
  <c r="O1671" i="3"/>
  <c r="N1671" i="3"/>
  <c r="M1671" i="3"/>
  <c r="K1671" i="3"/>
  <c r="R1670" i="3"/>
  <c r="S1670" i="3" s="1"/>
  <c r="Q1670" i="3"/>
  <c r="O1670" i="3"/>
  <c r="N1670" i="3"/>
  <c r="M1670" i="3"/>
  <c r="K1670" i="3"/>
  <c r="R1669" i="3"/>
  <c r="S1669" i="3" s="1"/>
  <c r="Q1669" i="3"/>
  <c r="O1669" i="3"/>
  <c r="N1669" i="3"/>
  <c r="M1669" i="3"/>
  <c r="K1669" i="3"/>
  <c r="R1668" i="3"/>
  <c r="S1668" i="3" s="1"/>
  <c r="Q1668" i="3"/>
  <c r="O1668" i="3"/>
  <c r="N1668" i="3"/>
  <c r="M1668" i="3"/>
  <c r="K1668" i="3"/>
  <c r="R1667" i="3"/>
  <c r="S1667" i="3" s="1"/>
  <c r="Q1667" i="3"/>
  <c r="O1667" i="3"/>
  <c r="N1667" i="3"/>
  <c r="M1667" i="3"/>
  <c r="K1667" i="3"/>
  <c r="R1666" i="3"/>
  <c r="S1666" i="3" s="1"/>
  <c r="Q1666" i="3"/>
  <c r="O1666" i="3"/>
  <c r="N1666" i="3"/>
  <c r="M1666" i="3"/>
  <c r="K1666" i="3"/>
  <c r="R1665" i="3"/>
  <c r="S1665" i="3" s="1"/>
  <c r="Q1665" i="3"/>
  <c r="O1665" i="3"/>
  <c r="N1665" i="3"/>
  <c r="M1665" i="3"/>
  <c r="K1665" i="3"/>
  <c r="R1664" i="3"/>
  <c r="S1664" i="3" s="1"/>
  <c r="Q1664" i="3"/>
  <c r="O1664" i="3"/>
  <c r="N1664" i="3"/>
  <c r="M1664" i="3"/>
  <c r="K1664" i="3"/>
  <c r="R1663" i="3"/>
  <c r="S1663" i="3" s="1"/>
  <c r="Q1663" i="3"/>
  <c r="O1663" i="3"/>
  <c r="N1663" i="3"/>
  <c r="M1663" i="3"/>
  <c r="K1663" i="3"/>
  <c r="R1662" i="3"/>
  <c r="S1662" i="3" s="1"/>
  <c r="Q1662" i="3"/>
  <c r="O1662" i="3"/>
  <c r="N1662" i="3"/>
  <c r="M1662" i="3"/>
  <c r="K1662" i="3"/>
  <c r="R1661" i="3"/>
  <c r="S1661" i="3" s="1"/>
  <c r="Q1661" i="3"/>
  <c r="O1661" i="3"/>
  <c r="N1661" i="3"/>
  <c r="M1661" i="3"/>
  <c r="K1661" i="3"/>
  <c r="R1660" i="3"/>
  <c r="S1660" i="3" s="1"/>
  <c r="Q1660" i="3"/>
  <c r="O1660" i="3"/>
  <c r="N1660" i="3"/>
  <c r="M1660" i="3"/>
  <c r="K1660" i="3"/>
  <c r="R1659" i="3"/>
  <c r="S1659" i="3" s="1"/>
  <c r="Q1659" i="3"/>
  <c r="O1659" i="3"/>
  <c r="N1659" i="3"/>
  <c r="M1659" i="3"/>
  <c r="K1659" i="3"/>
  <c r="R1658" i="3"/>
  <c r="S1658" i="3" s="1"/>
  <c r="Q1658" i="3"/>
  <c r="O1658" i="3"/>
  <c r="N1658" i="3"/>
  <c r="M1658" i="3"/>
  <c r="K1658" i="3"/>
  <c r="R1657" i="3"/>
  <c r="S1657" i="3" s="1"/>
  <c r="Q1657" i="3"/>
  <c r="O1657" i="3"/>
  <c r="N1657" i="3"/>
  <c r="M1657" i="3"/>
  <c r="K1657" i="3"/>
  <c r="R1656" i="3"/>
  <c r="S1656" i="3" s="1"/>
  <c r="Q1656" i="3"/>
  <c r="O1656" i="3"/>
  <c r="N1656" i="3"/>
  <c r="M1656" i="3"/>
  <c r="K1656" i="3"/>
  <c r="R1655" i="3"/>
  <c r="S1655" i="3" s="1"/>
  <c r="Q1655" i="3"/>
  <c r="O1655" i="3"/>
  <c r="N1655" i="3"/>
  <c r="M1655" i="3"/>
  <c r="K1655" i="3"/>
  <c r="R1654" i="3"/>
  <c r="S1654" i="3" s="1"/>
  <c r="Q1654" i="3"/>
  <c r="O1654" i="3"/>
  <c r="N1654" i="3"/>
  <c r="M1654" i="3"/>
  <c r="K1654" i="3"/>
  <c r="R1653" i="3"/>
  <c r="S1653" i="3" s="1"/>
  <c r="Q1653" i="3"/>
  <c r="O1653" i="3"/>
  <c r="N1653" i="3"/>
  <c r="M1653" i="3"/>
  <c r="K1653" i="3"/>
  <c r="R1652" i="3"/>
  <c r="S1652" i="3" s="1"/>
  <c r="Q1652" i="3"/>
  <c r="O1652" i="3"/>
  <c r="N1652" i="3"/>
  <c r="M1652" i="3"/>
  <c r="K1652" i="3"/>
  <c r="R1651" i="3"/>
  <c r="S1651" i="3" s="1"/>
  <c r="Q1651" i="3"/>
  <c r="O1651" i="3"/>
  <c r="N1651" i="3"/>
  <c r="M1651" i="3"/>
  <c r="K1651" i="3"/>
  <c r="R1650" i="3"/>
  <c r="S1650" i="3" s="1"/>
  <c r="Q1650" i="3"/>
  <c r="O1650" i="3"/>
  <c r="N1650" i="3"/>
  <c r="M1650" i="3"/>
  <c r="K1650" i="3"/>
  <c r="R1649" i="3"/>
  <c r="S1649" i="3" s="1"/>
  <c r="Q1649" i="3"/>
  <c r="O1649" i="3"/>
  <c r="N1649" i="3"/>
  <c r="M1649" i="3"/>
  <c r="K1649" i="3"/>
  <c r="R1648" i="3"/>
  <c r="S1648" i="3" s="1"/>
  <c r="Q1648" i="3"/>
  <c r="O1648" i="3"/>
  <c r="N1648" i="3"/>
  <c r="M1648" i="3"/>
  <c r="K1648" i="3"/>
  <c r="R1647" i="3"/>
  <c r="S1647" i="3" s="1"/>
  <c r="Q1647" i="3"/>
  <c r="O1647" i="3"/>
  <c r="N1647" i="3"/>
  <c r="M1647" i="3"/>
  <c r="K1647" i="3"/>
  <c r="R1646" i="3"/>
  <c r="S1646" i="3" s="1"/>
  <c r="Q1646" i="3"/>
  <c r="O1646" i="3"/>
  <c r="N1646" i="3"/>
  <c r="M1646" i="3"/>
  <c r="K1646" i="3"/>
  <c r="R1645" i="3"/>
  <c r="S1645" i="3" s="1"/>
  <c r="Q1645" i="3"/>
  <c r="O1645" i="3"/>
  <c r="N1645" i="3"/>
  <c r="M1645" i="3"/>
  <c r="K1645" i="3"/>
  <c r="R1644" i="3"/>
  <c r="S1644" i="3" s="1"/>
  <c r="Q1644" i="3"/>
  <c r="O1644" i="3"/>
  <c r="N1644" i="3"/>
  <c r="M1644" i="3"/>
  <c r="K1644" i="3"/>
  <c r="R1643" i="3"/>
  <c r="S1643" i="3" s="1"/>
  <c r="Q1643" i="3"/>
  <c r="O1643" i="3"/>
  <c r="N1643" i="3"/>
  <c r="M1643" i="3"/>
  <c r="K1643" i="3"/>
  <c r="R1642" i="3"/>
  <c r="S1642" i="3" s="1"/>
  <c r="Q1642" i="3"/>
  <c r="O1642" i="3"/>
  <c r="N1642" i="3"/>
  <c r="M1642" i="3"/>
  <c r="K1642" i="3"/>
  <c r="R1641" i="3"/>
  <c r="S1641" i="3" s="1"/>
  <c r="Q1641" i="3"/>
  <c r="O1641" i="3"/>
  <c r="N1641" i="3"/>
  <c r="M1641" i="3"/>
  <c r="K1641" i="3"/>
  <c r="R1640" i="3"/>
  <c r="S1640" i="3" s="1"/>
  <c r="Q1640" i="3"/>
  <c r="O1640" i="3"/>
  <c r="N1640" i="3"/>
  <c r="M1640" i="3"/>
  <c r="K1640" i="3"/>
  <c r="R1639" i="3"/>
  <c r="S1639" i="3" s="1"/>
  <c r="Q1639" i="3"/>
  <c r="O1639" i="3"/>
  <c r="N1639" i="3"/>
  <c r="M1639" i="3"/>
  <c r="K1639" i="3"/>
  <c r="R1638" i="3"/>
  <c r="S1638" i="3" s="1"/>
  <c r="Q1638" i="3"/>
  <c r="O1638" i="3"/>
  <c r="N1638" i="3"/>
  <c r="M1638" i="3"/>
  <c r="K1638" i="3"/>
  <c r="R1637" i="3"/>
  <c r="S1637" i="3" s="1"/>
  <c r="Q1637" i="3"/>
  <c r="O1637" i="3"/>
  <c r="N1637" i="3"/>
  <c r="M1637" i="3"/>
  <c r="K1637" i="3"/>
  <c r="R1636" i="3"/>
  <c r="S1636" i="3" s="1"/>
  <c r="Q1636" i="3"/>
  <c r="O1636" i="3"/>
  <c r="N1636" i="3"/>
  <c r="M1636" i="3"/>
  <c r="K1636" i="3"/>
  <c r="R1635" i="3"/>
  <c r="S1635" i="3" s="1"/>
  <c r="Q1635" i="3"/>
  <c r="O1635" i="3"/>
  <c r="N1635" i="3"/>
  <c r="M1635" i="3"/>
  <c r="K1635" i="3"/>
  <c r="R1634" i="3"/>
  <c r="S1634" i="3" s="1"/>
  <c r="Q1634" i="3"/>
  <c r="O1634" i="3"/>
  <c r="N1634" i="3"/>
  <c r="M1634" i="3"/>
  <c r="K1634" i="3"/>
  <c r="R1633" i="3"/>
  <c r="S1633" i="3" s="1"/>
  <c r="Q1633" i="3"/>
  <c r="O1633" i="3"/>
  <c r="N1633" i="3"/>
  <c r="M1633" i="3"/>
  <c r="K1633" i="3"/>
  <c r="R1632" i="3"/>
  <c r="S1632" i="3" s="1"/>
  <c r="Q1632" i="3"/>
  <c r="O1632" i="3"/>
  <c r="N1632" i="3"/>
  <c r="M1632" i="3"/>
  <c r="K1632" i="3"/>
  <c r="R1631" i="3"/>
  <c r="S1631" i="3" s="1"/>
  <c r="Q1631" i="3"/>
  <c r="O1631" i="3"/>
  <c r="N1631" i="3"/>
  <c r="M1631" i="3"/>
  <c r="K1631" i="3"/>
  <c r="R1630" i="3"/>
  <c r="S1630" i="3" s="1"/>
  <c r="Q1630" i="3"/>
  <c r="O1630" i="3"/>
  <c r="N1630" i="3"/>
  <c r="M1630" i="3"/>
  <c r="K1630" i="3"/>
  <c r="R1629" i="3"/>
  <c r="S1629" i="3" s="1"/>
  <c r="Q1629" i="3"/>
  <c r="O1629" i="3"/>
  <c r="N1629" i="3"/>
  <c r="M1629" i="3"/>
  <c r="K1629" i="3"/>
  <c r="R1628" i="3"/>
  <c r="S1628" i="3" s="1"/>
  <c r="Q1628" i="3"/>
  <c r="O1628" i="3"/>
  <c r="N1628" i="3"/>
  <c r="M1628" i="3"/>
  <c r="K1628" i="3"/>
  <c r="R1627" i="3"/>
  <c r="S1627" i="3" s="1"/>
  <c r="Q1627" i="3"/>
  <c r="O1627" i="3"/>
  <c r="N1627" i="3"/>
  <c r="M1627" i="3"/>
  <c r="K1627" i="3"/>
  <c r="R1626" i="3"/>
  <c r="S1626" i="3" s="1"/>
  <c r="Q1626" i="3"/>
  <c r="O1626" i="3"/>
  <c r="N1626" i="3"/>
  <c r="M1626" i="3"/>
  <c r="K1626" i="3"/>
  <c r="R1625" i="3"/>
  <c r="S1625" i="3" s="1"/>
  <c r="Q1625" i="3"/>
  <c r="O1625" i="3"/>
  <c r="N1625" i="3"/>
  <c r="M1625" i="3"/>
  <c r="K1625" i="3"/>
  <c r="R1624" i="3"/>
  <c r="S1624" i="3" s="1"/>
  <c r="Q1624" i="3"/>
  <c r="O1624" i="3"/>
  <c r="N1624" i="3"/>
  <c r="M1624" i="3"/>
  <c r="K1624" i="3"/>
  <c r="R1623" i="3"/>
  <c r="S1623" i="3" s="1"/>
  <c r="Q1623" i="3"/>
  <c r="O1623" i="3"/>
  <c r="N1623" i="3"/>
  <c r="M1623" i="3"/>
  <c r="K1623" i="3"/>
  <c r="R1622" i="3"/>
  <c r="S1622" i="3" s="1"/>
  <c r="Q1622" i="3"/>
  <c r="O1622" i="3"/>
  <c r="N1622" i="3"/>
  <c r="M1622" i="3"/>
  <c r="K1622" i="3"/>
  <c r="R1621" i="3"/>
  <c r="S1621" i="3" s="1"/>
  <c r="Q1621" i="3"/>
  <c r="O1621" i="3"/>
  <c r="N1621" i="3"/>
  <c r="M1621" i="3"/>
  <c r="K1621" i="3"/>
  <c r="R1620" i="3"/>
  <c r="S1620" i="3" s="1"/>
  <c r="Q1620" i="3"/>
  <c r="O1620" i="3"/>
  <c r="N1620" i="3"/>
  <c r="M1620" i="3"/>
  <c r="K1620" i="3"/>
  <c r="R1619" i="3"/>
  <c r="S1619" i="3" s="1"/>
  <c r="Q1619" i="3"/>
  <c r="O1619" i="3"/>
  <c r="N1619" i="3"/>
  <c r="M1619" i="3"/>
  <c r="K1619" i="3"/>
  <c r="R1618" i="3"/>
  <c r="S1618" i="3" s="1"/>
  <c r="Q1618" i="3"/>
  <c r="O1618" i="3"/>
  <c r="N1618" i="3"/>
  <c r="M1618" i="3"/>
  <c r="K1618" i="3"/>
  <c r="R1617" i="3"/>
  <c r="S1617" i="3" s="1"/>
  <c r="Q1617" i="3"/>
  <c r="O1617" i="3"/>
  <c r="N1617" i="3"/>
  <c r="M1617" i="3"/>
  <c r="K1617" i="3"/>
  <c r="R1616" i="3"/>
  <c r="S1616" i="3" s="1"/>
  <c r="Q1616" i="3"/>
  <c r="O1616" i="3"/>
  <c r="N1616" i="3"/>
  <c r="M1616" i="3"/>
  <c r="K1616" i="3"/>
  <c r="R1615" i="3"/>
  <c r="S1615" i="3" s="1"/>
  <c r="Q1615" i="3"/>
  <c r="O1615" i="3"/>
  <c r="N1615" i="3"/>
  <c r="M1615" i="3"/>
  <c r="K1615" i="3"/>
  <c r="R1614" i="3"/>
  <c r="S1614" i="3" s="1"/>
  <c r="Q1614" i="3"/>
  <c r="O1614" i="3"/>
  <c r="N1614" i="3"/>
  <c r="M1614" i="3"/>
  <c r="K1614" i="3"/>
  <c r="R1613" i="3"/>
  <c r="S1613" i="3" s="1"/>
  <c r="Q1613" i="3"/>
  <c r="O1613" i="3"/>
  <c r="N1613" i="3"/>
  <c r="M1613" i="3"/>
  <c r="K1613" i="3"/>
  <c r="R1612" i="3"/>
  <c r="S1612" i="3" s="1"/>
  <c r="Q1612" i="3"/>
  <c r="O1612" i="3"/>
  <c r="N1612" i="3"/>
  <c r="M1612" i="3"/>
  <c r="K1612" i="3"/>
  <c r="R1611" i="3"/>
  <c r="S1611" i="3" s="1"/>
  <c r="Q1611" i="3"/>
  <c r="O1611" i="3"/>
  <c r="N1611" i="3"/>
  <c r="M1611" i="3"/>
  <c r="K1611" i="3"/>
  <c r="R1610" i="3"/>
  <c r="S1610" i="3" s="1"/>
  <c r="Q1610" i="3"/>
  <c r="O1610" i="3"/>
  <c r="N1610" i="3"/>
  <c r="M1610" i="3"/>
  <c r="K1610" i="3"/>
  <c r="R1609" i="3"/>
  <c r="S1609" i="3" s="1"/>
  <c r="Q1609" i="3"/>
  <c r="O1609" i="3"/>
  <c r="N1609" i="3"/>
  <c r="M1609" i="3"/>
  <c r="K1609" i="3"/>
  <c r="R1608" i="3"/>
  <c r="S1608" i="3" s="1"/>
  <c r="Q1608" i="3"/>
  <c r="O1608" i="3"/>
  <c r="N1608" i="3"/>
  <c r="M1608" i="3"/>
  <c r="K1608" i="3"/>
  <c r="R1607" i="3"/>
  <c r="S1607" i="3" s="1"/>
  <c r="Q1607" i="3"/>
  <c r="O1607" i="3"/>
  <c r="N1607" i="3"/>
  <c r="M1607" i="3"/>
  <c r="K1607" i="3"/>
  <c r="R1606" i="3"/>
  <c r="S1606" i="3" s="1"/>
  <c r="Q1606" i="3"/>
  <c r="O1606" i="3"/>
  <c r="N1606" i="3"/>
  <c r="M1606" i="3"/>
  <c r="K1606" i="3"/>
  <c r="R1605" i="3"/>
  <c r="S1605" i="3" s="1"/>
  <c r="Q1605" i="3"/>
  <c r="O1605" i="3"/>
  <c r="N1605" i="3"/>
  <c r="M1605" i="3"/>
  <c r="K1605" i="3"/>
  <c r="R1604" i="3"/>
  <c r="S1604" i="3" s="1"/>
  <c r="Q1604" i="3"/>
  <c r="O1604" i="3"/>
  <c r="N1604" i="3"/>
  <c r="M1604" i="3"/>
  <c r="K1604" i="3"/>
  <c r="R1603" i="3"/>
  <c r="S1603" i="3" s="1"/>
  <c r="Q1603" i="3"/>
  <c r="O1603" i="3"/>
  <c r="N1603" i="3"/>
  <c r="M1603" i="3"/>
  <c r="K1603" i="3"/>
  <c r="R1602" i="3"/>
  <c r="S1602" i="3" s="1"/>
  <c r="Q1602" i="3"/>
  <c r="O1602" i="3"/>
  <c r="N1602" i="3"/>
  <c r="M1602" i="3"/>
  <c r="K1602" i="3"/>
  <c r="R1601" i="3"/>
  <c r="S1601" i="3" s="1"/>
  <c r="Q1601" i="3"/>
  <c r="O1601" i="3"/>
  <c r="N1601" i="3"/>
  <c r="M1601" i="3"/>
  <c r="K1601" i="3"/>
  <c r="R1600" i="3"/>
  <c r="S1600" i="3" s="1"/>
  <c r="Q1600" i="3"/>
  <c r="O1600" i="3"/>
  <c r="N1600" i="3"/>
  <c r="M1600" i="3"/>
  <c r="K1600" i="3"/>
  <c r="R1599" i="3"/>
  <c r="S1599" i="3" s="1"/>
  <c r="Q1599" i="3"/>
  <c r="O1599" i="3"/>
  <c r="N1599" i="3"/>
  <c r="M1599" i="3"/>
  <c r="K1599" i="3"/>
  <c r="R1598" i="3"/>
  <c r="S1598" i="3" s="1"/>
  <c r="Q1598" i="3"/>
  <c r="O1598" i="3"/>
  <c r="N1598" i="3"/>
  <c r="M1598" i="3"/>
  <c r="K1598" i="3"/>
  <c r="R1597" i="3"/>
  <c r="S1597" i="3" s="1"/>
  <c r="Q1597" i="3"/>
  <c r="O1597" i="3"/>
  <c r="N1597" i="3"/>
  <c r="M1597" i="3"/>
  <c r="K1597" i="3"/>
  <c r="R1596" i="3"/>
  <c r="S1596" i="3" s="1"/>
  <c r="Q1596" i="3"/>
  <c r="O1596" i="3"/>
  <c r="N1596" i="3"/>
  <c r="M1596" i="3"/>
  <c r="K1596" i="3"/>
  <c r="R1595" i="3"/>
  <c r="S1595" i="3" s="1"/>
  <c r="Q1595" i="3"/>
  <c r="O1595" i="3"/>
  <c r="N1595" i="3"/>
  <c r="M1595" i="3"/>
  <c r="K1595" i="3"/>
  <c r="R1594" i="3"/>
  <c r="S1594" i="3" s="1"/>
  <c r="Q1594" i="3"/>
  <c r="O1594" i="3"/>
  <c r="N1594" i="3"/>
  <c r="M1594" i="3"/>
  <c r="K1594" i="3"/>
  <c r="R1593" i="3"/>
  <c r="S1593" i="3" s="1"/>
  <c r="Q1593" i="3"/>
  <c r="O1593" i="3"/>
  <c r="N1593" i="3"/>
  <c r="M1593" i="3"/>
  <c r="K1593" i="3"/>
  <c r="R1592" i="3"/>
  <c r="S1592" i="3" s="1"/>
  <c r="Q1592" i="3"/>
  <c r="O1592" i="3"/>
  <c r="N1592" i="3"/>
  <c r="M1592" i="3"/>
  <c r="K1592" i="3"/>
  <c r="R1591" i="3"/>
  <c r="S1591" i="3" s="1"/>
  <c r="Q1591" i="3"/>
  <c r="O1591" i="3"/>
  <c r="N1591" i="3"/>
  <c r="M1591" i="3"/>
  <c r="K1591" i="3"/>
  <c r="R1590" i="3"/>
  <c r="S1590" i="3" s="1"/>
  <c r="Q1590" i="3"/>
  <c r="O1590" i="3"/>
  <c r="N1590" i="3"/>
  <c r="M1590" i="3"/>
  <c r="K1590" i="3"/>
  <c r="R1589" i="3"/>
  <c r="S1589" i="3" s="1"/>
  <c r="Q1589" i="3"/>
  <c r="O1589" i="3"/>
  <c r="N1589" i="3"/>
  <c r="M1589" i="3"/>
  <c r="K1589" i="3"/>
  <c r="R1588" i="3"/>
  <c r="S1588" i="3" s="1"/>
  <c r="Q1588" i="3"/>
  <c r="O1588" i="3"/>
  <c r="N1588" i="3"/>
  <c r="M1588" i="3"/>
  <c r="K1588" i="3"/>
  <c r="R1587" i="3"/>
  <c r="S1587" i="3" s="1"/>
  <c r="Q1587" i="3"/>
  <c r="O1587" i="3"/>
  <c r="N1587" i="3"/>
  <c r="M1587" i="3"/>
  <c r="K1587" i="3"/>
  <c r="R1586" i="3"/>
  <c r="S1586" i="3" s="1"/>
  <c r="Q1586" i="3"/>
  <c r="O1586" i="3"/>
  <c r="N1586" i="3"/>
  <c r="M1586" i="3"/>
  <c r="K1586" i="3"/>
  <c r="R1585" i="3"/>
  <c r="S1585" i="3" s="1"/>
  <c r="Q1585" i="3"/>
  <c r="O1585" i="3"/>
  <c r="N1585" i="3"/>
  <c r="M1585" i="3"/>
  <c r="K1585" i="3"/>
  <c r="R1584" i="3"/>
  <c r="S1584" i="3" s="1"/>
  <c r="Q1584" i="3"/>
  <c r="O1584" i="3"/>
  <c r="N1584" i="3"/>
  <c r="M1584" i="3"/>
  <c r="K1584" i="3"/>
  <c r="R1583" i="3"/>
  <c r="S1583" i="3" s="1"/>
  <c r="Q1583" i="3"/>
  <c r="O1583" i="3"/>
  <c r="N1583" i="3"/>
  <c r="M1583" i="3"/>
  <c r="K1583" i="3"/>
  <c r="R1582" i="3"/>
  <c r="S1582" i="3" s="1"/>
  <c r="Q1582" i="3"/>
  <c r="O1582" i="3"/>
  <c r="N1582" i="3"/>
  <c r="M1582" i="3"/>
  <c r="K1582" i="3"/>
  <c r="R1581" i="3"/>
  <c r="S1581" i="3" s="1"/>
  <c r="Q1581" i="3"/>
  <c r="O1581" i="3"/>
  <c r="N1581" i="3"/>
  <c r="M1581" i="3"/>
  <c r="K1581" i="3"/>
  <c r="R1580" i="3"/>
  <c r="S1580" i="3" s="1"/>
  <c r="Q1580" i="3"/>
  <c r="O1580" i="3"/>
  <c r="N1580" i="3"/>
  <c r="M1580" i="3"/>
  <c r="K1580" i="3"/>
  <c r="R1579" i="3"/>
  <c r="S1579" i="3" s="1"/>
  <c r="Q1579" i="3"/>
  <c r="O1579" i="3"/>
  <c r="N1579" i="3"/>
  <c r="M1579" i="3"/>
  <c r="K1579" i="3"/>
  <c r="R1578" i="3"/>
  <c r="S1578" i="3" s="1"/>
  <c r="Q1578" i="3"/>
  <c r="O1578" i="3"/>
  <c r="N1578" i="3"/>
  <c r="M1578" i="3"/>
  <c r="K1578" i="3"/>
  <c r="R1577" i="3"/>
  <c r="S1577" i="3" s="1"/>
  <c r="Q1577" i="3"/>
  <c r="O1577" i="3"/>
  <c r="N1577" i="3"/>
  <c r="M1577" i="3"/>
  <c r="K1577" i="3"/>
  <c r="R1576" i="3"/>
  <c r="S1576" i="3" s="1"/>
  <c r="Q1576" i="3"/>
  <c r="O1576" i="3"/>
  <c r="N1576" i="3"/>
  <c r="M1576" i="3"/>
  <c r="K1576" i="3"/>
  <c r="R1575" i="3"/>
  <c r="S1575" i="3" s="1"/>
  <c r="Q1575" i="3"/>
  <c r="O1575" i="3"/>
  <c r="N1575" i="3"/>
  <c r="M1575" i="3"/>
  <c r="K1575" i="3"/>
  <c r="R1574" i="3"/>
  <c r="S1574" i="3" s="1"/>
  <c r="Q1574" i="3"/>
  <c r="O1574" i="3"/>
  <c r="N1574" i="3"/>
  <c r="M1574" i="3"/>
  <c r="K1574" i="3"/>
  <c r="R1573" i="3"/>
  <c r="S1573" i="3" s="1"/>
  <c r="Q1573" i="3"/>
  <c r="O1573" i="3"/>
  <c r="N1573" i="3"/>
  <c r="M1573" i="3"/>
  <c r="K1573" i="3"/>
  <c r="R1572" i="3"/>
  <c r="S1572" i="3" s="1"/>
  <c r="Q1572" i="3"/>
  <c r="O1572" i="3"/>
  <c r="N1572" i="3"/>
  <c r="M1572" i="3"/>
  <c r="K1572" i="3"/>
  <c r="R1571" i="3"/>
  <c r="S1571" i="3" s="1"/>
  <c r="Q1571" i="3"/>
  <c r="O1571" i="3"/>
  <c r="N1571" i="3"/>
  <c r="M1571" i="3"/>
  <c r="K1571" i="3"/>
  <c r="R1570" i="3"/>
  <c r="S1570" i="3" s="1"/>
  <c r="Q1570" i="3"/>
  <c r="O1570" i="3"/>
  <c r="N1570" i="3"/>
  <c r="M1570" i="3"/>
  <c r="K1570" i="3"/>
  <c r="R1569" i="3"/>
  <c r="S1569" i="3" s="1"/>
  <c r="Q1569" i="3"/>
  <c r="O1569" i="3"/>
  <c r="N1569" i="3"/>
  <c r="M1569" i="3"/>
  <c r="K1569" i="3"/>
  <c r="R1568" i="3"/>
  <c r="S1568" i="3" s="1"/>
  <c r="Q1568" i="3"/>
  <c r="O1568" i="3"/>
  <c r="N1568" i="3"/>
  <c r="M1568" i="3"/>
  <c r="K1568" i="3"/>
  <c r="R1567" i="3"/>
  <c r="S1567" i="3" s="1"/>
  <c r="Q1567" i="3"/>
  <c r="O1567" i="3"/>
  <c r="N1567" i="3"/>
  <c r="M1567" i="3"/>
  <c r="K1567" i="3"/>
  <c r="R1566" i="3"/>
  <c r="S1566" i="3" s="1"/>
  <c r="Q1566" i="3"/>
  <c r="O1566" i="3"/>
  <c r="N1566" i="3"/>
  <c r="M1566" i="3"/>
  <c r="K1566" i="3"/>
  <c r="R1565" i="3"/>
  <c r="S1565" i="3" s="1"/>
  <c r="Q1565" i="3"/>
  <c r="O1565" i="3"/>
  <c r="N1565" i="3"/>
  <c r="M1565" i="3"/>
  <c r="K1565" i="3"/>
  <c r="R1564" i="3"/>
  <c r="S1564" i="3" s="1"/>
  <c r="Q1564" i="3"/>
  <c r="O1564" i="3"/>
  <c r="N1564" i="3"/>
  <c r="M1564" i="3"/>
  <c r="K1564" i="3"/>
  <c r="R1563" i="3"/>
  <c r="S1563" i="3" s="1"/>
  <c r="Q1563" i="3"/>
  <c r="O1563" i="3"/>
  <c r="N1563" i="3"/>
  <c r="M1563" i="3"/>
  <c r="K1563" i="3"/>
  <c r="R1562" i="3"/>
  <c r="S1562" i="3" s="1"/>
  <c r="Q1562" i="3"/>
  <c r="O1562" i="3"/>
  <c r="N1562" i="3"/>
  <c r="M1562" i="3"/>
  <c r="K1562" i="3"/>
  <c r="R1561" i="3"/>
  <c r="S1561" i="3" s="1"/>
  <c r="Q1561" i="3"/>
  <c r="O1561" i="3"/>
  <c r="N1561" i="3"/>
  <c r="M1561" i="3"/>
  <c r="K1561" i="3"/>
  <c r="R1560" i="3"/>
  <c r="S1560" i="3" s="1"/>
  <c r="Q1560" i="3"/>
  <c r="O1560" i="3"/>
  <c r="N1560" i="3"/>
  <c r="M1560" i="3"/>
  <c r="K1560" i="3"/>
  <c r="R1559" i="3"/>
  <c r="S1559" i="3" s="1"/>
  <c r="Q1559" i="3"/>
  <c r="O1559" i="3"/>
  <c r="N1559" i="3"/>
  <c r="M1559" i="3"/>
  <c r="K1559" i="3"/>
  <c r="R1558" i="3"/>
  <c r="S1558" i="3" s="1"/>
  <c r="Q1558" i="3"/>
  <c r="O1558" i="3"/>
  <c r="N1558" i="3"/>
  <c r="M1558" i="3"/>
  <c r="K1558" i="3"/>
  <c r="R1557" i="3"/>
  <c r="S1557" i="3" s="1"/>
  <c r="Q1557" i="3"/>
  <c r="O1557" i="3"/>
  <c r="N1557" i="3"/>
  <c r="M1557" i="3"/>
  <c r="K1557" i="3"/>
  <c r="R1556" i="3"/>
  <c r="S1556" i="3" s="1"/>
  <c r="Q1556" i="3"/>
  <c r="O1556" i="3"/>
  <c r="N1556" i="3"/>
  <c r="M1556" i="3"/>
  <c r="K1556" i="3"/>
  <c r="R1555" i="3"/>
  <c r="S1555" i="3" s="1"/>
  <c r="Q1555" i="3"/>
  <c r="O1555" i="3"/>
  <c r="N1555" i="3"/>
  <c r="M1555" i="3"/>
  <c r="K1555" i="3"/>
  <c r="R1554" i="3"/>
  <c r="S1554" i="3" s="1"/>
  <c r="Q1554" i="3"/>
  <c r="O1554" i="3"/>
  <c r="N1554" i="3"/>
  <c r="M1554" i="3"/>
  <c r="K1554" i="3"/>
  <c r="R1553" i="3"/>
  <c r="S1553" i="3" s="1"/>
  <c r="Q1553" i="3"/>
  <c r="O1553" i="3"/>
  <c r="N1553" i="3"/>
  <c r="M1553" i="3"/>
  <c r="K1553" i="3"/>
  <c r="R1552" i="3"/>
  <c r="S1552" i="3" s="1"/>
  <c r="Q1552" i="3"/>
  <c r="O1552" i="3"/>
  <c r="N1552" i="3"/>
  <c r="M1552" i="3"/>
  <c r="K1552" i="3"/>
  <c r="R1551" i="3"/>
  <c r="S1551" i="3" s="1"/>
  <c r="Q1551" i="3"/>
  <c r="O1551" i="3"/>
  <c r="N1551" i="3"/>
  <c r="M1551" i="3"/>
  <c r="K1551" i="3"/>
  <c r="R1550" i="3"/>
  <c r="S1550" i="3" s="1"/>
  <c r="Q1550" i="3"/>
  <c r="O1550" i="3"/>
  <c r="N1550" i="3"/>
  <c r="M1550" i="3"/>
  <c r="K1550" i="3"/>
  <c r="R1549" i="3"/>
  <c r="S1549" i="3" s="1"/>
  <c r="Q1549" i="3"/>
  <c r="O1549" i="3"/>
  <c r="N1549" i="3"/>
  <c r="M1549" i="3"/>
  <c r="K1549" i="3"/>
  <c r="R1548" i="3"/>
  <c r="S1548" i="3" s="1"/>
  <c r="Q1548" i="3"/>
  <c r="O1548" i="3"/>
  <c r="N1548" i="3"/>
  <c r="M1548" i="3"/>
  <c r="K1548" i="3"/>
  <c r="R1547" i="3"/>
  <c r="S1547" i="3" s="1"/>
  <c r="Q1547" i="3"/>
  <c r="O1547" i="3"/>
  <c r="N1547" i="3"/>
  <c r="M1547" i="3"/>
  <c r="K1547" i="3"/>
  <c r="R1546" i="3"/>
  <c r="S1546" i="3" s="1"/>
  <c r="Q1546" i="3"/>
  <c r="O1546" i="3"/>
  <c r="N1546" i="3"/>
  <c r="M1546" i="3"/>
  <c r="K1546" i="3"/>
  <c r="R1545" i="3"/>
  <c r="S1545" i="3" s="1"/>
  <c r="Q1545" i="3"/>
  <c r="O1545" i="3"/>
  <c r="N1545" i="3"/>
  <c r="M1545" i="3"/>
  <c r="K1545" i="3"/>
  <c r="R1544" i="3"/>
  <c r="S1544" i="3" s="1"/>
  <c r="Q1544" i="3"/>
  <c r="O1544" i="3"/>
  <c r="N1544" i="3"/>
  <c r="M1544" i="3"/>
  <c r="K1544" i="3"/>
  <c r="R1543" i="3"/>
  <c r="S1543" i="3" s="1"/>
  <c r="Q1543" i="3"/>
  <c r="O1543" i="3"/>
  <c r="N1543" i="3"/>
  <c r="M1543" i="3"/>
  <c r="K1543" i="3"/>
  <c r="R1542" i="3"/>
  <c r="S1542" i="3" s="1"/>
  <c r="Q1542" i="3"/>
  <c r="O1542" i="3"/>
  <c r="N1542" i="3"/>
  <c r="M1542" i="3"/>
  <c r="K1542" i="3"/>
  <c r="R1541" i="3"/>
  <c r="S1541" i="3" s="1"/>
  <c r="Q1541" i="3"/>
  <c r="O1541" i="3"/>
  <c r="N1541" i="3"/>
  <c r="M1541" i="3"/>
  <c r="K1541" i="3"/>
  <c r="R1540" i="3"/>
  <c r="S1540" i="3" s="1"/>
  <c r="Q1540" i="3"/>
  <c r="O1540" i="3"/>
  <c r="N1540" i="3"/>
  <c r="M1540" i="3"/>
  <c r="K1540" i="3"/>
  <c r="R1539" i="3"/>
  <c r="S1539" i="3" s="1"/>
  <c r="Q1539" i="3"/>
  <c r="O1539" i="3"/>
  <c r="N1539" i="3"/>
  <c r="M1539" i="3"/>
  <c r="K1539" i="3"/>
  <c r="R1538" i="3"/>
  <c r="S1538" i="3" s="1"/>
  <c r="Q1538" i="3"/>
  <c r="O1538" i="3"/>
  <c r="N1538" i="3"/>
  <c r="M1538" i="3"/>
  <c r="K1538" i="3"/>
  <c r="R1537" i="3"/>
  <c r="S1537" i="3" s="1"/>
  <c r="Q1537" i="3"/>
  <c r="O1537" i="3"/>
  <c r="N1537" i="3"/>
  <c r="M1537" i="3"/>
  <c r="K1537" i="3"/>
  <c r="R1536" i="3"/>
  <c r="S1536" i="3" s="1"/>
  <c r="Q1536" i="3"/>
  <c r="O1536" i="3"/>
  <c r="N1536" i="3"/>
  <c r="M1536" i="3"/>
  <c r="K1536" i="3"/>
  <c r="R1535" i="3"/>
  <c r="S1535" i="3" s="1"/>
  <c r="Q1535" i="3"/>
  <c r="O1535" i="3"/>
  <c r="N1535" i="3"/>
  <c r="M1535" i="3"/>
  <c r="K1535" i="3"/>
  <c r="R1534" i="3"/>
  <c r="S1534" i="3" s="1"/>
  <c r="Q1534" i="3"/>
  <c r="O1534" i="3"/>
  <c r="N1534" i="3"/>
  <c r="M1534" i="3"/>
  <c r="K1534" i="3"/>
  <c r="R1533" i="3"/>
  <c r="S1533" i="3" s="1"/>
  <c r="Q1533" i="3"/>
  <c r="O1533" i="3"/>
  <c r="N1533" i="3"/>
  <c r="M1533" i="3"/>
  <c r="K1533" i="3"/>
  <c r="R1532" i="3"/>
  <c r="S1532" i="3" s="1"/>
  <c r="Q1532" i="3"/>
  <c r="O1532" i="3"/>
  <c r="N1532" i="3"/>
  <c r="M1532" i="3"/>
  <c r="K1532" i="3"/>
  <c r="R1531" i="3"/>
  <c r="S1531" i="3" s="1"/>
  <c r="Q1531" i="3"/>
  <c r="O1531" i="3"/>
  <c r="N1531" i="3"/>
  <c r="M1531" i="3"/>
  <c r="K1531" i="3"/>
  <c r="R1530" i="3"/>
  <c r="S1530" i="3" s="1"/>
  <c r="Q1530" i="3"/>
  <c r="O1530" i="3"/>
  <c r="N1530" i="3"/>
  <c r="M1530" i="3"/>
  <c r="K1530" i="3"/>
  <c r="R1529" i="3"/>
  <c r="S1529" i="3" s="1"/>
  <c r="Q1529" i="3"/>
  <c r="O1529" i="3"/>
  <c r="N1529" i="3"/>
  <c r="M1529" i="3"/>
  <c r="K1529" i="3"/>
  <c r="R1528" i="3"/>
  <c r="S1528" i="3" s="1"/>
  <c r="Q1528" i="3"/>
  <c r="O1528" i="3"/>
  <c r="N1528" i="3"/>
  <c r="M1528" i="3"/>
  <c r="K1528" i="3"/>
  <c r="R1527" i="3"/>
  <c r="S1527" i="3" s="1"/>
  <c r="Q1527" i="3"/>
  <c r="O1527" i="3"/>
  <c r="N1527" i="3"/>
  <c r="M1527" i="3"/>
  <c r="K1527" i="3"/>
  <c r="R1526" i="3"/>
  <c r="S1526" i="3" s="1"/>
  <c r="Q1526" i="3"/>
  <c r="O1526" i="3"/>
  <c r="N1526" i="3"/>
  <c r="M1526" i="3"/>
  <c r="K1526" i="3"/>
  <c r="R1525" i="3"/>
  <c r="S1525" i="3" s="1"/>
  <c r="Q1525" i="3"/>
  <c r="O1525" i="3"/>
  <c r="N1525" i="3"/>
  <c r="M1525" i="3"/>
  <c r="K1525" i="3"/>
  <c r="R1524" i="3"/>
  <c r="S1524" i="3" s="1"/>
  <c r="Q1524" i="3"/>
  <c r="O1524" i="3"/>
  <c r="N1524" i="3"/>
  <c r="M1524" i="3"/>
  <c r="K1524" i="3"/>
  <c r="R1523" i="3"/>
  <c r="S1523" i="3" s="1"/>
  <c r="Q1523" i="3"/>
  <c r="O1523" i="3"/>
  <c r="N1523" i="3"/>
  <c r="M1523" i="3"/>
  <c r="K1523" i="3"/>
  <c r="R1522" i="3"/>
  <c r="S1522" i="3" s="1"/>
  <c r="Q1522" i="3"/>
  <c r="O1522" i="3"/>
  <c r="N1522" i="3"/>
  <c r="M1522" i="3"/>
  <c r="K1522" i="3"/>
  <c r="R1521" i="3"/>
  <c r="S1521" i="3" s="1"/>
  <c r="Q1521" i="3"/>
  <c r="O1521" i="3"/>
  <c r="N1521" i="3"/>
  <c r="M1521" i="3"/>
  <c r="K1521" i="3"/>
  <c r="R1520" i="3"/>
  <c r="S1520" i="3" s="1"/>
  <c r="Q1520" i="3"/>
  <c r="O1520" i="3"/>
  <c r="N1520" i="3"/>
  <c r="M1520" i="3"/>
  <c r="K1520" i="3"/>
  <c r="R1519" i="3"/>
  <c r="S1519" i="3" s="1"/>
  <c r="Q1519" i="3"/>
  <c r="O1519" i="3"/>
  <c r="N1519" i="3"/>
  <c r="M1519" i="3"/>
  <c r="K1519" i="3"/>
  <c r="R1518" i="3"/>
  <c r="S1518" i="3" s="1"/>
  <c r="Q1518" i="3"/>
  <c r="O1518" i="3"/>
  <c r="N1518" i="3"/>
  <c r="M1518" i="3"/>
  <c r="K1518" i="3"/>
  <c r="R1517" i="3"/>
  <c r="S1517" i="3" s="1"/>
  <c r="Q1517" i="3"/>
  <c r="O1517" i="3"/>
  <c r="N1517" i="3"/>
  <c r="M1517" i="3"/>
  <c r="K1517" i="3"/>
  <c r="R1516" i="3"/>
  <c r="S1516" i="3" s="1"/>
  <c r="Q1516" i="3"/>
  <c r="O1516" i="3"/>
  <c r="N1516" i="3"/>
  <c r="M1516" i="3"/>
  <c r="K1516" i="3"/>
  <c r="R1515" i="3"/>
  <c r="S1515" i="3" s="1"/>
  <c r="Q1515" i="3"/>
  <c r="O1515" i="3"/>
  <c r="N1515" i="3"/>
  <c r="M1515" i="3"/>
  <c r="K1515" i="3"/>
  <c r="R1514" i="3"/>
  <c r="S1514" i="3" s="1"/>
  <c r="Q1514" i="3"/>
  <c r="O1514" i="3"/>
  <c r="N1514" i="3"/>
  <c r="M1514" i="3"/>
  <c r="K1514" i="3"/>
  <c r="R1513" i="3"/>
  <c r="S1513" i="3" s="1"/>
  <c r="Q1513" i="3"/>
  <c r="O1513" i="3"/>
  <c r="N1513" i="3"/>
  <c r="M1513" i="3"/>
  <c r="K1513" i="3"/>
  <c r="R1512" i="3"/>
  <c r="S1512" i="3" s="1"/>
  <c r="Q1512" i="3"/>
  <c r="O1512" i="3"/>
  <c r="N1512" i="3"/>
  <c r="M1512" i="3"/>
  <c r="K1512" i="3"/>
  <c r="R1511" i="3"/>
  <c r="S1511" i="3" s="1"/>
  <c r="Q1511" i="3"/>
  <c r="O1511" i="3"/>
  <c r="N1511" i="3"/>
  <c r="M1511" i="3"/>
  <c r="K1511" i="3"/>
  <c r="R1510" i="3"/>
  <c r="S1510" i="3" s="1"/>
  <c r="Q1510" i="3"/>
  <c r="O1510" i="3"/>
  <c r="N1510" i="3"/>
  <c r="M1510" i="3"/>
  <c r="K1510" i="3"/>
  <c r="R1509" i="3"/>
  <c r="S1509" i="3" s="1"/>
  <c r="Q1509" i="3"/>
  <c r="O1509" i="3"/>
  <c r="N1509" i="3"/>
  <c r="M1509" i="3"/>
  <c r="K1509" i="3"/>
  <c r="R1508" i="3"/>
  <c r="S1508" i="3" s="1"/>
  <c r="Q1508" i="3"/>
  <c r="O1508" i="3"/>
  <c r="N1508" i="3"/>
  <c r="M1508" i="3"/>
  <c r="K1508" i="3"/>
  <c r="R1507" i="3"/>
  <c r="S1507" i="3" s="1"/>
  <c r="Q1507" i="3"/>
  <c r="O1507" i="3"/>
  <c r="N1507" i="3"/>
  <c r="M1507" i="3"/>
  <c r="K1507" i="3"/>
  <c r="R1506" i="3"/>
  <c r="S1506" i="3" s="1"/>
  <c r="Q1506" i="3"/>
  <c r="O1506" i="3"/>
  <c r="N1506" i="3"/>
  <c r="M1506" i="3"/>
  <c r="K1506" i="3"/>
  <c r="R1505" i="3"/>
  <c r="S1505" i="3" s="1"/>
  <c r="Q1505" i="3"/>
  <c r="O1505" i="3"/>
  <c r="N1505" i="3"/>
  <c r="M1505" i="3"/>
  <c r="K1505" i="3"/>
  <c r="R1504" i="3"/>
  <c r="S1504" i="3" s="1"/>
  <c r="Q1504" i="3"/>
  <c r="O1504" i="3"/>
  <c r="N1504" i="3"/>
  <c r="M1504" i="3"/>
  <c r="K1504" i="3"/>
  <c r="R1503" i="3"/>
  <c r="S1503" i="3" s="1"/>
  <c r="Q1503" i="3"/>
  <c r="O1503" i="3"/>
  <c r="N1503" i="3"/>
  <c r="M1503" i="3"/>
  <c r="K1503" i="3"/>
  <c r="R1502" i="3"/>
  <c r="S1502" i="3" s="1"/>
  <c r="Q1502" i="3"/>
  <c r="O1502" i="3"/>
  <c r="N1502" i="3"/>
  <c r="M1502" i="3"/>
  <c r="K1502" i="3"/>
  <c r="R1501" i="3"/>
  <c r="S1501" i="3" s="1"/>
  <c r="Q1501" i="3"/>
  <c r="O1501" i="3"/>
  <c r="N1501" i="3"/>
  <c r="M1501" i="3"/>
  <c r="K1501" i="3"/>
  <c r="R1500" i="3"/>
  <c r="S1500" i="3" s="1"/>
  <c r="Q1500" i="3"/>
  <c r="O1500" i="3"/>
  <c r="N1500" i="3"/>
  <c r="M1500" i="3"/>
  <c r="K1500" i="3"/>
  <c r="R1499" i="3"/>
  <c r="S1499" i="3" s="1"/>
  <c r="Q1499" i="3"/>
  <c r="O1499" i="3"/>
  <c r="N1499" i="3"/>
  <c r="M1499" i="3"/>
  <c r="K1499" i="3"/>
  <c r="R1498" i="3"/>
  <c r="S1498" i="3" s="1"/>
  <c r="Q1498" i="3"/>
  <c r="O1498" i="3"/>
  <c r="N1498" i="3"/>
  <c r="M1498" i="3"/>
  <c r="K1498" i="3"/>
  <c r="R1497" i="3"/>
  <c r="S1497" i="3" s="1"/>
  <c r="Q1497" i="3"/>
  <c r="O1497" i="3"/>
  <c r="N1497" i="3"/>
  <c r="M1497" i="3"/>
  <c r="K1497" i="3"/>
  <c r="R1496" i="3"/>
  <c r="S1496" i="3" s="1"/>
  <c r="Q1496" i="3"/>
  <c r="O1496" i="3"/>
  <c r="N1496" i="3"/>
  <c r="M1496" i="3"/>
  <c r="K1496" i="3"/>
  <c r="R1495" i="3"/>
  <c r="S1495" i="3" s="1"/>
  <c r="Q1495" i="3"/>
  <c r="O1495" i="3"/>
  <c r="N1495" i="3"/>
  <c r="M1495" i="3"/>
  <c r="K1495" i="3"/>
  <c r="R1494" i="3"/>
  <c r="S1494" i="3" s="1"/>
  <c r="Q1494" i="3"/>
  <c r="O1494" i="3"/>
  <c r="N1494" i="3"/>
  <c r="M1494" i="3"/>
  <c r="K1494" i="3"/>
  <c r="R1493" i="3"/>
  <c r="S1493" i="3" s="1"/>
  <c r="Q1493" i="3"/>
  <c r="O1493" i="3"/>
  <c r="N1493" i="3"/>
  <c r="M1493" i="3"/>
  <c r="K1493" i="3"/>
  <c r="R1492" i="3"/>
  <c r="S1492" i="3" s="1"/>
  <c r="Q1492" i="3"/>
  <c r="O1492" i="3"/>
  <c r="N1492" i="3"/>
  <c r="M1492" i="3"/>
  <c r="K1492" i="3"/>
  <c r="R1491" i="3"/>
  <c r="S1491" i="3" s="1"/>
  <c r="Q1491" i="3"/>
  <c r="O1491" i="3"/>
  <c r="N1491" i="3"/>
  <c r="M1491" i="3"/>
  <c r="K1491" i="3"/>
  <c r="R1490" i="3"/>
  <c r="S1490" i="3" s="1"/>
  <c r="Q1490" i="3"/>
  <c r="O1490" i="3"/>
  <c r="N1490" i="3"/>
  <c r="M1490" i="3"/>
  <c r="K1490" i="3"/>
  <c r="R1489" i="3"/>
  <c r="S1489" i="3" s="1"/>
  <c r="Q1489" i="3"/>
  <c r="O1489" i="3"/>
  <c r="N1489" i="3"/>
  <c r="M1489" i="3"/>
  <c r="K1489" i="3"/>
  <c r="R1488" i="3"/>
  <c r="S1488" i="3" s="1"/>
  <c r="Q1488" i="3"/>
  <c r="O1488" i="3"/>
  <c r="N1488" i="3"/>
  <c r="M1488" i="3"/>
  <c r="K1488" i="3"/>
  <c r="R1487" i="3"/>
  <c r="S1487" i="3" s="1"/>
  <c r="Q1487" i="3"/>
  <c r="O1487" i="3"/>
  <c r="N1487" i="3"/>
  <c r="M1487" i="3"/>
  <c r="K1487" i="3"/>
  <c r="R1486" i="3"/>
  <c r="S1486" i="3" s="1"/>
  <c r="Q1486" i="3"/>
  <c r="O1486" i="3"/>
  <c r="N1486" i="3"/>
  <c r="M1486" i="3"/>
  <c r="K1486" i="3"/>
  <c r="R1485" i="3"/>
  <c r="S1485" i="3" s="1"/>
  <c r="Q1485" i="3"/>
  <c r="O1485" i="3"/>
  <c r="N1485" i="3"/>
  <c r="M1485" i="3"/>
  <c r="K1485" i="3"/>
  <c r="R1484" i="3"/>
  <c r="S1484" i="3" s="1"/>
  <c r="Q1484" i="3"/>
  <c r="O1484" i="3"/>
  <c r="N1484" i="3"/>
  <c r="M1484" i="3"/>
  <c r="K1484" i="3"/>
  <c r="R1483" i="3"/>
  <c r="S1483" i="3" s="1"/>
  <c r="Q1483" i="3"/>
  <c r="O1483" i="3"/>
  <c r="N1483" i="3"/>
  <c r="M1483" i="3"/>
  <c r="K1483" i="3"/>
  <c r="R1482" i="3"/>
  <c r="S1482" i="3" s="1"/>
  <c r="Q1482" i="3"/>
  <c r="O1482" i="3"/>
  <c r="N1482" i="3"/>
  <c r="M1482" i="3"/>
  <c r="K1482" i="3"/>
  <c r="R1481" i="3"/>
  <c r="S1481" i="3" s="1"/>
  <c r="Q1481" i="3"/>
  <c r="O1481" i="3"/>
  <c r="N1481" i="3"/>
  <c r="M1481" i="3"/>
  <c r="K1481" i="3"/>
  <c r="R1480" i="3"/>
  <c r="S1480" i="3" s="1"/>
  <c r="Q1480" i="3"/>
  <c r="O1480" i="3"/>
  <c r="N1480" i="3"/>
  <c r="M1480" i="3"/>
  <c r="K1480" i="3"/>
  <c r="R1479" i="3"/>
  <c r="S1479" i="3" s="1"/>
  <c r="Q1479" i="3"/>
  <c r="O1479" i="3"/>
  <c r="N1479" i="3"/>
  <c r="M1479" i="3"/>
  <c r="K1479" i="3"/>
  <c r="R1478" i="3"/>
  <c r="S1478" i="3" s="1"/>
  <c r="Q1478" i="3"/>
  <c r="O1478" i="3"/>
  <c r="N1478" i="3"/>
  <c r="M1478" i="3"/>
  <c r="K1478" i="3"/>
  <c r="R1477" i="3"/>
  <c r="S1477" i="3" s="1"/>
  <c r="Q1477" i="3"/>
  <c r="O1477" i="3"/>
  <c r="N1477" i="3"/>
  <c r="M1477" i="3"/>
  <c r="K1477" i="3"/>
  <c r="R1476" i="3"/>
  <c r="S1476" i="3" s="1"/>
  <c r="Q1476" i="3"/>
  <c r="O1476" i="3"/>
  <c r="N1476" i="3"/>
  <c r="M1476" i="3"/>
  <c r="K1476" i="3"/>
  <c r="R1475" i="3"/>
  <c r="S1475" i="3" s="1"/>
  <c r="Q1475" i="3"/>
  <c r="O1475" i="3"/>
  <c r="N1475" i="3"/>
  <c r="M1475" i="3"/>
  <c r="K1475" i="3"/>
  <c r="R1474" i="3"/>
  <c r="S1474" i="3" s="1"/>
  <c r="Q1474" i="3"/>
  <c r="O1474" i="3"/>
  <c r="N1474" i="3"/>
  <c r="M1474" i="3"/>
  <c r="K1474" i="3"/>
  <c r="R1473" i="3"/>
  <c r="S1473" i="3" s="1"/>
  <c r="Q1473" i="3"/>
  <c r="O1473" i="3"/>
  <c r="N1473" i="3"/>
  <c r="M1473" i="3"/>
  <c r="K1473" i="3"/>
  <c r="R1472" i="3"/>
  <c r="S1472" i="3" s="1"/>
  <c r="Q1472" i="3"/>
  <c r="O1472" i="3"/>
  <c r="N1472" i="3"/>
  <c r="M1472" i="3"/>
  <c r="K1472" i="3"/>
  <c r="R1471" i="3"/>
  <c r="S1471" i="3" s="1"/>
  <c r="Q1471" i="3"/>
  <c r="O1471" i="3"/>
  <c r="N1471" i="3"/>
  <c r="M1471" i="3"/>
  <c r="K1471" i="3"/>
  <c r="R1470" i="3"/>
  <c r="S1470" i="3" s="1"/>
  <c r="Q1470" i="3"/>
  <c r="O1470" i="3"/>
  <c r="N1470" i="3"/>
  <c r="M1470" i="3"/>
  <c r="K1470" i="3"/>
  <c r="R1469" i="3"/>
  <c r="S1469" i="3" s="1"/>
  <c r="Q1469" i="3"/>
  <c r="O1469" i="3"/>
  <c r="N1469" i="3"/>
  <c r="M1469" i="3"/>
  <c r="K1469" i="3"/>
  <c r="R1468" i="3"/>
  <c r="S1468" i="3" s="1"/>
  <c r="Q1468" i="3"/>
  <c r="O1468" i="3"/>
  <c r="N1468" i="3"/>
  <c r="M1468" i="3"/>
  <c r="K1468" i="3"/>
  <c r="R1467" i="3"/>
  <c r="S1467" i="3" s="1"/>
  <c r="Q1467" i="3"/>
  <c r="O1467" i="3"/>
  <c r="N1467" i="3"/>
  <c r="M1467" i="3"/>
  <c r="K1467" i="3"/>
  <c r="R1466" i="3"/>
  <c r="S1466" i="3" s="1"/>
  <c r="Q1466" i="3"/>
  <c r="O1466" i="3"/>
  <c r="N1466" i="3"/>
  <c r="M1466" i="3"/>
  <c r="K1466" i="3"/>
  <c r="R1465" i="3"/>
  <c r="S1465" i="3" s="1"/>
  <c r="Q1465" i="3"/>
  <c r="O1465" i="3"/>
  <c r="N1465" i="3"/>
  <c r="M1465" i="3"/>
  <c r="K1465" i="3"/>
  <c r="R1464" i="3"/>
  <c r="S1464" i="3" s="1"/>
  <c r="Q1464" i="3"/>
  <c r="O1464" i="3"/>
  <c r="N1464" i="3"/>
  <c r="M1464" i="3"/>
  <c r="K1464" i="3"/>
  <c r="R1463" i="3"/>
  <c r="S1463" i="3" s="1"/>
  <c r="Q1463" i="3"/>
  <c r="O1463" i="3"/>
  <c r="N1463" i="3"/>
  <c r="M1463" i="3"/>
  <c r="K1463" i="3"/>
  <c r="R1462" i="3"/>
  <c r="S1462" i="3" s="1"/>
  <c r="Q1462" i="3"/>
  <c r="O1462" i="3"/>
  <c r="N1462" i="3"/>
  <c r="M1462" i="3"/>
  <c r="K1462" i="3"/>
  <c r="R1461" i="3"/>
  <c r="S1461" i="3" s="1"/>
  <c r="Q1461" i="3"/>
  <c r="O1461" i="3"/>
  <c r="N1461" i="3"/>
  <c r="M1461" i="3"/>
  <c r="K1461" i="3"/>
  <c r="R1460" i="3"/>
  <c r="S1460" i="3" s="1"/>
  <c r="Q1460" i="3"/>
  <c r="O1460" i="3"/>
  <c r="N1460" i="3"/>
  <c r="M1460" i="3"/>
  <c r="K1460" i="3"/>
  <c r="R1459" i="3"/>
  <c r="S1459" i="3" s="1"/>
  <c r="Q1459" i="3"/>
  <c r="O1459" i="3"/>
  <c r="N1459" i="3"/>
  <c r="M1459" i="3"/>
  <c r="K1459" i="3"/>
  <c r="R1458" i="3"/>
  <c r="S1458" i="3" s="1"/>
  <c r="Q1458" i="3"/>
  <c r="O1458" i="3"/>
  <c r="N1458" i="3"/>
  <c r="M1458" i="3"/>
  <c r="K1458" i="3"/>
  <c r="R1457" i="3"/>
  <c r="S1457" i="3" s="1"/>
  <c r="Q1457" i="3"/>
  <c r="O1457" i="3"/>
  <c r="N1457" i="3"/>
  <c r="M1457" i="3"/>
  <c r="K1457" i="3"/>
  <c r="R1456" i="3"/>
  <c r="S1456" i="3" s="1"/>
  <c r="Q1456" i="3"/>
  <c r="O1456" i="3"/>
  <c r="N1456" i="3"/>
  <c r="M1456" i="3"/>
  <c r="K1456" i="3"/>
  <c r="R1455" i="3"/>
  <c r="S1455" i="3" s="1"/>
  <c r="Q1455" i="3"/>
  <c r="O1455" i="3"/>
  <c r="N1455" i="3"/>
  <c r="M1455" i="3"/>
  <c r="K1455" i="3"/>
  <c r="R1454" i="3"/>
  <c r="S1454" i="3" s="1"/>
  <c r="Q1454" i="3"/>
  <c r="O1454" i="3"/>
  <c r="N1454" i="3"/>
  <c r="M1454" i="3"/>
  <c r="K1454" i="3"/>
  <c r="R1453" i="3"/>
  <c r="S1453" i="3" s="1"/>
  <c r="Q1453" i="3"/>
  <c r="O1453" i="3"/>
  <c r="N1453" i="3"/>
  <c r="M1453" i="3"/>
  <c r="K1453" i="3"/>
  <c r="R1452" i="3"/>
  <c r="S1452" i="3" s="1"/>
  <c r="Q1452" i="3"/>
  <c r="O1452" i="3"/>
  <c r="N1452" i="3"/>
  <c r="M1452" i="3"/>
  <c r="K1452" i="3"/>
  <c r="R1451" i="3"/>
  <c r="S1451" i="3" s="1"/>
  <c r="Q1451" i="3"/>
  <c r="O1451" i="3"/>
  <c r="N1451" i="3"/>
  <c r="M1451" i="3"/>
  <c r="K1451" i="3"/>
  <c r="R1450" i="3"/>
  <c r="S1450" i="3" s="1"/>
  <c r="Q1450" i="3"/>
  <c r="O1450" i="3"/>
  <c r="N1450" i="3"/>
  <c r="M1450" i="3"/>
  <c r="K1450" i="3"/>
  <c r="R1449" i="3"/>
  <c r="S1449" i="3" s="1"/>
  <c r="Q1449" i="3"/>
  <c r="O1449" i="3"/>
  <c r="N1449" i="3"/>
  <c r="M1449" i="3"/>
  <c r="K1449" i="3"/>
  <c r="R1448" i="3"/>
  <c r="S1448" i="3" s="1"/>
  <c r="Q1448" i="3"/>
  <c r="O1448" i="3"/>
  <c r="N1448" i="3"/>
  <c r="M1448" i="3"/>
  <c r="K1448" i="3"/>
  <c r="R1447" i="3"/>
  <c r="S1447" i="3" s="1"/>
  <c r="Q1447" i="3"/>
  <c r="O1447" i="3"/>
  <c r="N1447" i="3"/>
  <c r="M1447" i="3"/>
  <c r="K1447" i="3"/>
  <c r="R1446" i="3"/>
  <c r="S1446" i="3" s="1"/>
  <c r="Q1446" i="3"/>
  <c r="O1446" i="3"/>
  <c r="N1446" i="3"/>
  <c r="M1446" i="3"/>
  <c r="K1446" i="3"/>
  <c r="R1445" i="3"/>
  <c r="S1445" i="3" s="1"/>
  <c r="Q1445" i="3"/>
  <c r="O1445" i="3"/>
  <c r="N1445" i="3"/>
  <c r="M1445" i="3"/>
  <c r="K1445" i="3"/>
  <c r="R1444" i="3"/>
  <c r="S1444" i="3" s="1"/>
  <c r="Q1444" i="3"/>
  <c r="O1444" i="3"/>
  <c r="N1444" i="3"/>
  <c r="M1444" i="3"/>
  <c r="K1444" i="3"/>
  <c r="R1443" i="3"/>
  <c r="S1443" i="3" s="1"/>
  <c r="Q1443" i="3"/>
  <c r="O1443" i="3"/>
  <c r="N1443" i="3"/>
  <c r="M1443" i="3"/>
  <c r="K1443" i="3"/>
  <c r="R1442" i="3"/>
  <c r="S1442" i="3" s="1"/>
  <c r="Q1442" i="3"/>
  <c r="O1442" i="3"/>
  <c r="N1442" i="3"/>
  <c r="M1442" i="3"/>
  <c r="K1442" i="3"/>
  <c r="R1441" i="3"/>
  <c r="S1441" i="3" s="1"/>
  <c r="Q1441" i="3"/>
  <c r="O1441" i="3"/>
  <c r="N1441" i="3"/>
  <c r="M1441" i="3"/>
  <c r="K1441" i="3"/>
  <c r="R1440" i="3"/>
  <c r="S1440" i="3" s="1"/>
  <c r="Q1440" i="3"/>
  <c r="O1440" i="3"/>
  <c r="N1440" i="3"/>
  <c r="M1440" i="3"/>
  <c r="K1440" i="3"/>
  <c r="R1439" i="3"/>
  <c r="S1439" i="3" s="1"/>
  <c r="Q1439" i="3"/>
  <c r="O1439" i="3"/>
  <c r="N1439" i="3"/>
  <c r="M1439" i="3"/>
  <c r="K1439" i="3"/>
  <c r="R1438" i="3"/>
  <c r="S1438" i="3" s="1"/>
  <c r="Q1438" i="3"/>
  <c r="O1438" i="3"/>
  <c r="N1438" i="3"/>
  <c r="M1438" i="3"/>
  <c r="K1438" i="3"/>
  <c r="R1437" i="3"/>
  <c r="S1437" i="3" s="1"/>
  <c r="Q1437" i="3"/>
  <c r="O1437" i="3"/>
  <c r="N1437" i="3"/>
  <c r="M1437" i="3"/>
  <c r="K1437" i="3"/>
  <c r="R1436" i="3"/>
  <c r="S1436" i="3" s="1"/>
  <c r="Q1436" i="3"/>
  <c r="O1436" i="3"/>
  <c r="N1436" i="3"/>
  <c r="M1436" i="3"/>
  <c r="K1436" i="3"/>
  <c r="R1435" i="3"/>
  <c r="S1435" i="3" s="1"/>
  <c r="Q1435" i="3"/>
  <c r="O1435" i="3"/>
  <c r="N1435" i="3"/>
  <c r="M1435" i="3"/>
  <c r="K1435" i="3"/>
  <c r="R1434" i="3"/>
  <c r="S1434" i="3" s="1"/>
  <c r="Q1434" i="3"/>
  <c r="O1434" i="3"/>
  <c r="N1434" i="3"/>
  <c r="M1434" i="3"/>
  <c r="K1434" i="3"/>
  <c r="R1433" i="3"/>
  <c r="S1433" i="3" s="1"/>
  <c r="Q1433" i="3"/>
  <c r="O1433" i="3"/>
  <c r="N1433" i="3"/>
  <c r="M1433" i="3"/>
  <c r="K1433" i="3"/>
  <c r="R1432" i="3"/>
  <c r="S1432" i="3" s="1"/>
  <c r="Q1432" i="3"/>
  <c r="O1432" i="3"/>
  <c r="N1432" i="3"/>
  <c r="M1432" i="3"/>
  <c r="K1432" i="3"/>
  <c r="R1431" i="3"/>
  <c r="S1431" i="3" s="1"/>
  <c r="Q1431" i="3"/>
  <c r="O1431" i="3"/>
  <c r="N1431" i="3"/>
  <c r="M1431" i="3"/>
  <c r="K1431" i="3"/>
  <c r="R1430" i="3"/>
  <c r="S1430" i="3" s="1"/>
  <c r="Q1430" i="3"/>
  <c r="O1430" i="3"/>
  <c r="N1430" i="3"/>
  <c r="M1430" i="3"/>
  <c r="K1430" i="3"/>
  <c r="R1429" i="3"/>
  <c r="S1429" i="3" s="1"/>
  <c r="Q1429" i="3"/>
  <c r="O1429" i="3"/>
  <c r="N1429" i="3"/>
  <c r="M1429" i="3"/>
  <c r="K1429" i="3"/>
  <c r="R1428" i="3"/>
  <c r="S1428" i="3" s="1"/>
  <c r="Q1428" i="3"/>
  <c r="O1428" i="3"/>
  <c r="N1428" i="3"/>
  <c r="M1428" i="3"/>
  <c r="K1428" i="3"/>
  <c r="R1427" i="3"/>
  <c r="S1427" i="3" s="1"/>
  <c r="Q1427" i="3"/>
  <c r="O1427" i="3"/>
  <c r="N1427" i="3"/>
  <c r="M1427" i="3"/>
  <c r="K1427" i="3"/>
  <c r="R1426" i="3"/>
  <c r="S1426" i="3" s="1"/>
  <c r="Q1426" i="3"/>
  <c r="O1426" i="3"/>
  <c r="N1426" i="3"/>
  <c r="M1426" i="3"/>
  <c r="K1426" i="3"/>
  <c r="R1425" i="3"/>
  <c r="S1425" i="3" s="1"/>
  <c r="Q1425" i="3"/>
  <c r="O1425" i="3"/>
  <c r="N1425" i="3"/>
  <c r="M1425" i="3"/>
  <c r="K1425" i="3"/>
  <c r="R1424" i="3"/>
  <c r="S1424" i="3" s="1"/>
  <c r="Q1424" i="3"/>
  <c r="O1424" i="3"/>
  <c r="N1424" i="3"/>
  <c r="M1424" i="3"/>
  <c r="K1424" i="3"/>
  <c r="R1423" i="3"/>
  <c r="S1423" i="3" s="1"/>
  <c r="Q1423" i="3"/>
  <c r="O1423" i="3"/>
  <c r="N1423" i="3"/>
  <c r="M1423" i="3"/>
  <c r="K1423" i="3"/>
  <c r="R1422" i="3"/>
  <c r="S1422" i="3" s="1"/>
  <c r="Q1422" i="3"/>
  <c r="O1422" i="3"/>
  <c r="N1422" i="3"/>
  <c r="M1422" i="3"/>
  <c r="K1422" i="3"/>
  <c r="R1421" i="3"/>
  <c r="S1421" i="3" s="1"/>
  <c r="Q1421" i="3"/>
  <c r="O1421" i="3"/>
  <c r="N1421" i="3"/>
  <c r="M1421" i="3"/>
  <c r="K1421" i="3"/>
  <c r="R1420" i="3"/>
  <c r="S1420" i="3" s="1"/>
  <c r="Q1420" i="3"/>
  <c r="O1420" i="3"/>
  <c r="N1420" i="3"/>
  <c r="M1420" i="3"/>
  <c r="K1420" i="3"/>
  <c r="R1419" i="3"/>
  <c r="S1419" i="3" s="1"/>
  <c r="Q1419" i="3"/>
  <c r="O1419" i="3"/>
  <c r="N1419" i="3"/>
  <c r="M1419" i="3"/>
  <c r="K1419" i="3"/>
  <c r="R1418" i="3"/>
  <c r="S1418" i="3" s="1"/>
  <c r="Q1418" i="3"/>
  <c r="O1418" i="3"/>
  <c r="N1418" i="3"/>
  <c r="M1418" i="3"/>
  <c r="K1418" i="3"/>
  <c r="R1417" i="3"/>
  <c r="S1417" i="3" s="1"/>
  <c r="Q1417" i="3"/>
  <c r="O1417" i="3"/>
  <c r="N1417" i="3"/>
  <c r="M1417" i="3"/>
  <c r="K1417" i="3"/>
  <c r="R1416" i="3"/>
  <c r="S1416" i="3" s="1"/>
  <c r="Q1416" i="3"/>
  <c r="O1416" i="3"/>
  <c r="N1416" i="3"/>
  <c r="M1416" i="3"/>
  <c r="K1416" i="3"/>
  <c r="R1415" i="3"/>
  <c r="S1415" i="3" s="1"/>
  <c r="Q1415" i="3"/>
  <c r="O1415" i="3"/>
  <c r="N1415" i="3"/>
  <c r="M1415" i="3"/>
  <c r="K1415" i="3"/>
  <c r="R1414" i="3"/>
  <c r="S1414" i="3" s="1"/>
  <c r="Q1414" i="3"/>
  <c r="O1414" i="3"/>
  <c r="N1414" i="3"/>
  <c r="M1414" i="3"/>
  <c r="K1414" i="3"/>
  <c r="R1413" i="3"/>
  <c r="S1413" i="3" s="1"/>
  <c r="Q1413" i="3"/>
  <c r="O1413" i="3"/>
  <c r="N1413" i="3"/>
  <c r="M1413" i="3"/>
  <c r="K1413" i="3"/>
  <c r="R1412" i="3"/>
  <c r="S1412" i="3" s="1"/>
  <c r="Q1412" i="3"/>
  <c r="O1412" i="3"/>
  <c r="N1412" i="3"/>
  <c r="M1412" i="3"/>
  <c r="K1412" i="3"/>
  <c r="R1411" i="3"/>
  <c r="S1411" i="3" s="1"/>
  <c r="Q1411" i="3"/>
  <c r="O1411" i="3"/>
  <c r="N1411" i="3"/>
  <c r="M1411" i="3"/>
  <c r="K1411" i="3"/>
  <c r="R1410" i="3"/>
  <c r="S1410" i="3" s="1"/>
  <c r="Q1410" i="3"/>
  <c r="O1410" i="3"/>
  <c r="N1410" i="3"/>
  <c r="M1410" i="3"/>
  <c r="K1410" i="3"/>
  <c r="R1409" i="3"/>
  <c r="S1409" i="3" s="1"/>
  <c r="Q1409" i="3"/>
  <c r="O1409" i="3"/>
  <c r="N1409" i="3"/>
  <c r="M1409" i="3"/>
  <c r="K1409" i="3"/>
  <c r="R1408" i="3"/>
  <c r="S1408" i="3" s="1"/>
  <c r="Q1408" i="3"/>
  <c r="O1408" i="3"/>
  <c r="N1408" i="3"/>
  <c r="M1408" i="3"/>
  <c r="K1408" i="3"/>
  <c r="R1407" i="3"/>
  <c r="S1407" i="3" s="1"/>
  <c r="Q1407" i="3"/>
  <c r="O1407" i="3"/>
  <c r="N1407" i="3"/>
  <c r="M1407" i="3"/>
  <c r="K1407" i="3"/>
  <c r="R1406" i="3"/>
  <c r="S1406" i="3" s="1"/>
  <c r="Q1406" i="3"/>
  <c r="O1406" i="3"/>
  <c r="N1406" i="3"/>
  <c r="M1406" i="3"/>
  <c r="K1406" i="3"/>
  <c r="R1405" i="3"/>
  <c r="S1405" i="3" s="1"/>
  <c r="Q1405" i="3"/>
  <c r="O1405" i="3"/>
  <c r="N1405" i="3"/>
  <c r="M1405" i="3"/>
  <c r="K1405" i="3"/>
  <c r="R1404" i="3"/>
  <c r="S1404" i="3" s="1"/>
  <c r="Q1404" i="3"/>
  <c r="O1404" i="3"/>
  <c r="N1404" i="3"/>
  <c r="M1404" i="3"/>
  <c r="K1404" i="3"/>
  <c r="R1403" i="3"/>
  <c r="S1403" i="3" s="1"/>
  <c r="Q1403" i="3"/>
  <c r="O1403" i="3"/>
  <c r="N1403" i="3"/>
  <c r="M1403" i="3"/>
  <c r="K1403" i="3"/>
  <c r="R1402" i="3"/>
  <c r="S1402" i="3" s="1"/>
  <c r="Q1402" i="3"/>
  <c r="O1402" i="3"/>
  <c r="N1402" i="3"/>
  <c r="M1402" i="3"/>
  <c r="K1402" i="3"/>
  <c r="R1401" i="3"/>
  <c r="S1401" i="3" s="1"/>
  <c r="Q1401" i="3"/>
  <c r="O1401" i="3"/>
  <c r="N1401" i="3"/>
  <c r="M1401" i="3"/>
  <c r="K1401" i="3"/>
  <c r="R1400" i="3"/>
  <c r="S1400" i="3" s="1"/>
  <c r="Q1400" i="3"/>
  <c r="O1400" i="3"/>
  <c r="N1400" i="3"/>
  <c r="M1400" i="3"/>
  <c r="K1400" i="3"/>
  <c r="R1399" i="3"/>
  <c r="S1399" i="3" s="1"/>
  <c r="Q1399" i="3"/>
  <c r="O1399" i="3"/>
  <c r="N1399" i="3"/>
  <c r="M1399" i="3"/>
  <c r="K1399" i="3"/>
  <c r="R1398" i="3"/>
  <c r="S1398" i="3" s="1"/>
  <c r="Q1398" i="3"/>
  <c r="O1398" i="3"/>
  <c r="N1398" i="3"/>
  <c r="M1398" i="3"/>
  <c r="K1398" i="3"/>
  <c r="R1397" i="3"/>
  <c r="S1397" i="3" s="1"/>
  <c r="Q1397" i="3"/>
  <c r="O1397" i="3"/>
  <c r="N1397" i="3"/>
  <c r="M1397" i="3"/>
  <c r="K1397" i="3"/>
  <c r="R1396" i="3"/>
  <c r="S1396" i="3" s="1"/>
  <c r="Q1396" i="3"/>
  <c r="O1396" i="3"/>
  <c r="N1396" i="3"/>
  <c r="M1396" i="3"/>
  <c r="K1396" i="3"/>
  <c r="R1395" i="3"/>
  <c r="S1395" i="3" s="1"/>
  <c r="Q1395" i="3"/>
  <c r="O1395" i="3"/>
  <c r="N1395" i="3"/>
  <c r="M1395" i="3"/>
  <c r="K1395" i="3"/>
  <c r="R1394" i="3"/>
  <c r="S1394" i="3" s="1"/>
  <c r="Q1394" i="3"/>
  <c r="O1394" i="3"/>
  <c r="N1394" i="3"/>
  <c r="M1394" i="3"/>
  <c r="K1394" i="3"/>
  <c r="R1393" i="3"/>
  <c r="S1393" i="3" s="1"/>
  <c r="Q1393" i="3"/>
  <c r="O1393" i="3"/>
  <c r="N1393" i="3"/>
  <c r="M1393" i="3"/>
  <c r="K1393" i="3"/>
  <c r="R1392" i="3"/>
  <c r="S1392" i="3" s="1"/>
  <c r="Q1392" i="3"/>
  <c r="O1392" i="3"/>
  <c r="N1392" i="3"/>
  <c r="M1392" i="3"/>
  <c r="K1392" i="3"/>
  <c r="R1391" i="3"/>
  <c r="S1391" i="3" s="1"/>
  <c r="Q1391" i="3"/>
  <c r="O1391" i="3"/>
  <c r="N1391" i="3"/>
  <c r="M1391" i="3"/>
  <c r="K1391" i="3"/>
  <c r="R1390" i="3"/>
  <c r="S1390" i="3" s="1"/>
  <c r="Q1390" i="3"/>
  <c r="O1390" i="3"/>
  <c r="N1390" i="3"/>
  <c r="M1390" i="3"/>
  <c r="K1390" i="3"/>
  <c r="R1389" i="3"/>
  <c r="S1389" i="3" s="1"/>
  <c r="Q1389" i="3"/>
  <c r="O1389" i="3"/>
  <c r="N1389" i="3"/>
  <c r="M1389" i="3"/>
  <c r="K1389" i="3"/>
  <c r="R1388" i="3"/>
  <c r="S1388" i="3" s="1"/>
  <c r="Q1388" i="3"/>
  <c r="O1388" i="3"/>
  <c r="N1388" i="3"/>
  <c r="M1388" i="3"/>
  <c r="K1388" i="3"/>
  <c r="R1387" i="3"/>
  <c r="S1387" i="3" s="1"/>
  <c r="Q1387" i="3"/>
  <c r="O1387" i="3"/>
  <c r="N1387" i="3"/>
  <c r="M1387" i="3"/>
  <c r="K1387" i="3"/>
  <c r="R1386" i="3"/>
  <c r="S1386" i="3" s="1"/>
  <c r="Q1386" i="3"/>
  <c r="O1386" i="3"/>
  <c r="N1386" i="3"/>
  <c r="M1386" i="3"/>
  <c r="K1386" i="3"/>
  <c r="R1385" i="3"/>
  <c r="S1385" i="3" s="1"/>
  <c r="Q1385" i="3"/>
  <c r="O1385" i="3"/>
  <c r="N1385" i="3"/>
  <c r="M1385" i="3"/>
  <c r="K1385" i="3"/>
  <c r="R1384" i="3"/>
  <c r="S1384" i="3" s="1"/>
  <c r="Q1384" i="3"/>
  <c r="O1384" i="3"/>
  <c r="N1384" i="3"/>
  <c r="M1384" i="3"/>
  <c r="K1384" i="3"/>
  <c r="R1383" i="3"/>
  <c r="S1383" i="3" s="1"/>
  <c r="Q1383" i="3"/>
  <c r="O1383" i="3"/>
  <c r="N1383" i="3"/>
  <c r="M1383" i="3"/>
  <c r="K1383" i="3"/>
  <c r="R1382" i="3"/>
  <c r="S1382" i="3" s="1"/>
  <c r="Q1382" i="3"/>
  <c r="O1382" i="3"/>
  <c r="N1382" i="3"/>
  <c r="M1382" i="3"/>
  <c r="K1382" i="3"/>
  <c r="R1381" i="3"/>
  <c r="S1381" i="3" s="1"/>
  <c r="Q1381" i="3"/>
  <c r="O1381" i="3"/>
  <c r="N1381" i="3"/>
  <c r="M1381" i="3"/>
  <c r="K1381" i="3"/>
  <c r="R1380" i="3"/>
  <c r="S1380" i="3" s="1"/>
  <c r="Q1380" i="3"/>
  <c r="O1380" i="3"/>
  <c r="N1380" i="3"/>
  <c r="M1380" i="3"/>
  <c r="K1380" i="3"/>
  <c r="R1379" i="3"/>
  <c r="S1379" i="3" s="1"/>
  <c r="Q1379" i="3"/>
  <c r="O1379" i="3"/>
  <c r="N1379" i="3"/>
  <c r="M1379" i="3"/>
  <c r="K1379" i="3"/>
  <c r="R1378" i="3"/>
  <c r="S1378" i="3" s="1"/>
  <c r="Q1378" i="3"/>
  <c r="O1378" i="3"/>
  <c r="N1378" i="3"/>
  <c r="M1378" i="3"/>
  <c r="K1378" i="3"/>
  <c r="R1377" i="3"/>
  <c r="S1377" i="3" s="1"/>
  <c r="Q1377" i="3"/>
  <c r="O1377" i="3"/>
  <c r="N1377" i="3"/>
  <c r="M1377" i="3"/>
  <c r="K1377" i="3"/>
  <c r="R1376" i="3"/>
  <c r="S1376" i="3" s="1"/>
  <c r="Q1376" i="3"/>
  <c r="O1376" i="3"/>
  <c r="N1376" i="3"/>
  <c r="M1376" i="3"/>
  <c r="K1376" i="3"/>
  <c r="R1375" i="3"/>
  <c r="S1375" i="3" s="1"/>
  <c r="Q1375" i="3"/>
  <c r="O1375" i="3"/>
  <c r="N1375" i="3"/>
  <c r="M1375" i="3"/>
  <c r="K1375" i="3"/>
  <c r="R1374" i="3"/>
  <c r="S1374" i="3" s="1"/>
  <c r="Q1374" i="3"/>
  <c r="O1374" i="3"/>
  <c r="N1374" i="3"/>
  <c r="M1374" i="3"/>
  <c r="K1374" i="3"/>
  <c r="R1373" i="3"/>
  <c r="S1373" i="3" s="1"/>
  <c r="Q1373" i="3"/>
  <c r="O1373" i="3"/>
  <c r="N1373" i="3"/>
  <c r="M1373" i="3"/>
  <c r="K1373" i="3"/>
  <c r="R1372" i="3"/>
  <c r="S1372" i="3" s="1"/>
  <c r="Q1372" i="3"/>
  <c r="O1372" i="3"/>
  <c r="N1372" i="3"/>
  <c r="M1372" i="3"/>
  <c r="K1372" i="3"/>
  <c r="R1371" i="3"/>
  <c r="S1371" i="3" s="1"/>
  <c r="Q1371" i="3"/>
  <c r="O1371" i="3"/>
  <c r="N1371" i="3"/>
  <c r="M1371" i="3"/>
  <c r="K1371" i="3"/>
  <c r="R1370" i="3"/>
  <c r="S1370" i="3" s="1"/>
  <c r="Q1370" i="3"/>
  <c r="O1370" i="3"/>
  <c r="N1370" i="3"/>
  <c r="M1370" i="3"/>
  <c r="K1370" i="3"/>
  <c r="R1369" i="3"/>
  <c r="S1369" i="3" s="1"/>
  <c r="Q1369" i="3"/>
  <c r="O1369" i="3"/>
  <c r="N1369" i="3"/>
  <c r="M1369" i="3"/>
  <c r="K1369" i="3"/>
  <c r="R1368" i="3"/>
  <c r="S1368" i="3" s="1"/>
  <c r="Q1368" i="3"/>
  <c r="O1368" i="3"/>
  <c r="N1368" i="3"/>
  <c r="M1368" i="3"/>
  <c r="K1368" i="3"/>
  <c r="R1367" i="3"/>
  <c r="S1367" i="3" s="1"/>
  <c r="Q1367" i="3"/>
  <c r="O1367" i="3"/>
  <c r="N1367" i="3"/>
  <c r="M1367" i="3"/>
  <c r="K1367" i="3"/>
  <c r="R1366" i="3"/>
  <c r="S1366" i="3" s="1"/>
  <c r="Q1366" i="3"/>
  <c r="O1366" i="3"/>
  <c r="N1366" i="3"/>
  <c r="M1366" i="3"/>
  <c r="K1366" i="3"/>
  <c r="R1365" i="3"/>
  <c r="S1365" i="3" s="1"/>
  <c r="Q1365" i="3"/>
  <c r="O1365" i="3"/>
  <c r="N1365" i="3"/>
  <c r="M1365" i="3"/>
  <c r="K1365" i="3"/>
  <c r="R1364" i="3"/>
  <c r="S1364" i="3" s="1"/>
  <c r="Q1364" i="3"/>
  <c r="O1364" i="3"/>
  <c r="N1364" i="3"/>
  <c r="M1364" i="3"/>
  <c r="K1364" i="3"/>
  <c r="R1363" i="3"/>
  <c r="S1363" i="3" s="1"/>
  <c r="Q1363" i="3"/>
  <c r="O1363" i="3"/>
  <c r="N1363" i="3"/>
  <c r="M1363" i="3"/>
  <c r="K1363" i="3"/>
  <c r="R1362" i="3"/>
  <c r="S1362" i="3" s="1"/>
  <c r="Q1362" i="3"/>
  <c r="O1362" i="3"/>
  <c r="N1362" i="3"/>
  <c r="M1362" i="3"/>
  <c r="K1362" i="3"/>
  <c r="R1361" i="3"/>
  <c r="S1361" i="3" s="1"/>
  <c r="Q1361" i="3"/>
  <c r="O1361" i="3"/>
  <c r="N1361" i="3"/>
  <c r="M1361" i="3"/>
  <c r="K1361" i="3"/>
  <c r="R1360" i="3"/>
  <c r="S1360" i="3" s="1"/>
  <c r="Q1360" i="3"/>
  <c r="O1360" i="3"/>
  <c r="N1360" i="3"/>
  <c r="M1360" i="3"/>
  <c r="K1360" i="3"/>
  <c r="R1359" i="3"/>
  <c r="S1359" i="3" s="1"/>
  <c r="Q1359" i="3"/>
  <c r="O1359" i="3"/>
  <c r="N1359" i="3"/>
  <c r="M1359" i="3"/>
  <c r="K1359" i="3"/>
  <c r="R1358" i="3"/>
  <c r="S1358" i="3" s="1"/>
  <c r="Q1358" i="3"/>
  <c r="O1358" i="3"/>
  <c r="N1358" i="3"/>
  <c r="M1358" i="3"/>
  <c r="K1358" i="3"/>
  <c r="R1357" i="3"/>
  <c r="S1357" i="3" s="1"/>
  <c r="Q1357" i="3"/>
  <c r="O1357" i="3"/>
  <c r="N1357" i="3"/>
  <c r="M1357" i="3"/>
  <c r="K1357" i="3"/>
  <c r="R1356" i="3"/>
  <c r="S1356" i="3" s="1"/>
  <c r="Q1356" i="3"/>
  <c r="O1356" i="3"/>
  <c r="N1356" i="3"/>
  <c r="M1356" i="3"/>
  <c r="K1356" i="3"/>
  <c r="R1355" i="3"/>
  <c r="S1355" i="3" s="1"/>
  <c r="Q1355" i="3"/>
  <c r="O1355" i="3"/>
  <c r="N1355" i="3"/>
  <c r="M1355" i="3"/>
  <c r="K1355" i="3"/>
  <c r="R1354" i="3"/>
  <c r="S1354" i="3" s="1"/>
  <c r="Q1354" i="3"/>
  <c r="O1354" i="3"/>
  <c r="N1354" i="3"/>
  <c r="M1354" i="3"/>
  <c r="K1354" i="3"/>
  <c r="R1353" i="3"/>
  <c r="S1353" i="3" s="1"/>
  <c r="Q1353" i="3"/>
  <c r="O1353" i="3"/>
  <c r="N1353" i="3"/>
  <c r="M1353" i="3"/>
  <c r="K1353" i="3"/>
  <c r="R1352" i="3"/>
  <c r="S1352" i="3" s="1"/>
  <c r="Q1352" i="3"/>
  <c r="O1352" i="3"/>
  <c r="N1352" i="3"/>
  <c r="M1352" i="3"/>
  <c r="K1352" i="3"/>
  <c r="R1351" i="3"/>
  <c r="S1351" i="3" s="1"/>
  <c r="Q1351" i="3"/>
  <c r="O1351" i="3"/>
  <c r="N1351" i="3"/>
  <c r="M1351" i="3"/>
  <c r="K1351" i="3"/>
  <c r="R1350" i="3"/>
  <c r="S1350" i="3" s="1"/>
  <c r="Q1350" i="3"/>
  <c r="O1350" i="3"/>
  <c r="N1350" i="3"/>
  <c r="M1350" i="3"/>
  <c r="K1350" i="3"/>
  <c r="R1349" i="3"/>
  <c r="S1349" i="3" s="1"/>
  <c r="Q1349" i="3"/>
  <c r="O1349" i="3"/>
  <c r="N1349" i="3"/>
  <c r="M1349" i="3"/>
  <c r="K1349" i="3"/>
  <c r="R1348" i="3"/>
  <c r="S1348" i="3" s="1"/>
  <c r="Q1348" i="3"/>
  <c r="O1348" i="3"/>
  <c r="N1348" i="3"/>
  <c r="M1348" i="3"/>
  <c r="K1348" i="3"/>
  <c r="R1347" i="3"/>
  <c r="S1347" i="3" s="1"/>
  <c r="Q1347" i="3"/>
  <c r="O1347" i="3"/>
  <c r="N1347" i="3"/>
  <c r="M1347" i="3"/>
  <c r="K1347" i="3"/>
  <c r="R1346" i="3"/>
  <c r="S1346" i="3" s="1"/>
  <c r="Q1346" i="3"/>
  <c r="O1346" i="3"/>
  <c r="N1346" i="3"/>
  <c r="M1346" i="3"/>
  <c r="K1346" i="3"/>
  <c r="R1345" i="3"/>
  <c r="S1345" i="3" s="1"/>
  <c r="Q1345" i="3"/>
  <c r="O1345" i="3"/>
  <c r="N1345" i="3"/>
  <c r="M1345" i="3"/>
  <c r="K1345" i="3"/>
  <c r="R1344" i="3"/>
  <c r="S1344" i="3" s="1"/>
  <c r="Q1344" i="3"/>
  <c r="O1344" i="3"/>
  <c r="N1344" i="3"/>
  <c r="M1344" i="3"/>
  <c r="K1344" i="3"/>
  <c r="R1343" i="3"/>
  <c r="S1343" i="3" s="1"/>
  <c r="Q1343" i="3"/>
  <c r="O1343" i="3"/>
  <c r="N1343" i="3"/>
  <c r="M1343" i="3"/>
  <c r="K1343" i="3"/>
  <c r="R1342" i="3"/>
  <c r="S1342" i="3" s="1"/>
  <c r="Q1342" i="3"/>
  <c r="O1342" i="3"/>
  <c r="N1342" i="3"/>
  <c r="M1342" i="3"/>
  <c r="K1342" i="3"/>
  <c r="R1341" i="3"/>
  <c r="S1341" i="3" s="1"/>
  <c r="Q1341" i="3"/>
  <c r="O1341" i="3"/>
  <c r="N1341" i="3"/>
  <c r="M1341" i="3"/>
  <c r="K1341" i="3"/>
  <c r="R1340" i="3"/>
  <c r="S1340" i="3" s="1"/>
  <c r="Q1340" i="3"/>
  <c r="O1340" i="3"/>
  <c r="N1340" i="3"/>
  <c r="M1340" i="3"/>
  <c r="K1340" i="3"/>
  <c r="R1339" i="3"/>
  <c r="S1339" i="3" s="1"/>
  <c r="Q1339" i="3"/>
  <c r="O1339" i="3"/>
  <c r="N1339" i="3"/>
  <c r="M1339" i="3"/>
  <c r="K1339" i="3"/>
  <c r="R1338" i="3"/>
  <c r="S1338" i="3" s="1"/>
  <c r="Q1338" i="3"/>
  <c r="O1338" i="3"/>
  <c r="N1338" i="3"/>
  <c r="M1338" i="3"/>
  <c r="K1338" i="3"/>
  <c r="R1337" i="3"/>
  <c r="S1337" i="3" s="1"/>
  <c r="Q1337" i="3"/>
  <c r="O1337" i="3"/>
  <c r="N1337" i="3"/>
  <c r="M1337" i="3"/>
  <c r="K1337" i="3"/>
  <c r="R1336" i="3"/>
  <c r="S1336" i="3" s="1"/>
  <c r="Q1336" i="3"/>
  <c r="O1336" i="3"/>
  <c r="N1336" i="3"/>
  <c r="M1336" i="3"/>
  <c r="K1336" i="3"/>
  <c r="R1335" i="3"/>
  <c r="S1335" i="3" s="1"/>
  <c r="Q1335" i="3"/>
  <c r="O1335" i="3"/>
  <c r="N1335" i="3"/>
  <c r="M1335" i="3"/>
  <c r="K1335" i="3"/>
  <c r="R1334" i="3"/>
  <c r="S1334" i="3" s="1"/>
  <c r="Q1334" i="3"/>
  <c r="O1334" i="3"/>
  <c r="N1334" i="3"/>
  <c r="M1334" i="3"/>
  <c r="K1334" i="3"/>
  <c r="R1333" i="3"/>
  <c r="S1333" i="3" s="1"/>
  <c r="Q1333" i="3"/>
  <c r="O1333" i="3"/>
  <c r="N1333" i="3"/>
  <c r="M1333" i="3"/>
  <c r="K1333" i="3"/>
  <c r="R1332" i="3"/>
  <c r="S1332" i="3" s="1"/>
  <c r="Q1332" i="3"/>
  <c r="O1332" i="3"/>
  <c r="N1332" i="3"/>
  <c r="M1332" i="3"/>
  <c r="K1332" i="3"/>
  <c r="R1331" i="3"/>
  <c r="S1331" i="3" s="1"/>
  <c r="Q1331" i="3"/>
  <c r="O1331" i="3"/>
  <c r="N1331" i="3"/>
  <c r="M1331" i="3"/>
  <c r="K1331" i="3"/>
  <c r="R1330" i="3"/>
  <c r="S1330" i="3" s="1"/>
  <c r="Q1330" i="3"/>
  <c r="O1330" i="3"/>
  <c r="N1330" i="3"/>
  <c r="M1330" i="3"/>
  <c r="K1330" i="3"/>
  <c r="R1329" i="3"/>
  <c r="S1329" i="3" s="1"/>
  <c r="Q1329" i="3"/>
  <c r="O1329" i="3"/>
  <c r="N1329" i="3"/>
  <c r="M1329" i="3"/>
  <c r="K1329" i="3"/>
  <c r="R1328" i="3"/>
  <c r="S1328" i="3" s="1"/>
  <c r="Q1328" i="3"/>
  <c r="O1328" i="3"/>
  <c r="N1328" i="3"/>
  <c r="M1328" i="3"/>
  <c r="K1328" i="3"/>
  <c r="R1327" i="3"/>
  <c r="S1327" i="3" s="1"/>
  <c r="Q1327" i="3"/>
  <c r="O1327" i="3"/>
  <c r="N1327" i="3"/>
  <c r="M1327" i="3"/>
  <c r="K1327" i="3"/>
  <c r="R1326" i="3"/>
  <c r="S1326" i="3" s="1"/>
  <c r="Q1326" i="3"/>
  <c r="O1326" i="3"/>
  <c r="N1326" i="3"/>
  <c r="M1326" i="3"/>
  <c r="K1326" i="3"/>
  <c r="R1325" i="3"/>
  <c r="S1325" i="3" s="1"/>
  <c r="Q1325" i="3"/>
  <c r="O1325" i="3"/>
  <c r="N1325" i="3"/>
  <c r="M1325" i="3"/>
  <c r="K1325" i="3"/>
  <c r="R1324" i="3"/>
  <c r="S1324" i="3" s="1"/>
  <c r="Q1324" i="3"/>
  <c r="O1324" i="3"/>
  <c r="N1324" i="3"/>
  <c r="M1324" i="3"/>
  <c r="K1324" i="3"/>
  <c r="R1323" i="3"/>
  <c r="S1323" i="3" s="1"/>
  <c r="Q1323" i="3"/>
  <c r="O1323" i="3"/>
  <c r="N1323" i="3"/>
  <c r="M1323" i="3"/>
  <c r="K1323" i="3"/>
  <c r="R1322" i="3"/>
  <c r="S1322" i="3" s="1"/>
  <c r="Q1322" i="3"/>
  <c r="O1322" i="3"/>
  <c r="N1322" i="3"/>
  <c r="M1322" i="3"/>
  <c r="K1322" i="3"/>
  <c r="R1321" i="3"/>
  <c r="S1321" i="3" s="1"/>
  <c r="Q1321" i="3"/>
  <c r="O1321" i="3"/>
  <c r="N1321" i="3"/>
  <c r="M1321" i="3"/>
  <c r="K1321" i="3"/>
  <c r="R1320" i="3"/>
  <c r="S1320" i="3" s="1"/>
  <c r="Q1320" i="3"/>
  <c r="O1320" i="3"/>
  <c r="N1320" i="3"/>
  <c r="M1320" i="3"/>
  <c r="K1320" i="3"/>
  <c r="R1319" i="3"/>
  <c r="S1319" i="3" s="1"/>
  <c r="Q1319" i="3"/>
  <c r="O1319" i="3"/>
  <c r="N1319" i="3"/>
  <c r="M1319" i="3"/>
  <c r="K1319" i="3"/>
  <c r="R1318" i="3"/>
  <c r="S1318" i="3" s="1"/>
  <c r="Q1318" i="3"/>
  <c r="O1318" i="3"/>
  <c r="N1318" i="3"/>
  <c r="M1318" i="3"/>
  <c r="K1318" i="3"/>
  <c r="R1317" i="3"/>
  <c r="S1317" i="3" s="1"/>
  <c r="Q1317" i="3"/>
  <c r="O1317" i="3"/>
  <c r="N1317" i="3"/>
  <c r="M1317" i="3"/>
  <c r="K1317" i="3"/>
  <c r="R1316" i="3"/>
  <c r="S1316" i="3" s="1"/>
  <c r="Q1316" i="3"/>
  <c r="O1316" i="3"/>
  <c r="N1316" i="3"/>
  <c r="M1316" i="3"/>
  <c r="K1316" i="3"/>
  <c r="R1315" i="3"/>
  <c r="S1315" i="3" s="1"/>
  <c r="Q1315" i="3"/>
  <c r="O1315" i="3"/>
  <c r="N1315" i="3"/>
  <c r="M1315" i="3"/>
  <c r="K1315" i="3"/>
  <c r="R1314" i="3"/>
  <c r="S1314" i="3" s="1"/>
  <c r="Q1314" i="3"/>
  <c r="O1314" i="3"/>
  <c r="N1314" i="3"/>
  <c r="M1314" i="3"/>
  <c r="K1314" i="3"/>
  <c r="R1313" i="3"/>
  <c r="S1313" i="3" s="1"/>
  <c r="Q1313" i="3"/>
  <c r="O1313" i="3"/>
  <c r="N1313" i="3"/>
  <c r="M1313" i="3"/>
  <c r="K1313" i="3"/>
  <c r="R1312" i="3"/>
  <c r="S1312" i="3" s="1"/>
  <c r="Q1312" i="3"/>
  <c r="O1312" i="3"/>
  <c r="N1312" i="3"/>
  <c r="M1312" i="3"/>
  <c r="K1312" i="3"/>
  <c r="R1311" i="3"/>
  <c r="S1311" i="3" s="1"/>
  <c r="Q1311" i="3"/>
  <c r="O1311" i="3"/>
  <c r="N1311" i="3"/>
  <c r="M1311" i="3"/>
  <c r="K1311" i="3"/>
  <c r="R1310" i="3"/>
  <c r="S1310" i="3" s="1"/>
  <c r="Q1310" i="3"/>
  <c r="O1310" i="3"/>
  <c r="N1310" i="3"/>
  <c r="M1310" i="3"/>
  <c r="K1310" i="3"/>
  <c r="R1309" i="3"/>
  <c r="S1309" i="3" s="1"/>
  <c r="Q1309" i="3"/>
  <c r="O1309" i="3"/>
  <c r="N1309" i="3"/>
  <c r="M1309" i="3"/>
  <c r="K1309" i="3"/>
  <c r="R1308" i="3"/>
  <c r="S1308" i="3" s="1"/>
  <c r="Q1308" i="3"/>
  <c r="O1308" i="3"/>
  <c r="N1308" i="3"/>
  <c r="M1308" i="3"/>
  <c r="K1308" i="3"/>
  <c r="R1307" i="3"/>
  <c r="S1307" i="3" s="1"/>
  <c r="Q1307" i="3"/>
  <c r="O1307" i="3"/>
  <c r="N1307" i="3"/>
  <c r="M1307" i="3"/>
  <c r="K1307" i="3"/>
  <c r="R1306" i="3"/>
  <c r="S1306" i="3" s="1"/>
  <c r="Q1306" i="3"/>
  <c r="O1306" i="3"/>
  <c r="N1306" i="3"/>
  <c r="M1306" i="3"/>
  <c r="K1306" i="3"/>
  <c r="R1305" i="3"/>
  <c r="S1305" i="3" s="1"/>
  <c r="Q1305" i="3"/>
  <c r="O1305" i="3"/>
  <c r="N1305" i="3"/>
  <c r="M1305" i="3"/>
  <c r="K1305" i="3"/>
  <c r="R1304" i="3"/>
  <c r="S1304" i="3" s="1"/>
  <c r="Q1304" i="3"/>
  <c r="O1304" i="3"/>
  <c r="N1304" i="3"/>
  <c r="M1304" i="3"/>
  <c r="K1304" i="3"/>
  <c r="R1303" i="3"/>
  <c r="S1303" i="3" s="1"/>
  <c r="Q1303" i="3"/>
  <c r="O1303" i="3"/>
  <c r="N1303" i="3"/>
  <c r="M1303" i="3"/>
  <c r="K1303" i="3"/>
  <c r="R1302" i="3"/>
  <c r="S1302" i="3" s="1"/>
  <c r="Q1302" i="3"/>
  <c r="O1302" i="3"/>
  <c r="N1302" i="3"/>
  <c r="M1302" i="3"/>
  <c r="K1302" i="3"/>
  <c r="R1301" i="3"/>
  <c r="S1301" i="3" s="1"/>
  <c r="Q1301" i="3"/>
  <c r="O1301" i="3"/>
  <c r="N1301" i="3"/>
  <c r="M1301" i="3"/>
  <c r="K1301" i="3"/>
  <c r="R1300" i="3"/>
  <c r="S1300" i="3" s="1"/>
  <c r="Q1300" i="3"/>
  <c r="O1300" i="3"/>
  <c r="N1300" i="3"/>
  <c r="M1300" i="3"/>
  <c r="K1300" i="3"/>
  <c r="R1299" i="3"/>
  <c r="S1299" i="3" s="1"/>
  <c r="Q1299" i="3"/>
  <c r="O1299" i="3"/>
  <c r="N1299" i="3"/>
  <c r="M1299" i="3"/>
  <c r="K1299" i="3"/>
  <c r="R1298" i="3"/>
  <c r="S1298" i="3" s="1"/>
  <c r="Q1298" i="3"/>
  <c r="O1298" i="3"/>
  <c r="N1298" i="3"/>
  <c r="M1298" i="3"/>
  <c r="K1298" i="3"/>
  <c r="R1297" i="3"/>
  <c r="S1297" i="3" s="1"/>
  <c r="Q1297" i="3"/>
  <c r="O1297" i="3"/>
  <c r="N1297" i="3"/>
  <c r="M1297" i="3"/>
  <c r="K1297" i="3"/>
  <c r="R1296" i="3"/>
  <c r="S1296" i="3" s="1"/>
  <c r="Q1296" i="3"/>
  <c r="O1296" i="3"/>
  <c r="N1296" i="3"/>
  <c r="M1296" i="3"/>
  <c r="K1296" i="3"/>
  <c r="R1295" i="3"/>
  <c r="S1295" i="3" s="1"/>
  <c r="Q1295" i="3"/>
  <c r="O1295" i="3"/>
  <c r="N1295" i="3"/>
  <c r="M1295" i="3"/>
  <c r="K1295" i="3"/>
  <c r="R1294" i="3"/>
  <c r="S1294" i="3" s="1"/>
  <c r="Q1294" i="3"/>
  <c r="O1294" i="3"/>
  <c r="N1294" i="3"/>
  <c r="M1294" i="3"/>
  <c r="K1294" i="3"/>
  <c r="R1293" i="3"/>
  <c r="S1293" i="3" s="1"/>
  <c r="Q1293" i="3"/>
  <c r="O1293" i="3"/>
  <c r="N1293" i="3"/>
  <c r="M1293" i="3"/>
  <c r="K1293" i="3"/>
  <c r="R1292" i="3"/>
  <c r="S1292" i="3" s="1"/>
  <c r="Q1292" i="3"/>
  <c r="O1292" i="3"/>
  <c r="N1292" i="3"/>
  <c r="M1292" i="3"/>
  <c r="K1292" i="3"/>
  <c r="R1291" i="3"/>
  <c r="S1291" i="3" s="1"/>
  <c r="Q1291" i="3"/>
  <c r="O1291" i="3"/>
  <c r="N1291" i="3"/>
  <c r="M1291" i="3"/>
  <c r="K1291" i="3"/>
  <c r="R1290" i="3"/>
  <c r="S1290" i="3" s="1"/>
  <c r="Q1290" i="3"/>
  <c r="O1290" i="3"/>
  <c r="N1290" i="3"/>
  <c r="M1290" i="3"/>
  <c r="K1290" i="3"/>
  <c r="R1289" i="3"/>
  <c r="S1289" i="3" s="1"/>
  <c r="Q1289" i="3"/>
  <c r="O1289" i="3"/>
  <c r="N1289" i="3"/>
  <c r="M1289" i="3"/>
  <c r="K1289" i="3"/>
  <c r="R1288" i="3"/>
  <c r="S1288" i="3" s="1"/>
  <c r="Q1288" i="3"/>
  <c r="O1288" i="3"/>
  <c r="N1288" i="3"/>
  <c r="M1288" i="3"/>
  <c r="K1288" i="3"/>
  <c r="R1287" i="3"/>
  <c r="S1287" i="3" s="1"/>
  <c r="Q1287" i="3"/>
  <c r="O1287" i="3"/>
  <c r="N1287" i="3"/>
  <c r="M1287" i="3"/>
  <c r="K1287" i="3"/>
  <c r="R1286" i="3"/>
  <c r="S1286" i="3" s="1"/>
  <c r="Q1286" i="3"/>
  <c r="O1286" i="3"/>
  <c r="N1286" i="3"/>
  <c r="M1286" i="3"/>
  <c r="K1286" i="3"/>
  <c r="R1285" i="3"/>
  <c r="S1285" i="3" s="1"/>
  <c r="Q1285" i="3"/>
  <c r="O1285" i="3"/>
  <c r="N1285" i="3"/>
  <c r="M1285" i="3"/>
  <c r="K1285" i="3"/>
  <c r="R1284" i="3"/>
  <c r="S1284" i="3" s="1"/>
  <c r="Q1284" i="3"/>
  <c r="O1284" i="3"/>
  <c r="N1284" i="3"/>
  <c r="M1284" i="3"/>
  <c r="K1284" i="3"/>
  <c r="R1283" i="3"/>
  <c r="S1283" i="3" s="1"/>
  <c r="Q1283" i="3"/>
  <c r="O1283" i="3"/>
  <c r="N1283" i="3"/>
  <c r="M1283" i="3"/>
  <c r="K1283" i="3"/>
  <c r="R1282" i="3"/>
  <c r="S1282" i="3" s="1"/>
  <c r="Q1282" i="3"/>
  <c r="O1282" i="3"/>
  <c r="N1282" i="3"/>
  <c r="M1282" i="3"/>
  <c r="K1282" i="3"/>
  <c r="R1281" i="3"/>
  <c r="S1281" i="3" s="1"/>
  <c r="Q1281" i="3"/>
  <c r="O1281" i="3"/>
  <c r="N1281" i="3"/>
  <c r="M1281" i="3"/>
  <c r="K1281" i="3"/>
  <c r="R1280" i="3"/>
  <c r="S1280" i="3" s="1"/>
  <c r="Q1280" i="3"/>
  <c r="O1280" i="3"/>
  <c r="N1280" i="3"/>
  <c r="M1280" i="3"/>
  <c r="K1280" i="3"/>
  <c r="R1279" i="3"/>
  <c r="S1279" i="3" s="1"/>
  <c r="Q1279" i="3"/>
  <c r="O1279" i="3"/>
  <c r="N1279" i="3"/>
  <c r="M1279" i="3"/>
  <c r="K1279" i="3"/>
  <c r="R1278" i="3"/>
  <c r="S1278" i="3" s="1"/>
  <c r="Q1278" i="3"/>
  <c r="O1278" i="3"/>
  <c r="N1278" i="3"/>
  <c r="M1278" i="3"/>
  <c r="K1278" i="3"/>
  <c r="R1277" i="3"/>
  <c r="S1277" i="3" s="1"/>
  <c r="Q1277" i="3"/>
  <c r="O1277" i="3"/>
  <c r="N1277" i="3"/>
  <c r="M1277" i="3"/>
  <c r="K1277" i="3"/>
  <c r="R1276" i="3"/>
  <c r="S1276" i="3" s="1"/>
  <c r="Q1276" i="3"/>
  <c r="O1276" i="3"/>
  <c r="N1276" i="3"/>
  <c r="M1276" i="3"/>
  <c r="K1276" i="3"/>
  <c r="R1275" i="3"/>
  <c r="S1275" i="3" s="1"/>
  <c r="Q1275" i="3"/>
  <c r="O1275" i="3"/>
  <c r="N1275" i="3"/>
  <c r="M1275" i="3"/>
  <c r="K1275" i="3"/>
  <c r="R1274" i="3"/>
  <c r="S1274" i="3" s="1"/>
  <c r="Q1274" i="3"/>
  <c r="O1274" i="3"/>
  <c r="N1274" i="3"/>
  <c r="M1274" i="3"/>
  <c r="K1274" i="3"/>
  <c r="R1273" i="3"/>
  <c r="S1273" i="3" s="1"/>
  <c r="Q1273" i="3"/>
  <c r="O1273" i="3"/>
  <c r="N1273" i="3"/>
  <c r="M1273" i="3"/>
  <c r="K1273" i="3"/>
  <c r="R1272" i="3"/>
  <c r="S1272" i="3" s="1"/>
  <c r="Q1272" i="3"/>
  <c r="O1272" i="3"/>
  <c r="N1272" i="3"/>
  <c r="M1272" i="3"/>
  <c r="K1272" i="3"/>
  <c r="R1271" i="3"/>
  <c r="S1271" i="3" s="1"/>
  <c r="Q1271" i="3"/>
  <c r="O1271" i="3"/>
  <c r="N1271" i="3"/>
  <c r="M1271" i="3"/>
  <c r="K1271" i="3"/>
  <c r="R1270" i="3"/>
  <c r="S1270" i="3" s="1"/>
  <c r="Q1270" i="3"/>
  <c r="O1270" i="3"/>
  <c r="N1270" i="3"/>
  <c r="M1270" i="3"/>
  <c r="K1270" i="3"/>
  <c r="R1269" i="3"/>
  <c r="S1269" i="3" s="1"/>
  <c r="Q1269" i="3"/>
  <c r="O1269" i="3"/>
  <c r="N1269" i="3"/>
  <c r="M1269" i="3"/>
  <c r="K1269" i="3"/>
  <c r="R1268" i="3"/>
  <c r="S1268" i="3" s="1"/>
  <c r="Q1268" i="3"/>
  <c r="O1268" i="3"/>
  <c r="N1268" i="3"/>
  <c r="M1268" i="3"/>
  <c r="K1268" i="3"/>
  <c r="R1267" i="3"/>
  <c r="S1267" i="3" s="1"/>
  <c r="Q1267" i="3"/>
  <c r="O1267" i="3"/>
  <c r="N1267" i="3"/>
  <c r="M1267" i="3"/>
  <c r="K1267" i="3"/>
  <c r="R1266" i="3"/>
  <c r="S1266" i="3" s="1"/>
  <c r="Q1266" i="3"/>
  <c r="O1266" i="3"/>
  <c r="N1266" i="3"/>
  <c r="M1266" i="3"/>
  <c r="K1266" i="3"/>
  <c r="R1265" i="3"/>
  <c r="S1265" i="3" s="1"/>
  <c r="Q1265" i="3"/>
  <c r="O1265" i="3"/>
  <c r="N1265" i="3"/>
  <c r="M1265" i="3"/>
  <c r="K1265" i="3"/>
  <c r="R1264" i="3"/>
  <c r="S1264" i="3" s="1"/>
  <c r="Q1264" i="3"/>
  <c r="O1264" i="3"/>
  <c r="N1264" i="3"/>
  <c r="M1264" i="3"/>
  <c r="K1264" i="3"/>
  <c r="R1263" i="3"/>
  <c r="S1263" i="3" s="1"/>
  <c r="Q1263" i="3"/>
  <c r="O1263" i="3"/>
  <c r="N1263" i="3"/>
  <c r="M1263" i="3"/>
  <c r="K1263" i="3"/>
  <c r="R1262" i="3"/>
  <c r="S1262" i="3" s="1"/>
  <c r="Q1262" i="3"/>
  <c r="O1262" i="3"/>
  <c r="N1262" i="3"/>
  <c r="M1262" i="3"/>
  <c r="K1262" i="3"/>
  <c r="R1261" i="3"/>
  <c r="S1261" i="3" s="1"/>
  <c r="Q1261" i="3"/>
  <c r="O1261" i="3"/>
  <c r="N1261" i="3"/>
  <c r="M1261" i="3"/>
  <c r="K1261" i="3"/>
  <c r="R1260" i="3"/>
  <c r="S1260" i="3" s="1"/>
  <c r="Q1260" i="3"/>
  <c r="O1260" i="3"/>
  <c r="N1260" i="3"/>
  <c r="M1260" i="3"/>
  <c r="K1260" i="3"/>
  <c r="R1259" i="3"/>
  <c r="S1259" i="3" s="1"/>
  <c r="Q1259" i="3"/>
  <c r="O1259" i="3"/>
  <c r="N1259" i="3"/>
  <c r="M1259" i="3"/>
  <c r="K1259" i="3"/>
  <c r="R1258" i="3"/>
  <c r="S1258" i="3" s="1"/>
  <c r="Q1258" i="3"/>
  <c r="O1258" i="3"/>
  <c r="N1258" i="3"/>
  <c r="M1258" i="3"/>
  <c r="K1258" i="3"/>
  <c r="R1257" i="3"/>
  <c r="S1257" i="3" s="1"/>
  <c r="Q1257" i="3"/>
  <c r="O1257" i="3"/>
  <c r="N1257" i="3"/>
  <c r="M1257" i="3"/>
  <c r="K1257" i="3"/>
  <c r="R1256" i="3"/>
  <c r="S1256" i="3" s="1"/>
  <c r="Q1256" i="3"/>
  <c r="O1256" i="3"/>
  <c r="N1256" i="3"/>
  <c r="M1256" i="3"/>
  <c r="K1256" i="3"/>
  <c r="R1255" i="3"/>
  <c r="S1255" i="3" s="1"/>
  <c r="Q1255" i="3"/>
  <c r="O1255" i="3"/>
  <c r="N1255" i="3"/>
  <c r="M1255" i="3"/>
  <c r="K1255" i="3"/>
  <c r="R1254" i="3"/>
  <c r="S1254" i="3" s="1"/>
  <c r="Q1254" i="3"/>
  <c r="O1254" i="3"/>
  <c r="N1254" i="3"/>
  <c r="M1254" i="3"/>
  <c r="K1254" i="3"/>
  <c r="R1253" i="3"/>
  <c r="S1253" i="3" s="1"/>
  <c r="Q1253" i="3"/>
  <c r="O1253" i="3"/>
  <c r="N1253" i="3"/>
  <c r="M1253" i="3"/>
  <c r="K1253" i="3"/>
  <c r="R1252" i="3"/>
  <c r="S1252" i="3" s="1"/>
  <c r="Q1252" i="3"/>
  <c r="O1252" i="3"/>
  <c r="N1252" i="3"/>
  <c r="M1252" i="3"/>
  <c r="K1252" i="3"/>
  <c r="R1251" i="3"/>
  <c r="S1251" i="3" s="1"/>
  <c r="Q1251" i="3"/>
  <c r="O1251" i="3"/>
  <c r="N1251" i="3"/>
  <c r="M1251" i="3"/>
  <c r="K1251" i="3"/>
  <c r="R1250" i="3"/>
  <c r="S1250" i="3" s="1"/>
  <c r="Q1250" i="3"/>
  <c r="O1250" i="3"/>
  <c r="N1250" i="3"/>
  <c r="M1250" i="3"/>
  <c r="K1250" i="3"/>
  <c r="R1249" i="3"/>
  <c r="S1249" i="3" s="1"/>
  <c r="Q1249" i="3"/>
  <c r="O1249" i="3"/>
  <c r="N1249" i="3"/>
  <c r="M1249" i="3"/>
  <c r="K1249" i="3"/>
  <c r="R1248" i="3"/>
  <c r="S1248" i="3" s="1"/>
  <c r="Q1248" i="3"/>
  <c r="O1248" i="3"/>
  <c r="N1248" i="3"/>
  <c r="M1248" i="3"/>
  <c r="K1248" i="3"/>
  <c r="R1247" i="3"/>
  <c r="S1247" i="3" s="1"/>
  <c r="Q1247" i="3"/>
  <c r="O1247" i="3"/>
  <c r="N1247" i="3"/>
  <c r="M1247" i="3"/>
  <c r="K1247" i="3"/>
  <c r="R1246" i="3"/>
  <c r="S1246" i="3" s="1"/>
  <c r="Q1246" i="3"/>
  <c r="O1246" i="3"/>
  <c r="N1246" i="3"/>
  <c r="M1246" i="3"/>
  <c r="K1246" i="3"/>
  <c r="R1245" i="3"/>
  <c r="S1245" i="3" s="1"/>
  <c r="Q1245" i="3"/>
  <c r="O1245" i="3"/>
  <c r="N1245" i="3"/>
  <c r="M1245" i="3"/>
  <c r="K1245" i="3"/>
  <c r="R1244" i="3"/>
  <c r="S1244" i="3" s="1"/>
  <c r="Q1244" i="3"/>
  <c r="O1244" i="3"/>
  <c r="N1244" i="3"/>
  <c r="M1244" i="3"/>
  <c r="K1244" i="3"/>
  <c r="R1243" i="3"/>
  <c r="S1243" i="3" s="1"/>
  <c r="Q1243" i="3"/>
  <c r="O1243" i="3"/>
  <c r="N1243" i="3"/>
  <c r="M1243" i="3"/>
  <c r="K1243" i="3"/>
  <c r="R1242" i="3"/>
  <c r="S1242" i="3" s="1"/>
  <c r="Q1242" i="3"/>
  <c r="O1242" i="3"/>
  <c r="N1242" i="3"/>
  <c r="M1242" i="3"/>
  <c r="K1242" i="3"/>
  <c r="R1241" i="3"/>
  <c r="S1241" i="3" s="1"/>
  <c r="Q1241" i="3"/>
  <c r="O1241" i="3"/>
  <c r="N1241" i="3"/>
  <c r="M1241" i="3"/>
  <c r="K1241" i="3"/>
  <c r="R1240" i="3"/>
  <c r="S1240" i="3" s="1"/>
  <c r="Q1240" i="3"/>
  <c r="O1240" i="3"/>
  <c r="N1240" i="3"/>
  <c r="M1240" i="3"/>
  <c r="K1240" i="3"/>
  <c r="R1239" i="3"/>
  <c r="S1239" i="3" s="1"/>
  <c r="Q1239" i="3"/>
  <c r="O1239" i="3"/>
  <c r="N1239" i="3"/>
  <c r="M1239" i="3"/>
  <c r="K1239" i="3"/>
  <c r="R1238" i="3"/>
  <c r="S1238" i="3" s="1"/>
  <c r="Q1238" i="3"/>
  <c r="O1238" i="3"/>
  <c r="N1238" i="3"/>
  <c r="M1238" i="3"/>
  <c r="K1238" i="3"/>
  <c r="R1237" i="3"/>
  <c r="S1237" i="3" s="1"/>
  <c r="Q1237" i="3"/>
  <c r="O1237" i="3"/>
  <c r="N1237" i="3"/>
  <c r="M1237" i="3"/>
  <c r="K1237" i="3"/>
  <c r="R1236" i="3"/>
  <c r="S1236" i="3" s="1"/>
  <c r="Q1236" i="3"/>
  <c r="O1236" i="3"/>
  <c r="N1236" i="3"/>
  <c r="M1236" i="3"/>
  <c r="K1236" i="3"/>
  <c r="R1235" i="3"/>
  <c r="S1235" i="3" s="1"/>
  <c r="Q1235" i="3"/>
  <c r="O1235" i="3"/>
  <c r="N1235" i="3"/>
  <c r="M1235" i="3"/>
  <c r="K1235" i="3"/>
  <c r="R1234" i="3"/>
  <c r="S1234" i="3" s="1"/>
  <c r="Q1234" i="3"/>
  <c r="O1234" i="3"/>
  <c r="N1234" i="3"/>
  <c r="M1234" i="3"/>
  <c r="K1234" i="3"/>
  <c r="R1233" i="3"/>
  <c r="S1233" i="3" s="1"/>
  <c r="Q1233" i="3"/>
  <c r="O1233" i="3"/>
  <c r="N1233" i="3"/>
  <c r="M1233" i="3"/>
  <c r="K1233" i="3"/>
  <c r="R1232" i="3"/>
  <c r="S1232" i="3" s="1"/>
  <c r="Q1232" i="3"/>
  <c r="O1232" i="3"/>
  <c r="N1232" i="3"/>
  <c r="M1232" i="3"/>
  <c r="K1232" i="3"/>
  <c r="R1231" i="3"/>
  <c r="S1231" i="3" s="1"/>
  <c r="Q1231" i="3"/>
  <c r="O1231" i="3"/>
  <c r="N1231" i="3"/>
  <c r="M1231" i="3"/>
  <c r="K1231" i="3"/>
  <c r="R1230" i="3"/>
  <c r="S1230" i="3" s="1"/>
  <c r="Q1230" i="3"/>
  <c r="O1230" i="3"/>
  <c r="N1230" i="3"/>
  <c r="M1230" i="3"/>
  <c r="K1230" i="3"/>
  <c r="R1229" i="3"/>
  <c r="S1229" i="3" s="1"/>
  <c r="Q1229" i="3"/>
  <c r="O1229" i="3"/>
  <c r="N1229" i="3"/>
  <c r="M1229" i="3"/>
  <c r="K1229" i="3"/>
  <c r="R1228" i="3"/>
  <c r="S1228" i="3" s="1"/>
  <c r="Q1228" i="3"/>
  <c r="O1228" i="3"/>
  <c r="N1228" i="3"/>
  <c r="M1228" i="3"/>
  <c r="K1228" i="3"/>
  <c r="R1227" i="3"/>
  <c r="S1227" i="3" s="1"/>
  <c r="Q1227" i="3"/>
  <c r="O1227" i="3"/>
  <c r="N1227" i="3"/>
  <c r="M1227" i="3"/>
  <c r="K1227" i="3"/>
  <c r="R1226" i="3"/>
  <c r="S1226" i="3" s="1"/>
  <c r="Q1226" i="3"/>
  <c r="O1226" i="3"/>
  <c r="N1226" i="3"/>
  <c r="M1226" i="3"/>
  <c r="K1226" i="3"/>
  <c r="R1225" i="3"/>
  <c r="S1225" i="3" s="1"/>
  <c r="Q1225" i="3"/>
  <c r="O1225" i="3"/>
  <c r="N1225" i="3"/>
  <c r="M1225" i="3"/>
  <c r="K1225" i="3"/>
  <c r="R1224" i="3"/>
  <c r="S1224" i="3" s="1"/>
  <c r="Q1224" i="3"/>
  <c r="O1224" i="3"/>
  <c r="N1224" i="3"/>
  <c r="M1224" i="3"/>
  <c r="K1224" i="3"/>
  <c r="R1223" i="3"/>
  <c r="S1223" i="3" s="1"/>
  <c r="Q1223" i="3"/>
  <c r="O1223" i="3"/>
  <c r="N1223" i="3"/>
  <c r="M1223" i="3"/>
  <c r="K1223" i="3"/>
  <c r="R1222" i="3"/>
  <c r="S1222" i="3" s="1"/>
  <c r="Q1222" i="3"/>
  <c r="O1222" i="3"/>
  <c r="N1222" i="3"/>
  <c r="M1222" i="3"/>
  <c r="K1222" i="3"/>
  <c r="R1221" i="3"/>
  <c r="S1221" i="3" s="1"/>
  <c r="Q1221" i="3"/>
  <c r="O1221" i="3"/>
  <c r="N1221" i="3"/>
  <c r="M1221" i="3"/>
  <c r="K1221" i="3"/>
  <c r="R1220" i="3"/>
  <c r="S1220" i="3" s="1"/>
  <c r="Q1220" i="3"/>
  <c r="O1220" i="3"/>
  <c r="N1220" i="3"/>
  <c r="M1220" i="3"/>
  <c r="K1220" i="3"/>
  <c r="R1219" i="3"/>
  <c r="S1219" i="3" s="1"/>
  <c r="Q1219" i="3"/>
  <c r="O1219" i="3"/>
  <c r="N1219" i="3"/>
  <c r="M1219" i="3"/>
  <c r="K1219" i="3"/>
  <c r="R1218" i="3"/>
  <c r="S1218" i="3" s="1"/>
  <c r="Q1218" i="3"/>
  <c r="O1218" i="3"/>
  <c r="N1218" i="3"/>
  <c r="M1218" i="3"/>
  <c r="K1218" i="3"/>
  <c r="R1217" i="3"/>
  <c r="S1217" i="3" s="1"/>
  <c r="Q1217" i="3"/>
  <c r="O1217" i="3"/>
  <c r="N1217" i="3"/>
  <c r="M1217" i="3"/>
  <c r="K1217" i="3"/>
  <c r="R1216" i="3"/>
  <c r="S1216" i="3" s="1"/>
  <c r="Q1216" i="3"/>
  <c r="O1216" i="3"/>
  <c r="N1216" i="3"/>
  <c r="M1216" i="3"/>
  <c r="K1216" i="3"/>
  <c r="R1215" i="3"/>
  <c r="S1215" i="3" s="1"/>
  <c r="Q1215" i="3"/>
  <c r="O1215" i="3"/>
  <c r="N1215" i="3"/>
  <c r="M1215" i="3"/>
  <c r="K1215" i="3"/>
  <c r="R1214" i="3"/>
  <c r="S1214" i="3" s="1"/>
  <c r="Q1214" i="3"/>
  <c r="O1214" i="3"/>
  <c r="N1214" i="3"/>
  <c r="M1214" i="3"/>
  <c r="K1214" i="3"/>
  <c r="R1213" i="3"/>
  <c r="S1213" i="3" s="1"/>
  <c r="Q1213" i="3"/>
  <c r="O1213" i="3"/>
  <c r="N1213" i="3"/>
  <c r="M1213" i="3"/>
  <c r="K1213" i="3"/>
  <c r="R1212" i="3"/>
  <c r="S1212" i="3" s="1"/>
  <c r="Q1212" i="3"/>
  <c r="O1212" i="3"/>
  <c r="N1212" i="3"/>
  <c r="M1212" i="3"/>
  <c r="K1212" i="3"/>
  <c r="R1211" i="3"/>
  <c r="S1211" i="3" s="1"/>
  <c r="Q1211" i="3"/>
  <c r="O1211" i="3"/>
  <c r="N1211" i="3"/>
  <c r="M1211" i="3"/>
  <c r="K1211" i="3"/>
  <c r="R1210" i="3"/>
  <c r="S1210" i="3" s="1"/>
  <c r="Q1210" i="3"/>
  <c r="O1210" i="3"/>
  <c r="N1210" i="3"/>
  <c r="M1210" i="3"/>
  <c r="K1210" i="3"/>
  <c r="R1209" i="3"/>
  <c r="S1209" i="3" s="1"/>
  <c r="Q1209" i="3"/>
  <c r="O1209" i="3"/>
  <c r="N1209" i="3"/>
  <c r="M1209" i="3"/>
  <c r="K1209" i="3"/>
  <c r="R1208" i="3"/>
  <c r="S1208" i="3" s="1"/>
  <c r="Q1208" i="3"/>
  <c r="O1208" i="3"/>
  <c r="N1208" i="3"/>
  <c r="M1208" i="3"/>
  <c r="K1208" i="3"/>
  <c r="R1207" i="3"/>
  <c r="S1207" i="3" s="1"/>
  <c r="Q1207" i="3"/>
  <c r="O1207" i="3"/>
  <c r="N1207" i="3"/>
  <c r="M1207" i="3"/>
  <c r="K1207" i="3"/>
  <c r="R1206" i="3"/>
  <c r="S1206" i="3" s="1"/>
  <c r="Q1206" i="3"/>
  <c r="O1206" i="3"/>
  <c r="N1206" i="3"/>
  <c r="M1206" i="3"/>
  <c r="K1206" i="3"/>
  <c r="R1205" i="3"/>
  <c r="S1205" i="3" s="1"/>
  <c r="Q1205" i="3"/>
  <c r="O1205" i="3"/>
  <c r="N1205" i="3"/>
  <c r="M1205" i="3"/>
  <c r="K1205" i="3"/>
  <c r="R1204" i="3"/>
  <c r="S1204" i="3" s="1"/>
  <c r="Q1204" i="3"/>
  <c r="O1204" i="3"/>
  <c r="N1204" i="3"/>
  <c r="M1204" i="3"/>
  <c r="K1204" i="3"/>
  <c r="R1203" i="3"/>
  <c r="S1203" i="3" s="1"/>
  <c r="Q1203" i="3"/>
  <c r="O1203" i="3"/>
  <c r="N1203" i="3"/>
  <c r="M1203" i="3"/>
  <c r="K1203" i="3"/>
  <c r="R1202" i="3"/>
  <c r="S1202" i="3" s="1"/>
  <c r="Q1202" i="3"/>
  <c r="O1202" i="3"/>
  <c r="N1202" i="3"/>
  <c r="M1202" i="3"/>
  <c r="K1202" i="3"/>
  <c r="R1201" i="3"/>
  <c r="S1201" i="3" s="1"/>
  <c r="Q1201" i="3"/>
  <c r="O1201" i="3"/>
  <c r="N1201" i="3"/>
  <c r="M1201" i="3"/>
  <c r="K1201" i="3"/>
  <c r="R1200" i="3"/>
  <c r="S1200" i="3" s="1"/>
  <c r="Q1200" i="3"/>
  <c r="O1200" i="3"/>
  <c r="N1200" i="3"/>
  <c r="M1200" i="3"/>
  <c r="K1200" i="3"/>
  <c r="R1199" i="3"/>
  <c r="S1199" i="3" s="1"/>
  <c r="Q1199" i="3"/>
  <c r="O1199" i="3"/>
  <c r="N1199" i="3"/>
  <c r="M1199" i="3"/>
  <c r="K1199" i="3"/>
  <c r="R1198" i="3"/>
  <c r="S1198" i="3" s="1"/>
  <c r="Q1198" i="3"/>
  <c r="O1198" i="3"/>
  <c r="N1198" i="3"/>
  <c r="M1198" i="3"/>
  <c r="K1198" i="3"/>
  <c r="R1197" i="3"/>
  <c r="S1197" i="3" s="1"/>
  <c r="Q1197" i="3"/>
  <c r="O1197" i="3"/>
  <c r="N1197" i="3"/>
  <c r="M1197" i="3"/>
  <c r="K1197" i="3"/>
  <c r="R1196" i="3"/>
  <c r="S1196" i="3" s="1"/>
  <c r="Q1196" i="3"/>
  <c r="O1196" i="3"/>
  <c r="N1196" i="3"/>
  <c r="M1196" i="3"/>
  <c r="K1196" i="3"/>
  <c r="R1195" i="3"/>
  <c r="S1195" i="3" s="1"/>
  <c r="Q1195" i="3"/>
  <c r="O1195" i="3"/>
  <c r="N1195" i="3"/>
  <c r="M1195" i="3"/>
  <c r="K1195" i="3"/>
  <c r="R1194" i="3"/>
  <c r="S1194" i="3" s="1"/>
  <c r="Q1194" i="3"/>
  <c r="O1194" i="3"/>
  <c r="N1194" i="3"/>
  <c r="M1194" i="3"/>
  <c r="K1194" i="3"/>
  <c r="R1193" i="3"/>
  <c r="S1193" i="3" s="1"/>
  <c r="Q1193" i="3"/>
  <c r="O1193" i="3"/>
  <c r="N1193" i="3"/>
  <c r="M1193" i="3"/>
  <c r="K1193" i="3"/>
  <c r="R1192" i="3"/>
  <c r="S1192" i="3" s="1"/>
  <c r="Q1192" i="3"/>
  <c r="O1192" i="3"/>
  <c r="N1192" i="3"/>
  <c r="M1192" i="3"/>
  <c r="K1192" i="3"/>
  <c r="R1191" i="3"/>
  <c r="S1191" i="3" s="1"/>
  <c r="Q1191" i="3"/>
  <c r="O1191" i="3"/>
  <c r="N1191" i="3"/>
  <c r="M1191" i="3"/>
  <c r="K1191" i="3"/>
  <c r="R1190" i="3"/>
  <c r="S1190" i="3" s="1"/>
  <c r="Q1190" i="3"/>
  <c r="O1190" i="3"/>
  <c r="N1190" i="3"/>
  <c r="M1190" i="3"/>
  <c r="K1190" i="3"/>
  <c r="R1189" i="3"/>
  <c r="S1189" i="3" s="1"/>
  <c r="Q1189" i="3"/>
  <c r="O1189" i="3"/>
  <c r="N1189" i="3"/>
  <c r="M1189" i="3"/>
  <c r="K1189" i="3"/>
  <c r="R1188" i="3"/>
  <c r="S1188" i="3" s="1"/>
  <c r="Q1188" i="3"/>
  <c r="O1188" i="3"/>
  <c r="N1188" i="3"/>
  <c r="M1188" i="3"/>
  <c r="K1188" i="3"/>
  <c r="R1187" i="3"/>
  <c r="S1187" i="3" s="1"/>
  <c r="Q1187" i="3"/>
  <c r="O1187" i="3"/>
  <c r="N1187" i="3"/>
  <c r="M1187" i="3"/>
  <c r="K1187" i="3"/>
  <c r="R1186" i="3"/>
  <c r="S1186" i="3" s="1"/>
  <c r="Q1186" i="3"/>
  <c r="O1186" i="3"/>
  <c r="N1186" i="3"/>
  <c r="M1186" i="3"/>
  <c r="K1186" i="3"/>
  <c r="R1185" i="3"/>
  <c r="S1185" i="3" s="1"/>
  <c r="Q1185" i="3"/>
  <c r="O1185" i="3"/>
  <c r="N1185" i="3"/>
  <c r="M1185" i="3"/>
  <c r="K1185" i="3"/>
  <c r="R1184" i="3"/>
  <c r="S1184" i="3" s="1"/>
  <c r="Q1184" i="3"/>
  <c r="O1184" i="3"/>
  <c r="N1184" i="3"/>
  <c r="M1184" i="3"/>
  <c r="K1184" i="3"/>
  <c r="R1183" i="3"/>
  <c r="S1183" i="3" s="1"/>
  <c r="Q1183" i="3"/>
  <c r="O1183" i="3"/>
  <c r="N1183" i="3"/>
  <c r="M1183" i="3"/>
  <c r="K1183" i="3"/>
  <c r="R1182" i="3"/>
  <c r="S1182" i="3" s="1"/>
  <c r="Q1182" i="3"/>
  <c r="O1182" i="3"/>
  <c r="N1182" i="3"/>
  <c r="M1182" i="3"/>
  <c r="K1182" i="3"/>
  <c r="R1181" i="3"/>
  <c r="S1181" i="3" s="1"/>
  <c r="Q1181" i="3"/>
  <c r="O1181" i="3"/>
  <c r="N1181" i="3"/>
  <c r="M1181" i="3"/>
  <c r="K1181" i="3"/>
  <c r="R1180" i="3"/>
  <c r="S1180" i="3" s="1"/>
  <c r="Q1180" i="3"/>
  <c r="O1180" i="3"/>
  <c r="N1180" i="3"/>
  <c r="M1180" i="3"/>
  <c r="K1180" i="3"/>
  <c r="R1179" i="3"/>
  <c r="S1179" i="3" s="1"/>
  <c r="Q1179" i="3"/>
  <c r="O1179" i="3"/>
  <c r="N1179" i="3"/>
  <c r="M1179" i="3"/>
  <c r="K1179" i="3"/>
  <c r="R1178" i="3"/>
  <c r="S1178" i="3" s="1"/>
  <c r="Q1178" i="3"/>
  <c r="O1178" i="3"/>
  <c r="N1178" i="3"/>
  <c r="M1178" i="3"/>
  <c r="K1178" i="3"/>
  <c r="R1177" i="3"/>
  <c r="S1177" i="3" s="1"/>
  <c r="Q1177" i="3"/>
  <c r="O1177" i="3"/>
  <c r="N1177" i="3"/>
  <c r="M1177" i="3"/>
  <c r="K1177" i="3"/>
  <c r="R1176" i="3"/>
  <c r="S1176" i="3" s="1"/>
  <c r="Q1176" i="3"/>
  <c r="O1176" i="3"/>
  <c r="N1176" i="3"/>
  <c r="M1176" i="3"/>
  <c r="K1176" i="3"/>
  <c r="R1175" i="3"/>
  <c r="S1175" i="3" s="1"/>
  <c r="Q1175" i="3"/>
  <c r="O1175" i="3"/>
  <c r="N1175" i="3"/>
  <c r="M1175" i="3"/>
  <c r="K1175" i="3"/>
  <c r="R1174" i="3"/>
  <c r="S1174" i="3" s="1"/>
  <c r="Q1174" i="3"/>
  <c r="O1174" i="3"/>
  <c r="N1174" i="3"/>
  <c r="M1174" i="3"/>
  <c r="K1174" i="3"/>
  <c r="R1173" i="3"/>
  <c r="S1173" i="3" s="1"/>
  <c r="Q1173" i="3"/>
  <c r="O1173" i="3"/>
  <c r="N1173" i="3"/>
  <c r="M1173" i="3"/>
  <c r="K1173" i="3"/>
  <c r="R1172" i="3"/>
  <c r="S1172" i="3" s="1"/>
  <c r="Q1172" i="3"/>
  <c r="O1172" i="3"/>
  <c r="N1172" i="3"/>
  <c r="M1172" i="3"/>
  <c r="K1172" i="3"/>
  <c r="R1171" i="3"/>
  <c r="S1171" i="3" s="1"/>
  <c r="Q1171" i="3"/>
  <c r="O1171" i="3"/>
  <c r="N1171" i="3"/>
  <c r="M1171" i="3"/>
  <c r="K1171" i="3"/>
  <c r="R1170" i="3"/>
  <c r="S1170" i="3" s="1"/>
  <c r="Q1170" i="3"/>
  <c r="O1170" i="3"/>
  <c r="N1170" i="3"/>
  <c r="M1170" i="3"/>
  <c r="K1170" i="3"/>
  <c r="R1169" i="3"/>
  <c r="S1169" i="3" s="1"/>
  <c r="Q1169" i="3"/>
  <c r="O1169" i="3"/>
  <c r="N1169" i="3"/>
  <c r="M1169" i="3"/>
  <c r="K1169" i="3"/>
  <c r="R1168" i="3"/>
  <c r="S1168" i="3" s="1"/>
  <c r="Q1168" i="3"/>
  <c r="O1168" i="3"/>
  <c r="N1168" i="3"/>
  <c r="M1168" i="3"/>
  <c r="K1168" i="3"/>
  <c r="R1167" i="3"/>
  <c r="S1167" i="3" s="1"/>
  <c r="Q1167" i="3"/>
  <c r="O1167" i="3"/>
  <c r="N1167" i="3"/>
  <c r="M1167" i="3"/>
  <c r="K1167" i="3"/>
  <c r="R1166" i="3"/>
  <c r="S1166" i="3" s="1"/>
  <c r="Q1166" i="3"/>
  <c r="O1166" i="3"/>
  <c r="N1166" i="3"/>
  <c r="M1166" i="3"/>
  <c r="K1166" i="3"/>
  <c r="R1165" i="3"/>
  <c r="S1165" i="3" s="1"/>
  <c r="Q1165" i="3"/>
  <c r="O1165" i="3"/>
  <c r="N1165" i="3"/>
  <c r="M1165" i="3"/>
  <c r="K1165" i="3"/>
  <c r="R1164" i="3"/>
  <c r="S1164" i="3" s="1"/>
  <c r="Q1164" i="3"/>
  <c r="O1164" i="3"/>
  <c r="N1164" i="3"/>
  <c r="M1164" i="3"/>
  <c r="K1164" i="3"/>
  <c r="R1163" i="3"/>
  <c r="S1163" i="3" s="1"/>
  <c r="Q1163" i="3"/>
  <c r="O1163" i="3"/>
  <c r="N1163" i="3"/>
  <c r="M1163" i="3"/>
  <c r="K1163" i="3"/>
  <c r="R1162" i="3"/>
  <c r="S1162" i="3" s="1"/>
  <c r="Q1162" i="3"/>
  <c r="O1162" i="3"/>
  <c r="N1162" i="3"/>
  <c r="M1162" i="3"/>
  <c r="K1162" i="3"/>
  <c r="R1161" i="3"/>
  <c r="S1161" i="3" s="1"/>
  <c r="Q1161" i="3"/>
  <c r="O1161" i="3"/>
  <c r="N1161" i="3"/>
  <c r="M1161" i="3"/>
  <c r="K1161" i="3"/>
  <c r="R1160" i="3"/>
  <c r="S1160" i="3" s="1"/>
  <c r="Q1160" i="3"/>
  <c r="O1160" i="3"/>
  <c r="N1160" i="3"/>
  <c r="M1160" i="3"/>
  <c r="K1160" i="3"/>
  <c r="R1159" i="3"/>
  <c r="S1159" i="3" s="1"/>
  <c r="Q1159" i="3"/>
  <c r="O1159" i="3"/>
  <c r="N1159" i="3"/>
  <c r="M1159" i="3"/>
  <c r="K1159" i="3"/>
  <c r="R1158" i="3"/>
  <c r="S1158" i="3" s="1"/>
  <c r="Q1158" i="3"/>
  <c r="O1158" i="3"/>
  <c r="N1158" i="3"/>
  <c r="M1158" i="3"/>
  <c r="K1158" i="3"/>
  <c r="R1157" i="3"/>
  <c r="S1157" i="3" s="1"/>
  <c r="Q1157" i="3"/>
  <c r="O1157" i="3"/>
  <c r="N1157" i="3"/>
  <c r="M1157" i="3"/>
  <c r="K1157" i="3"/>
  <c r="R1156" i="3"/>
  <c r="S1156" i="3" s="1"/>
  <c r="Q1156" i="3"/>
  <c r="O1156" i="3"/>
  <c r="N1156" i="3"/>
  <c r="M1156" i="3"/>
  <c r="K1156" i="3"/>
  <c r="R1155" i="3"/>
  <c r="S1155" i="3" s="1"/>
  <c r="Q1155" i="3"/>
  <c r="O1155" i="3"/>
  <c r="N1155" i="3"/>
  <c r="M1155" i="3"/>
  <c r="K1155" i="3"/>
  <c r="R1154" i="3"/>
  <c r="S1154" i="3" s="1"/>
  <c r="Q1154" i="3"/>
  <c r="O1154" i="3"/>
  <c r="N1154" i="3"/>
  <c r="M1154" i="3"/>
  <c r="K1154" i="3"/>
  <c r="R1153" i="3"/>
  <c r="S1153" i="3" s="1"/>
  <c r="Q1153" i="3"/>
  <c r="O1153" i="3"/>
  <c r="N1153" i="3"/>
  <c r="M1153" i="3"/>
  <c r="K1153" i="3"/>
  <c r="R1152" i="3"/>
  <c r="S1152" i="3" s="1"/>
  <c r="Q1152" i="3"/>
  <c r="O1152" i="3"/>
  <c r="N1152" i="3"/>
  <c r="M1152" i="3"/>
  <c r="K1152" i="3"/>
  <c r="R1151" i="3"/>
  <c r="S1151" i="3" s="1"/>
  <c r="Q1151" i="3"/>
  <c r="O1151" i="3"/>
  <c r="N1151" i="3"/>
  <c r="M1151" i="3"/>
  <c r="K1151" i="3"/>
  <c r="R1150" i="3"/>
  <c r="S1150" i="3" s="1"/>
  <c r="Q1150" i="3"/>
  <c r="O1150" i="3"/>
  <c r="N1150" i="3"/>
  <c r="M1150" i="3"/>
  <c r="K1150" i="3"/>
  <c r="R1149" i="3"/>
  <c r="S1149" i="3" s="1"/>
  <c r="Q1149" i="3"/>
  <c r="O1149" i="3"/>
  <c r="N1149" i="3"/>
  <c r="M1149" i="3"/>
  <c r="K1149" i="3"/>
  <c r="R1148" i="3"/>
  <c r="S1148" i="3" s="1"/>
  <c r="Q1148" i="3"/>
  <c r="O1148" i="3"/>
  <c r="N1148" i="3"/>
  <c r="M1148" i="3"/>
  <c r="K1148" i="3"/>
  <c r="R1147" i="3"/>
  <c r="S1147" i="3" s="1"/>
  <c r="Q1147" i="3"/>
  <c r="O1147" i="3"/>
  <c r="N1147" i="3"/>
  <c r="M1147" i="3"/>
  <c r="K1147" i="3"/>
  <c r="R1146" i="3"/>
  <c r="S1146" i="3" s="1"/>
  <c r="Q1146" i="3"/>
  <c r="O1146" i="3"/>
  <c r="N1146" i="3"/>
  <c r="M1146" i="3"/>
  <c r="K1146" i="3"/>
  <c r="R1145" i="3"/>
  <c r="S1145" i="3" s="1"/>
  <c r="Q1145" i="3"/>
  <c r="O1145" i="3"/>
  <c r="N1145" i="3"/>
  <c r="M1145" i="3"/>
  <c r="K1145" i="3"/>
  <c r="R1144" i="3"/>
  <c r="S1144" i="3" s="1"/>
  <c r="Q1144" i="3"/>
  <c r="O1144" i="3"/>
  <c r="N1144" i="3"/>
  <c r="M1144" i="3"/>
  <c r="K1144" i="3"/>
  <c r="R1143" i="3"/>
  <c r="S1143" i="3" s="1"/>
  <c r="Q1143" i="3"/>
  <c r="O1143" i="3"/>
  <c r="N1143" i="3"/>
  <c r="M1143" i="3"/>
  <c r="K1143" i="3"/>
  <c r="R1142" i="3"/>
  <c r="S1142" i="3" s="1"/>
  <c r="Q1142" i="3"/>
  <c r="O1142" i="3"/>
  <c r="N1142" i="3"/>
  <c r="M1142" i="3"/>
  <c r="K1142" i="3"/>
  <c r="R1141" i="3"/>
  <c r="S1141" i="3" s="1"/>
  <c r="Q1141" i="3"/>
  <c r="O1141" i="3"/>
  <c r="N1141" i="3"/>
  <c r="M1141" i="3"/>
  <c r="K1141" i="3"/>
  <c r="R1140" i="3"/>
  <c r="S1140" i="3" s="1"/>
  <c r="Q1140" i="3"/>
  <c r="O1140" i="3"/>
  <c r="N1140" i="3"/>
  <c r="M1140" i="3"/>
  <c r="K1140" i="3"/>
  <c r="R1139" i="3"/>
  <c r="S1139" i="3" s="1"/>
  <c r="Q1139" i="3"/>
  <c r="O1139" i="3"/>
  <c r="N1139" i="3"/>
  <c r="M1139" i="3"/>
  <c r="K1139" i="3"/>
  <c r="R1138" i="3"/>
  <c r="S1138" i="3" s="1"/>
  <c r="Q1138" i="3"/>
  <c r="O1138" i="3"/>
  <c r="N1138" i="3"/>
  <c r="M1138" i="3"/>
  <c r="K1138" i="3"/>
  <c r="R1137" i="3"/>
  <c r="S1137" i="3" s="1"/>
  <c r="Q1137" i="3"/>
  <c r="O1137" i="3"/>
  <c r="N1137" i="3"/>
  <c r="M1137" i="3"/>
  <c r="K1137" i="3"/>
  <c r="R1136" i="3"/>
  <c r="S1136" i="3" s="1"/>
  <c r="Q1136" i="3"/>
  <c r="O1136" i="3"/>
  <c r="N1136" i="3"/>
  <c r="M1136" i="3"/>
  <c r="K1136" i="3"/>
  <c r="R1135" i="3"/>
  <c r="S1135" i="3" s="1"/>
  <c r="Q1135" i="3"/>
  <c r="O1135" i="3"/>
  <c r="N1135" i="3"/>
  <c r="M1135" i="3"/>
  <c r="K1135" i="3"/>
  <c r="R1134" i="3"/>
  <c r="S1134" i="3" s="1"/>
  <c r="Q1134" i="3"/>
  <c r="O1134" i="3"/>
  <c r="N1134" i="3"/>
  <c r="M1134" i="3"/>
  <c r="K1134" i="3"/>
  <c r="R1133" i="3"/>
  <c r="S1133" i="3" s="1"/>
  <c r="Q1133" i="3"/>
  <c r="O1133" i="3"/>
  <c r="N1133" i="3"/>
  <c r="M1133" i="3"/>
  <c r="K1133" i="3"/>
  <c r="R1132" i="3"/>
  <c r="S1132" i="3" s="1"/>
  <c r="Q1132" i="3"/>
  <c r="O1132" i="3"/>
  <c r="N1132" i="3"/>
  <c r="M1132" i="3"/>
  <c r="K1132" i="3"/>
  <c r="R1131" i="3"/>
  <c r="S1131" i="3" s="1"/>
  <c r="Q1131" i="3"/>
  <c r="O1131" i="3"/>
  <c r="N1131" i="3"/>
  <c r="M1131" i="3"/>
  <c r="K1131" i="3"/>
  <c r="R1130" i="3"/>
  <c r="S1130" i="3" s="1"/>
  <c r="Q1130" i="3"/>
  <c r="O1130" i="3"/>
  <c r="N1130" i="3"/>
  <c r="M1130" i="3"/>
  <c r="K1130" i="3"/>
  <c r="R1129" i="3"/>
  <c r="S1129" i="3" s="1"/>
  <c r="Q1129" i="3"/>
  <c r="O1129" i="3"/>
  <c r="N1129" i="3"/>
  <c r="M1129" i="3"/>
  <c r="K1129" i="3"/>
  <c r="R1128" i="3"/>
  <c r="S1128" i="3" s="1"/>
  <c r="Q1128" i="3"/>
  <c r="O1128" i="3"/>
  <c r="N1128" i="3"/>
  <c r="M1128" i="3"/>
  <c r="K1128" i="3"/>
  <c r="R1127" i="3"/>
  <c r="S1127" i="3" s="1"/>
  <c r="Q1127" i="3"/>
  <c r="O1127" i="3"/>
  <c r="N1127" i="3"/>
  <c r="M1127" i="3"/>
  <c r="K1127" i="3"/>
  <c r="R1126" i="3"/>
  <c r="S1126" i="3" s="1"/>
  <c r="Q1126" i="3"/>
  <c r="O1126" i="3"/>
  <c r="N1126" i="3"/>
  <c r="M1126" i="3"/>
  <c r="K1126" i="3"/>
  <c r="R1125" i="3"/>
  <c r="S1125" i="3" s="1"/>
  <c r="Q1125" i="3"/>
  <c r="O1125" i="3"/>
  <c r="N1125" i="3"/>
  <c r="M1125" i="3"/>
  <c r="K1125" i="3"/>
  <c r="R1124" i="3"/>
  <c r="S1124" i="3" s="1"/>
  <c r="Q1124" i="3"/>
  <c r="O1124" i="3"/>
  <c r="N1124" i="3"/>
  <c r="M1124" i="3"/>
  <c r="K1124" i="3"/>
  <c r="R1123" i="3"/>
  <c r="S1123" i="3" s="1"/>
  <c r="Q1123" i="3"/>
  <c r="O1123" i="3"/>
  <c r="N1123" i="3"/>
  <c r="M1123" i="3"/>
  <c r="K1123" i="3"/>
  <c r="R1122" i="3"/>
  <c r="S1122" i="3" s="1"/>
  <c r="Q1122" i="3"/>
  <c r="O1122" i="3"/>
  <c r="N1122" i="3"/>
  <c r="M1122" i="3"/>
  <c r="K1122" i="3"/>
  <c r="R1121" i="3"/>
  <c r="S1121" i="3" s="1"/>
  <c r="Q1121" i="3"/>
  <c r="O1121" i="3"/>
  <c r="N1121" i="3"/>
  <c r="M1121" i="3"/>
  <c r="K1121" i="3"/>
  <c r="R1120" i="3"/>
  <c r="S1120" i="3" s="1"/>
  <c r="Q1120" i="3"/>
  <c r="O1120" i="3"/>
  <c r="N1120" i="3"/>
  <c r="M1120" i="3"/>
  <c r="K1120" i="3"/>
  <c r="R1119" i="3"/>
  <c r="S1119" i="3" s="1"/>
  <c r="Q1119" i="3"/>
  <c r="O1119" i="3"/>
  <c r="N1119" i="3"/>
  <c r="M1119" i="3"/>
  <c r="K1119" i="3"/>
  <c r="R1118" i="3"/>
  <c r="S1118" i="3" s="1"/>
  <c r="Q1118" i="3"/>
  <c r="O1118" i="3"/>
  <c r="N1118" i="3"/>
  <c r="M1118" i="3"/>
  <c r="K1118" i="3"/>
  <c r="R1117" i="3"/>
  <c r="S1117" i="3" s="1"/>
  <c r="Q1117" i="3"/>
  <c r="O1117" i="3"/>
  <c r="N1117" i="3"/>
  <c r="M1117" i="3"/>
  <c r="K1117" i="3"/>
  <c r="R1116" i="3"/>
  <c r="S1116" i="3" s="1"/>
  <c r="Q1116" i="3"/>
  <c r="O1116" i="3"/>
  <c r="N1116" i="3"/>
  <c r="M1116" i="3"/>
  <c r="K1116" i="3"/>
  <c r="R1115" i="3"/>
  <c r="S1115" i="3" s="1"/>
  <c r="Q1115" i="3"/>
  <c r="O1115" i="3"/>
  <c r="N1115" i="3"/>
  <c r="M1115" i="3"/>
  <c r="K1115" i="3"/>
  <c r="R1114" i="3"/>
  <c r="S1114" i="3" s="1"/>
  <c r="Q1114" i="3"/>
  <c r="O1114" i="3"/>
  <c r="N1114" i="3"/>
  <c r="M1114" i="3"/>
  <c r="K1114" i="3"/>
  <c r="R1113" i="3"/>
  <c r="S1113" i="3" s="1"/>
  <c r="Q1113" i="3"/>
  <c r="O1113" i="3"/>
  <c r="N1113" i="3"/>
  <c r="M1113" i="3"/>
  <c r="K1113" i="3"/>
  <c r="R1112" i="3"/>
  <c r="S1112" i="3" s="1"/>
  <c r="Q1112" i="3"/>
  <c r="O1112" i="3"/>
  <c r="N1112" i="3"/>
  <c r="M1112" i="3"/>
  <c r="K1112" i="3"/>
  <c r="R1111" i="3"/>
  <c r="S1111" i="3" s="1"/>
  <c r="Q1111" i="3"/>
  <c r="O1111" i="3"/>
  <c r="N1111" i="3"/>
  <c r="M1111" i="3"/>
  <c r="K1111" i="3"/>
  <c r="R1110" i="3"/>
  <c r="S1110" i="3" s="1"/>
  <c r="Q1110" i="3"/>
  <c r="O1110" i="3"/>
  <c r="N1110" i="3"/>
  <c r="M1110" i="3"/>
  <c r="K1110" i="3"/>
  <c r="R1109" i="3"/>
  <c r="S1109" i="3" s="1"/>
  <c r="Q1109" i="3"/>
  <c r="O1109" i="3"/>
  <c r="N1109" i="3"/>
  <c r="M1109" i="3"/>
  <c r="K1109" i="3"/>
  <c r="R1108" i="3"/>
  <c r="S1108" i="3" s="1"/>
  <c r="Q1108" i="3"/>
  <c r="O1108" i="3"/>
  <c r="N1108" i="3"/>
  <c r="M1108" i="3"/>
  <c r="K1108" i="3"/>
  <c r="R1107" i="3"/>
  <c r="S1107" i="3" s="1"/>
  <c r="Q1107" i="3"/>
  <c r="O1107" i="3"/>
  <c r="N1107" i="3"/>
  <c r="M1107" i="3"/>
  <c r="K1107" i="3"/>
  <c r="R1106" i="3"/>
  <c r="S1106" i="3" s="1"/>
  <c r="Q1106" i="3"/>
  <c r="O1106" i="3"/>
  <c r="N1106" i="3"/>
  <c r="M1106" i="3"/>
  <c r="K1106" i="3"/>
  <c r="R1105" i="3"/>
  <c r="S1105" i="3" s="1"/>
  <c r="Q1105" i="3"/>
  <c r="O1105" i="3"/>
  <c r="N1105" i="3"/>
  <c r="M1105" i="3"/>
  <c r="K1105" i="3"/>
  <c r="R1104" i="3"/>
  <c r="S1104" i="3" s="1"/>
  <c r="Q1104" i="3"/>
  <c r="O1104" i="3"/>
  <c r="N1104" i="3"/>
  <c r="M1104" i="3"/>
  <c r="K1104" i="3"/>
  <c r="R1103" i="3"/>
  <c r="S1103" i="3" s="1"/>
  <c r="Q1103" i="3"/>
  <c r="O1103" i="3"/>
  <c r="N1103" i="3"/>
  <c r="M1103" i="3"/>
  <c r="K1103" i="3"/>
  <c r="R1102" i="3"/>
  <c r="S1102" i="3" s="1"/>
  <c r="Q1102" i="3"/>
  <c r="O1102" i="3"/>
  <c r="N1102" i="3"/>
  <c r="M1102" i="3"/>
  <c r="K1102" i="3"/>
  <c r="R1101" i="3"/>
  <c r="S1101" i="3" s="1"/>
  <c r="Q1101" i="3"/>
  <c r="O1101" i="3"/>
  <c r="N1101" i="3"/>
  <c r="M1101" i="3"/>
  <c r="K1101" i="3"/>
  <c r="R1100" i="3"/>
  <c r="S1100" i="3" s="1"/>
  <c r="Q1100" i="3"/>
  <c r="O1100" i="3"/>
  <c r="N1100" i="3"/>
  <c r="M1100" i="3"/>
  <c r="K1100" i="3"/>
  <c r="R1099" i="3"/>
  <c r="S1099" i="3" s="1"/>
  <c r="Q1099" i="3"/>
  <c r="O1099" i="3"/>
  <c r="N1099" i="3"/>
  <c r="M1099" i="3"/>
  <c r="K1099" i="3"/>
  <c r="R1098" i="3"/>
  <c r="S1098" i="3" s="1"/>
  <c r="Q1098" i="3"/>
  <c r="O1098" i="3"/>
  <c r="N1098" i="3"/>
  <c r="M1098" i="3"/>
  <c r="K1098" i="3"/>
  <c r="R1097" i="3"/>
  <c r="S1097" i="3" s="1"/>
  <c r="Q1097" i="3"/>
  <c r="O1097" i="3"/>
  <c r="N1097" i="3"/>
  <c r="M1097" i="3"/>
  <c r="K1097" i="3"/>
  <c r="R1096" i="3"/>
  <c r="S1096" i="3" s="1"/>
  <c r="Q1096" i="3"/>
  <c r="O1096" i="3"/>
  <c r="N1096" i="3"/>
  <c r="M1096" i="3"/>
  <c r="K1096" i="3"/>
  <c r="R1095" i="3"/>
  <c r="S1095" i="3" s="1"/>
  <c r="Q1095" i="3"/>
  <c r="O1095" i="3"/>
  <c r="N1095" i="3"/>
  <c r="M1095" i="3"/>
  <c r="K1095" i="3"/>
  <c r="R1094" i="3"/>
  <c r="S1094" i="3" s="1"/>
  <c r="Q1094" i="3"/>
  <c r="O1094" i="3"/>
  <c r="N1094" i="3"/>
  <c r="M1094" i="3"/>
  <c r="K1094" i="3"/>
  <c r="R1093" i="3"/>
  <c r="S1093" i="3" s="1"/>
  <c r="Q1093" i="3"/>
  <c r="O1093" i="3"/>
  <c r="N1093" i="3"/>
  <c r="M1093" i="3"/>
  <c r="K1093" i="3"/>
  <c r="R1092" i="3"/>
  <c r="S1092" i="3" s="1"/>
  <c r="Q1092" i="3"/>
  <c r="O1092" i="3"/>
  <c r="N1092" i="3"/>
  <c r="M1092" i="3"/>
  <c r="K1092" i="3"/>
  <c r="R1091" i="3"/>
  <c r="S1091" i="3" s="1"/>
  <c r="Q1091" i="3"/>
  <c r="O1091" i="3"/>
  <c r="N1091" i="3"/>
  <c r="M1091" i="3"/>
  <c r="K1091" i="3"/>
  <c r="R1090" i="3"/>
  <c r="S1090" i="3" s="1"/>
  <c r="Q1090" i="3"/>
  <c r="O1090" i="3"/>
  <c r="N1090" i="3"/>
  <c r="M1090" i="3"/>
  <c r="K1090" i="3"/>
  <c r="R1089" i="3"/>
  <c r="S1089" i="3" s="1"/>
  <c r="Q1089" i="3"/>
  <c r="O1089" i="3"/>
  <c r="N1089" i="3"/>
  <c r="M1089" i="3"/>
  <c r="K1089" i="3"/>
  <c r="R1088" i="3"/>
  <c r="S1088" i="3" s="1"/>
  <c r="Q1088" i="3"/>
  <c r="O1088" i="3"/>
  <c r="N1088" i="3"/>
  <c r="M1088" i="3"/>
  <c r="K1088" i="3"/>
  <c r="R1087" i="3"/>
  <c r="S1087" i="3" s="1"/>
  <c r="Q1087" i="3"/>
  <c r="O1087" i="3"/>
  <c r="N1087" i="3"/>
  <c r="M1087" i="3"/>
  <c r="K1087" i="3"/>
  <c r="R1086" i="3"/>
  <c r="S1086" i="3" s="1"/>
  <c r="Q1086" i="3"/>
  <c r="O1086" i="3"/>
  <c r="N1086" i="3"/>
  <c r="M1086" i="3"/>
  <c r="K1086" i="3"/>
  <c r="R1085" i="3"/>
  <c r="S1085" i="3" s="1"/>
  <c r="Q1085" i="3"/>
  <c r="O1085" i="3"/>
  <c r="N1085" i="3"/>
  <c r="M1085" i="3"/>
  <c r="K1085" i="3"/>
  <c r="R1084" i="3"/>
  <c r="S1084" i="3" s="1"/>
  <c r="Q1084" i="3"/>
  <c r="O1084" i="3"/>
  <c r="N1084" i="3"/>
  <c r="M1084" i="3"/>
  <c r="K1084" i="3"/>
  <c r="R1083" i="3"/>
  <c r="S1083" i="3" s="1"/>
  <c r="Q1083" i="3"/>
  <c r="O1083" i="3"/>
  <c r="N1083" i="3"/>
  <c r="M1083" i="3"/>
  <c r="K1083" i="3"/>
  <c r="R1082" i="3"/>
  <c r="S1082" i="3" s="1"/>
  <c r="Q1082" i="3"/>
  <c r="O1082" i="3"/>
  <c r="N1082" i="3"/>
  <c r="M1082" i="3"/>
  <c r="K1082" i="3"/>
  <c r="R1081" i="3"/>
  <c r="S1081" i="3" s="1"/>
  <c r="Q1081" i="3"/>
  <c r="O1081" i="3"/>
  <c r="N1081" i="3"/>
  <c r="M1081" i="3"/>
  <c r="K1081" i="3"/>
  <c r="R1080" i="3"/>
  <c r="S1080" i="3" s="1"/>
  <c r="Q1080" i="3"/>
  <c r="O1080" i="3"/>
  <c r="N1080" i="3"/>
  <c r="M1080" i="3"/>
  <c r="K1080" i="3"/>
  <c r="R1079" i="3"/>
  <c r="S1079" i="3" s="1"/>
  <c r="Q1079" i="3"/>
  <c r="O1079" i="3"/>
  <c r="N1079" i="3"/>
  <c r="M1079" i="3"/>
  <c r="K1079" i="3"/>
  <c r="R1078" i="3"/>
  <c r="S1078" i="3" s="1"/>
  <c r="Q1078" i="3"/>
  <c r="O1078" i="3"/>
  <c r="N1078" i="3"/>
  <c r="M1078" i="3"/>
  <c r="K1078" i="3"/>
  <c r="R1077" i="3"/>
  <c r="S1077" i="3" s="1"/>
  <c r="Q1077" i="3"/>
  <c r="O1077" i="3"/>
  <c r="N1077" i="3"/>
  <c r="M1077" i="3"/>
  <c r="K1077" i="3"/>
  <c r="R1076" i="3"/>
  <c r="S1076" i="3" s="1"/>
  <c r="Q1076" i="3"/>
  <c r="O1076" i="3"/>
  <c r="N1076" i="3"/>
  <c r="M1076" i="3"/>
  <c r="K1076" i="3"/>
  <c r="R1075" i="3"/>
  <c r="S1075" i="3" s="1"/>
  <c r="Q1075" i="3"/>
  <c r="O1075" i="3"/>
  <c r="N1075" i="3"/>
  <c r="M1075" i="3"/>
  <c r="K1075" i="3"/>
  <c r="R1074" i="3"/>
  <c r="S1074" i="3" s="1"/>
  <c r="Q1074" i="3"/>
  <c r="O1074" i="3"/>
  <c r="N1074" i="3"/>
  <c r="M1074" i="3"/>
  <c r="K1074" i="3"/>
  <c r="R1073" i="3"/>
  <c r="S1073" i="3" s="1"/>
  <c r="Q1073" i="3"/>
  <c r="O1073" i="3"/>
  <c r="N1073" i="3"/>
  <c r="M1073" i="3"/>
  <c r="K1073" i="3"/>
  <c r="R1072" i="3"/>
  <c r="S1072" i="3" s="1"/>
  <c r="Q1072" i="3"/>
  <c r="O1072" i="3"/>
  <c r="N1072" i="3"/>
  <c r="M1072" i="3"/>
  <c r="K1072" i="3"/>
  <c r="R1071" i="3"/>
  <c r="S1071" i="3" s="1"/>
  <c r="Q1071" i="3"/>
  <c r="O1071" i="3"/>
  <c r="N1071" i="3"/>
  <c r="M1071" i="3"/>
  <c r="K1071" i="3"/>
  <c r="R1070" i="3"/>
  <c r="S1070" i="3" s="1"/>
  <c r="Q1070" i="3"/>
  <c r="O1070" i="3"/>
  <c r="N1070" i="3"/>
  <c r="M1070" i="3"/>
  <c r="K1070" i="3"/>
  <c r="R1069" i="3"/>
  <c r="S1069" i="3" s="1"/>
  <c r="Q1069" i="3"/>
  <c r="O1069" i="3"/>
  <c r="N1069" i="3"/>
  <c r="M1069" i="3"/>
  <c r="K1069" i="3"/>
  <c r="R1068" i="3"/>
  <c r="S1068" i="3" s="1"/>
  <c r="Q1068" i="3"/>
  <c r="O1068" i="3"/>
  <c r="N1068" i="3"/>
  <c r="M1068" i="3"/>
  <c r="K1068" i="3"/>
  <c r="R1067" i="3"/>
  <c r="S1067" i="3" s="1"/>
  <c r="Q1067" i="3"/>
  <c r="O1067" i="3"/>
  <c r="N1067" i="3"/>
  <c r="M1067" i="3"/>
  <c r="K1067" i="3"/>
  <c r="R1066" i="3"/>
  <c r="S1066" i="3" s="1"/>
  <c r="Q1066" i="3"/>
  <c r="O1066" i="3"/>
  <c r="N1066" i="3"/>
  <c r="M1066" i="3"/>
  <c r="K1066" i="3"/>
  <c r="R1065" i="3"/>
  <c r="S1065" i="3" s="1"/>
  <c r="Q1065" i="3"/>
  <c r="O1065" i="3"/>
  <c r="N1065" i="3"/>
  <c r="M1065" i="3"/>
  <c r="K1065" i="3"/>
  <c r="R1064" i="3"/>
  <c r="S1064" i="3" s="1"/>
  <c r="Q1064" i="3"/>
  <c r="O1064" i="3"/>
  <c r="N1064" i="3"/>
  <c r="M1064" i="3"/>
  <c r="K1064" i="3"/>
  <c r="R1063" i="3"/>
  <c r="S1063" i="3" s="1"/>
  <c r="Q1063" i="3"/>
  <c r="O1063" i="3"/>
  <c r="N1063" i="3"/>
  <c r="M1063" i="3"/>
  <c r="K1063" i="3"/>
  <c r="R1062" i="3"/>
  <c r="S1062" i="3" s="1"/>
  <c r="Q1062" i="3"/>
  <c r="O1062" i="3"/>
  <c r="N1062" i="3"/>
  <c r="M1062" i="3"/>
  <c r="K1062" i="3"/>
  <c r="R1061" i="3"/>
  <c r="S1061" i="3" s="1"/>
  <c r="Q1061" i="3"/>
  <c r="O1061" i="3"/>
  <c r="N1061" i="3"/>
  <c r="M1061" i="3"/>
  <c r="K1061" i="3"/>
  <c r="R1060" i="3"/>
  <c r="S1060" i="3" s="1"/>
  <c r="Q1060" i="3"/>
  <c r="O1060" i="3"/>
  <c r="N1060" i="3"/>
  <c r="M1060" i="3"/>
  <c r="K1060" i="3"/>
  <c r="R1059" i="3"/>
  <c r="S1059" i="3" s="1"/>
  <c r="Q1059" i="3"/>
  <c r="O1059" i="3"/>
  <c r="N1059" i="3"/>
  <c r="M1059" i="3"/>
  <c r="K1059" i="3"/>
  <c r="R1058" i="3"/>
  <c r="S1058" i="3" s="1"/>
  <c r="Q1058" i="3"/>
  <c r="O1058" i="3"/>
  <c r="N1058" i="3"/>
  <c r="M1058" i="3"/>
  <c r="K1058" i="3"/>
  <c r="R1057" i="3"/>
  <c r="S1057" i="3" s="1"/>
  <c r="Q1057" i="3"/>
  <c r="O1057" i="3"/>
  <c r="N1057" i="3"/>
  <c r="M1057" i="3"/>
  <c r="K1057" i="3"/>
  <c r="R1056" i="3"/>
  <c r="S1056" i="3" s="1"/>
  <c r="Q1056" i="3"/>
  <c r="O1056" i="3"/>
  <c r="N1056" i="3"/>
  <c r="M1056" i="3"/>
  <c r="K1056" i="3"/>
  <c r="R1055" i="3"/>
  <c r="S1055" i="3" s="1"/>
  <c r="Q1055" i="3"/>
  <c r="O1055" i="3"/>
  <c r="N1055" i="3"/>
  <c r="M1055" i="3"/>
  <c r="K1055" i="3"/>
  <c r="R1054" i="3"/>
  <c r="S1054" i="3" s="1"/>
  <c r="Q1054" i="3"/>
  <c r="O1054" i="3"/>
  <c r="N1054" i="3"/>
  <c r="M1054" i="3"/>
  <c r="K1054" i="3"/>
  <c r="R1053" i="3"/>
  <c r="S1053" i="3" s="1"/>
  <c r="Q1053" i="3"/>
  <c r="O1053" i="3"/>
  <c r="N1053" i="3"/>
  <c r="M1053" i="3"/>
  <c r="K1053" i="3"/>
  <c r="R1052" i="3"/>
  <c r="S1052" i="3" s="1"/>
  <c r="Q1052" i="3"/>
  <c r="O1052" i="3"/>
  <c r="N1052" i="3"/>
  <c r="M1052" i="3"/>
  <c r="K1052" i="3"/>
  <c r="R1051" i="3"/>
  <c r="S1051" i="3" s="1"/>
  <c r="Q1051" i="3"/>
  <c r="O1051" i="3"/>
  <c r="N1051" i="3"/>
  <c r="M1051" i="3"/>
  <c r="K1051" i="3"/>
  <c r="R1050" i="3"/>
  <c r="S1050" i="3" s="1"/>
  <c r="Q1050" i="3"/>
  <c r="O1050" i="3"/>
  <c r="N1050" i="3"/>
  <c r="M1050" i="3"/>
  <c r="K1050" i="3"/>
  <c r="R1049" i="3"/>
  <c r="S1049" i="3" s="1"/>
  <c r="Q1049" i="3"/>
  <c r="O1049" i="3"/>
  <c r="N1049" i="3"/>
  <c r="M1049" i="3"/>
  <c r="K1049" i="3"/>
  <c r="R1048" i="3"/>
  <c r="S1048" i="3" s="1"/>
  <c r="Q1048" i="3"/>
  <c r="O1048" i="3"/>
  <c r="N1048" i="3"/>
  <c r="M1048" i="3"/>
  <c r="K1048" i="3"/>
  <c r="R1047" i="3"/>
  <c r="S1047" i="3" s="1"/>
  <c r="Q1047" i="3"/>
  <c r="O1047" i="3"/>
  <c r="N1047" i="3"/>
  <c r="M1047" i="3"/>
  <c r="K1047" i="3"/>
  <c r="R1046" i="3"/>
  <c r="S1046" i="3" s="1"/>
  <c r="Q1046" i="3"/>
  <c r="O1046" i="3"/>
  <c r="N1046" i="3"/>
  <c r="M1046" i="3"/>
  <c r="K1046" i="3"/>
  <c r="R1045" i="3"/>
  <c r="S1045" i="3" s="1"/>
  <c r="Q1045" i="3"/>
  <c r="O1045" i="3"/>
  <c r="N1045" i="3"/>
  <c r="M1045" i="3"/>
  <c r="K1045" i="3"/>
  <c r="R1044" i="3"/>
  <c r="S1044" i="3" s="1"/>
  <c r="Q1044" i="3"/>
  <c r="O1044" i="3"/>
  <c r="N1044" i="3"/>
  <c r="M1044" i="3"/>
  <c r="K1044" i="3"/>
  <c r="R1043" i="3"/>
  <c r="S1043" i="3" s="1"/>
  <c r="Q1043" i="3"/>
  <c r="O1043" i="3"/>
  <c r="N1043" i="3"/>
  <c r="M1043" i="3"/>
  <c r="K1043" i="3"/>
  <c r="R1042" i="3"/>
  <c r="S1042" i="3" s="1"/>
  <c r="Q1042" i="3"/>
  <c r="O1042" i="3"/>
  <c r="N1042" i="3"/>
  <c r="M1042" i="3"/>
  <c r="K1042" i="3"/>
  <c r="R1041" i="3"/>
  <c r="S1041" i="3" s="1"/>
  <c r="Q1041" i="3"/>
  <c r="O1041" i="3"/>
  <c r="N1041" i="3"/>
  <c r="M1041" i="3"/>
  <c r="K1041" i="3"/>
  <c r="R1040" i="3"/>
  <c r="S1040" i="3" s="1"/>
  <c r="Q1040" i="3"/>
  <c r="O1040" i="3"/>
  <c r="N1040" i="3"/>
  <c r="M1040" i="3"/>
  <c r="K1040" i="3"/>
  <c r="R1039" i="3"/>
  <c r="S1039" i="3" s="1"/>
  <c r="Q1039" i="3"/>
  <c r="O1039" i="3"/>
  <c r="N1039" i="3"/>
  <c r="M1039" i="3"/>
  <c r="K1039" i="3"/>
  <c r="R1038" i="3"/>
  <c r="S1038" i="3" s="1"/>
  <c r="Q1038" i="3"/>
  <c r="O1038" i="3"/>
  <c r="N1038" i="3"/>
  <c r="M1038" i="3"/>
  <c r="K1038" i="3"/>
  <c r="R1037" i="3"/>
  <c r="S1037" i="3" s="1"/>
  <c r="Q1037" i="3"/>
  <c r="O1037" i="3"/>
  <c r="N1037" i="3"/>
  <c r="M1037" i="3"/>
  <c r="K1037" i="3"/>
  <c r="R1036" i="3"/>
  <c r="S1036" i="3" s="1"/>
  <c r="Q1036" i="3"/>
  <c r="O1036" i="3"/>
  <c r="N1036" i="3"/>
  <c r="M1036" i="3"/>
  <c r="K1036" i="3"/>
  <c r="R1035" i="3"/>
  <c r="S1035" i="3" s="1"/>
  <c r="Q1035" i="3"/>
  <c r="O1035" i="3"/>
  <c r="N1035" i="3"/>
  <c r="M1035" i="3"/>
  <c r="K1035" i="3"/>
  <c r="R1034" i="3"/>
  <c r="S1034" i="3" s="1"/>
  <c r="Q1034" i="3"/>
  <c r="O1034" i="3"/>
  <c r="N1034" i="3"/>
  <c r="M1034" i="3"/>
  <c r="K1034" i="3"/>
  <c r="R1033" i="3"/>
  <c r="S1033" i="3" s="1"/>
  <c r="Q1033" i="3"/>
  <c r="O1033" i="3"/>
  <c r="N1033" i="3"/>
  <c r="M1033" i="3"/>
  <c r="K1033" i="3"/>
  <c r="R1032" i="3"/>
  <c r="S1032" i="3" s="1"/>
  <c r="Q1032" i="3"/>
  <c r="O1032" i="3"/>
  <c r="N1032" i="3"/>
  <c r="M1032" i="3"/>
  <c r="K1032" i="3"/>
  <c r="R1031" i="3"/>
  <c r="S1031" i="3" s="1"/>
  <c r="Q1031" i="3"/>
  <c r="O1031" i="3"/>
  <c r="N1031" i="3"/>
  <c r="M1031" i="3"/>
  <c r="K1031" i="3"/>
  <c r="R1030" i="3"/>
  <c r="S1030" i="3" s="1"/>
  <c r="Q1030" i="3"/>
  <c r="O1030" i="3"/>
  <c r="N1030" i="3"/>
  <c r="M1030" i="3"/>
  <c r="K1030" i="3"/>
  <c r="R1029" i="3"/>
  <c r="S1029" i="3" s="1"/>
  <c r="Q1029" i="3"/>
  <c r="O1029" i="3"/>
  <c r="N1029" i="3"/>
  <c r="M1029" i="3"/>
  <c r="K1029" i="3"/>
  <c r="R1028" i="3"/>
  <c r="S1028" i="3" s="1"/>
  <c r="Q1028" i="3"/>
  <c r="O1028" i="3"/>
  <c r="N1028" i="3"/>
  <c r="M1028" i="3"/>
  <c r="K1028" i="3"/>
  <c r="R1027" i="3"/>
  <c r="S1027" i="3" s="1"/>
  <c r="Q1027" i="3"/>
  <c r="O1027" i="3"/>
  <c r="N1027" i="3"/>
  <c r="M1027" i="3"/>
  <c r="K1027" i="3"/>
  <c r="R1026" i="3"/>
  <c r="S1026" i="3" s="1"/>
  <c r="Q1026" i="3"/>
  <c r="O1026" i="3"/>
  <c r="N1026" i="3"/>
  <c r="M1026" i="3"/>
  <c r="K1026" i="3"/>
  <c r="R1025" i="3"/>
  <c r="S1025" i="3" s="1"/>
  <c r="Q1025" i="3"/>
  <c r="O1025" i="3"/>
  <c r="N1025" i="3"/>
  <c r="M1025" i="3"/>
  <c r="K1025" i="3"/>
  <c r="R1024" i="3"/>
  <c r="S1024" i="3" s="1"/>
  <c r="Q1024" i="3"/>
  <c r="O1024" i="3"/>
  <c r="N1024" i="3"/>
  <c r="M1024" i="3"/>
  <c r="K1024" i="3"/>
  <c r="R1023" i="3"/>
  <c r="S1023" i="3" s="1"/>
  <c r="Q1023" i="3"/>
  <c r="O1023" i="3"/>
  <c r="N1023" i="3"/>
  <c r="M1023" i="3"/>
  <c r="K1023" i="3"/>
  <c r="R1022" i="3"/>
  <c r="S1022" i="3" s="1"/>
  <c r="Q1022" i="3"/>
  <c r="O1022" i="3"/>
  <c r="N1022" i="3"/>
  <c r="M1022" i="3"/>
  <c r="K1022" i="3"/>
  <c r="R1021" i="3"/>
  <c r="S1021" i="3" s="1"/>
  <c r="Q1021" i="3"/>
  <c r="O1021" i="3"/>
  <c r="N1021" i="3"/>
  <c r="M1021" i="3"/>
  <c r="K1021" i="3"/>
  <c r="R1020" i="3"/>
  <c r="S1020" i="3" s="1"/>
  <c r="Q1020" i="3"/>
  <c r="O1020" i="3"/>
  <c r="N1020" i="3"/>
  <c r="M1020" i="3"/>
  <c r="K1020" i="3"/>
  <c r="R1019" i="3"/>
  <c r="S1019" i="3" s="1"/>
  <c r="Q1019" i="3"/>
  <c r="O1019" i="3"/>
  <c r="N1019" i="3"/>
  <c r="M1019" i="3"/>
  <c r="K1019" i="3"/>
  <c r="R1018" i="3"/>
  <c r="S1018" i="3" s="1"/>
  <c r="Q1018" i="3"/>
  <c r="O1018" i="3"/>
  <c r="N1018" i="3"/>
  <c r="M1018" i="3"/>
  <c r="K1018" i="3"/>
  <c r="R1017" i="3"/>
  <c r="S1017" i="3" s="1"/>
  <c r="Q1017" i="3"/>
  <c r="O1017" i="3"/>
  <c r="N1017" i="3"/>
  <c r="M1017" i="3"/>
  <c r="K1017" i="3"/>
  <c r="R1016" i="3"/>
  <c r="S1016" i="3" s="1"/>
  <c r="Q1016" i="3"/>
  <c r="O1016" i="3"/>
  <c r="N1016" i="3"/>
  <c r="M1016" i="3"/>
  <c r="K1016" i="3"/>
  <c r="R1015" i="3"/>
  <c r="S1015" i="3" s="1"/>
  <c r="Q1015" i="3"/>
  <c r="O1015" i="3"/>
  <c r="N1015" i="3"/>
  <c r="M1015" i="3"/>
  <c r="K1015" i="3"/>
  <c r="R1014" i="3"/>
  <c r="S1014" i="3" s="1"/>
  <c r="Q1014" i="3"/>
  <c r="O1014" i="3"/>
  <c r="N1014" i="3"/>
  <c r="M1014" i="3"/>
  <c r="K1014" i="3"/>
  <c r="R1013" i="3"/>
  <c r="S1013" i="3" s="1"/>
  <c r="Q1013" i="3"/>
  <c r="O1013" i="3"/>
  <c r="N1013" i="3"/>
  <c r="M1013" i="3"/>
  <c r="K1013" i="3"/>
  <c r="R1012" i="3"/>
  <c r="S1012" i="3" s="1"/>
  <c r="Q1012" i="3"/>
  <c r="O1012" i="3"/>
  <c r="N1012" i="3"/>
  <c r="M1012" i="3"/>
  <c r="K1012" i="3"/>
  <c r="R1011" i="3"/>
  <c r="S1011" i="3" s="1"/>
  <c r="Q1011" i="3"/>
  <c r="O1011" i="3"/>
  <c r="N1011" i="3"/>
  <c r="M1011" i="3"/>
  <c r="K1011" i="3"/>
  <c r="R1010" i="3"/>
  <c r="S1010" i="3" s="1"/>
  <c r="Q1010" i="3"/>
  <c r="O1010" i="3"/>
  <c r="N1010" i="3"/>
  <c r="M1010" i="3"/>
  <c r="K1010" i="3"/>
  <c r="R1009" i="3"/>
  <c r="S1009" i="3" s="1"/>
  <c r="Q1009" i="3"/>
  <c r="O1009" i="3"/>
  <c r="N1009" i="3"/>
  <c r="M1009" i="3"/>
  <c r="K1009" i="3"/>
  <c r="R1008" i="3"/>
  <c r="S1008" i="3" s="1"/>
  <c r="Q1008" i="3"/>
  <c r="O1008" i="3"/>
  <c r="N1008" i="3"/>
  <c r="M1008" i="3"/>
  <c r="K1008" i="3"/>
  <c r="R1007" i="3"/>
  <c r="S1007" i="3" s="1"/>
  <c r="Q1007" i="3"/>
  <c r="O1007" i="3"/>
  <c r="N1007" i="3"/>
  <c r="M1007" i="3"/>
  <c r="K1007" i="3"/>
  <c r="R1006" i="3"/>
  <c r="S1006" i="3" s="1"/>
  <c r="Q1006" i="3"/>
  <c r="O1006" i="3"/>
  <c r="N1006" i="3"/>
  <c r="M1006" i="3"/>
  <c r="K1006" i="3"/>
  <c r="R1005" i="3"/>
  <c r="S1005" i="3" s="1"/>
  <c r="Q1005" i="3"/>
  <c r="O1005" i="3"/>
  <c r="N1005" i="3"/>
  <c r="M1005" i="3"/>
  <c r="K1005" i="3"/>
  <c r="R1004" i="3"/>
  <c r="S1004" i="3" s="1"/>
  <c r="Q1004" i="3"/>
  <c r="O1004" i="3"/>
  <c r="N1004" i="3"/>
  <c r="M1004" i="3"/>
  <c r="K1004" i="3"/>
  <c r="R1003" i="3"/>
  <c r="S1003" i="3" s="1"/>
  <c r="Q1003" i="3"/>
  <c r="O1003" i="3"/>
  <c r="N1003" i="3"/>
  <c r="M1003" i="3"/>
  <c r="K1003" i="3"/>
  <c r="R1002" i="3"/>
  <c r="S1002" i="3" s="1"/>
  <c r="Q1002" i="3"/>
  <c r="O1002" i="3"/>
  <c r="N1002" i="3"/>
  <c r="M1002" i="3"/>
  <c r="K1002" i="3"/>
  <c r="R1001" i="3"/>
  <c r="S1001" i="3" s="1"/>
  <c r="Q1001" i="3"/>
  <c r="O1001" i="3"/>
  <c r="N1001" i="3"/>
  <c r="M1001" i="3"/>
  <c r="K1001" i="3"/>
  <c r="R1000" i="3"/>
  <c r="S1000" i="3" s="1"/>
  <c r="Q1000" i="3"/>
  <c r="O1000" i="3"/>
  <c r="N1000" i="3"/>
  <c r="M1000" i="3"/>
  <c r="K1000" i="3"/>
  <c r="R999" i="3"/>
  <c r="S999" i="3" s="1"/>
  <c r="Q999" i="3"/>
  <c r="O999" i="3"/>
  <c r="N999" i="3"/>
  <c r="M999" i="3"/>
  <c r="K999" i="3"/>
  <c r="R998" i="3"/>
  <c r="S998" i="3" s="1"/>
  <c r="Q998" i="3"/>
  <c r="O998" i="3"/>
  <c r="N998" i="3"/>
  <c r="M998" i="3"/>
  <c r="K998" i="3"/>
  <c r="R997" i="3"/>
  <c r="S997" i="3" s="1"/>
  <c r="Q997" i="3"/>
  <c r="O997" i="3"/>
  <c r="N997" i="3"/>
  <c r="M997" i="3"/>
  <c r="K997" i="3"/>
  <c r="R996" i="3"/>
  <c r="S996" i="3" s="1"/>
  <c r="Q996" i="3"/>
  <c r="O996" i="3"/>
  <c r="N996" i="3"/>
  <c r="M996" i="3"/>
  <c r="K996" i="3"/>
  <c r="R995" i="3"/>
  <c r="S995" i="3" s="1"/>
  <c r="Q995" i="3"/>
  <c r="O995" i="3"/>
  <c r="N995" i="3"/>
  <c r="M995" i="3"/>
  <c r="K995" i="3"/>
  <c r="R994" i="3"/>
  <c r="S994" i="3" s="1"/>
  <c r="Q994" i="3"/>
  <c r="O994" i="3"/>
  <c r="N994" i="3"/>
  <c r="M994" i="3"/>
  <c r="K994" i="3"/>
  <c r="R993" i="3"/>
  <c r="S993" i="3" s="1"/>
  <c r="Q993" i="3"/>
  <c r="O993" i="3"/>
  <c r="N993" i="3"/>
  <c r="M993" i="3"/>
  <c r="K993" i="3"/>
  <c r="R992" i="3"/>
  <c r="S992" i="3" s="1"/>
  <c r="Q992" i="3"/>
  <c r="O992" i="3"/>
  <c r="N992" i="3"/>
  <c r="M992" i="3"/>
  <c r="K992" i="3"/>
  <c r="R991" i="3"/>
  <c r="S991" i="3" s="1"/>
  <c r="Q991" i="3"/>
  <c r="O991" i="3"/>
  <c r="N991" i="3"/>
  <c r="M991" i="3"/>
  <c r="K991" i="3"/>
  <c r="R990" i="3"/>
  <c r="S990" i="3" s="1"/>
  <c r="Q990" i="3"/>
  <c r="O990" i="3"/>
  <c r="N990" i="3"/>
  <c r="M990" i="3"/>
  <c r="K990" i="3"/>
  <c r="R989" i="3"/>
  <c r="S989" i="3" s="1"/>
  <c r="Q989" i="3"/>
  <c r="O989" i="3"/>
  <c r="N989" i="3"/>
  <c r="M989" i="3"/>
  <c r="K989" i="3"/>
  <c r="R988" i="3"/>
  <c r="S988" i="3" s="1"/>
  <c r="Q988" i="3"/>
  <c r="O988" i="3"/>
  <c r="N988" i="3"/>
  <c r="M988" i="3"/>
  <c r="K988" i="3"/>
  <c r="R987" i="3"/>
  <c r="S987" i="3" s="1"/>
  <c r="Q987" i="3"/>
  <c r="O987" i="3"/>
  <c r="N987" i="3"/>
  <c r="M987" i="3"/>
  <c r="K987" i="3"/>
  <c r="R986" i="3"/>
  <c r="S986" i="3" s="1"/>
  <c r="Q986" i="3"/>
  <c r="O986" i="3"/>
  <c r="N986" i="3"/>
  <c r="M986" i="3"/>
  <c r="K986" i="3"/>
  <c r="R985" i="3"/>
  <c r="S985" i="3" s="1"/>
  <c r="Q985" i="3"/>
  <c r="O985" i="3"/>
  <c r="N985" i="3"/>
  <c r="M985" i="3"/>
  <c r="K985" i="3"/>
  <c r="R984" i="3"/>
  <c r="S984" i="3" s="1"/>
  <c r="Q984" i="3"/>
  <c r="O984" i="3"/>
  <c r="N984" i="3"/>
  <c r="M984" i="3"/>
  <c r="K984" i="3"/>
  <c r="R983" i="3"/>
  <c r="S983" i="3" s="1"/>
  <c r="Q983" i="3"/>
  <c r="O983" i="3"/>
  <c r="N983" i="3"/>
  <c r="M983" i="3"/>
  <c r="K983" i="3"/>
  <c r="R982" i="3"/>
  <c r="S982" i="3" s="1"/>
  <c r="Q982" i="3"/>
  <c r="O982" i="3"/>
  <c r="N982" i="3"/>
  <c r="M982" i="3"/>
  <c r="K982" i="3"/>
  <c r="R981" i="3"/>
  <c r="S981" i="3" s="1"/>
  <c r="Q981" i="3"/>
  <c r="O981" i="3"/>
  <c r="N981" i="3"/>
  <c r="M981" i="3"/>
  <c r="K981" i="3"/>
  <c r="R980" i="3"/>
  <c r="S980" i="3" s="1"/>
  <c r="Q980" i="3"/>
  <c r="O980" i="3"/>
  <c r="N980" i="3"/>
  <c r="M980" i="3"/>
  <c r="K980" i="3"/>
  <c r="R979" i="3"/>
  <c r="S979" i="3" s="1"/>
  <c r="Q979" i="3"/>
  <c r="O979" i="3"/>
  <c r="N979" i="3"/>
  <c r="M979" i="3"/>
  <c r="K979" i="3"/>
  <c r="R978" i="3"/>
  <c r="S978" i="3" s="1"/>
  <c r="Q978" i="3"/>
  <c r="O978" i="3"/>
  <c r="N978" i="3"/>
  <c r="M978" i="3"/>
  <c r="K978" i="3"/>
  <c r="R977" i="3"/>
  <c r="S977" i="3" s="1"/>
  <c r="Q977" i="3"/>
  <c r="O977" i="3"/>
  <c r="N977" i="3"/>
  <c r="M977" i="3"/>
  <c r="K977" i="3"/>
  <c r="R976" i="3"/>
  <c r="S976" i="3" s="1"/>
  <c r="Q976" i="3"/>
  <c r="O976" i="3"/>
  <c r="N976" i="3"/>
  <c r="M976" i="3"/>
  <c r="K976" i="3"/>
  <c r="R975" i="3"/>
  <c r="S975" i="3" s="1"/>
  <c r="Q975" i="3"/>
  <c r="O975" i="3"/>
  <c r="N975" i="3"/>
  <c r="M975" i="3"/>
  <c r="K975" i="3"/>
  <c r="R974" i="3"/>
  <c r="S974" i="3" s="1"/>
  <c r="Q974" i="3"/>
  <c r="O974" i="3"/>
  <c r="N974" i="3"/>
  <c r="M974" i="3"/>
  <c r="K974" i="3"/>
  <c r="R973" i="3"/>
  <c r="S973" i="3" s="1"/>
  <c r="Q973" i="3"/>
  <c r="O973" i="3"/>
  <c r="N973" i="3"/>
  <c r="M973" i="3"/>
  <c r="K973" i="3"/>
  <c r="R972" i="3"/>
  <c r="S972" i="3" s="1"/>
  <c r="Q972" i="3"/>
  <c r="O972" i="3"/>
  <c r="N972" i="3"/>
  <c r="M972" i="3"/>
  <c r="K972" i="3"/>
  <c r="R971" i="3"/>
  <c r="S971" i="3" s="1"/>
  <c r="Q971" i="3"/>
  <c r="O971" i="3"/>
  <c r="N971" i="3"/>
  <c r="M971" i="3"/>
  <c r="K971" i="3"/>
  <c r="R970" i="3"/>
  <c r="S970" i="3" s="1"/>
  <c r="Q970" i="3"/>
  <c r="O970" i="3"/>
  <c r="N970" i="3"/>
  <c r="M970" i="3"/>
  <c r="K970" i="3"/>
  <c r="R969" i="3"/>
  <c r="S969" i="3" s="1"/>
  <c r="Q969" i="3"/>
  <c r="O969" i="3"/>
  <c r="N969" i="3"/>
  <c r="M969" i="3"/>
  <c r="K969" i="3"/>
  <c r="R968" i="3"/>
  <c r="S968" i="3" s="1"/>
  <c r="Q968" i="3"/>
  <c r="O968" i="3"/>
  <c r="N968" i="3"/>
  <c r="M968" i="3"/>
  <c r="K968" i="3"/>
  <c r="R967" i="3"/>
  <c r="S967" i="3" s="1"/>
  <c r="Q967" i="3"/>
  <c r="O967" i="3"/>
  <c r="N967" i="3"/>
  <c r="M967" i="3"/>
  <c r="K967" i="3"/>
  <c r="R966" i="3"/>
  <c r="S966" i="3" s="1"/>
  <c r="Q966" i="3"/>
  <c r="O966" i="3"/>
  <c r="N966" i="3"/>
  <c r="M966" i="3"/>
  <c r="K966" i="3"/>
  <c r="R965" i="3"/>
  <c r="S965" i="3" s="1"/>
  <c r="Q965" i="3"/>
  <c r="O965" i="3"/>
  <c r="N965" i="3"/>
  <c r="M965" i="3"/>
  <c r="K965" i="3"/>
  <c r="R964" i="3"/>
  <c r="S964" i="3" s="1"/>
  <c r="Q964" i="3"/>
  <c r="O964" i="3"/>
  <c r="N964" i="3"/>
  <c r="M964" i="3"/>
  <c r="K964" i="3"/>
  <c r="R963" i="3"/>
  <c r="S963" i="3" s="1"/>
  <c r="Q963" i="3"/>
  <c r="O963" i="3"/>
  <c r="N963" i="3"/>
  <c r="M963" i="3"/>
  <c r="K963" i="3"/>
  <c r="R962" i="3"/>
  <c r="S962" i="3" s="1"/>
  <c r="Q962" i="3"/>
  <c r="O962" i="3"/>
  <c r="N962" i="3"/>
  <c r="M962" i="3"/>
  <c r="K962" i="3"/>
  <c r="R961" i="3"/>
  <c r="S961" i="3" s="1"/>
  <c r="Q961" i="3"/>
  <c r="O961" i="3"/>
  <c r="N961" i="3"/>
  <c r="M961" i="3"/>
  <c r="K961" i="3"/>
  <c r="R960" i="3"/>
  <c r="S960" i="3" s="1"/>
  <c r="Q960" i="3"/>
  <c r="O960" i="3"/>
  <c r="N960" i="3"/>
  <c r="M960" i="3"/>
  <c r="K960" i="3"/>
  <c r="R959" i="3"/>
  <c r="S959" i="3" s="1"/>
  <c r="Q959" i="3"/>
  <c r="O959" i="3"/>
  <c r="N959" i="3"/>
  <c r="M959" i="3"/>
  <c r="K959" i="3"/>
  <c r="R958" i="3"/>
  <c r="S958" i="3" s="1"/>
  <c r="Q958" i="3"/>
  <c r="O958" i="3"/>
  <c r="N958" i="3"/>
  <c r="M958" i="3"/>
  <c r="K958" i="3"/>
  <c r="R957" i="3"/>
  <c r="S957" i="3" s="1"/>
  <c r="Q957" i="3"/>
  <c r="O957" i="3"/>
  <c r="N957" i="3"/>
  <c r="M957" i="3"/>
  <c r="K957" i="3"/>
  <c r="R956" i="3"/>
  <c r="S956" i="3" s="1"/>
  <c r="Q956" i="3"/>
  <c r="O956" i="3"/>
  <c r="N956" i="3"/>
  <c r="M956" i="3"/>
  <c r="K956" i="3"/>
  <c r="R955" i="3"/>
  <c r="S955" i="3" s="1"/>
  <c r="Q955" i="3"/>
  <c r="O955" i="3"/>
  <c r="N955" i="3"/>
  <c r="M955" i="3"/>
  <c r="K955" i="3"/>
  <c r="R954" i="3"/>
  <c r="S954" i="3" s="1"/>
  <c r="Q954" i="3"/>
  <c r="O954" i="3"/>
  <c r="N954" i="3"/>
  <c r="M954" i="3"/>
  <c r="K954" i="3"/>
  <c r="R953" i="3"/>
  <c r="S953" i="3" s="1"/>
  <c r="Q953" i="3"/>
  <c r="O953" i="3"/>
  <c r="N953" i="3"/>
  <c r="M953" i="3"/>
  <c r="K953" i="3"/>
  <c r="R952" i="3"/>
  <c r="S952" i="3" s="1"/>
  <c r="Q952" i="3"/>
  <c r="O952" i="3"/>
  <c r="N952" i="3"/>
  <c r="M952" i="3"/>
  <c r="K952" i="3"/>
  <c r="R951" i="3"/>
  <c r="S951" i="3" s="1"/>
  <c r="Q951" i="3"/>
  <c r="O951" i="3"/>
  <c r="N951" i="3"/>
  <c r="M951" i="3"/>
  <c r="K951" i="3"/>
  <c r="R950" i="3"/>
  <c r="S950" i="3" s="1"/>
  <c r="Q950" i="3"/>
  <c r="O950" i="3"/>
  <c r="N950" i="3"/>
  <c r="M950" i="3"/>
  <c r="K950" i="3"/>
  <c r="R949" i="3"/>
  <c r="S949" i="3" s="1"/>
  <c r="Q949" i="3"/>
  <c r="O949" i="3"/>
  <c r="N949" i="3"/>
  <c r="M949" i="3"/>
  <c r="K949" i="3"/>
  <c r="R948" i="3"/>
  <c r="S948" i="3" s="1"/>
  <c r="Q948" i="3"/>
  <c r="O948" i="3"/>
  <c r="N948" i="3"/>
  <c r="M948" i="3"/>
  <c r="K948" i="3"/>
  <c r="R947" i="3"/>
  <c r="S947" i="3" s="1"/>
  <c r="Q947" i="3"/>
  <c r="O947" i="3"/>
  <c r="N947" i="3"/>
  <c r="M947" i="3"/>
  <c r="K947" i="3"/>
  <c r="R946" i="3"/>
  <c r="S946" i="3" s="1"/>
  <c r="Q946" i="3"/>
  <c r="O946" i="3"/>
  <c r="N946" i="3"/>
  <c r="M946" i="3"/>
  <c r="K946" i="3"/>
  <c r="R945" i="3"/>
  <c r="S945" i="3" s="1"/>
  <c r="Q945" i="3"/>
  <c r="O945" i="3"/>
  <c r="N945" i="3"/>
  <c r="M945" i="3"/>
  <c r="K945" i="3"/>
  <c r="R944" i="3"/>
  <c r="S944" i="3" s="1"/>
  <c r="Q944" i="3"/>
  <c r="O944" i="3"/>
  <c r="N944" i="3"/>
  <c r="M944" i="3"/>
  <c r="K944" i="3"/>
  <c r="R943" i="3"/>
  <c r="S943" i="3" s="1"/>
  <c r="Q943" i="3"/>
  <c r="O943" i="3"/>
  <c r="N943" i="3"/>
  <c r="M943" i="3"/>
  <c r="K943" i="3"/>
  <c r="R942" i="3"/>
  <c r="S942" i="3" s="1"/>
  <c r="Q942" i="3"/>
  <c r="O942" i="3"/>
  <c r="N942" i="3"/>
  <c r="M942" i="3"/>
  <c r="K942" i="3"/>
  <c r="R941" i="3"/>
  <c r="S941" i="3" s="1"/>
  <c r="Q941" i="3"/>
  <c r="O941" i="3"/>
  <c r="N941" i="3"/>
  <c r="M941" i="3"/>
  <c r="K941" i="3"/>
  <c r="R940" i="3"/>
  <c r="S940" i="3" s="1"/>
  <c r="Q940" i="3"/>
  <c r="O940" i="3"/>
  <c r="N940" i="3"/>
  <c r="M940" i="3"/>
  <c r="K940" i="3"/>
  <c r="R939" i="3"/>
  <c r="S939" i="3" s="1"/>
  <c r="Q939" i="3"/>
  <c r="O939" i="3"/>
  <c r="N939" i="3"/>
  <c r="M939" i="3"/>
  <c r="K939" i="3"/>
  <c r="R938" i="3"/>
  <c r="S938" i="3" s="1"/>
  <c r="Q938" i="3"/>
  <c r="O938" i="3"/>
  <c r="N938" i="3"/>
  <c r="M938" i="3"/>
  <c r="K938" i="3"/>
  <c r="R937" i="3"/>
  <c r="S937" i="3" s="1"/>
  <c r="Q937" i="3"/>
  <c r="O937" i="3"/>
  <c r="N937" i="3"/>
  <c r="M937" i="3"/>
  <c r="K937" i="3"/>
  <c r="R936" i="3"/>
  <c r="S936" i="3" s="1"/>
  <c r="Q936" i="3"/>
  <c r="O936" i="3"/>
  <c r="N936" i="3"/>
  <c r="M936" i="3"/>
  <c r="K936" i="3"/>
  <c r="R935" i="3"/>
  <c r="S935" i="3" s="1"/>
  <c r="Q935" i="3"/>
  <c r="O935" i="3"/>
  <c r="N935" i="3"/>
  <c r="M935" i="3"/>
  <c r="K935" i="3"/>
  <c r="R934" i="3"/>
  <c r="S934" i="3" s="1"/>
  <c r="Q934" i="3"/>
  <c r="O934" i="3"/>
  <c r="N934" i="3"/>
  <c r="M934" i="3"/>
  <c r="K934" i="3"/>
  <c r="R933" i="3"/>
  <c r="S933" i="3" s="1"/>
  <c r="Q933" i="3"/>
  <c r="O933" i="3"/>
  <c r="N933" i="3"/>
  <c r="M933" i="3"/>
  <c r="K933" i="3"/>
  <c r="R932" i="3"/>
  <c r="S932" i="3" s="1"/>
  <c r="Q932" i="3"/>
  <c r="O932" i="3"/>
  <c r="N932" i="3"/>
  <c r="M932" i="3"/>
  <c r="K932" i="3"/>
  <c r="R931" i="3"/>
  <c r="S931" i="3" s="1"/>
  <c r="Q931" i="3"/>
  <c r="O931" i="3"/>
  <c r="N931" i="3"/>
  <c r="M931" i="3"/>
  <c r="K931" i="3"/>
  <c r="R930" i="3"/>
  <c r="S930" i="3" s="1"/>
  <c r="Q930" i="3"/>
  <c r="O930" i="3"/>
  <c r="N930" i="3"/>
  <c r="M930" i="3"/>
  <c r="K930" i="3"/>
  <c r="R929" i="3"/>
  <c r="S929" i="3" s="1"/>
  <c r="Q929" i="3"/>
  <c r="O929" i="3"/>
  <c r="N929" i="3"/>
  <c r="M929" i="3"/>
  <c r="K929" i="3"/>
  <c r="R928" i="3"/>
  <c r="S928" i="3" s="1"/>
  <c r="Q928" i="3"/>
  <c r="O928" i="3"/>
  <c r="N928" i="3"/>
  <c r="M928" i="3"/>
  <c r="K928" i="3"/>
  <c r="R927" i="3"/>
  <c r="S927" i="3" s="1"/>
  <c r="Q927" i="3"/>
  <c r="O927" i="3"/>
  <c r="N927" i="3"/>
  <c r="M927" i="3"/>
  <c r="K927" i="3"/>
  <c r="R926" i="3"/>
  <c r="S926" i="3" s="1"/>
  <c r="Q926" i="3"/>
  <c r="O926" i="3"/>
  <c r="N926" i="3"/>
  <c r="M926" i="3"/>
  <c r="K926" i="3"/>
  <c r="R925" i="3"/>
  <c r="S925" i="3" s="1"/>
  <c r="Q925" i="3"/>
  <c r="O925" i="3"/>
  <c r="N925" i="3"/>
  <c r="M925" i="3"/>
  <c r="K925" i="3"/>
  <c r="R924" i="3"/>
  <c r="S924" i="3" s="1"/>
  <c r="Q924" i="3"/>
  <c r="O924" i="3"/>
  <c r="N924" i="3"/>
  <c r="M924" i="3"/>
  <c r="K924" i="3"/>
  <c r="R923" i="3"/>
  <c r="S923" i="3" s="1"/>
  <c r="Q923" i="3"/>
  <c r="O923" i="3"/>
  <c r="N923" i="3"/>
  <c r="M923" i="3"/>
  <c r="K923" i="3"/>
  <c r="R922" i="3"/>
  <c r="S922" i="3" s="1"/>
  <c r="Q922" i="3"/>
  <c r="O922" i="3"/>
  <c r="N922" i="3"/>
  <c r="M922" i="3"/>
  <c r="K922" i="3"/>
  <c r="R921" i="3"/>
  <c r="S921" i="3" s="1"/>
  <c r="Q921" i="3"/>
  <c r="O921" i="3"/>
  <c r="N921" i="3"/>
  <c r="M921" i="3"/>
  <c r="K921" i="3"/>
  <c r="R920" i="3"/>
  <c r="S920" i="3" s="1"/>
  <c r="Q920" i="3"/>
  <c r="O920" i="3"/>
  <c r="N920" i="3"/>
  <c r="M920" i="3"/>
  <c r="K920" i="3"/>
  <c r="R919" i="3"/>
  <c r="S919" i="3" s="1"/>
  <c r="Q919" i="3"/>
  <c r="O919" i="3"/>
  <c r="N919" i="3"/>
  <c r="M919" i="3"/>
  <c r="K919" i="3"/>
  <c r="R918" i="3"/>
  <c r="S918" i="3" s="1"/>
  <c r="Q918" i="3"/>
  <c r="O918" i="3"/>
  <c r="N918" i="3"/>
  <c r="M918" i="3"/>
  <c r="K918" i="3"/>
  <c r="R917" i="3"/>
  <c r="S917" i="3" s="1"/>
  <c r="Q917" i="3"/>
  <c r="O917" i="3"/>
  <c r="N917" i="3"/>
  <c r="M917" i="3"/>
  <c r="K917" i="3"/>
  <c r="R916" i="3"/>
  <c r="S916" i="3" s="1"/>
  <c r="Q916" i="3"/>
  <c r="O916" i="3"/>
  <c r="N916" i="3"/>
  <c r="M916" i="3"/>
  <c r="K916" i="3"/>
  <c r="R915" i="3"/>
  <c r="S915" i="3" s="1"/>
  <c r="Q915" i="3"/>
  <c r="O915" i="3"/>
  <c r="N915" i="3"/>
  <c r="M915" i="3"/>
  <c r="K915" i="3"/>
  <c r="R914" i="3"/>
  <c r="S914" i="3" s="1"/>
  <c r="Q914" i="3"/>
  <c r="O914" i="3"/>
  <c r="N914" i="3"/>
  <c r="M914" i="3"/>
  <c r="K914" i="3"/>
  <c r="R913" i="3"/>
  <c r="S913" i="3" s="1"/>
  <c r="Q913" i="3"/>
  <c r="O913" i="3"/>
  <c r="N913" i="3"/>
  <c r="M913" i="3"/>
  <c r="K913" i="3"/>
  <c r="R912" i="3"/>
  <c r="S912" i="3" s="1"/>
  <c r="Q912" i="3"/>
  <c r="O912" i="3"/>
  <c r="N912" i="3"/>
  <c r="M912" i="3"/>
  <c r="K912" i="3"/>
  <c r="R911" i="3"/>
  <c r="S911" i="3" s="1"/>
  <c r="Q911" i="3"/>
  <c r="O911" i="3"/>
  <c r="N911" i="3"/>
  <c r="M911" i="3"/>
  <c r="K911" i="3"/>
  <c r="R910" i="3"/>
  <c r="S910" i="3" s="1"/>
  <c r="Q910" i="3"/>
  <c r="O910" i="3"/>
  <c r="N910" i="3"/>
  <c r="M910" i="3"/>
  <c r="K910" i="3"/>
  <c r="R909" i="3"/>
  <c r="S909" i="3" s="1"/>
  <c r="Q909" i="3"/>
  <c r="O909" i="3"/>
  <c r="N909" i="3"/>
  <c r="M909" i="3"/>
  <c r="K909" i="3"/>
  <c r="R908" i="3"/>
  <c r="S908" i="3" s="1"/>
  <c r="Q908" i="3"/>
  <c r="O908" i="3"/>
  <c r="N908" i="3"/>
  <c r="M908" i="3"/>
  <c r="K908" i="3"/>
  <c r="R907" i="3"/>
  <c r="S907" i="3" s="1"/>
  <c r="Q907" i="3"/>
  <c r="O907" i="3"/>
  <c r="N907" i="3"/>
  <c r="M907" i="3"/>
  <c r="K907" i="3"/>
  <c r="R906" i="3"/>
  <c r="S906" i="3" s="1"/>
  <c r="Q906" i="3"/>
  <c r="O906" i="3"/>
  <c r="N906" i="3"/>
  <c r="M906" i="3"/>
  <c r="K906" i="3"/>
  <c r="R905" i="3"/>
  <c r="S905" i="3" s="1"/>
  <c r="Q905" i="3"/>
  <c r="O905" i="3"/>
  <c r="N905" i="3"/>
  <c r="M905" i="3"/>
  <c r="K905" i="3"/>
  <c r="R904" i="3"/>
  <c r="S904" i="3" s="1"/>
  <c r="Q904" i="3"/>
  <c r="O904" i="3"/>
  <c r="N904" i="3"/>
  <c r="M904" i="3"/>
  <c r="K904" i="3"/>
  <c r="R903" i="3"/>
  <c r="S903" i="3" s="1"/>
  <c r="Q903" i="3"/>
  <c r="O903" i="3"/>
  <c r="N903" i="3"/>
  <c r="M903" i="3"/>
  <c r="K903" i="3"/>
  <c r="R902" i="3"/>
  <c r="S902" i="3" s="1"/>
  <c r="Q902" i="3"/>
  <c r="O902" i="3"/>
  <c r="N902" i="3"/>
  <c r="M902" i="3"/>
  <c r="K902" i="3"/>
  <c r="R901" i="3"/>
  <c r="S901" i="3" s="1"/>
  <c r="Q901" i="3"/>
  <c r="O901" i="3"/>
  <c r="N901" i="3"/>
  <c r="M901" i="3"/>
  <c r="K901" i="3"/>
  <c r="R900" i="3"/>
  <c r="S900" i="3" s="1"/>
  <c r="Q900" i="3"/>
  <c r="O900" i="3"/>
  <c r="N900" i="3"/>
  <c r="M900" i="3"/>
  <c r="K900" i="3"/>
  <c r="R899" i="3"/>
  <c r="S899" i="3" s="1"/>
  <c r="Q899" i="3"/>
  <c r="O899" i="3"/>
  <c r="N899" i="3"/>
  <c r="M899" i="3"/>
  <c r="K899" i="3"/>
  <c r="R898" i="3"/>
  <c r="S898" i="3" s="1"/>
  <c r="Q898" i="3"/>
  <c r="O898" i="3"/>
  <c r="N898" i="3"/>
  <c r="M898" i="3"/>
  <c r="K898" i="3"/>
  <c r="R897" i="3"/>
  <c r="S897" i="3" s="1"/>
  <c r="Q897" i="3"/>
  <c r="O897" i="3"/>
  <c r="N897" i="3"/>
  <c r="M897" i="3"/>
  <c r="K897" i="3"/>
  <c r="R896" i="3"/>
  <c r="S896" i="3" s="1"/>
  <c r="Q896" i="3"/>
  <c r="O896" i="3"/>
  <c r="N896" i="3"/>
  <c r="M896" i="3"/>
  <c r="K896" i="3"/>
  <c r="R895" i="3"/>
  <c r="S895" i="3" s="1"/>
  <c r="Q895" i="3"/>
  <c r="O895" i="3"/>
  <c r="N895" i="3"/>
  <c r="M895" i="3"/>
  <c r="K895" i="3"/>
  <c r="R894" i="3"/>
  <c r="S894" i="3" s="1"/>
  <c r="Q894" i="3"/>
  <c r="O894" i="3"/>
  <c r="N894" i="3"/>
  <c r="M894" i="3"/>
  <c r="K894" i="3"/>
  <c r="R893" i="3"/>
  <c r="S893" i="3" s="1"/>
  <c r="Q893" i="3"/>
  <c r="O893" i="3"/>
  <c r="N893" i="3"/>
  <c r="M893" i="3"/>
  <c r="K893" i="3"/>
  <c r="R892" i="3"/>
  <c r="S892" i="3" s="1"/>
  <c r="Q892" i="3"/>
  <c r="O892" i="3"/>
  <c r="N892" i="3"/>
  <c r="M892" i="3"/>
  <c r="K892" i="3"/>
  <c r="R891" i="3"/>
  <c r="S891" i="3" s="1"/>
  <c r="Q891" i="3"/>
  <c r="O891" i="3"/>
  <c r="N891" i="3"/>
  <c r="M891" i="3"/>
  <c r="K891" i="3"/>
  <c r="R890" i="3"/>
  <c r="S890" i="3" s="1"/>
  <c r="Q890" i="3"/>
  <c r="O890" i="3"/>
  <c r="N890" i="3"/>
  <c r="M890" i="3"/>
  <c r="K890" i="3"/>
  <c r="R889" i="3"/>
  <c r="S889" i="3" s="1"/>
  <c r="Q889" i="3"/>
  <c r="O889" i="3"/>
  <c r="N889" i="3"/>
  <c r="M889" i="3"/>
  <c r="K889" i="3"/>
  <c r="R888" i="3"/>
  <c r="S888" i="3" s="1"/>
  <c r="Q888" i="3"/>
  <c r="O888" i="3"/>
  <c r="N888" i="3"/>
  <c r="M888" i="3"/>
  <c r="K888" i="3"/>
  <c r="R887" i="3"/>
  <c r="S887" i="3" s="1"/>
  <c r="Q887" i="3"/>
  <c r="O887" i="3"/>
  <c r="N887" i="3"/>
  <c r="M887" i="3"/>
  <c r="K887" i="3"/>
  <c r="R886" i="3"/>
  <c r="S886" i="3" s="1"/>
  <c r="Q886" i="3"/>
  <c r="O886" i="3"/>
  <c r="N886" i="3"/>
  <c r="M886" i="3"/>
  <c r="K886" i="3"/>
  <c r="R885" i="3"/>
  <c r="S885" i="3" s="1"/>
  <c r="Q885" i="3"/>
  <c r="O885" i="3"/>
  <c r="N885" i="3"/>
  <c r="M885" i="3"/>
  <c r="K885" i="3"/>
  <c r="R884" i="3"/>
  <c r="S884" i="3" s="1"/>
  <c r="Q884" i="3"/>
  <c r="O884" i="3"/>
  <c r="N884" i="3"/>
  <c r="M884" i="3"/>
  <c r="K884" i="3"/>
  <c r="R883" i="3"/>
  <c r="S883" i="3" s="1"/>
  <c r="Q883" i="3"/>
  <c r="O883" i="3"/>
  <c r="N883" i="3"/>
  <c r="M883" i="3"/>
  <c r="K883" i="3"/>
  <c r="R882" i="3"/>
  <c r="S882" i="3" s="1"/>
  <c r="Q882" i="3"/>
  <c r="O882" i="3"/>
  <c r="N882" i="3"/>
  <c r="M882" i="3"/>
  <c r="K882" i="3"/>
  <c r="R881" i="3"/>
  <c r="S881" i="3" s="1"/>
  <c r="Q881" i="3"/>
  <c r="O881" i="3"/>
  <c r="N881" i="3"/>
  <c r="M881" i="3"/>
  <c r="K881" i="3"/>
  <c r="R880" i="3"/>
  <c r="S880" i="3" s="1"/>
  <c r="Q880" i="3"/>
  <c r="O880" i="3"/>
  <c r="N880" i="3"/>
  <c r="M880" i="3"/>
  <c r="K880" i="3"/>
  <c r="R879" i="3"/>
  <c r="S879" i="3" s="1"/>
  <c r="Q879" i="3"/>
  <c r="O879" i="3"/>
  <c r="N879" i="3"/>
  <c r="M879" i="3"/>
  <c r="K879" i="3"/>
  <c r="R878" i="3"/>
  <c r="S878" i="3" s="1"/>
  <c r="Q878" i="3"/>
  <c r="O878" i="3"/>
  <c r="N878" i="3"/>
  <c r="M878" i="3"/>
  <c r="K878" i="3"/>
  <c r="R877" i="3"/>
  <c r="S877" i="3" s="1"/>
  <c r="Q877" i="3"/>
  <c r="O877" i="3"/>
  <c r="N877" i="3"/>
  <c r="M877" i="3"/>
  <c r="K877" i="3"/>
  <c r="R876" i="3"/>
  <c r="S876" i="3" s="1"/>
  <c r="Q876" i="3"/>
  <c r="O876" i="3"/>
  <c r="N876" i="3"/>
  <c r="M876" i="3"/>
  <c r="K876" i="3"/>
  <c r="R875" i="3"/>
  <c r="S875" i="3" s="1"/>
  <c r="Q875" i="3"/>
  <c r="O875" i="3"/>
  <c r="N875" i="3"/>
  <c r="M875" i="3"/>
  <c r="K875" i="3"/>
  <c r="R874" i="3"/>
  <c r="S874" i="3" s="1"/>
  <c r="Q874" i="3"/>
  <c r="O874" i="3"/>
  <c r="N874" i="3"/>
  <c r="M874" i="3"/>
  <c r="K874" i="3"/>
  <c r="R873" i="3"/>
  <c r="S873" i="3" s="1"/>
  <c r="Q873" i="3"/>
  <c r="O873" i="3"/>
  <c r="N873" i="3"/>
  <c r="M873" i="3"/>
  <c r="K873" i="3"/>
  <c r="R872" i="3"/>
  <c r="S872" i="3" s="1"/>
  <c r="Q872" i="3"/>
  <c r="O872" i="3"/>
  <c r="N872" i="3"/>
  <c r="M872" i="3"/>
  <c r="K872" i="3"/>
  <c r="R871" i="3"/>
  <c r="S871" i="3" s="1"/>
  <c r="Q871" i="3"/>
  <c r="O871" i="3"/>
  <c r="N871" i="3"/>
  <c r="M871" i="3"/>
  <c r="K871" i="3"/>
  <c r="R870" i="3"/>
  <c r="S870" i="3" s="1"/>
  <c r="Q870" i="3"/>
  <c r="O870" i="3"/>
  <c r="N870" i="3"/>
  <c r="M870" i="3"/>
  <c r="K870" i="3"/>
  <c r="R869" i="3"/>
  <c r="S869" i="3" s="1"/>
  <c r="Q869" i="3"/>
  <c r="O869" i="3"/>
  <c r="N869" i="3"/>
  <c r="M869" i="3"/>
  <c r="K869" i="3"/>
  <c r="R868" i="3"/>
  <c r="S868" i="3" s="1"/>
  <c r="Q868" i="3"/>
  <c r="O868" i="3"/>
  <c r="N868" i="3"/>
  <c r="M868" i="3"/>
  <c r="K868" i="3"/>
  <c r="R867" i="3"/>
  <c r="S867" i="3" s="1"/>
  <c r="Q867" i="3"/>
  <c r="O867" i="3"/>
  <c r="N867" i="3"/>
  <c r="M867" i="3"/>
  <c r="K867" i="3"/>
  <c r="R866" i="3"/>
  <c r="S866" i="3" s="1"/>
  <c r="Q866" i="3"/>
  <c r="O866" i="3"/>
  <c r="N866" i="3"/>
  <c r="M866" i="3"/>
  <c r="K866" i="3"/>
  <c r="R865" i="3"/>
  <c r="S865" i="3" s="1"/>
  <c r="Q865" i="3"/>
  <c r="O865" i="3"/>
  <c r="N865" i="3"/>
  <c r="M865" i="3"/>
  <c r="K865" i="3"/>
  <c r="R864" i="3"/>
  <c r="S864" i="3" s="1"/>
  <c r="Q864" i="3"/>
  <c r="O864" i="3"/>
  <c r="N864" i="3"/>
  <c r="M864" i="3"/>
  <c r="K864" i="3"/>
  <c r="R863" i="3"/>
  <c r="S863" i="3" s="1"/>
  <c r="Q863" i="3"/>
  <c r="O863" i="3"/>
  <c r="N863" i="3"/>
  <c r="M863" i="3"/>
  <c r="K863" i="3"/>
  <c r="R862" i="3"/>
  <c r="S862" i="3" s="1"/>
  <c r="Q862" i="3"/>
  <c r="O862" i="3"/>
  <c r="N862" i="3"/>
  <c r="M862" i="3"/>
  <c r="K862" i="3"/>
  <c r="R861" i="3"/>
  <c r="S861" i="3" s="1"/>
  <c r="Q861" i="3"/>
  <c r="O861" i="3"/>
  <c r="N861" i="3"/>
  <c r="M861" i="3"/>
  <c r="K861" i="3"/>
  <c r="R860" i="3"/>
  <c r="S860" i="3" s="1"/>
  <c r="Q860" i="3"/>
  <c r="O860" i="3"/>
  <c r="N860" i="3"/>
  <c r="M860" i="3"/>
  <c r="K860" i="3"/>
  <c r="R859" i="3"/>
  <c r="S859" i="3" s="1"/>
  <c r="Q859" i="3"/>
  <c r="O859" i="3"/>
  <c r="N859" i="3"/>
  <c r="M859" i="3"/>
  <c r="K859" i="3"/>
  <c r="R858" i="3"/>
  <c r="S858" i="3" s="1"/>
  <c r="Q858" i="3"/>
  <c r="O858" i="3"/>
  <c r="N858" i="3"/>
  <c r="M858" i="3"/>
  <c r="K858" i="3"/>
  <c r="R857" i="3"/>
  <c r="S857" i="3" s="1"/>
  <c r="Q857" i="3"/>
  <c r="O857" i="3"/>
  <c r="N857" i="3"/>
  <c r="M857" i="3"/>
  <c r="K857" i="3"/>
  <c r="R856" i="3"/>
  <c r="S856" i="3" s="1"/>
  <c r="Q856" i="3"/>
  <c r="O856" i="3"/>
  <c r="N856" i="3"/>
  <c r="M856" i="3"/>
  <c r="K856" i="3"/>
  <c r="R855" i="3"/>
  <c r="S855" i="3" s="1"/>
  <c r="Q855" i="3"/>
  <c r="O855" i="3"/>
  <c r="N855" i="3"/>
  <c r="M855" i="3"/>
  <c r="K855" i="3"/>
  <c r="R854" i="3"/>
  <c r="S854" i="3" s="1"/>
  <c r="Q854" i="3"/>
  <c r="O854" i="3"/>
  <c r="N854" i="3"/>
  <c r="M854" i="3"/>
  <c r="K854" i="3"/>
  <c r="R853" i="3"/>
  <c r="S853" i="3" s="1"/>
  <c r="Q853" i="3"/>
  <c r="O853" i="3"/>
  <c r="N853" i="3"/>
  <c r="M853" i="3"/>
  <c r="K853" i="3"/>
  <c r="R852" i="3"/>
  <c r="S852" i="3" s="1"/>
  <c r="Q852" i="3"/>
  <c r="O852" i="3"/>
  <c r="N852" i="3"/>
  <c r="M852" i="3"/>
  <c r="K852" i="3"/>
  <c r="R851" i="3"/>
  <c r="S851" i="3" s="1"/>
  <c r="Q851" i="3"/>
  <c r="O851" i="3"/>
  <c r="N851" i="3"/>
  <c r="M851" i="3"/>
  <c r="K851" i="3"/>
  <c r="R850" i="3"/>
  <c r="S850" i="3" s="1"/>
  <c r="Q850" i="3"/>
  <c r="O850" i="3"/>
  <c r="N850" i="3"/>
  <c r="M850" i="3"/>
  <c r="K850" i="3"/>
  <c r="R849" i="3"/>
  <c r="S849" i="3" s="1"/>
  <c r="Q849" i="3"/>
  <c r="O849" i="3"/>
  <c r="N849" i="3"/>
  <c r="M849" i="3"/>
  <c r="K849" i="3"/>
  <c r="R848" i="3"/>
  <c r="S848" i="3" s="1"/>
  <c r="Q848" i="3"/>
  <c r="O848" i="3"/>
  <c r="N848" i="3"/>
  <c r="M848" i="3"/>
  <c r="K848" i="3"/>
  <c r="R847" i="3"/>
  <c r="S847" i="3" s="1"/>
  <c r="Q847" i="3"/>
  <c r="O847" i="3"/>
  <c r="N847" i="3"/>
  <c r="M847" i="3"/>
  <c r="K847" i="3"/>
  <c r="R846" i="3"/>
  <c r="S846" i="3" s="1"/>
  <c r="Q846" i="3"/>
  <c r="O846" i="3"/>
  <c r="N846" i="3"/>
  <c r="M846" i="3"/>
  <c r="K846" i="3"/>
  <c r="R845" i="3"/>
  <c r="S845" i="3" s="1"/>
  <c r="Q845" i="3"/>
  <c r="O845" i="3"/>
  <c r="N845" i="3"/>
  <c r="M845" i="3"/>
  <c r="K845" i="3"/>
  <c r="R844" i="3"/>
  <c r="S844" i="3" s="1"/>
  <c r="Q844" i="3"/>
  <c r="O844" i="3"/>
  <c r="N844" i="3"/>
  <c r="M844" i="3"/>
  <c r="K844" i="3"/>
  <c r="R843" i="3"/>
  <c r="S843" i="3" s="1"/>
  <c r="Q843" i="3"/>
  <c r="O843" i="3"/>
  <c r="N843" i="3"/>
  <c r="M843" i="3"/>
  <c r="K843" i="3"/>
  <c r="R842" i="3"/>
  <c r="S842" i="3" s="1"/>
  <c r="Q842" i="3"/>
  <c r="O842" i="3"/>
  <c r="N842" i="3"/>
  <c r="M842" i="3"/>
  <c r="K842" i="3"/>
  <c r="R841" i="3"/>
  <c r="S841" i="3" s="1"/>
  <c r="Q841" i="3"/>
  <c r="O841" i="3"/>
  <c r="N841" i="3"/>
  <c r="M841" i="3"/>
  <c r="K841" i="3"/>
  <c r="R840" i="3"/>
  <c r="S840" i="3" s="1"/>
  <c r="Q840" i="3"/>
  <c r="O840" i="3"/>
  <c r="N840" i="3"/>
  <c r="M840" i="3"/>
  <c r="K840" i="3"/>
  <c r="R839" i="3"/>
  <c r="S839" i="3" s="1"/>
  <c r="Q839" i="3"/>
  <c r="O839" i="3"/>
  <c r="N839" i="3"/>
  <c r="M839" i="3"/>
  <c r="K839" i="3"/>
  <c r="R838" i="3"/>
  <c r="S838" i="3" s="1"/>
  <c r="Q838" i="3"/>
  <c r="O838" i="3"/>
  <c r="N838" i="3"/>
  <c r="M838" i="3"/>
  <c r="K838" i="3"/>
  <c r="R837" i="3"/>
  <c r="S837" i="3" s="1"/>
  <c r="Q837" i="3"/>
  <c r="O837" i="3"/>
  <c r="N837" i="3"/>
  <c r="M837" i="3"/>
  <c r="K837" i="3"/>
  <c r="R836" i="3"/>
  <c r="S836" i="3" s="1"/>
  <c r="Q836" i="3"/>
  <c r="O836" i="3"/>
  <c r="N836" i="3"/>
  <c r="M836" i="3"/>
  <c r="K836" i="3"/>
  <c r="R835" i="3"/>
  <c r="S835" i="3" s="1"/>
  <c r="Q835" i="3"/>
  <c r="O835" i="3"/>
  <c r="N835" i="3"/>
  <c r="M835" i="3"/>
  <c r="K835" i="3"/>
  <c r="R834" i="3"/>
  <c r="S834" i="3" s="1"/>
  <c r="Q834" i="3"/>
  <c r="O834" i="3"/>
  <c r="N834" i="3"/>
  <c r="M834" i="3"/>
  <c r="K834" i="3"/>
  <c r="R833" i="3"/>
  <c r="S833" i="3" s="1"/>
  <c r="Q833" i="3"/>
  <c r="O833" i="3"/>
  <c r="N833" i="3"/>
  <c r="M833" i="3"/>
  <c r="K833" i="3"/>
  <c r="R832" i="3"/>
  <c r="S832" i="3" s="1"/>
  <c r="Q832" i="3"/>
  <c r="O832" i="3"/>
  <c r="N832" i="3"/>
  <c r="M832" i="3"/>
  <c r="K832" i="3"/>
  <c r="R831" i="3"/>
  <c r="S831" i="3" s="1"/>
  <c r="Q831" i="3"/>
  <c r="O831" i="3"/>
  <c r="N831" i="3"/>
  <c r="M831" i="3"/>
  <c r="K831" i="3"/>
  <c r="R830" i="3"/>
  <c r="S830" i="3" s="1"/>
  <c r="Q830" i="3"/>
  <c r="O830" i="3"/>
  <c r="N830" i="3"/>
  <c r="M830" i="3"/>
  <c r="K830" i="3"/>
  <c r="R829" i="3"/>
  <c r="S829" i="3" s="1"/>
  <c r="Q829" i="3"/>
  <c r="O829" i="3"/>
  <c r="N829" i="3"/>
  <c r="M829" i="3"/>
  <c r="K829" i="3"/>
  <c r="R828" i="3"/>
  <c r="S828" i="3" s="1"/>
  <c r="Q828" i="3"/>
  <c r="O828" i="3"/>
  <c r="N828" i="3"/>
  <c r="M828" i="3"/>
  <c r="K828" i="3"/>
  <c r="R827" i="3"/>
  <c r="S827" i="3" s="1"/>
  <c r="Q827" i="3"/>
  <c r="O827" i="3"/>
  <c r="N827" i="3"/>
  <c r="M827" i="3"/>
  <c r="K827" i="3"/>
  <c r="R826" i="3"/>
  <c r="S826" i="3" s="1"/>
  <c r="Q826" i="3"/>
  <c r="O826" i="3"/>
  <c r="N826" i="3"/>
  <c r="M826" i="3"/>
  <c r="K826" i="3"/>
  <c r="R825" i="3"/>
  <c r="S825" i="3" s="1"/>
  <c r="Q825" i="3"/>
  <c r="O825" i="3"/>
  <c r="N825" i="3"/>
  <c r="M825" i="3"/>
  <c r="K825" i="3"/>
  <c r="R824" i="3"/>
  <c r="S824" i="3" s="1"/>
  <c r="Q824" i="3"/>
  <c r="O824" i="3"/>
  <c r="N824" i="3"/>
  <c r="M824" i="3"/>
  <c r="K824" i="3"/>
  <c r="R823" i="3"/>
  <c r="S823" i="3" s="1"/>
  <c r="Q823" i="3"/>
  <c r="O823" i="3"/>
  <c r="N823" i="3"/>
  <c r="M823" i="3"/>
  <c r="K823" i="3"/>
  <c r="R822" i="3"/>
  <c r="S822" i="3" s="1"/>
  <c r="Q822" i="3"/>
  <c r="O822" i="3"/>
  <c r="N822" i="3"/>
  <c r="M822" i="3"/>
  <c r="K822" i="3"/>
  <c r="R821" i="3"/>
  <c r="S821" i="3" s="1"/>
  <c r="Q821" i="3"/>
  <c r="O821" i="3"/>
  <c r="N821" i="3"/>
  <c r="M821" i="3"/>
  <c r="K821" i="3"/>
  <c r="R820" i="3"/>
  <c r="S820" i="3" s="1"/>
  <c r="Q820" i="3"/>
  <c r="O820" i="3"/>
  <c r="N820" i="3"/>
  <c r="M820" i="3"/>
  <c r="K820" i="3"/>
  <c r="R819" i="3"/>
  <c r="S819" i="3" s="1"/>
  <c r="Q819" i="3"/>
  <c r="O819" i="3"/>
  <c r="N819" i="3"/>
  <c r="M819" i="3"/>
  <c r="K819" i="3"/>
  <c r="R818" i="3"/>
  <c r="S818" i="3" s="1"/>
  <c r="Q818" i="3"/>
  <c r="O818" i="3"/>
  <c r="N818" i="3"/>
  <c r="M818" i="3"/>
  <c r="K818" i="3"/>
  <c r="R817" i="3"/>
  <c r="S817" i="3" s="1"/>
  <c r="Q817" i="3"/>
  <c r="O817" i="3"/>
  <c r="N817" i="3"/>
  <c r="M817" i="3"/>
  <c r="K817" i="3"/>
  <c r="R816" i="3"/>
  <c r="S816" i="3" s="1"/>
  <c r="Q816" i="3"/>
  <c r="O816" i="3"/>
  <c r="N816" i="3"/>
  <c r="M816" i="3"/>
  <c r="K816" i="3"/>
  <c r="R815" i="3"/>
  <c r="S815" i="3" s="1"/>
  <c r="Q815" i="3"/>
  <c r="O815" i="3"/>
  <c r="N815" i="3"/>
  <c r="M815" i="3"/>
  <c r="K815" i="3"/>
  <c r="R814" i="3"/>
  <c r="S814" i="3" s="1"/>
  <c r="Q814" i="3"/>
  <c r="O814" i="3"/>
  <c r="N814" i="3"/>
  <c r="M814" i="3"/>
  <c r="K814" i="3"/>
  <c r="R813" i="3"/>
  <c r="S813" i="3" s="1"/>
  <c r="Q813" i="3"/>
  <c r="O813" i="3"/>
  <c r="N813" i="3"/>
  <c r="M813" i="3"/>
  <c r="K813" i="3"/>
  <c r="R812" i="3"/>
  <c r="S812" i="3" s="1"/>
  <c r="Q812" i="3"/>
  <c r="O812" i="3"/>
  <c r="N812" i="3"/>
  <c r="M812" i="3"/>
  <c r="K812" i="3"/>
  <c r="R811" i="3"/>
  <c r="S811" i="3" s="1"/>
  <c r="Q811" i="3"/>
  <c r="O811" i="3"/>
  <c r="N811" i="3"/>
  <c r="M811" i="3"/>
  <c r="K811" i="3"/>
  <c r="R810" i="3"/>
  <c r="S810" i="3" s="1"/>
  <c r="Q810" i="3"/>
  <c r="O810" i="3"/>
  <c r="N810" i="3"/>
  <c r="M810" i="3"/>
  <c r="K810" i="3"/>
  <c r="R809" i="3"/>
  <c r="S809" i="3" s="1"/>
  <c r="Q809" i="3"/>
  <c r="O809" i="3"/>
  <c r="N809" i="3"/>
  <c r="M809" i="3"/>
  <c r="K809" i="3"/>
  <c r="R808" i="3"/>
  <c r="S808" i="3" s="1"/>
  <c r="Q808" i="3"/>
  <c r="O808" i="3"/>
  <c r="N808" i="3"/>
  <c r="M808" i="3"/>
  <c r="K808" i="3"/>
  <c r="R807" i="3"/>
  <c r="S807" i="3" s="1"/>
  <c r="Q807" i="3"/>
  <c r="O807" i="3"/>
  <c r="N807" i="3"/>
  <c r="M807" i="3"/>
  <c r="K807" i="3"/>
  <c r="R806" i="3"/>
  <c r="S806" i="3" s="1"/>
  <c r="Q806" i="3"/>
  <c r="O806" i="3"/>
  <c r="N806" i="3"/>
  <c r="M806" i="3"/>
  <c r="K806" i="3"/>
  <c r="R805" i="3"/>
  <c r="S805" i="3" s="1"/>
  <c r="Q805" i="3"/>
  <c r="O805" i="3"/>
  <c r="N805" i="3"/>
  <c r="M805" i="3"/>
  <c r="K805" i="3"/>
  <c r="R804" i="3"/>
  <c r="S804" i="3" s="1"/>
  <c r="Q804" i="3"/>
  <c r="O804" i="3"/>
  <c r="N804" i="3"/>
  <c r="M804" i="3"/>
  <c r="K804" i="3"/>
  <c r="R803" i="3"/>
  <c r="S803" i="3" s="1"/>
  <c r="Q803" i="3"/>
  <c r="O803" i="3"/>
  <c r="N803" i="3"/>
  <c r="M803" i="3"/>
  <c r="K803" i="3"/>
  <c r="R802" i="3"/>
  <c r="S802" i="3" s="1"/>
  <c r="Q802" i="3"/>
  <c r="O802" i="3"/>
  <c r="N802" i="3"/>
  <c r="M802" i="3"/>
  <c r="K802" i="3"/>
  <c r="R801" i="3"/>
  <c r="S801" i="3" s="1"/>
  <c r="Q801" i="3"/>
  <c r="O801" i="3"/>
  <c r="N801" i="3"/>
  <c r="M801" i="3"/>
  <c r="K801" i="3"/>
  <c r="R800" i="3"/>
  <c r="S800" i="3" s="1"/>
  <c r="Q800" i="3"/>
  <c r="O800" i="3"/>
  <c r="N800" i="3"/>
  <c r="M800" i="3"/>
  <c r="K800" i="3"/>
  <c r="R799" i="3"/>
  <c r="S799" i="3" s="1"/>
  <c r="Q799" i="3"/>
  <c r="O799" i="3"/>
  <c r="N799" i="3"/>
  <c r="M799" i="3"/>
  <c r="K799" i="3"/>
  <c r="R798" i="3"/>
  <c r="S798" i="3" s="1"/>
  <c r="Q798" i="3"/>
  <c r="O798" i="3"/>
  <c r="N798" i="3"/>
  <c r="M798" i="3"/>
  <c r="K798" i="3"/>
  <c r="R797" i="3"/>
  <c r="S797" i="3" s="1"/>
  <c r="Q797" i="3"/>
  <c r="O797" i="3"/>
  <c r="N797" i="3"/>
  <c r="M797" i="3"/>
  <c r="K797" i="3"/>
  <c r="R796" i="3"/>
  <c r="S796" i="3" s="1"/>
  <c r="Q796" i="3"/>
  <c r="O796" i="3"/>
  <c r="N796" i="3"/>
  <c r="M796" i="3"/>
  <c r="K796" i="3"/>
  <c r="R795" i="3"/>
  <c r="S795" i="3" s="1"/>
  <c r="Q795" i="3"/>
  <c r="O795" i="3"/>
  <c r="N795" i="3"/>
  <c r="M795" i="3"/>
  <c r="K795" i="3"/>
  <c r="R794" i="3"/>
  <c r="S794" i="3" s="1"/>
  <c r="Q794" i="3"/>
  <c r="O794" i="3"/>
  <c r="N794" i="3"/>
  <c r="M794" i="3"/>
  <c r="K794" i="3"/>
  <c r="R793" i="3"/>
  <c r="S793" i="3" s="1"/>
  <c r="Q793" i="3"/>
  <c r="O793" i="3"/>
  <c r="N793" i="3"/>
  <c r="M793" i="3"/>
  <c r="K793" i="3"/>
  <c r="R792" i="3"/>
  <c r="S792" i="3" s="1"/>
  <c r="Q792" i="3"/>
  <c r="O792" i="3"/>
  <c r="N792" i="3"/>
  <c r="M792" i="3"/>
  <c r="K792" i="3"/>
  <c r="R791" i="3"/>
  <c r="S791" i="3" s="1"/>
  <c r="Q791" i="3"/>
  <c r="O791" i="3"/>
  <c r="N791" i="3"/>
  <c r="M791" i="3"/>
  <c r="K791" i="3"/>
  <c r="R790" i="3"/>
  <c r="S790" i="3" s="1"/>
  <c r="Q790" i="3"/>
  <c r="O790" i="3"/>
  <c r="N790" i="3"/>
  <c r="M790" i="3"/>
  <c r="K790" i="3"/>
  <c r="R789" i="3"/>
  <c r="S789" i="3" s="1"/>
  <c r="Q789" i="3"/>
  <c r="O789" i="3"/>
  <c r="N789" i="3"/>
  <c r="M789" i="3"/>
  <c r="K789" i="3"/>
  <c r="R788" i="3"/>
  <c r="S788" i="3" s="1"/>
  <c r="Q788" i="3"/>
  <c r="O788" i="3"/>
  <c r="N788" i="3"/>
  <c r="M788" i="3"/>
  <c r="K788" i="3"/>
  <c r="R787" i="3"/>
  <c r="S787" i="3" s="1"/>
  <c r="Q787" i="3"/>
  <c r="O787" i="3"/>
  <c r="N787" i="3"/>
  <c r="M787" i="3"/>
  <c r="K787" i="3"/>
  <c r="R786" i="3"/>
  <c r="S786" i="3" s="1"/>
  <c r="Q786" i="3"/>
  <c r="O786" i="3"/>
  <c r="N786" i="3"/>
  <c r="M786" i="3"/>
  <c r="K786" i="3"/>
  <c r="R785" i="3"/>
  <c r="S785" i="3" s="1"/>
  <c r="Q785" i="3"/>
  <c r="O785" i="3"/>
  <c r="N785" i="3"/>
  <c r="M785" i="3"/>
  <c r="K785" i="3"/>
  <c r="R784" i="3"/>
  <c r="S784" i="3" s="1"/>
  <c r="Q784" i="3"/>
  <c r="O784" i="3"/>
  <c r="N784" i="3"/>
  <c r="M784" i="3"/>
  <c r="K784" i="3"/>
  <c r="R783" i="3"/>
  <c r="S783" i="3" s="1"/>
  <c r="Q783" i="3"/>
  <c r="O783" i="3"/>
  <c r="N783" i="3"/>
  <c r="M783" i="3"/>
  <c r="K783" i="3"/>
  <c r="R782" i="3"/>
  <c r="S782" i="3" s="1"/>
  <c r="Q782" i="3"/>
  <c r="O782" i="3"/>
  <c r="N782" i="3"/>
  <c r="M782" i="3"/>
  <c r="K782" i="3"/>
  <c r="R781" i="3"/>
  <c r="S781" i="3" s="1"/>
  <c r="Q781" i="3"/>
  <c r="O781" i="3"/>
  <c r="N781" i="3"/>
  <c r="M781" i="3"/>
  <c r="K781" i="3"/>
  <c r="R780" i="3"/>
  <c r="S780" i="3" s="1"/>
  <c r="Q780" i="3"/>
  <c r="O780" i="3"/>
  <c r="N780" i="3"/>
  <c r="M780" i="3"/>
  <c r="K780" i="3"/>
  <c r="R779" i="3"/>
  <c r="S779" i="3" s="1"/>
  <c r="Q779" i="3"/>
  <c r="O779" i="3"/>
  <c r="N779" i="3"/>
  <c r="M779" i="3"/>
  <c r="K779" i="3"/>
  <c r="R778" i="3"/>
  <c r="S778" i="3" s="1"/>
  <c r="Q778" i="3"/>
  <c r="O778" i="3"/>
  <c r="N778" i="3"/>
  <c r="M778" i="3"/>
  <c r="K778" i="3"/>
  <c r="R777" i="3"/>
  <c r="S777" i="3" s="1"/>
  <c r="Q777" i="3"/>
  <c r="O777" i="3"/>
  <c r="N777" i="3"/>
  <c r="M777" i="3"/>
  <c r="K777" i="3"/>
  <c r="R776" i="3"/>
  <c r="S776" i="3" s="1"/>
  <c r="Q776" i="3"/>
  <c r="O776" i="3"/>
  <c r="N776" i="3"/>
  <c r="M776" i="3"/>
  <c r="K776" i="3"/>
  <c r="R775" i="3"/>
  <c r="S775" i="3" s="1"/>
  <c r="Q775" i="3"/>
  <c r="O775" i="3"/>
  <c r="N775" i="3"/>
  <c r="M775" i="3"/>
  <c r="K775" i="3"/>
  <c r="R774" i="3"/>
  <c r="S774" i="3" s="1"/>
  <c r="Q774" i="3"/>
  <c r="O774" i="3"/>
  <c r="N774" i="3"/>
  <c r="M774" i="3"/>
  <c r="K774" i="3"/>
  <c r="R773" i="3"/>
  <c r="S773" i="3" s="1"/>
  <c r="Q773" i="3"/>
  <c r="O773" i="3"/>
  <c r="N773" i="3"/>
  <c r="M773" i="3"/>
  <c r="K773" i="3"/>
  <c r="R772" i="3"/>
  <c r="S772" i="3" s="1"/>
  <c r="Q772" i="3"/>
  <c r="O772" i="3"/>
  <c r="N772" i="3"/>
  <c r="M772" i="3"/>
  <c r="K772" i="3"/>
  <c r="R771" i="3"/>
  <c r="S771" i="3" s="1"/>
  <c r="Q771" i="3"/>
  <c r="O771" i="3"/>
  <c r="N771" i="3"/>
  <c r="M771" i="3"/>
  <c r="K771" i="3"/>
  <c r="R770" i="3"/>
  <c r="S770" i="3" s="1"/>
  <c r="Q770" i="3"/>
  <c r="O770" i="3"/>
  <c r="N770" i="3"/>
  <c r="M770" i="3"/>
  <c r="K770" i="3"/>
  <c r="R769" i="3"/>
  <c r="S769" i="3" s="1"/>
  <c r="Q769" i="3"/>
  <c r="O769" i="3"/>
  <c r="N769" i="3"/>
  <c r="M769" i="3"/>
  <c r="K769" i="3"/>
  <c r="R768" i="3"/>
  <c r="S768" i="3" s="1"/>
  <c r="Q768" i="3"/>
  <c r="O768" i="3"/>
  <c r="N768" i="3"/>
  <c r="M768" i="3"/>
  <c r="K768" i="3"/>
  <c r="R767" i="3"/>
  <c r="S767" i="3" s="1"/>
  <c r="Q767" i="3"/>
  <c r="O767" i="3"/>
  <c r="N767" i="3"/>
  <c r="M767" i="3"/>
  <c r="K767" i="3"/>
  <c r="R766" i="3"/>
  <c r="S766" i="3" s="1"/>
  <c r="Q766" i="3"/>
  <c r="O766" i="3"/>
  <c r="N766" i="3"/>
  <c r="M766" i="3"/>
  <c r="K766" i="3"/>
  <c r="R765" i="3"/>
  <c r="S765" i="3" s="1"/>
  <c r="Q765" i="3"/>
  <c r="O765" i="3"/>
  <c r="N765" i="3"/>
  <c r="M765" i="3"/>
  <c r="K765" i="3"/>
  <c r="R764" i="3"/>
  <c r="S764" i="3" s="1"/>
  <c r="Q764" i="3"/>
  <c r="O764" i="3"/>
  <c r="N764" i="3"/>
  <c r="M764" i="3"/>
  <c r="K764" i="3"/>
  <c r="R763" i="3"/>
  <c r="S763" i="3" s="1"/>
  <c r="Q763" i="3"/>
  <c r="O763" i="3"/>
  <c r="N763" i="3"/>
  <c r="M763" i="3"/>
  <c r="K763" i="3"/>
  <c r="R762" i="3"/>
  <c r="S762" i="3" s="1"/>
  <c r="Q762" i="3"/>
  <c r="O762" i="3"/>
  <c r="N762" i="3"/>
  <c r="M762" i="3"/>
  <c r="K762" i="3"/>
  <c r="R761" i="3"/>
  <c r="S761" i="3" s="1"/>
  <c r="Q761" i="3"/>
  <c r="O761" i="3"/>
  <c r="N761" i="3"/>
  <c r="M761" i="3"/>
  <c r="K761" i="3"/>
  <c r="R760" i="3"/>
  <c r="S760" i="3" s="1"/>
  <c r="Q760" i="3"/>
  <c r="O760" i="3"/>
  <c r="N760" i="3"/>
  <c r="M760" i="3"/>
  <c r="K760" i="3"/>
  <c r="R759" i="3"/>
  <c r="S759" i="3" s="1"/>
  <c r="Q759" i="3"/>
  <c r="O759" i="3"/>
  <c r="N759" i="3"/>
  <c r="M759" i="3"/>
  <c r="K759" i="3"/>
  <c r="R758" i="3"/>
  <c r="S758" i="3" s="1"/>
  <c r="Q758" i="3"/>
  <c r="O758" i="3"/>
  <c r="N758" i="3"/>
  <c r="M758" i="3"/>
  <c r="K758" i="3"/>
  <c r="R757" i="3"/>
  <c r="S757" i="3" s="1"/>
  <c r="Q757" i="3"/>
  <c r="O757" i="3"/>
  <c r="N757" i="3"/>
  <c r="M757" i="3"/>
  <c r="K757" i="3"/>
  <c r="R756" i="3"/>
  <c r="S756" i="3" s="1"/>
  <c r="Q756" i="3"/>
  <c r="O756" i="3"/>
  <c r="N756" i="3"/>
  <c r="M756" i="3"/>
  <c r="K756" i="3"/>
  <c r="R755" i="3"/>
  <c r="S755" i="3" s="1"/>
  <c r="Q755" i="3"/>
  <c r="O755" i="3"/>
  <c r="N755" i="3"/>
  <c r="M755" i="3"/>
  <c r="K755" i="3"/>
  <c r="R754" i="3"/>
  <c r="S754" i="3" s="1"/>
  <c r="Q754" i="3"/>
  <c r="O754" i="3"/>
  <c r="N754" i="3"/>
  <c r="M754" i="3"/>
  <c r="K754" i="3"/>
  <c r="R753" i="3"/>
  <c r="S753" i="3" s="1"/>
  <c r="Q753" i="3"/>
  <c r="O753" i="3"/>
  <c r="N753" i="3"/>
  <c r="M753" i="3"/>
  <c r="K753" i="3"/>
  <c r="R752" i="3"/>
  <c r="S752" i="3" s="1"/>
  <c r="Q752" i="3"/>
  <c r="O752" i="3"/>
  <c r="N752" i="3"/>
  <c r="M752" i="3"/>
  <c r="K752" i="3"/>
  <c r="R751" i="3"/>
  <c r="S751" i="3" s="1"/>
  <c r="Q751" i="3"/>
  <c r="O751" i="3"/>
  <c r="N751" i="3"/>
  <c r="M751" i="3"/>
  <c r="K751" i="3"/>
  <c r="R750" i="3"/>
  <c r="S750" i="3" s="1"/>
  <c r="Q750" i="3"/>
  <c r="O750" i="3"/>
  <c r="N750" i="3"/>
  <c r="M750" i="3"/>
  <c r="K750" i="3"/>
  <c r="R749" i="3"/>
  <c r="S749" i="3" s="1"/>
  <c r="Q749" i="3"/>
  <c r="O749" i="3"/>
  <c r="N749" i="3"/>
  <c r="M749" i="3"/>
  <c r="K749" i="3"/>
  <c r="R748" i="3"/>
  <c r="S748" i="3" s="1"/>
  <c r="Q748" i="3"/>
  <c r="O748" i="3"/>
  <c r="N748" i="3"/>
  <c r="M748" i="3"/>
  <c r="K748" i="3"/>
  <c r="R747" i="3"/>
  <c r="S747" i="3" s="1"/>
  <c r="Q747" i="3"/>
  <c r="O747" i="3"/>
  <c r="N747" i="3"/>
  <c r="M747" i="3"/>
  <c r="K747" i="3"/>
  <c r="R746" i="3"/>
  <c r="S746" i="3" s="1"/>
  <c r="Q746" i="3"/>
  <c r="O746" i="3"/>
  <c r="N746" i="3"/>
  <c r="M746" i="3"/>
  <c r="K746" i="3"/>
  <c r="R745" i="3"/>
  <c r="S745" i="3" s="1"/>
  <c r="Q745" i="3"/>
  <c r="O745" i="3"/>
  <c r="N745" i="3"/>
  <c r="M745" i="3"/>
  <c r="K745" i="3"/>
  <c r="R744" i="3"/>
  <c r="S744" i="3" s="1"/>
  <c r="Q744" i="3"/>
  <c r="O744" i="3"/>
  <c r="N744" i="3"/>
  <c r="M744" i="3"/>
  <c r="K744" i="3"/>
  <c r="R743" i="3"/>
  <c r="S743" i="3" s="1"/>
  <c r="Q743" i="3"/>
  <c r="O743" i="3"/>
  <c r="N743" i="3"/>
  <c r="M743" i="3"/>
  <c r="K743" i="3"/>
  <c r="R742" i="3"/>
  <c r="S742" i="3" s="1"/>
  <c r="Q742" i="3"/>
  <c r="O742" i="3"/>
  <c r="N742" i="3"/>
  <c r="M742" i="3"/>
  <c r="K742" i="3"/>
  <c r="R741" i="3"/>
  <c r="S741" i="3" s="1"/>
  <c r="Q741" i="3"/>
  <c r="O741" i="3"/>
  <c r="N741" i="3"/>
  <c r="M741" i="3"/>
  <c r="K741" i="3"/>
  <c r="R740" i="3"/>
  <c r="S740" i="3" s="1"/>
  <c r="Q740" i="3"/>
  <c r="O740" i="3"/>
  <c r="N740" i="3"/>
  <c r="M740" i="3"/>
  <c r="K740" i="3"/>
  <c r="R739" i="3"/>
  <c r="S739" i="3" s="1"/>
  <c r="Q739" i="3"/>
  <c r="O739" i="3"/>
  <c r="N739" i="3"/>
  <c r="M739" i="3"/>
  <c r="K739" i="3"/>
  <c r="R738" i="3"/>
  <c r="S738" i="3" s="1"/>
  <c r="Q738" i="3"/>
  <c r="O738" i="3"/>
  <c r="N738" i="3"/>
  <c r="M738" i="3"/>
  <c r="K738" i="3"/>
  <c r="R737" i="3"/>
  <c r="S737" i="3" s="1"/>
  <c r="Q737" i="3"/>
  <c r="O737" i="3"/>
  <c r="N737" i="3"/>
  <c r="M737" i="3"/>
  <c r="K737" i="3"/>
  <c r="R736" i="3"/>
  <c r="S736" i="3" s="1"/>
  <c r="Q736" i="3"/>
  <c r="O736" i="3"/>
  <c r="N736" i="3"/>
  <c r="M736" i="3"/>
  <c r="K736" i="3"/>
  <c r="R735" i="3"/>
  <c r="S735" i="3" s="1"/>
  <c r="Q735" i="3"/>
  <c r="O735" i="3"/>
  <c r="N735" i="3"/>
  <c r="M735" i="3"/>
  <c r="K735" i="3"/>
  <c r="R734" i="3"/>
  <c r="S734" i="3" s="1"/>
  <c r="Q734" i="3"/>
  <c r="O734" i="3"/>
  <c r="N734" i="3"/>
  <c r="M734" i="3"/>
  <c r="K734" i="3"/>
  <c r="R733" i="3"/>
  <c r="S733" i="3" s="1"/>
  <c r="Q733" i="3"/>
  <c r="O733" i="3"/>
  <c r="N733" i="3"/>
  <c r="M733" i="3"/>
  <c r="K733" i="3"/>
  <c r="R732" i="3"/>
  <c r="S732" i="3" s="1"/>
  <c r="Q732" i="3"/>
  <c r="O732" i="3"/>
  <c r="N732" i="3"/>
  <c r="M732" i="3"/>
  <c r="K732" i="3"/>
  <c r="R731" i="3"/>
  <c r="S731" i="3" s="1"/>
  <c r="Q731" i="3"/>
  <c r="O731" i="3"/>
  <c r="N731" i="3"/>
  <c r="M731" i="3"/>
  <c r="K731" i="3"/>
  <c r="R730" i="3"/>
  <c r="S730" i="3" s="1"/>
  <c r="Q730" i="3"/>
  <c r="O730" i="3"/>
  <c r="N730" i="3"/>
  <c r="M730" i="3"/>
  <c r="K730" i="3"/>
  <c r="R729" i="3"/>
  <c r="S729" i="3" s="1"/>
  <c r="Q729" i="3"/>
  <c r="O729" i="3"/>
  <c r="N729" i="3"/>
  <c r="M729" i="3"/>
  <c r="K729" i="3"/>
  <c r="R728" i="3"/>
  <c r="S728" i="3" s="1"/>
  <c r="Q728" i="3"/>
  <c r="O728" i="3"/>
  <c r="N728" i="3"/>
  <c r="M728" i="3"/>
  <c r="K728" i="3"/>
  <c r="R727" i="3"/>
  <c r="S727" i="3" s="1"/>
  <c r="Q727" i="3"/>
  <c r="O727" i="3"/>
  <c r="N727" i="3"/>
  <c r="M727" i="3"/>
  <c r="K727" i="3"/>
  <c r="R726" i="3"/>
  <c r="S726" i="3" s="1"/>
  <c r="Q726" i="3"/>
  <c r="O726" i="3"/>
  <c r="N726" i="3"/>
  <c r="M726" i="3"/>
  <c r="K726" i="3"/>
  <c r="R725" i="3"/>
  <c r="S725" i="3" s="1"/>
  <c r="Q725" i="3"/>
  <c r="O725" i="3"/>
  <c r="N725" i="3"/>
  <c r="M725" i="3"/>
  <c r="K725" i="3"/>
  <c r="R724" i="3"/>
  <c r="S724" i="3" s="1"/>
  <c r="Q724" i="3"/>
  <c r="O724" i="3"/>
  <c r="N724" i="3"/>
  <c r="M724" i="3"/>
  <c r="K724" i="3"/>
  <c r="R723" i="3"/>
  <c r="S723" i="3" s="1"/>
  <c r="Q723" i="3"/>
  <c r="O723" i="3"/>
  <c r="N723" i="3"/>
  <c r="M723" i="3"/>
  <c r="K723" i="3"/>
  <c r="R722" i="3"/>
  <c r="S722" i="3" s="1"/>
  <c r="Q722" i="3"/>
  <c r="O722" i="3"/>
  <c r="N722" i="3"/>
  <c r="M722" i="3"/>
  <c r="K722" i="3"/>
  <c r="R721" i="3"/>
  <c r="S721" i="3" s="1"/>
  <c r="Q721" i="3"/>
  <c r="O721" i="3"/>
  <c r="N721" i="3"/>
  <c r="M721" i="3"/>
  <c r="K721" i="3"/>
  <c r="R720" i="3"/>
  <c r="S720" i="3" s="1"/>
  <c r="Q720" i="3"/>
  <c r="O720" i="3"/>
  <c r="N720" i="3"/>
  <c r="M720" i="3"/>
  <c r="K720" i="3"/>
  <c r="R719" i="3"/>
  <c r="S719" i="3" s="1"/>
  <c r="Q719" i="3"/>
  <c r="O719" i="3"/>
  <c r="N719" i="3"/>
  <c r="M719" i="3"/>
  <c r="K719" i="3"/>
  <c r="R718" i="3"/>
  <c r="S718" i="3" s="1"/>
  <c r="Q718" i="3"/>
  <c r="O718" i="3"/>
  <c r="N718" i="3"/>
  <c r="M718" i="3"/>
  <c r="K718" i="3"/>
  <c r="R717" i="3"/>
  <c r="S717" i="3" s="1"/>
  <c r="Q717" i="3"/>
  <c r="O717" i="3"/>
  <c r="N717" i="3"/>
  <c r="M717" i="3"/>
  <c r="K717" i="3"/>
  <c r="R716" i="3"/>
  <c r="S716" i="3" s="1"/>
  <c r="Q716" i="3"/>
  <c r="O716" i="3"/>
  <c r="N716" i="3"/>
  <c r="M716" i="3"/>
  <c r="K716" i="3"/>
  <c r="R715" i="3"/>
  <c r="S715" i="3" s="1"/>
  <c r="Q715" i="3"/>
  <c r="O715" i="3"/>
  <c r="N715" i="3"/>
  <c r="M715" i="3"/>
  <c r="K715" i="3"/>
  <c r="R714" i="3"/>
  <c r="S714" i="3" s="1"/>
  <c r="Q714" i="3"/>
  <c r="O714" i="3"/>
  <c r="N714" i="3"/>
  <c r="M714" i="3"/>
  <c r="K714" i="3"/>
  <c r="R713" i="3"/>
  <c r="S713" i="3" s="1"/>
  <c r="Q713" i="3"/>
  <c r="O713" i="3"/>
  <c r="N713" i="3"/>
  <c r="M713" i="3"/>
  <c r="K713" i="3"/>
  <c r="R712" i="3"/>
  <c r="S712" i="3" s="1"/>
  <c r="Q712" i="3"/>
  <c r="O712" i="3"/>
  <c r="N712" i="3"/>
  <c r="M712" i="3"/>
  <c r="K712" i="3"/>
  <c r="R711" i="3"/>
  <c r="S711" i="3" s="1"/>
  <c r="Q711" i="3"/>
  <c r="O711" i="3"/>
  <c r="N711" i="3"/>
  <c r="M711" i="3"/>
  <c r="K711" i="3"/>
  <c r="R710" i="3"/>
  <c r="S710" i="3" s="1"/>
  <c r="Q710" i="3"/>
  <c r="O710" i="3"/>
  <c r="N710" i="3"/>
  <c r="M710" i="3"/>
  <c r="K710" i="3"/>
  <c r="R709" i="3"/>
  <c r="S709" i="3" s="1"/>
  <c r="Q709" i="3"/>
  <c r="O709" i="3"/>
  <c r="N709" i="3"/>
  <c r="M709" i="3"/>
  <c r="K709" i="3"/>
  <c r="R708" i="3"/>
  <c r="S708" i="3" s="1"/>
  <c r="Q708" i="3"/>
  <c r="O708" i="3"/>
  <c r="N708" i="3"/>
  <c r="M708" i="3"/>
  <c r="K708" i="3"/>
  <c r="R707" i="3"/>
  <c r="S707" i="3" s="1"/>
  <c r="Q707" i="3"/>
  <c r="O707" i="3"/>
  <c r="N707" i="3"/>
  <c r="M707" i="3"/>
  <c r="K707" i="3"/>
  <c r="R706" i="3"/>
  <c r="S706" i="3" s="1"/>
  <c r="Q706" i="3"/>
  <c r="O706" i="3"/>
  <c r="N706" i="3"/>
  <c r="M706" i="3"/>
  <c r="K706" i="3"/>
  <c r="R705" i="3"/>
  <c r="S705" i="3" s="1"/>
  <c r="Q705" i="3"/>
  <c r="O705" i="3"/>
  <c r="N705" i="3"/>
  <c r="M705" i="3"/>
  <c r="K705" i="3"/>
  <c r="R704" i="3"/>
  <c r="S704" i="3" s="1"/>
  <c r="Q704" i="3"/>
  <c r="O704" i="3"/>
  <c r="N704" i="3"/>
  <c r="M704" i="3"/>
  <c r="K704" i="3"/>
  <c r="R703" i="3"/>
  <c r="S703" i="3" s="1"/>
  <c r="Q703" i="3"/>
  <c r="O703" i="3"/>
  <c r="N703" i="3"/>
  <c r="M703" i="3"/>
  <c r="K703" i="3"/>
  <c r="R702" i="3"/>
  <c r="S702" i="3" s="1"/>
  <c r="Q702" i="3"/>
  <c r="O702" i="3"/>
  <c r="N702" i="3"/>
  <c r="M702" i="3"/>
  <c r="K702" i="3"/>
  <c r="R701" i="3"/>
  <c r="S701" i="3" s="1"/>
  <c r="Q701" i="3"/>
  <c r="O701" i="3"/>
  <c r="N701" i="3"/>
  <c r="M701" i="3"/>
  <c r="K701" i="3"/>
  <c r="R700" i="3"/>
  <c r="S700" i="3" s="1"/>
  <c r="Q700" i="3"/>
  <c r="O700" i="3"/>
  <c r="N700" i="3"/>
  <c r="M700" i="3"/>
  <c r="K700" i="3"/>
  <c r="R699" i="3"/>
  <c r="S699" i="3" s="1"/>
  <c r="Q699" i="3"/>
  <c r="O699" i="3"/>
  <c r="N699" i="3"/>
  <c r="M699" i="3"/>
  <c r="K699" i="3"/>
  <c r="R698" i="3"/>
  <c r="S698" i="3" s="1"/>
  <c r="Q698" i="3"/>
  <c r="O698" i="3"/>
  <c r="N698" i="3"/>
  <c r="M698" i="3"/>
  <c r="K698" i="3"/>
  <c r="R697" i="3"/>
  <c r="S697" i="3" s="1"/>
  <c r="Q697" i="3"/>
  <c r="O697" i="3"/>
  <c r="N697" i="3"/>
  <c r="M697" i="3"/>
  <c r="K697" i="3"/>
  <c r="R696" i="3"/>
  <c r="S696" i="3" s="1"/>
  <c r="Q696" i="3"/>
  <c r="O696" i="3"/>
  <c r="N696" i="3"/>
  <c r="M696" i="3"/>
  <c r="K696" i="3"/>
  <c r="R695" i="3"/>
  <c r="S695" i="3" s="1"/>
  <c r="Q695" i="3"/>
  <c r="O695" i="3"/>
  <c r="N695" i="3"/>
  <c r="M695" i="3"/>
  <c r="K695" i="3"/>
  <c r="R694" i="3"/>
  <c r="S694" i="3" s="1"/>
  <c r="Q694" i="3"/>
  <c r="O694" i="3"/>
  <c r="N694" i="3"/>
  <c r="M694" i="3"/>
  <c r="K694" i="3"/>
  <c r="R693" i="3"/>
  <c r="S693" i="3" s="1"/>
  <c r="Q693" i="3"/>
  <c r="O693" i="3"/>
  <c r="N693" i="3"/>
  <c r="M693" i="3"/>
  <c r="K693" i="3"/>
  <c r="R692" i="3"/>
  <c r="S692" i="3" s="1"/>
  <c r="Q692" i="3"/>
  <c r="O692" i="3"/>
  <c r="N692" i="3"/>
  <c r="M692" i="3"/>
  <c r="K692" i="3"/>
  <c r="R691" i="3"/>
  <c r="S691" i="3" s="1"/>
  <c r="Q691" i="3"/>
  <c r="O691" i="3"/>
  <c r="N691" i="3"/>
  <c r="M691" i="3"/>
  <c r="K691" i="3"/>
  <c r="R690" i="3"/>
  <c r="S690" i="3" s="1"/>
  <c r="Q690" i="3"/>
  <c r="O690" i="3"/>
  <c r="N690" i="3"/>
  <c r="M690" i="3"/>
  <c r="K690" i="3"/>
  <c r="R689" i="3"/>
  <c r="S689" i="3" s="1"/>
  <c r="Q689" i="3"/>
  <c r="O689" i="3"/>
  <c r="N689" i="3"/>
  <c r="M689" i="3"/>
  <c r="K689" i="3"/>
  <c r="R688" i="3"/>
  <c r="S688" i="3" s="1"/>
  <c r="Q688" i="3"/>
  <c r="O688" i="3"/>
  <c r="N688" i="3"/>
  <c r="M688" i="3"/>
  <c r="K688" i="3"/>
  <c r="R687" i="3"/>
  <c r="S687" i="3" s="1"/>
  <c r="Q687" i="3"/>
  <c r="O687" i="3"/>
  <c r="N687" i="3"/>
  <c r="M687" i="3"/>
  <c r="K687" i="3"/>
  <c r="R686" i="3"/>
  <c r="S686" i="3" s="1"/>
  <c r="Q686" i="3"/>
  <c r="O686" i="3"/>
  <c r="N686" i="3"/>
  <c r="M686" i="3"/>
  <c r="K686" i="3"/>
  <c r="R685" i="3"/>
  <c r="S685" i="3" s="1"/>
  <c r="Q685" i="3"/>
  <c r="O685" i="3"/>
  <c r="N685" i="3"/>
  <c r="M685" i="3"/>
  <c r="K685" i="3"/>
  <c r="R684" i="3"/>
  <c r="S684" i="3" s="1"/>
  <c r="Q684" i="3"/>
  <c r="O684" i="3"/>
  <c r="N684" i="3"/>
  <c r="M684" i="3"/>
  <c r="K684" i="3"/>
  <c r="R683" i="3"/>
  <c r="S683" i="3" s="1"/>
  <c r="Q683" i="3"/>
  <c r="O683" i="3"/>
  <c r="N683" i="3"/>
  <c r="M683" i="3"/>
  <c r="K683" i="3"/>
  <c r="R682" i="3"/>
  <c r="S682" i="3" s="1"/>
  <c r="Q682" i="3"/>
  <c r="O682" i="3"/>
  <c r="N682" i="3"/>
  <c r="M682" i="3"/>
  <c r="K682" i="3"/>
  <c r="R681" i="3"/>
  <c r="S681" i="3" s="1"/>
  <c r="Q681" i="3"/>
  <c r="O681" i="3"/>
  <c r="N681" i="3"/>
  <c r="M681" i="3"/>
  <c r="K681" i="3"/>
  <c r="R680" i="3"/>
  <c r="S680" i="3" s="1"/>
  <c r="Q680" i="3"/>
  <c r="O680" i="3"/>
  <c r="N680" i="3"/>
  <c r="M680" i="3"/>
  <c r="K680" i="3"/>
  <c r="R679" i="3"/>
  <c r="S679" i="3" s="1"/>
  <c r="Q679" i="3"/>
  <c r="O679" i="3"/>
  <c r="N679" i="3"/>
  <c r="M679" i="3"/>
  <c r="K679" i="3"/>
  <c r="R678" i="3"/>
  <c r="S678" i="3" s="1"/>
  <c r="Q678" i="3"/>
  <c r="O678" i="3"/>
  <c r="N678" i="3"/>
  <c r="M678" i="3"/>
  <c r="K678" i="3"/>
  <c r="R677" i="3"/>
  <c r="S677" i="3" s="1"/>
  <c r="Q677" i="3"/>
  <c r="O677" i="3"/>
  <c r="N677" i="3"/>
  <c r="M677" i="3"/>
  <c r="K677" i="3"/>
  <c r="R676" i="3"/>
  <c r="S676" i="3" s="1"/>
  <c r="Q676" i="3"/>
  <c r="O676" i="3"/>
  <c r="N676" i="3"/>
  <c r="M676" i="3"/>
  <c r="K676" i="3"/>
  <c r="R675" i="3"/>
  <c r="S675" i="3" s="1"/>
  <c r="Q675" i="3"/>
  <c r="O675" i="3"/>
  <c r="N675" i="3"/>
  <c r="M675" i="3"/>
  <c r="K675" i="3"/>
  <c r="R674" i="3"/>
  <c r="S674" i="3" s="1"/>
  <c r="Q674" i="3"/>
  <c r="O674" i="3"/>
  <c r="N674" i="3"/>
  <c r="M674" i="3"/>
  <c r="K674" i="3"/>
  <c r="R673" i="3"/>
  <c r="S673" i="3" s="1"/>
  <c r="Q673" i="3"/>
  <c r="O673" i="3"/>
  <c r="N673" i="3"/>
  <c r="M673" i="3"/>
  <c r="K673" i="3"/>
  <c r="R672" i="3"/>
  <c r="S672" i="3" s="1"/>
  <c r="Q672" i="3"/>
  <c r="O672" i="3"/>
  <c r="N672" i="3"/>
  <c r="M672" i="3"/>
  <c r="K672" i="3"/>
  <c r="R671" i="3"/>
  <c r="S671" i="3" s="1"/>
  <c r="Q671" i="3"/>
  <c r="O671" i="3"/>
  <c r="N671" i="3"/>
  <c r="M671" i="3"/>
  <c r="K671" i="3"/>
  <c r="R670" i="3"/>
  <c r="S670" i="3" s="1"/>
  <c r="Q670" i="3"/>
  <c r="O670" i="3"/>
  <c r="N670" i="3"/>
  <c r="M670" i="3"/>
  <c r="K670" i="3"/>
  <c r="R669" i="3"/>
  <c r="S669" i="3" s="1"/>
  <c r="Q669" i="3"/>
  <c r="O669" i="3"/>
  <c r="N669" i="3"/>
  <c r="M669" i="3"/>
  <c r="K669" i="3"/>
  <c r="R668" i="3"/>
  <c r="S668" i="3" s="1"/>
  <c r="Q668" i="3"/>
  <c r="O668" i="3"/>
  <c r="N668" i="3"/>
  <c r="M668" i="3"/>
  <c r="K668" i="3"/>
  <c r="R667" i="3"/>
  <c r="S667" i="3" s="1"/>
  <c r="Q667" i="3"/>
  <c r="O667" i="3"/>
  <c r="N667" i="3"/>
  <c r="M667" i="3"/>
  <c r="K667" i="3"/>
  <c r="R666" i="3"/>
  <c r="S666" i="3" s="1"/>
  <c r="Q666" i="3"/>
  <c r="O666" i="3"/>
  <c r="N666" i="3"/>
  <c r="M666" i="3"/>
  <c r="K666" i="3"/>
  <c r="R665" i="3"/>
  <c r="S665" i="3" s="1"/>
  <c r="Q665" i="3"/>
  <c r="O665" i="3"/>
  <c r="N665" i="3"/>
  <c r="M665" i="3"/>
  <c r="K665" i="3"/>
  <c r="R664" i="3"/>
  <c r="S664" i="3" s="1"/>
  <c r="Q664" i="3"/>
  <c r="O664" i="3"/>
  <c r="N664" i="3"/>
  <c r="M664" i="3"/>
  <c r="K664" i="3"/>
  <c r="R663" i="3"/>
  <c r="S663" i="3" s="1"/>
  <c r="Q663" i="3"/>
  <c r="O663" i="3"/>
  <c r="N663" i="3"/>
  <c r="M663" i="3"/>
  <c r="K663" i="3"/>
  <c r="R662" i="3"/>
  <c r="S662" i="3" s="1"/>
  <c r="Q662" i="3"/>
  <c r="O662" i="3"/>
  <c r="N662" i="3"/>
  <c r="M662" i="3"/>
  <c r="K662" i="3"/>
  <c r="R661" i="3"/>
  <c r="S661" i="3" s="1"/>
  <c r="Q661" i="3"/>
  <c r="O661" i="3"/>
  <c r="N661" i="3"/>
  <c r="M661" i="3"/>
  <c r="K661" i="3"/>
  <c r="R660" i="3"/>
  <c r="S660" i="3" s="1"/>
  <c r="Q660" i="3"/>
  <c r="O660" i="3"/>
  <c r="N660" i="3"/>
  <c r="M660" i="3"/>
  <c r="K660" i="3"/>
  <c r="R659" i="3"/>
  <c r="S659" i="3" s="1"/>
  <c r="Q659" i="3"/>
  <c r="O659" i="3"/>
  <c r="N659" i="3"/>
  <c r="M659" i="3"/>
  <c r="K659" i="3"/>
  <c r="R658" i="3"/>
  <c r="S658" i="3" s="1"/>
  <c r="Q658" i="3"/>
  <c r="O658" i="3"/>
  <c r="N658" i="3"/>
  <c r="M658" i="3"/>
  <c r="K658" i="3"/>
  <c r="R657" i="3"/>
  <c r="S657" i="3" s="1"/>
  <c r="Q657" i="3"/>
  <c r="O657" i="3"/>
  <c r="N657" i="3"/>
  <c r="M657" i="3"/>
  <c r="K657" i="3"/>
  <c r="R656" i="3"/>
  <c r="S656" i="3" s="1"/>
  <c r="Q656" i="3"/>
  <c r="O656" i="3"/>
  <c r="N656" i="3"/>
  <c r="M656" i="3"/>
  <c r="K656" i="3"/>
  <c r="R655" i="3"/>
  <c r="S655" i="3" s="1"/>
  <c r="Q655" i="3"/>
  <c r="O655" i="3"/>
  <c r="N655" i="3"/>
  <c r="M655" i="3"/>
  <c r="K655" i="3"/>
  <c r="R654" i="3"/>
  <c r="S654" i="3" s="1"/>
  <c r="Q654" i="3"/>
  <c r="O654" i="3"/>
  <c r="N654" i="3"/>
  <c r="M654" i="3"/>
  <c r="K654" i="3"/>
  <c r="R653" i="3"/>
  <c r="S653" i="3" s="1"/>
  <c r="Q653" i="3"/>
  <c r="O653" i="3"/>
  <c r="N653" i="3"/>
  <c r="M653" i="3"/>
  <c r="K653" i="3"/>
  <c r="R652" i="3"/>
  <c r="S652" i="3" s="1"/>
  <c r="Q652" i="3"/>
  <c r="O652" i="3"/>
  <c r="N652" i="3"/>
  <c r="M652" i="3"/>
  <c r="K652" i="3"/>
  <c r="R651" i="3"/>
  <c r="S651" i="3" s="1"/>
  <c r="Q651" i="3"/>
  <c r="O651" i="3"/>
  <c r="N651" i="3"/>
  <c r="M651" i="3"/>
  <c r="K651" i="3"/>
  <c r="R650" i="3"/>
  <c r="S650" i="3" s="1"/>
  <c r="Q650" i="3"/>
  <c r="O650" i="3"/>
  <c r="N650" i="3"/>
  <c r="M650" i="3"/>
  <c r="K650" i="3"/>
  <c r="R649" i="3"/>
  <c r="S649" i="3" s="1"/>
  <c r="Q649" i="3"/>
  <c r="O649" i="3"/>
  <c r="N649" i="3"/>
  <c r="M649" i="3"/>
  <c r="K649" i="3"/>
  <c r="R648" i="3"/>
  <c r="S648" i="3" s="1"/>
  <c r="Q648" i="3"/>
  <c r="O648" i="3"/>
  <c r="N648" i="3"/>
  <c r="M648" i="3"/>
  <c r="K648" i="3"/>
  <c r="R647" i="3"/>
  <c r="S647" i="3" s="1"/>
  <c r="Q647" i="3"/>
  <c r="O647" i="3"/>
  <c r="N647" i="3"/>
  <c r="M647" i="3"/>
  <c r="K647" i="3"/>
  <c r="R646" i="3"/>
  <c r="S646" i="3" s="1"/>
  <c r="Q646" i="3"/>
  <c r="O646" i="3"/>
  <c r="N646" i="3"/>
  <c r="M646" i="3"/>
  <c r="K646" i="3"/>
  <c r="R645" i="3"/>
  <c r="S645" i="3" s="1"/>
  <c r="Q645" i="3"/>
  <c r="O645" i="3"/>
  <c r="N645" i="3"/>
  <c r="M645" i="3"/>
  <c r="K645" i="3"/>
  <c r="R644" i="3"/>
  <c r="S644" i="3" s="1"/>
  <c r="Q644" i="3"/>
  <c r="O644" i="3"/>
  <c r="N644" i="3"/>
  <c r="M644" i="3"/>
  <c r="K644" i="3"/>
  <c r="R643" i="3"/>
  <c r="S643" i="3" s="1"/>
  <c r="Q643" i="3"/>
  <c r="O643" i="3"/>
  <c r="N643" i="3"/>
  <c r="M643" i="3"/>
  <c r="K643" i="3"/>
  <c r="R642" i="3"/>
  <c r="S642" i="3" s="1"/>
  <c r="Q642" i="3"/>
  <c r="O642" i="3"/>
  <c r="N642" i="3"/>
  <c r="M642" i="3"/>
  <c r="K642" i="3"/>
  <c r="R641" i="3"/>
  <c r="S641" i="3" s="1"/>
  <c r="Q641" i="3"/>
  <c r="O641" i="3"/>
  <c r="N641" i="3"/>
  <c r="M641" i="3"/>
  <c r="K641" i="3"/>
  <c r="R640" i="3"/>
  <c r="S640" i="3" s="1"/>
  <c r="Q640" i="3"/>
  <c r="O640" i="3"/>
  <c r="N640" i="3"/>
  <c r="M640" i="3"/>
  <c r="K640" i="3"/>
  <c r="R639" i="3"/>
  <c r="S639" i="3" s="1"/>
  <c r="Q639" i="3"/>
  <c r="O639" i="3"/>
  <c r="N639" i="3"/>
  <c r="M639" i="3"/>
  <c r="K639" i="3"/>
  <c r="R638" i="3"/>
  <c r="S638" i="3" s="1"/>
  <c r="Q638" i="3"/>
  <c r="O638" i="3"/>
  <c r="N638" i="3"/>
  <c r="M638" i="3"/>
  <c r="K638" i="3"/>
  <c r="R637" i="3"/>
  <c r="S637" i="3" s="1"/>
  <c r="Q637" i="3"/>
  <c r="O637" i="3"/>
  <c r="N637" i="3"/>
  <c r="M637" i="3"/>
  <c r="K637" i="3"/>
  <c r="R636" i="3"/>
  <c r="S636" i="3" s="1"/>
  <c r="Q636" i="3"/>
  <c r="O636" i="3"/>
  <c r="N636" i="3"/>
  <c r="M636" i="3"/>
  <c r="K636" i="3"/>
  <c r="R635" i="3"/>
  <c r="S635" i="3" s="1"/>
  <c r="Q635" i="3"/>
  <c r="O635" i="3"/>
  <c r="N635" i="3"/>
  <c r="M635" i="3"/>
  <c r="K635" i="3"/>
  <c r="R634" i="3"/>
  <c r="S634" i="3" s="1"/>
  <c r="Q634" i="3"/>
  <c r="O634" i="3"/>
  <c r="N634" i="3"/>
  <c r="M634" i="3"/>
  <c r="K634" i="3"/>
  <c r="R633" i="3"/>
  <c r="S633" i="3" s="1"/>
  <c r="Q633" i="3"/>
  <c r="O633" i="3"/>
  <c r="N633" i="3"/>
  <c r="M633" i="3"/>
  <c r="K633" i="3"/>
  <c r="R632" i="3"/>
  <c r="S632" i="3" s="1"/>
  <c r="Q632" i="3"/>
  <c r="O632" i="3"/>
  <c r="N632" i="3"/>
  <c r="M632" i="3"/>
  <c r="K632" i="3"/>
  <c r="R631" i="3"/>
  <c r="S631" i="3" s="1"/>
  <c r="Q631" i="3"/>
  <c r="O631" i="3"/>
  <c r="N631" i="3"/>
  <c r="M631" i="3"/>
  <c r="K631" i="3"/>
  <c r="R630" i="3"/>
  <c r="S630" i="3" s="1"/>
  <c r="Q630" i="3"/>
  <c r="O630" i="3"/>
  <c r="N630" i="3"/>
  <c r="M630" i="3"/>
  <c r="K630" i="3"/>
  <c r="R629" i="3"/>
  <c r="S629" i="3" s="1"/>
  <c r="Q629" i="3"/>
  <c r="O629" i="3"/>
  <c r="N629" i="3"/>
  <c r="M629" i="3"/>
  <c r="K629" i="3"/>
  <c r="R628" i="3"/>
  <c r="S628" i="3" s="1"/>
  <c r="Q628" i="3"/>
  <c r="O628" i="3"/>
  <c r="N628" i="3"/>
  <c r="M628" i="3"/>
  <c r="K628" i="3"/>
  <c r="R627" i="3"/>
  <c r="S627" i="3" s="1"/>
  <c r="Q627" i="3"/>
  <c r="O627" i="3"/>
  <c r="N627" i="3"/>
  <c r="M627" i="3"/>
  <c r="K627" i="3"/>
  <c r="R626" i="3"/>
  <c r="S626" i="3" s="1"/>
  <c r="Q626" i="3"/>
  <c r="O626" i="3"/>
  <c r="N626" i="3"/>
  <c r="M626" i="3"/>
  <c r="K626" i="3"/>
  <c r="R625" i="3"/>
  <c r="S625" i="3" s="1"/>
  <c r="Q625" i="3"/>
  <c r="O625" i="3"/>
  <c r="N625" i="3"/>
  <c r="M625" i="3"/>
  <c r="K625" i="3"/>
  <c r="R624" i="3"/>
  <c r="S624" i="3" s="1"/>
  <c r="Q624" i="3"/>
  <c r="O624" i="3"/>
  <c r="N624" i="3"/>
  <c r="M624" i="3"/>
  <c r="K624" i="3"/>
  <c r="R623" i="3"/>
  <c r="S623" i="3" s="1"/>
  <c r="Q623" i="3"/>
  <c r="O623" i="3"/>
  <c r="N623" i="3"/>
  <c r="M623" i="3"/>
  <c r="K623" i="3"/>
  <c r="R622" i="3"/>
  <c r="S622" i="3" s="1"/>
  <c r="Q622" i="3"/>
  <c r="O622" i="3"/>
  <c r="N622" i="3"/>
  <c r="M622" i="3"/>
  <c r="K622" i="3"/>
  <c r="R621" i="3"/>
  <c r="S621" i="3" s="1"/>
  <c r="Q621" i="3"/>
  <c r="O621" i="3"/>
  <c r="N621" i="3"/>
  <c r="M621" i="3"/>
  <c r="K621" i="3"/>
  <c r="R620" i="3"/>
  <c r="S620" i="3" s="1"/>
  <c r="Q620" i="3"/>
  <c r="O620" i="3"/>
  <c r="N620" i="3"/>
  <c r="M620" i="3"/>
  <c r="K620" i="3"/>
  <c r="R619" i="3"/>
  <c r="S619" i="3" s="1"/>
  <c r="Q619" i="3"/>
  <c r="O619" i="3"/>
  <c r="N619" i="3"/>
  <c r="M619" i="3"/>
  <c r="K619" i="3"/>
  <c r="R618" i="3"/>
  <c r="S618" i="3" s="1"/>
  <c r="Q618" i="3"/>
  <c r="O618" i="3"/>
  <c r="N618" i="3"/>
  <c r="M618" i="3"/>
  <c r="K618" i="3"/>
  <c r="R617" i="3"/>
  <c r="S617" i="3" s="1"/>
  <c r="Q617" i="3"/>
  <c r="O617" i="3"/>
  <c r="N617" i="3"/>
  <c r="M617" i="3"/>
  <c r="K617" i="3"/>
  <c r="R616" i="3"/>
  <c r="S616" i="3" s="1"/>
  <c r="Q616" i="3"/>
  <c r="O616" i="3"/>
  <c r="N616" i="3"/>
  <c r="M616" i="3"/>
  <c r="K616" i="3"/>
  <c r="R615" i="3"/>
  <c r="S615" i="3" s="1"/>
  <c r="Q615" i="3"/>
  <c r="O615" i="3"/>
  <c r="N615" i="3"/>
  <c r="M615" i="3"/>
  <c r="K615" i="3"/>
  <c r="R614" i="3"/>
  <c r="S614" i="3" s="1"/>
  <c r="Q614" i="3"/>
  <c r="O614" i="3"/>
  <c r="N614" i="3"/>
  <c r="M614" i="3"/>
  <c r="K614" i="3"/>
  <c r="R613" i="3"/>
  <c r="S613" i="3" s="1"/>
  <c r="Q613" i="3"/>
  <c r="O613" i="3"/>
  <c r="N613" i="3"/>
  <c r="M613" i="3"/>
  <c r="K613" i="3"/>
  <c r="R612" i="3"/>
  <c r="S612" i="3" s="1"/>
  <c r="Q612" i="3"/>
  <c r="O612" i="3"/>
  <c r="N612" i="3"/>
  <c r="M612" i="3"/>
  <c r="K612" i="3"/>
  <c r="R611" i="3"/>
  <c r="S611" i="3" s="1"/>
  <c r="Q611" i="3"/>
  <c r="O611" i="3"/>
  <c r="N611" i="3"/>
  <c r="M611" i="3"/>
  <c r="K611" i="3"/>
  <c r="R610" i="3"/>
  <c r="S610" i="3" s="1"/>
  <c r="Q610" i="3"/>
  <c r="O610" i="3"/>
  <c r="N610" i="3"/>
  <c r="M610" i="3"/>
  <c r="K610" i="3"/>
  <c r="R609" i="3"/>
  <c r="S609" i="3" s="1"/>
  <c r="Q609" i="3"/>
  <c r="O609" i="3"/>
  <c r="N609" i="3"/>
  <c r="M609" i="3"/>
  <c r="K609" i="3"/>
  <c r="R608" i="3"/>
  <c r="S608" i="3" s="1"/>
  <c r="Q608" i="3"/>
  <c r="O608" i="3"/>
  <c r="N608" i="3"/>
  <c r="M608" i="3"/>
  <c r="K608" i="3"/>
  <c r="R607" i="3"/>
  <c r="S607" i="3" s="1"/>
  <c r="Q607" i="3"/>
  <c r="O607" i="3"/>
  <c r="N607" i="3"/>
  <c r="M607" i="3"/>
  <c r="K607" i="3"/>
  <c r="R606" i="3"/>
  <c r="S606" i="3" s="1"/>
  <c r="Q606" i="3"/>
  <c r="O606" i="3"/>
  <c r="N606" i="3"/>
  <c r="M606" i="3"/>
  <c r="K606" i="3"/>
  <c r="R605" i="3"/>
  <c r="S605" i="3" s="1"/>
  <c r="Q605" i="3"/>
  <c r="O605" i="3"/>
  <c r="N605" i="3"/>
  <c r="M605" i="3"/>
  <c r="K605" i="3"/>
  <c r="R604" i="3"/>
  <c r="S604" i="3" s="1"/>
  <c r="Q604" i="3"/>
  <c r="O604" i="3"/>
  <c r="N604" i="3"/>
  <c r="M604" i="3"/>
  <c r="K604" i="3"/>
  <c r="R603" i="3"/>
  <c r="S603" i="3" s="1"/>
  <c r="Q603" i="3"/>
  <c r="O603" i="3"/>
  <c r="N603" i="3"/>
  <c r="M603" i="3"/>
  <c r="K603" i="3"/>
  <c r="R602" i="3"/>
  <c r="S602" i="3" s="1"/>
  <c r="Q602" i="3"/>
  <c r="O602" i="3"/>
  <c r="N602" i="3"/>
  <c r="M602" i="3"/>
  <c r="K602" i="3"/>
  <c r="R601" i="3"/>
  <c r="S601" i="3" s="1"/>
  <c r="Q601" i="3"/>
  <c r="O601" i="3"/>
  <c r="N601" i="3"/>
  <c r="M601" i="3"/>
  <c r="K601" i="3"/>
  <c r="R600" i="3"/>
  <c r="S600" i="3" s="1"/>
  <c r="Q600" i="3"/>
  <c r="O600" i="3"/>
  <c r="N600" i="3"/>
  <c r="M600" i="3"/>
  <c r="K600" i="3"/>
  <c r="R599" i="3"/>
  <c r="S599" i="3" s="1"/>
  <c r="Q599" i="3"/>
  <c r="O599" i="3"/>
  <c r="N599" i="3"/>
  <c r="M599" i="3"/>
  <c r="K599" i="3"/>
  <c r="R598" i="3"/>
  <c r="S598" i="3" s="1"/>
  <c r="Q598" i="3"/>
  <c r="O598" i="3"/>
  <c r="N598" i="3"/>
  <c r="M598" i="3"/>
  <c r="K598" i="3"/>
  <c r="R597" i="3"/>
  <c r="S597" i="3" s="1"/>
  <c r="Q597" i="3"/>
  <c r="O597" i="3"/>
  <c r="N597" i="3"/>
  <c r="M597" i="3"/>
  <c r="K597" i="3"/>
  <c r="R596" i="3"/>
  <c r="S596" i="3" s="1"/>
  <c r="Q596" i="3"/>
  <c r="O596" i="3"/>
  <c r="N596" i="3"/>
  <c r="M596" i="3"/>
  <c r="K596" i="3"/>
  <c r="R595" i="3"/>
  <c r="S595" i="3" s="1"/>
  <c r="Q595" i="3"/>
  <c r="O595" i="3"/>
  <c r="N595" i="3"/>
  <c r="M595" i="3"/>
  <c r="K595" i="3"/>
  <c r="R594" i="3"/>
  <c r="S594" i="3" s="1"/>
  <c r="Q594" i="3"/>
  <c r="O594" i="3"/>
  <c r="N594" i="3"/>
  <c r="M594" i="3"/>
  <c r="K594" i="3"/>
  <c r="R593" i="3"/>
  <c r="S593" i="3" s="1"/>
  <c r="Q593" i="3"/>
  <c r="O593" i="3"/>
  <c r="N593" i="3"/>
  <c r="M593" i="3"/>
  <c r="K593" i="3"/>
  <c r="R592" i="3"/>
  <c r="S592" i="3" s="1"/>
  <c r="Q592" i="3"/>
  <c r="O592" i="3"/>
  <c r="N592" i="3"/>
  <c r="M592" i="3"/>
  <c r="K592" i="3"/>
  <c r="R591" i="3"/>
  <c r="S591" i="3" s="1"/>
  <c r="Q591" i="3"/>
  <c r="O591" i="3"/>
  <c r="N591" i="3"/>
  <c r="M591" i="3"/>
  <c r="K591" i="3"/>
  <c r="R590" i="3"/>
  <c r="S590" i="3" s="1"/>
  <c r="Q590" i="3"/>
  <c r="O590" i="3"/>
  <c r="N590" i="3"/>
  <c r="M590" i="3"/>
  <c r="K590" i="3"/>
  <c r="R589" i="3"/>
  <c r="S589" i="3" s="1"/>
  <c r="Q589" i="3"/>
  <c r="O589" i="3"/>
  <c r="N589" i="3"/>
  <c r="M589" i="3"/>
  <c r="K589" i="3"/>
  <c r="R588" i="3"/>
  <c r="S588" i="3" s="1"/>
  <c r="Q588" i="3"/>
  <c r="O588" i="3"/>
  <c r="N588" i="3"/>
  <c r="M588" i="3"/>
  <c r="K588" i="3"/>
  <c r="R587" i="3"/>
  <c r="S587" i="3" s="1"/>
  <c r="Q587" i="3"/>
  <c r="O587" i="3"/>
  <c r="N587" i="3"/>
  <c r="M587" i="3"/>
  <c r="K587" i="3"/>
  <c r="R586" i="3"/>
  <c r="S586" i="3" s="1"/>
  <c r="Q586" i="3"/>
  <c r="O586" i="3"/>
  <c r="N586" i="3"/>
  <c r="M586" i="3"/>
  <c r="K586" i="3"/>
  <c r="R585" i="3"/>
  <c r="S585" i="3" s="1"/>
  <c r="Q585" i="3"/>
  <c r="O585" i="3"/>
  <c r="N585" i="3"/>
  <c r="M585" i="3"/>
  <c r="K585" i="3"/>
  <c r="R584" i="3"/>
  <c r="S584" i="3" s="1"/>
  <c r="Q584" i="3"/>
  <c r="O584" i="3"/>
  <c r="N584" i="3"/>
  <c r="M584" i="3"/>
  <c r="K584" i="3"/>
  <c r="R583" i="3"/>
  <c r="S583" i="3" s="1"/>
  <c r="Q583" i="3"/>
  <c r="O583" i="3"/>
  <c r="N583" i="3"/>
  <c r="M583" i="3"/>
  <c r="K583" i="3"/>
  <c r="R582" i="3"/>
  <c r="S582" i="3" s="1"/>
  <c r="Q582" i="3"/>
  <c r="O582" i="3"/>
  <c r="N582" i="3"/>
  <c r="M582" i="3"/>
  <c r="K582" i="3"/>
  <c r="R581" i="3"/>
  <c r="S581" i="3" s="1"/>
  <c r="Q581" i="3"/>
  <c r="O581" i="3"/>
  <c r="N581" i="3"/>
  <c r="M581" i="3"/>
  <c r="K581" i="3"/>
  <c r="R580" i="3"/>
  <c r="S580" i="3" s="1"/>
  <c r="Q580" i="3"/>
  <c r="O580" i="3"/>
  <c r="N580" i="3"/>
  <c r="M580" i="3"/>
  <c r="K580" i="3"/>
  <c r="R579" i="3"/>
  <c r="S579" i="3" s="1"/>
  <c r="Q579" i="3"/>
  <c r="O579" i="3"/>
  <c r="N579" i="3"/>
  <c r="M579" i="3"/>
  <c r="K579" i="3"/>
  <c r="R578" i="3"/>
  <c r="S578" i="3" s="1"/>
  <c r="Q578" i="3"/>
  <c r="O578" i="3"/>
  <c r="N578" i="3"/>
  <c r="M578" i="3"/>
  <c r="K578" i="3"/>
  <c r="R577" i="3"/>
  <c r="S577" i="3" s="1"/>
  <c r="Q577" i="3"/>
  <c r="O577" i="3"/>
  <c r="N577" i="3"/>
  <c r="M577" i="3"/>
  <c r="K577" i="3"/>
  <c r="R576" i="3"/>
  <c r="S576" i="3" s="1"/>
  <c r="Q576" i="3"/>
  <c r="O576" i="3"/>
  <c r="N576" i="3"/>
  <c r="M576" i="3"/>
  <c r="K576" i="3"/>
  <c r="R575" i="3"/>
  <c r="S575" i="3" s="1"/>
  <c r="Q575" i="3"/>
  <c r="O575" i="3"/>
  <c r="N575" i="3"/>
  <c r="M575" i="3"/>
  <c r="K575" i="3"/>
  <c r="R574" i="3"/>
  <c r="S574" i="3" s="1"/>
  <c r="Q574" i="3"/>
  <c r="O574" i="3"/>
  <c r="N574" i="3"/>
  <c r="M574" i="3"/>
  <c r="K574" i="3"/>
  <c r="R573" i="3"/>
  <c r="S573" i="3" s="1"/>
  <c r="Q573" i="3"/>
  <c r="O573" i="3"/>
  <c r="N573" i="3"/>
  <c r="M573" i="3"/>
  <c r="K573" i="3"/>
  <c r="R572" i="3"/>
  <c r="S572" i="3" s="1"/>
  <c r="Q572" i="3"/>
  <c r="O572" i="3"/>
  <c r="N572" i="3"/>
  <c r="M572" i="3"/>
  <c r="K572" i="3"/>
  <c r="R571" i="3"/>
  <c r="S571" i="3" s="1"/>
  <c r="Q571" i="3"/>
  <c r="O571" i="3"/>
  <c r="N571" i="3"/>
  <c r="M571" i="3"/>
  <c r="K571" i="3"/>
  <c r="R570" i="3"/>
  <c r="S570" i="3" s="1"/>
  <c r="Q570" i="3"/>
  <c r="O570" i="3"/>
  <c r="N570" i="3"/>
  <c r="M570" i="3"/>
  <c r="K570" i="3"/>
  <c r="R569" i="3"/>
  <c r="S569" i="3" s="1"/>
  <c r="Q569" i="3"/>
  <c r="O569" i="3"/>
  <c r="N569" i="3"/>
  <c r="M569" i="3"/>
  <c r="K569" i="3"/>
  <c r="R568" i="3"/>
  <c r="S568" i="3" s="1"/>
  <c r="Q568" i="3"/>
  <c r="O568" i="3"/>
  <c r="N568" i="3"/>
  <c r="M568" i="3"/>
  <c r="K568" i="3"/>
  <c r="R567" i="3"/>
  <c r="S567" i="3" s="1"/>
  <c r="Q567" i="3"/>
  <c r="O567" i="3"/>
  <c r="N567" i="3"/>
  <c r="M567" i="3"/>
  <c r="K567" i="3"/>
  <c r="R566" i="3"/>
  <c r="S566" i="3" s="1"/>
  <c r="Q566" i="3"/>
  <c r="O566" i="3"/>
  <c r="N566" i="3"/>
  <c r="M566" i="3"/>
  <c r="K566" i="3"/>
  <c r="R565" i="3"/>
  <c r="S565" i="3" s="1"/>
  <c r="Q565" i="3"/>
  <c r="O565" i="3"/>
  <c r="N565" i="3"/>
  <c r="M565" i="3"/>
  <c r="K565" i="3"/>
  <c r="R564" i="3"/>
  <c r="S564" i="3" s="1"/>
  <c r="Q564" i="3"/>
  <c r="O564" i="3"/>
  <c r="N564" i="3"/>
  <c r="M564" i="3"/>
  <c r="K564" i="3"/>
  <c r="R563" i="3"/>
  <c r="S563" i="3" s="1"/>
  <c r="Q563" i="3"/>
  <c r="O563" i="3"/>
  <c r="N563" i="3"/>
  <c r="M563" i="3"/>
  <c r="K563" i="3"/>
  <c r="R562" i="3"/>
  <c r="S562" i="3" s="1"/>
  <c r="Q562" i="3"/>
  <c r="O562" i="3"/>
  <c r="N562" i="3"/>
  <c r="M562" i="3"/>
  <c r="K562" i="3"/>
  <c r="R561" i="3"/>
  <c r="S561" i="3" s="1"/>
  <c r="Q561" i="3"/>
  <c r="O561" i="3"/>
  <c r="N561" i="3"/>
  <c r="M561" i="3"/>
  <c r="K561" i="3"/>
  <c r="R560" i="3"/>
  <c r="S560" i="3" s="1"/>
  <c r="Q560" i="3"/>
  <c r="O560" i="3"/>
  <c r="N560" i="3"/>
  <c r="M560" i="3"/>
  <c r="K560" i="3"/>
  <c r="R559" i="3"/>
  <c r="S559" i="3" s="1"/>
  <c r="Q559" i="3"/>
  <c r="O559" i="3"/>
  <c r="N559" i="3"/>
  <c r="M559" i="3"/>
  <c r="K559" i="3"/>
  <c r="R558" i="3"/>
  <c r="S558" i="3" s="1"/>
  <c r="Q558" i="3"/>
  <c r="O558" i="3"/>
  <c r="N558" i="3"/>
  <c r="M558" i="3"/>
  <c r="K558" i="3"/>
  <c r="R557" i="3"/>
  <c r="S557" i="3" s="1"/>
  <c r="Q557" i="3"/>
  <c r="O557" i="3"/>
  <c r="N557" i="3"/>
  <c r="M557" i="3"/>
  <c r="K557" i="3"/>
  <c r="R556" i="3"/>
  <c r="S556" i="3" s="1"/>
  <c r="Q556" i="3"/>
  <c r="O556" i="3"/>
  <c r="N556" i="3"/>
  <c r="M556" i="3"/>
  <c r="K556" i="3"/>
  <c r="R555" i="3"/>
  <c r="S555" i="3" s="1"/>
  <c r="Q555" i="3"/>
  <c r="O555" i="3"/>
  <c r="N555" i="3"/>
  <c r="M555" i="3"/>
  <c r="K555" i="3"/>
  <c r="R554" i="3"/>
  <c r="S554" i="3" s="1"/>
  <c r="Q554" i="3"/>
  <c r="O554" i="3"/>
  <c r="N554" i="3"/>
  <c r="M554" i="3"/>
  <c r="K554" i="3"/>
  <c r="R553" i="3"/>
  <c r="S553" i="3" s="1"/>
  <c r="Q553" i="3"/>
  <c r="O553" i="3"/>
  <c r="N553" i="3"/>
  <c r="M553" i="3"/>
  <c r="K553" i="3"/>
  <c r="R552" i="3"/>
  <c r="S552" i="3" s="1"/>
  <c r="Q552" i="3"/>
  <c r="O552" i="3"/>
  <c r="N552" i="3"/>
  <c r="M552" i="3"/>
  <c r="K552" i="3"/>
  <c r="R551" i="3"/>
  <c r="S551" i="3" s="1"/>
  <c r="Q551" i="3"/>
  <c r="O551" i="3"/>
  <c r="N551" i="3"/>
  <c r="M551" i="3"/>
  <c r="K551" i="3"/>
  <c r="R550" i="3"/>
  <c r="S550" i="3" s="1"/>
  <c r="Q550" i="3"/>
  <c r="O550" i="3"/>
  <c r="N550" i="3"/>
  <c r="M550" i="3"/>
  <c r="K550" i="3"/>
  <c r="R549" i="3"/>
  <c r="S549" i="3" s="1"/>
  <c r="Q549" i="3"/>
  <c r="O549" i="3"/>
  <c r="N549" i="3"/>
  <c r="M549" i="3"/>
  <c r="K549" i="3"/>
  <c r="R548" i="3"/>
  <c r="S548" i="3" s="1"/>
  <c r="Q548" i="3"/>
  <c r="O548" i="3"/>
  <c r="N548" i="3"/>
  <c r="M548" i="3"/>
  <c r="K548" i="3"/>
  <c r="R547" i="3"/>
  <c r="S547" i="3" s="1"/>
  <c r="Q547" i="3"/>
  <c r="O547" i="3"/>
  <c r="N547" i="3"/>
  <c r="M547" i="3"/>
  <c r="K547" i="3"/>
  <c r="R546" i="3"/>
  <c r="S546" i="3" s="1"/>
  <c r="Q546" i="3"/>
  <c r="O546" i="3"/>
  <c r="N546" i="3"/>
  <c r="M546" i="3"/>
  <c r="K546" i="3"/>
  <c r="R545" i="3"/>
  <c r="S545" i="3" s="1"/>
  <c r="Q545" i="3"/>
  <c r="O545" i="3"/>
  <c r="N545" i="3"/>
  <c r="M545" i="3"/>
  <c r="K545" i="3"/>
  <c r="R544" i="3"/>
  <c r="S544" i="3" s="1"/>
  <c r="Q544" i="3"/>
  <c r="O544" i="3"/>
  <c r="N544" i="3"/>
  <c r="M544" i="3"/>
  <c r="K544" i="3"/>
  <c r="R543" i="3"/>
  <c r="S543" i="3" s="1"/>
  <c r="Q543" i="3"/>
  <c r="O543" i="3"/>
  <c r="N543" i="3"/>
  <c r="M543" i="3"/>
  <c r="K543" i="3"/>
  <c r="R542" i="3"/>
  <c r="S542" i="3" s="1"/>
  <c r="Q542" i="3"/>
  <c r="O542" i="3"/>
  <c r="N542" i="3"/>
  <c r="M542" i="3"/>
  <c r="K542" i="3"/>
  <c r="R541" i="3"/>
  <c r="S541" i="3" s="1"/>
  <c r="Q541" i="3"/>
  <c r="O541" i="3"/>
  <c r="N541" i="3"/>
  <c r="M541" i="3"/>
  <c r="K541" i="3"/>
  <c r="R540" i="3"/>
  <c r="S540" i="3" s="1"/>
  <c r="Q540" i="3"/>
  <c r="O540" i="3"/>
  <c r="N540" i="3"/>
  <c r="M540" i="3"/>
  <c r="K540" i="3"/>
  <c r="R539" i="3"/>
  <c r="S539" i="3" s="1"/>
  <c r="Q539" i="3"/>
  <c r="O539" i="3"/>
  <c r="N539" i="3"/>
  <c r="M539" i="3"/>
  <c r="K539" i="3"/>
  <c r="R538" i="3"/>
  <c r="S538" i="3" s="1"/>
  <c r="Q538" i="3"/>
  <c r="O538" i="3"/>
  <c r="N538" i="3"/>
  <c r="M538" i="3"/>
  <c r="K538" i="3"/>
  <c r="R537" i="3"/>
  <c r="S537" i="3" s="1"/>
  <c r="Q537" i="3"/>
  <c r="O537" i="3"/>
  <c r="N537" i="3"/>
  <c r="M537" i="3"/>
  <c r="K537" i="3"/>
  <c r="R536" i="3"/>
  <c r="S536" i="3" s="1"/>
  <c r="Q536" i="3"/>
  <c r="O536" i="3"/>
  <c r="N536" i="3"/>
  <c r="M536" i="3"/>
  <c r="K536" i="3"/>
  <c r="R535" i="3"/>
  <c r="S535" i="3" s="1"/>
  <c r="Q535" i="3"/>
  <c r="O535" i="3"/>
  <c r="N535" i="3"/>
  <c r="M535" i="3"/>
  <c r="K535" i="3"/>
  <c r="R534" i="3"/>
  <c r="S534" i="3" s="1"/>
  <c r="Q534" i="3"/>
  <c r="O534" i="3"/>
  <c r="N534" i="3"/>
  <c r="M534" i="3"/>
  <c r="K534" i="3"/>
  <c r="R533" i="3"/>
  <c r="S533" i="3" s="1"/>
  <c r="Q533" i="3"/>
  <c r="O533" i="3"/>
  <c r="N533" i="3"/>
  <c r="M533" i="3"/>
  <c r="K533" i="3"/>
  <c r="R532" i="3"/>
  <c r="S532" i="3" s="1"/>
  <c r="Q532" i="3"/>
  <c r="O532" i="3"/>
  <c r="N532" i="3"/>
  <c r="M532" i="3"/>
  <c r="K532" i="3"/>
  <c r="R531" i="3"/>
  <c r="S531" i="3" s="1"/>
  <c r="Q531" i="3"/>
  <c r="O531" i="3"/>
  <c r="N531" i="3"/>
  <c r="M531" i="3"/>
  <c r="K531" i="3"/>
  <c r="R530" i="3"/>
  <c r="S530" i="3" s="1"/>
  <c r="Q530" i="3"/>
  <c r="O530" i="3"/>
  <c r="N530" i="3"/>
  <c r="M530" i="3"/>
  <c r="K530" i="3"/>
  <c r="R529" i="3"/>
  <c r="S529" i="3" s="1"/>
  <c r="Q529" i="3"/>
  <c r="O529" i="3"/>
  <c r="N529" i="3"/>
  <c r="M529" i="3"/>
  <c r="K529" i="3"/>
  <c r="R528" i="3"/>
  <c r="S528" i="3" s="1"/>
  <c r="Q528" i="3"/>
  <c r="O528" i="3"/>
  <c r="N528" i="3"/>
  <c r="M528" i="3"/>
  <c r="K528" i="3"/>
  <c r="R527" i="3"/>
  <c r="S527" i="3" s="1"/>
  <c r="Q527" i="3"/>
  <c r="O527" i="3"/>
  <c r="N527" i="3"/>
  <c r="M527" i="3"/>
  <c r="K527" i="3"/>
  <c r="R526" i="3"/>
  <c r="S526" i="3" s="1"/>
  <c r="Q526" i="3"/>
  <c r="O526" i="3"/>
  <c r="N526" i="3"/>
  <c r="M526" i="3"/>
  <c r="K526" i="3"/>
  <c r="R525" i="3"/>
  <c r="S525" i="3" s="1"/>
  <c r="Q525" i="3"/>
  <c r="O525" i="3"/>
  <c r="N525" i="3"/>
  <c r="M525" i="3"/>
  <c r="K525" i="3"/>
  <c r="R524" i="3"/>
  <c r="S524" i="3" s="1"/>
  <c r="Q524" i="3"/>
  <c r="O524" i="3"/>
  <c r="N524" i="3"/>
  <c r="M524" i="3"/>
  <c r="K524" i="3"/>
  <c r="R523" i="3"/>
  <c r="S523" i="3" s="1"/>
  <c r="Q523" i="3"/>
  <c r="O523" i="3"/>
  <c r="N523" i="3"/>
  <c r="M523" i="3"/>
  <c r="K523" i="3"/>
  <c r="R522" i="3"/>
  <c r="S522" i="3" s="1"/>
  <c r="Q522" i="3"/>
  <c r="O522" i="3"/>
  <c r="N522" i="3"/>
  <c r="M522" i="3"/>
  <c r="K522" i="3"/>
  <c r="R521" i="3"/>
  <c r="S521" i="3" s="1"/>
  <c r="Q521" i="3"/>
  <c r="O521" i="3"/>
  <c r="N521" i="3"/>
  <c r="M521" i="3"/>
  <c r="K521" i="3"/>
  <c r="R520" i="3"/>
  <c r="S520" i="3" s="1"/>
  <c r="Q520" i="3"/>
  <c r="O520" i="3"/>
  <c r="N520" i="3"/>
  <c r="M520" i="3"/>
  <c r="K520" i="3"/>
  <c r="R519" i="3"/>
  <c r="S519" i="3" s="1"/>
  <c r="Q519" i="3"/>
  <c r="O519" i="3"/>
  <c r="N519" i="3"/>
  <c r="M519" i="3"/>
  <c r="K519" i="3"/>
  <c r="R518" i="3"/>
  <c r="S518" i="3" s="1"/>
  <c r="Q518" i="3"/>
  <c r="O518" i="3"/>
  <c r="N518" i="3"/>
  <c r="M518" i="3"/>
  <c r="K518" i="3"/>
  <c r="R517" i="3"/>
  <c r="S517" i="3" s="1"/>
  <c r="Q517" i="3"/>
  <c r="O517" i="3"/>
  <c r="N517" i="3"/>
  <c r="M517" i="3"/>
  <c r="K517" i="3"/>
  <c r="R516" i="3"/>
  <c r="S516" i="3" s="1"/>
  <c r="Q516" i="3"/>
  <c r="O516" i="3"/>
  <c r="N516" i="3"/>
  <c r="M516" i="3"/>
  <c r="K516" i="3"/>
  <c r="R515" i="3"/>
  <c r="S515" i="3" s="1"/>
  <c r="Q515" i="3"/>
  <c r="O515" i="3"/>
  <c r="N515" i="3"/>
  <c r="M515" i="3"/>
  <c r="K515" i="3"/>
  <c r="R514" i="3"/>
  <c r="S514" i="3" s="1"/>
  <c r="Q514" i="3"/>
  <c r="O514" i="3"/>
  <c r="N514" i="3"/>
  <c r="M514" i="3"/>
  <c r="K514" i="3"/>
  <c r="R513" i="3"/>
  <c r="S513" i="3" s="1"/>
  <c r="Q513" i="3"/>
  <c r="O513" i="3"/>
  <c r="N513" i="3"/>
  <c r="M513" i="3"/>
  <c r="K513" i="3"/>
  <c r="R512" i="3"/>
  <c r="S512" i="3" s="1"/>
  <c r="Q512" i="3"/>
  <c r="O512" i="3"/>
  <c r="N512" i="3"/>
  <c r="M512" i="3"/>
  <c r="K512" i="3"/>
  <c r="R511" i="3"/>
  <c r="S511" i="3" s="1"/>
  <c r="Q511" i="3"/>
  <c r="O511" i="3"/>
  <c r="N511" i="3"/>
  <c r="M511" i="3"/>
  <c r="K511" i="3"/>
  <c r="R510" i="3"/>
  <c r="S510" i="3" s="1"/>
  <c r="Q510" i="3"/>
  <c r="O510" i="3"/>
  <c r="N510" i="3"/>
  <c r="M510" i="3"/>
  <c r="K510" i="3"/>
  <c r="R509" i="3"/>
  <c r="S509" i="3" s="1"/>
  <c r="Q509" i="3"/>
  <c r="O509" i="3"/>
  <c r="N509" i="3"/>
  <c r="M509" i="3"/>
  <c r="K509" i="3"/>
  <c r="R508" i="3"/>
  <c r="S508" i="3" s="1"/>
  <c r="Q508" i="3"/>
  <c r="O508" i="3"/>
  <c r="N508" i="3"/>
  <c r="M508" i="3"/>
  <c r="K508" i="3"/>
  <c r="R507" i="3"/>
  <c r="S507" i="3" s="1"/>
  <c r="Q507" i="3"/>
  <c r="O507" i="3"/>
  <c r="N507" i="3"/>
  <c r="M507" i="3"/>
  <c r="K507" i="3"/>
  <c r="R506" i="3"/>
  <c r="S506" i="3" s="1"/>
  <c r="Q506" i="3"/>
  <c r="O506" i="3"/>
  <c r="N506" i="3"/>
  <c r="M506" i="3"/>
  <c r="K506" i="3"/>
  <c r="R505" i="3"/>
  <c r="S505" i="3" s="1"/>
  <c r="Q505" i="3"/>
  <c r="O505" i="3"/>
  <c r="N505" i="3"/>
  <c r="M505" i="3"/>
  <c r="K505" i="3"/>
  <c r="R504" i="3"/>
  <c r="S504" i="3" s="1"/>
  <c r="Q504" i="3"/>
  <c r="O504" i="3"/>
  <c r="N504" i="3"/>
  <c r="M504" i="3"/>
  <c r="K504" i="3"/>
  <c r="R503" i="3"/>
  <c r="S503" i="3" s="1"/>
  <c r="Q503" i="3"/>
  <c r="O503" i="3"/>
  <c r="N503" i="3"/>
  <c r="M503" i="3"/>
  <c r="K503" i="3"/>
  <c r="R502" i="3"/>
  <c r="S502" i="3" s="1"/>
  <c r="Q502" i="3"/>
  <c r="O502" i="3"/>
  <c r="N502" i="3"/>
  <c r="M502" i="3"/>
  <c r="K502" i="3"/>
  <c r="R501" i="3"/>
  <c r="S501" i="3" s="1"/>
  <c r="Q501" i="3"/>
  <c r="O501" i="3"/>
  <c r="N501" i="3"/>
  <c r="M501" i="3"/>
  <c r="K501" i="3"/>
  <c r="R500" i="3"/>
  <c r="S500" i="3" s="1"/>
  <c r="Q500" i="3"/>
  <c r="O500" i="3"/>
  <c r="N500" i="3"/>
  <c r="M500" i="3"/>
  <c r="K500" i="3"/>
  <c r="R499" i="3"/>
  <c r="S499" i="3" s="1"/>
  <c r="Q499" i="3"/>
  <c r="O499" i="3"/>
  <c r="N499" i="3"/>
  <c r="M499" i="3"/>
  <c r="K499" i="3"/>
  <c r="R498" i="3"/>
  <c r="S498" i="3" s="1"/>
  <c r="Q498" i="3"/>
  <c r="O498" i="3"/>
  <c r="N498" i="3"/>
  <c r="M498" i="3"/>
  <c r="K498" i="3"/>
  <c r="R497" i="3"/>
  <c r="S497" i="3" s="1"/>
  <c r="Q497" i="3"/>
  <c r="O497" i="3"/>
  <c r="N497" i="3"/>
  <c r="M497" i="3"/>
  <c r="K497" i="3"/>
  <c r="R496" i="3"/>
  <c r="S496" i="3" s="1"/>
  <c r="Q496" i="3"/>
  <c r="O496" i="3"/>
  <c r="N496" i="3"/>
  <c r="M496" i="3"/>
  <c r="K496" i="3"/>
  <c r="R495" i="3"/>
  <c r="S495" i="3" s="1"/>
  <c r="Q495" i="3"/>
  <c r="O495" i="3"/>
  <c r="N495" i="3"/>
  <c r="M495" i="3"/>
  <c r="K495" i="3"/>
  <c r="R494" i="3"/>
  <c r="S494" i="3" s="1"/>
  <c r="Q494" i="3"/>
  <c r="O494" i="3"/>
  <c r="N494" i="3"/>
  <c r="M494" i="3"/>
  <c r="K494" i="3"/>
  <c r="R493" i="3"/>
  <c r="S493" i="3" s="1"/>
  <c r="Q493" i="3"/>
  <c r="O493" i="3"/>
  <c r="N493" i="3"/>
  <c r="M493" i="3"/>
  <c r="K493" i="3"/>
  <c r="R492" i="3"/>
  <c r="S492" i="3" s="1"/>
  <c r="Q492" i="3"/>
  <c r="O492" i="3"/>
  <c r="N492" i="3"/>
  <c r="M492" i="3"/>
  <c r="K492" i="3"/>
  <c r="R491" i="3"/>
  <c r="S491" i="3" s="1"/>
  <c r="Q491" i="3"/>
  <c r="O491" i="3"/>
  <c r="N491" i="3"/>
  <c r="M491" i="3"/>
  <c r="K491" i="3"/>
  <c r="R490" i="3"/>
  <c r="S490" i="3" s="1"/>
  <c r="Q490" i="3"/>
  <c r="O490" i="3"/>
  <c r="N490" i="3"/>
  <c r="M490" i="3"/>
  <c r="K490" i="3"/>
  <c r="R489" i="3"/>
  <c r="S489" i="3" s="1"/>
  <c r="Q489" i="3"/>
  <c r="O489" i="3"/>
  <c r="N489" i="3"/>
  <c r="M489" i="3"/>
  <c r="K489" i="3"/>
  <c r="R488" i="3"/>
  <c r="S488" i="3" s="1"/>
  <c r="Q488" i="3"/>
  <c r="O488" i="3"/>
  <c r="N488" i="3"/>
  <c r="M488" i="3"/>
  <c r="K488" i="3"/>
  <c r="R487" i="3"/>
  <c r="S487" i="3" s="1"/>
  <c r="Q487" i="3"/>
  <c r="O487" i="3"/>
  <c r="N487" i="3"/>
  <c r="M487" i="3"/>
  <c r="K487" i="3"/>
  <c r="R486" i="3"/>
  <c r="S486" i="3" s="1"/>
  <c r="Q486" i="3"/>
  <c r="O486" i="3"/>
  <c r="N486" i="3"/>
  <c r="M486" i="3"/>
  <c r="K486" i="3"/>
  <c r="R485" i="3"/>
  <c r="S485" i="3" s="1"/>
  <c r="Q485" i="3"/>
  <c r="O485" i="3"/>
  <c r="N485" i="3"/>
  <c r="M485" i="3"/>
  <c r="K485" i="3"/>
  <c r="R484" i="3"/>
  <c r="S484" i="3" s="1"/>
  <c r="Q484" i="3"/>
  <c r="O484" i="3"/>
  <c r="N484" i="3"/>
  <c r="M484" i="3"/>
  <c r="K484" i="3"/>
  <c r="R483" i="3"/>
  <c r="S483" i="3" s="1"/>
  <c r="Q483" i="3"/>
  <c r="O483" i="3"/>
  <c r="N483" i="3"/>
  <c r="M483" i="3"/>
  <c r="K483" i="3"/>
  <c r="R482" i="3"/>
  <c r="S482" i="3" s="1"/>
  <c r="Q482" i="3"/>
  <c r="O482" i="3"/>
  <c r="N482" i="3"/>
  <c r="M482" i="3"/>
  <c r="K482" i="3"/>
  <c r="R481" i="3"/>
  <c r="S481" i="3" s="1"/>
  <c r="Q481" i="3"/>
  <c r="O481" i="3"/>
  <c r="N481" i="3"/>
  <c r="M481" i="3"/>
  <c r="K481" i="3"/>
  <c r="R480" i="3"/>
  <c r="S480" i="3" s="1"/>
  <c r="Q480" i="3"/>
  <c r="O480" i="3"/>
  <c r="N480" i="3"/>
  <c r="M480" i="3"/>
  <c r="K480" i="3"/>
  <c r="R479" i="3"/>
  <c r="S479" i="3" s="1"/>
  <c r="Q479" i="3"/>
  <c r="O479" i="3"/>
  <c r="N479" i="3"/>
  <c r="M479" i="3"/>
  <c r="K479" i="3"/>
  <c r="R478" i="3"/>
  <c r="S478" i="3" s="1"/>
  <c r="Q478" i="3"/>
  <c r="O478" i="3"/>
  <c r="N478" i="3"/>
  <c r="M478" i="3"/>
  <c r="K478" i="3"/>
  <c r="R477" i="3"/>
  <c r="S477" i="3" s="1"/>
  <c r="Q477" i="3"/>
  <c r="O477" i="3"/>
  <c r="N477" i="3"/>
  <c r="M477" i="3"/>
  <c r="K477" i="3"/>
  <c r="R476" i="3"/>
  <c r="S476" i="3" s="1"/>
  <c r="Q476" i="3"/>
  <c r="O476" i="3"/>
  <c r="N476" i="3"/>
  <c r="M476" i="3"/>
  <c r="K476" i="3"/>
  <c r="R475" i="3"/>
  <c r="S475" i="3" s="1"/>
  <c r="Q475" i="3"/>
  <c r="O475" i="3"/>
  <c r="N475" i="3"/>
  <c r="M475" i="3"/>
  <c r="K475" i="3"/>
  <c r="R474" i="3"/>
  <c r="S474" i="3" s="1"/>
  <c r="Q474" i="3"/>
  <c r="O474" i="3"/>
  <c r="N474" i="3"/>
  <c r="M474" i="3"/>
  <c r="K474" i="3"/>
  <c r="R473" i="3"/>
  <c r="S473" i="3" s="1"/>
  <c r="Q473" i="3"/>
  <c r="O473" i="3"/>
  <c r="N473" i="3"/>
  <c r="M473" i="3"/>
  <c r="K473" i="3"/>
  <c r="R472" i="3"/>
  <c r="S472" i="3" s="1"/>
  <c r="Q472" i="3"/>
  <c r="O472" i="3"/>
  <c r="N472" i="3"/>
  <c r="M472" i="3"/>
  <c r="K472" i="3"/>
  <c r="R471" i="3"/>
  <c r="S471" i="3" s="1"/>
  <c r="Q471" i="3"/>
  <c r="O471" i="3"/>
  <c r="N471" i="3"/>
  <c r="M471" i="3"/>
  <c r="K471" i="3"/>
  <c r="R470" i="3"/>
  <c r="S470" i="3" s="1"/>
  <c r="Q470" i="3"/>
  <c r="O470" i="3"/>
  <c r="N470" i="3"/>
  <c r="M470" i="3"/>
  <c r="K470" i="3"/>
  <c r="R469" i="3"/>
  <c r="S469" i="3" s="1"/>
  <c r="Q469" i="3"/>
  <c r="O469" i="3"/>
  <c r="N469" i="3"/>
  <c r="M469" i="3"/>
  <c r="K469" i="3"/>
  <c r="R468" i="3"/>
  <c r="S468" i="3" s="1"/>
  <c r="Q468" i="3"/>
  <c r="O468" i="3"/>
  <c r="N468" i="3"/>
  <c r="M468" i="3"/>
  <c r="K468" i="3"/>
  <c r="R467" i="3"/>
  <c r="S467" i="3" s="1"/>
  <c r="Q467" i="3"/>
  <c r="O467" i="3"/>
  <c r="N467" i="3"/>
  <c r="M467" i="3"/>
  <c r="K467" i="3"/>
  <c r="R466" i="3"/>
  <c r="S466" i="3" s="1"/>
  <c r="Q466" i="3"/>
  <c r="O466" i="3"/>
  <c r="N466" i="3"/>
  <c r="M466" i="3"/>
  <c r="K466" i="3"/>
  <c r="R465" i="3"/>
  <c r="S465" i="3" s="1"/>
  <c r="Q465" i="3"/>
  <c r="O465" i="3"/>
  <c r="N465" i="3"/>
  <c r="M465" i="3"/>
  <c r="K465" i="3"/>
  <c r="R464" i="3"/>
  <c r="S464" i="3" s="1"/>
  <c r="Q464" i="3"/>
  <c r="O464" i="3"/>
  <c r="N464" i="3"/>
  <c r="M464" i="3"/>
  <c r="K464" i="3"/>
  <c r="R463" i="3"/>
  <c r="S463" i="3" s="1"/>
  <c r="Q463" i="3"/>
  <c r="O463" i="3"/>
  <c r="N463" i="3"/>
  <c r="M463" i="3"/>
  <c r="K463" i="3"/>
  <c r="R462" i="3"/>
  <c r="S462" i="3" s="1"/>
  <c r="Q462" i="3"/>
  <c r="O462" i="3"/>
  <c r="N462" i="3"/>
  <c r="M462" i="3"/>
  <c r="K462" i="3"/>
  <c r="R461" i="3"/>
  <c r="S461" i="3" s="1"/>
  <c r="Q461" i="3"/>
  <c r="O461" i="3"/>
  <c r="N461" i="3"/>
  <c r="M461" i="3"/>
  <c r="K461" i="3"/>
  <c r="R460" i="3"/>
  <c r="S460" i="3" s="1"/>
  <c r="Q460" i="3"/>
  <c r="O460" i="3"/>
  <c r="N460" i="3"/>
  <c r="M460" i="3"/>
  <c r="K460" i="3"/>
  <c r="R459" i="3"/>
  <c r="S459" i="3" s="1"/>
  <c r="Q459" i="3"/>
  <c r="O459" i="3"/>
  <c r="N459" i="3"/>
  <c r="M459" i="3"/>
  <c r="K459" i="3"/>
  <c r="R458" i="3"/>
  <c r="S458" i="3" s="1"/>
  <c r="Q458" i="3"/>
  <c r="O458" i="3"/>
  <c r="N458" i="3"/>
  <c r="M458" i="3"/>
  <c r="K458" i="3"/>
  <c r="R457" i="3"/>
  <c r="S457" i="3" s="1"/>
  <c r="Q457" i="3"/>
  <c r="O457" i="3"/>
  <c r="N457" i="3"/>
  <c r="M457" i="3"/>
  <c r="K457" i="3"/>
  <c r="R456" i="3"/>
  <c r="S456" i="3" s="1"/>
  <c r="Q456" i="3"/>
  <c r="O456" i="3"/>
  <c r="N456" i="3"/>
  <c r="M456" i="3"/>
  <c r="K456" i="3"/>
  <c r="R455" i="3"/>
  <c r="S455" i="3" s="1"/>
  <c r="Q455" i="3"/>
  <c r="O455" i="3"/>
  <c r="N455" i="3"/>
  <c r="M455" i="3"/>
  <c r="K455" i="3"/>
  <c r="R454" i="3"/>
  <c r="S454" i="3" s="1"/>
  <c r="Q454" i="3"/>
  <c r="O454" i="3"/>
  <c r="N454" i="3"/>
  <c r="M454" i="3"/>
  <c r="K454" i="3"/>
  <c r="R453" i="3"/>
  <c r="S453" i="3" s="1"/>
  <c r="Q453" i="3"/>
  <c r="O453" i="3"/>
  <c r="N453" i="3"/>
  <c r="M453" i="3"/>
  <c r="K453" i="3"/>
  <c r="R452" i="3"/>
  <c r="S452" i="3" s="1"/>
  <c r="Q452" i="3"/>
  <c r="O452" i="3"/>
  <c r="N452" i="3"/>
  <c r="M452" i="3"/>
  <c r="K452" i="3"/>
  <c r="R451" i="3"/>
  <c r="S451" i="3" s="1"/>
  <c r="Q451" i="3"/>
  <c r="O451" i="3"/>
  <c r="N451" i="3"/>
  <c r="M451" i="3"/>
  <c r="K451" i="3"/>
  <c r="R450" i="3"/>
  <c r="S450" i="3" s="1"/>
  <c r="Q450" i="3"/>
  <c r="O450" i="3"/>
  <c r="N450" i="3"/>
  <c r="M450" i="3"/>
  <c r="K450" i="3"/>
  <c r="R449" i="3"/>
  <c r="S449" i="3" s="1"/>
  <c r="Q449" i="3"/>
  <c r="O449" i="3"/>
  <c r="N449" i="3"/>
  <c r="M449" i="3"/>
  <c r="K449" i="3"/>
  <c r="R448" i="3"/>
  <c r="S448" i="3" s="1"/>
  <c r="Q448" i="3"/>
  <c r="O448" i="3"/>
  <c r="N448" i="3"/>
  <c r="M448" i="3"/>
  <c r="K448" i="3"/>
  <c r="R447" i="3"/>
  <c r="S447" i="3" s="1"/>
  <c r="Q447" i="3"/>
  <c r="O447" i="3"/>
  <c r="N447" i="3"/>
  <c r="M447" i="3"/>
  <c r="K447" i="3"/>
  <c r="R446" i="3"/>
  <c r="S446" i="3" s="1"/>
  <c r="Q446" i="3"/>
  <c r="O446" i="3"/>
  <c r="N446" i="3"/>
  <c r="M446" i="3"/>
  <c r="K446" i="3"/>
  <c r="R445" i="3"/>
  <c r="S445" i="3" s="1"/>
  <c r="Q445" i="3"/>
  <c r="O445" i="3"/>
  <c r="N445" i="3"/>
  <c r="M445" i="3"/>
  <c r="K445" i="3"/>
  <c r="R444" i="3"/>
  <c r="S444" i="3" s="1"/>
  <c r="Q444" i="3"/>
  <c r="O444" i="3"/>
  <c r="N444" i="3"/>
  <c r="M444" i="3"/>
  <c r="K444" i="3"/>
  <c r="R443" i="3"/>
  <c r="S443" i="3" s="1"/>
  <c r="Q443" i="3"/>
  <c r="O443" i="3"/>
  <c r="N443" i="3"/>
  <c r="M443" i="3"/>
  <c r="K443" i="3"/>
  <c r="R442" i="3"/>
  <c r="S442" i="3" s="1"/>
  <c r="Q442" i="3"/>
  <c r="O442" i="3"/>
  <c r="N442" i="3"/>
  <c r="M442" i="3"/>
  <c r="K442" i="3"/>
  <c r="R441" i="3"/>
  <c r="S441" i="3" s="1"/>
  <c r="Q441" i="3"/>
  <c r="O441" i="3"/>
  <c r="N441" i="3"/>
  <c r="M441" i="3"/>
  <c r="K441" i="3"/>
  <c r="R440" i="3"/>
  <c r="S440" i="3" s="1"/>
  <c r="Q440" i="3"/>
  <c r="O440" i="3"/>
  <c r="N440" i="3"/>
  <c r="M440" i="3"/>
  <c r="K440" i="3"/>
  <c r="R439" i="3"/>
  <c r="S439" i="3" s="1"/>
  <c r="Q439" i="3"/>
  <c r="O439" i="3"/>
  <c r="N439" i="3"/>
  <c r="M439" i="3"/>
  <c r="K439" i="3"/>
  <c r="R438" i="3"/>
  <c r="S438" i="3" s="1"/>
  <c r="Q438" i="3"/>
  <c r="O438" i="3"/>
  <c r="N438" i="3"/>
  <c r="M438" i="3"/>
  <c r="K438" i="3"/>
  <c r="R437" i="3"/>
  <c r="S437" i="3" s="1"/>
  <c r="Q437" i="3"/>
  <c r="O437" i="3"/>
  <c r="N437" i="3"/>
  <c r="M437" i="3"/>
  <c r="K437" i="3"/>
  <c r="R436" i="3"/>
  <c r="S436" i="3" s="1"/>
  <c r="Q436" i="3"/>
  <c r="O436" i="3"/>
  <c r="N436" i="3"/>
  <c r="M436" i="3"/>
  <c r="K436" i="3"/>
  <c r="R435" i="3"/>
  <c r="S435" i="3" s="1"/>
  <c r="Q435" i="3"/>
  <c r="O435" i="3"/>
  <c r="N435" i="3"/>
  <c r="M435" i="3"/>
  <c r="K435" i="3"/>
  <c r="R434" i="3"/>
  <c r="S434" i="3" s="1"/>
  <c r="Q434" i="3"/>
  <c r="O434" i="3"/>
  <c r="N434" i="3"/>
  <c r="M434" i="3"/>
  <c r="K434" i="3"/>
  <c r="R433" i="3"/>
  <c r="S433" i="3" s="1"/>
  <c r="Q433" i="3"/>
  <c r="O433" i="3"/>
  <c r="N433" i="3"/>
  <c r="M433" i="3"/>
  <c r="K433" i="3"/>
  <c r="R432" i="3"/>
  <c r="S432" i="3" s="1"/>
  <c r="Q432" i="3"/>
  <c r="O432" i="3"/>
  <c r="N432" i="3"/>
  <c r="M432" i="3"/>
  <c r="K432" i="3"/>
  <c r="R431" i="3"/>
  <c r="S431" i="3" s="1"/>
  <c r="Q431" i="3"/>
  <c r="O431" i="3"/>
  <c r="N431" i="3"/>
  <c r="M431" i="3"/>
  <c r="K431" i="3"/>
  <c r="R430" i="3"/>
  <c r="S430" i="3" s="1"/>
  <c r="Q430" i="3"/>
  <c r="O430" i="3"/>
  <c r="N430" i="3"/>
  <c r="M430" i="3"/>
  <c r="K430" i="3"/>
  <c r="R429" i="3"/>
  <c r="S429" i="3" s="1"/>
  <c r="Q429" i="3"/>
  <c r="O429" i="3"/>
  <c r="N429" i="3"/>
  <c r="M429" i="3"/>
  <c r="K429" i="3"/>
  <c r="R428" i="3"/>
  <c r="S428" i="3" s="1"/>
  <c r="Q428" i="3"/>
  <c r="O428" i="3"/>
  <c r="N428" i="3"/>
  <c r="M428" i="3"/>
  <c r="K428" i="3"/>
  <c r="R427" i="3"/>
  <c r="S427" i="3" s="1"/>
  <c r="Q427" i="3"/>
  <c r="O427" i="3"/>
  <c r="N427" i="3"/>
  <c r="M427" i="3"/>
  <c r="K427" i="3"/>
  <c r="R426" i="3"/>
  <c r="S426" i="3" s="1"/>
  <c r="Q426" i="3"/>
  <c r="O426" i="3"/>
  <c r="N426" i="3"/>
  <c r="M426" i="3"/>
  <c r="K426" i="3"/>
  <c r="R425" i="3"/>
  <c r="S425" i="3" s="1"/>
  <c r="Q425" i="3"/>
  <c r="O425" i="3"/>
  <c r="N425" i="3"/>
  <c r="M425" i="3"/>
  <c r="K425" i="3"/>
  <c r="R424" i="3"/>
  <c r="S424" i="3" s="1"/>
  <c r="Q424" i="3"/>
  <c r="O424" i="3"/>
  <c r="N424" i="3"/>
  <c r="M424" i="3"/>
  <c r="K424" i="3"/>
  <c r="R423" i="3"/>
  <c r="S423" i="3" s="1"/>
  <c r="Q423" i="3"/>
  <c r="O423" i="3"/>
  <c r="N423" i="3"/>
  <c r="M423" i="3"/>
  <c r="K423" i="3"/>
  <c r="R422" i="3"/>
  <c r="S422" i="3" s="1"/>
  <c r="Q422" i="3"/>
  <c r="O422" i="3"/>
  <c r="N422" i="3"/>
  <c r="M422" i="3"/>
  <c r="K422" i="3"/>
  <c r="R421" i="3"/>
  <c r="S421" i="3" s="1"/>
  <c r="Q421" i="3"/>
  <c r="O421" i="3"/>
  <c r="N421" i="3"/>
  <c r="M421" i="3"/>
  <c r="K421" i="3"/>
  <c r="R420" i="3"/>
  <c r="S420" i="3" s="1"/>
  <c r="Q420" i="3"/>
  <c r="O420" i="3"/>
  <c r="N420" i="3"/>
  <c r="M420" i="3"/>
  <c r="K420" i="3"/>
  <c r="R419" i="3"/>
  <c r="S419" i="3" s="1"/>
  <c r="Q419" i="3"/>
  <c r="O419" i="3"/>
  <c r="N419" i="3"/>
  <c r="M419" i="3"/>
  <c r="K419" i="3"/>
  <c r="R418" i="3"/>
  <c r="S418" i="3" s="1"/>
  <c r="Q418" i="3"/>
  <c r="O418" i="3"/>
  <c r="N418" i="3"/>
  <c r="M418" i="3"/>
  <c r="K418" i="3"/>
  <c r="R417" i="3"/>
  <c r="S417" i="3" s="1"/>
  <c r="Q417" i="3"/>
  <c r="O417" i="3"/>
  <c r="N417" i="3"/>
  <c r="M417" i="3"/>
  <c r="K417" i="3"/>
  <c r="R416" i="3"/>
  <c r="S416" i="3" s="1"/>
  <c r="Q416" i="3"/>
  <c r="O416" i="3"/>
  <c r="N416" i="3"/>
  <c r="M416" i="3"/>
  <c r="K416" i="3"/>
  <c r="R415" i="3"/>
  <c r="S415" i="3" s="1"/>
  <c r="Q415" i="3"/>
  <c r="O415" i="3"/>
  <c r="N415" i="3"/>
  <c r="M415" i="3"/>
  <c r="K415" i="3"/>
  <c r="R414" i="3"/>
  <c r="S414" i="3" s="1"/>
  <c r="Q414" i="3"/>
  <c r="O414" i="3"/>
  <c r="N414" i="3"/>
  <c r="M414" i="3"/>
  <c r="K414" i="3"/>
  <c r="R413" i="3"/>
  <c r="S413" i="3" s="1"/>
  <c r="Q413" i="3"/>
  <c r="O413" i="3"/>
  <c r="N413" i="3"/>
  <c r="M413" i="3"/>
  <c r="K413" i="3"/>
  <c r="R412" i="3"/>
  <c r="S412" i="3" s="1"/>
  <c r="Q412" i="3"/>
  <c r="O412" i="3"/>
  <c r="N412" i="3"/>
  <c r="M412" i="3"/>
  <c r="K412" i="3"/>
  <c r="R411" i="3"/>
  <c r="S411" i="3" s="1"/>
  <c r="Q411" i="3"/>
  <c r="O411" i="3"/>
  <c r="N411" i="3"/>
  <c r="M411" i="3"/>
  <c r="K411" i="3"/>
  <c r="R410" i="3"/>
  <c r="S410" i="3" s="1"/>
  <c r="Q410" i="3"/>
  <c r="O410" i="3"/>
  <c r="N410" i="3"/>
  <c r="M410" i="3"/>
  <c r="K410" i="3"/>
  <c r="R409" i="3"/>
  <c r="S409" i="3" s="1"/>
  <c r="Q409" i="3"/>
  <c r="O409" i="3"/>
  <c r="N409" i="3"/>
  <c r="M409" i="3"/>
  <c r="K409" i="3"/>
  <c r="R408" i="3"/>
  <c r="S408" i="3" s="1"/>
  <c r="Q408" i="3"/>
  <c r="O408" i="3"/>
  <c r="N408" i="3"/>
  <c r="M408" i="3"/>
  <c r="K408" i="3"/>
  <c r="R407" i="3"/>
  <c r="S407" i="3" s="1"/>
  <c r="Q407" i="3"/>
  <c r="O407" i="3"/>
  <c r="N407" i="3"/>
  <c r="M407" i="3"/>
  <c r="K407" i="3"/>
  <c r="R406" i="3"/>
  <c r="S406" i="3" s="1"/>
  <c r="Q406" i="3"/>
  <c r="O406" i="3"/>
  <c r="N406" i="3"/>
  <c r="M406" i="3"/>
  <c r="K406" i="3"/>
  <c r="R405" i="3"/>
  <c r="S405" i="3" s="1"/>
  <c r="Q405" i="3"/>
  <c r="O405" i="3"/>
  <c r="N405" i="3"/>
  <c r="M405" i="3"/>
  <c r="K405" i="3"/>
  <c r="R404" i="3"/>
  <c r="S404" i="3" s="1"/>
  <c r="Q404" i="3"/>
  <c r="O404" i="3"/>
  <c r="N404" i="3"/>
  <c r="M404" i="3"/>
  <c r="K404" i="3"/>
  <c r="R403" i="3"/>
  <c r="S403" i="3" s="1"/>
  <c r="Q403" i="3"/>
  <c r="O403" i="3"/>
  <c r="N403" i="3"/>
  <c r="M403" i="3"/>
  <c r="K403" i="3"/>
  <c r="R402" i="3"/>
  <c r="S402" i="3" s="1"/>
  <c r="Q402" i="3"/>
  <c r="O402" i="3"/>
  <c r="N402" i="3"/>
  <c r="M402" i="3"/>
  <c r="K402" i="3"/>
  <c r="R401" i="3"/>
  <c r="S401" i="3" s="1"/>
  <c r="Q401" i="3"/>
  <c r="O401" i="3"/>
  <c r="N401" i="3"/>
  <c r="M401" i="3"/>
  <c r="K401" i="3"/>
  <c r="R400" i="3"/>
  <c r="S400" i="3" s="1"/>
  <c r="Q400" i="3"/>
  <c r="O400" i="3"/>
  <c r="N400" i="3"/>
  <c r="M400" i="3"/>
  <c r="K400" i="3"/>
  <c r="R399" i="3"/>
  <c r="S399" i="3" s="1"/>
  <c r="Q399" i="3"/>
  <c r="O399" i="3"/>
  <c r="N399" i="3"/>
  <c r="M399" i="3"/>
  <c r="K399" i="3"/>
  <c r="R398" i="3"/>
  <c r="S398" i="3" s="1"/>
  <c r="Q398" i="3"/>
  <c r="O398" i="3"/>
  <c r="N398" i="3"/>
  <c r="M398" i="3"/>
  <c r="K398" i="3"/>
  <c r="R397" i="3"/>
  <c r="S397" i="3" s="1"/>
  <c r="Q397" i="3"/>
  <c r="O397" i="3"/>
  <c r="N397" i="3"/>
  <c r="M397" i="3"/>
  <c r="K397" i="3"/>
  <c r="R396" i="3"/>
  <c r="S396" i="3" s="1"/>
  <c r="Q396" i="3"/>
  <c r="O396" i="3"/>
  <c r="N396" i="3"/>
  <c r="M396" i="3"/>
  <c r="K396" i="3"/>
  <c r="R395" i="3"/>
  <c r="S395" i="3" s="1"/>
  <c r="Q395" i="3"/>
  <c r="O395" i="3"/>
  <c r="N395" i="3"/>
  <c r="M395" i="3"/>
  <c r="K395" i="3"/>
  <c r="R394" i="3"/>
  <c r="S394" i="3" s="1"/>
  <c r="Q394" i="3"/>
  <c r="O394" i="3"/>
  <c r="N394" i="3"/>
  <c r="M394" i="3"/>
  <c r="K394" i="3"/>
  <c r="R393" i="3"/>
  <c r="S393" i="3" s="1"/>
  <c r="Q393" i="3"/>
  <c r="O393" i="3"/>
  <c r="N393" i="3"/>
  <c r="M393" i="3"/>
  <c r="K393" i="3"/>
  <c r="R392" i="3"/>
  <c r="S392" i="3" s="1"/>
  <c r="Q392" i="3"/>
  <c r="O392" i="3"/>
  <c r="N392" i="3"/>
  <c r="M392" i="3"/>
  <c r="K392" i="3"/>
  <c r="R391" i="3"/>
  <c r="S391" i="3" s="1"/>
  <c r="Q391" i="3"/>
  <c r="O391" i="3"/>
  <c r="N391" i="3"/>
  <c r="M391" i="3"/>
  <c r="K391" i="3"/>
  <c r="R390" i="3"/>
  <c r="S390" i="3" s="1"/>
  <c r="Q390" i="3"/>
  <c r="O390" i="3"/>
  <c r="N390" i="3"/>
  <c r="M390" i="3"/>
  <c r="K390" i="3"/>
  <c r="R389" i="3"/>
  <c r="S389" i="3" s="1"/>
  <c r="Q389" i="3"/>
  <c r="O389" i="3"/>
  <c r="N389" i="3"/>
  <c r="M389" i="3"/>
  <c r="K389" i="3"/>
  <c r="R388" i="3"/>
  <c r="S388" i="3" s="1"/>
  <c r="Q388" i="3"/>
  <c r="O388" i="3"/>
  <c r="N388" i="3"/>
  <c r="M388" i="3"/>
  <c r="K388" i="3"/>
  <c r="R387" i="3"/>
  <c r="S387" i="3" s="1"/>
  <c r="Q387" i="3"/>
  <c r="O387" i="3"/>
  <c r="N387" i="3"/>
  <c r="M387" i="3"/>
  <c r="K387" i="3"/>
  <c r="R386" i="3"/>
  <c r="S386" i="3" s="1"/>
  <c r="Q386" i="3"/>
  <c r="O386" i="3"/>
  <c r="N386" i="3"/>
  <c r="M386" i="3"/>
  <c r="K386" i="3"/>
  <c r="R385" i="3"/>
  <c r="S385" i="3" s="1"/>
  <c r="Q385" i="3"/>
  <c r="O385" i="3"/>
  <c r="N385" i="3"/>
  <c r="M385" i="3"/>
  <c r="K385" i="3"/>
  <c r="R384" i="3"/>
  <c r="S384" i="3" s="1"/>
  <c r="Q384" i="3"/>
  <c r="O384" i="3"/>
  <c r="N384" i="3"/>
  <c r="M384" i="3"/>
  <c r="K384" i="3"/>
  <c r="R383" i="3"/>
  <c r="S383" i="3" s="1"/>
  <c r="Q383" i="3"/>
  <c r="O383" i="3"/>
  <c r="N383" i="3"/>
  <c r="M383" i="3"/>
  <c r="K383" i="3"/>
  <c r="R382" i="3"/>
  <c r="S382" i="3" s="1"/>
  <c r="Q382" i="3"/>
  <c r="O382" i="3"/>
  <c r="N382" i="3"/>
  <c r="M382" i="3"/>
  <c r="K382" i="3"/>
  <c r="R381" i="3"/>
  <c r="S381" i="3" s="1"/>
  <c r="Q381" i="3"/>
  <c r="O381" i="3"/>
  <c r="N381" i="3"/>
  <c r="M381" i="3"/>
  <c r="K381" i="3"/>
  <c r="R380" i="3"/>
  <c r="S380" i="3" s="1"/>
  <c r="Q380" i="3"/>
  <c r="O380" i="3"/>
  <c r="N380" i="3"/>
  <c r="M380" i="3"/>
  <c r="K380" i="3"/>
  <c r="R379" i="3"/>
  <c r="S379" i="3" s="1"/>
  <c r="Q379" i="3"/>
  <c r="O379" i="3"/>
  <c r="N379" i="3"/>
  <c r="M379" i="3"/>
  <c r="K379" i="3"/>
  <c r="R378" i="3"/>
  <c r="S378" i="3" s="1"/>
  <c r="Q378" i="3"/>
  <c r="O378" i="3"/>
  <c r="N378" i="3"/>
  <c r="M378" i="3"/>
  <c r="K378" i="3"/>
  <c r="R377" i="3"/>
  <c r="S377" i="3" s="1"/>
  <c r="Q377" i="3"/>
  <c r="O377" i="3"/>
  <c r="N377" i="3"/>
  <c r="M377" i="3"/>
  <c r="K377" i="3"/>
  <c r="R376" i="3"/>
  <c r="S376" i="3" s="1"/>
  <c r="Q376" i="3"/>
  <c r="O376" i="3"/>
  <c r="N376" i="3"/>
  <c r="M376" i="3"/>
  <c r="K376" i="3"/>
  <c r="R375" i="3"/>
  <c r="S375" i="3" s="1"/>
  <c r="Q375" i="3"/>
  <c r="O375" i="3"/>
  <c r="N375" i="3"/>
  <c r="M375" i="3"/>
  <c r="K375" i="3"/>
  <c r="R374" i="3"/>
  <c r="S374" i="3" s="1"/>
  <c r="Q374" i="3"/>
  <c r="O374" i="3"/>
  <c r="N374" i="3"/>
  <c r="M374" i="3"/>
  <c r="K374" i="3"/>
  <c r="R373" i="3"/>
  <c r="S373" i="3" s="1"/>
  <c r="Q373" i="3"/>
  <c r="O373" i="3"/>
  <c r="N373" i="3"/>
  <c r="M373" i="3"/>
  <c r="K373" i="3"/>
  <c r="R372" i="3"/>
  <c r="S372" i="3" s="1"/>
  <c r="Q372" i="3"/>
  <c r="O372" i="3"/>
  <c r="N372" i="3"/>
  <c r="M372" i="3"/>
  <c r="K372" i="3"/>
  <c r="R371" i="3"/>
  <c r="S371" i="3" s="1"/>
  <c r="Q371" i="3"/>
  <c r="O371" i="3"/>
  <c r="N371" i="3"/>
  <c r="M371" i="3"/>
  <c r="K371" i="3"/>
  <c r="R370" i="3"/>
  <c r="S370" i="3" s="1"/>
  <c r="Q370" i="3"/>
  <c r="O370" i="3"/>
  <c r="N370" i="3"/>
  <c r="M370" i="3"/>
  <c r="K370" i="3"/>
  <c r="R369" i="3"/>
  <c r="S369" i="3" s="1"/>
  <c r="Q369" i="3"/>
  <c r="O369" i="3"/>
  <c r="N369" i="3"/>
  <c r="M369" i="3"/>
  <c r="K369" i="3"/>
  <c r="R368" i="3"/>
  <c r="S368" i="3" s="1"/>
  <c r="Q368" i="3"/>
  <c r="O368" i="3"/>
  <c r="N368" i="3"/>
  <c r="M368" i="3"/>
  <c r="K368" i="3"/>
  <c r="R367" i="3"/>
  <c r="S367" i="3" s="1"/>
  <c r="Q367" i="3"/>
  <c r="O367" i="3"/>
  <c r="N367" i="3"/>
  <c r="M367" i="3"/>
  <c r="K367" i="3"/>
  <c r="R366" i="3"/>
  <c r="S366" i="3" s="1"/>
  <c r="Q366" i="3"/>
  <c r="O366" i="3"/>
  <c r="N366" i="3"/>
  <c r="M366" i="3"/>
  <c r="K366" i="3"/>
  <c r="R365" i="3"/>
  <c r="S365" i="3" s="1"/>
  <c r="Q365" i="3"/>
  <c r="O365" i="3"/>
  <c r="N365" i="3"/>
  <c r="M365" i="3"/>
  <c r="K365" i="3"/>
  <c r="R364" i="3"/>
  <c r="S364" i="3" s="1"/>
  <c r="Q364" i="3"/>
  <c r="O364" i="3"/>
  <c r="N364" i="3"/>
  <c r="M364" i="3"/>
  <c r="K364" i="3"/>
  <c r="R363" i="3"/>
  <c r="S363" i="3" s="1"/>
  <c r="Q363" i="3"/>
  <c r="O363" i="3"/>
  <c r="N363" i="3"/>
  <c r="M363" i="3"/>
  <c r="K363" i="3"/>
  <c r="R362" i="3"/>
  <c r="S362" i="3" s="1"/>
  <c r="Q362" i="3"/>
  <c r="O362" i="3"/>
  <c r="N362" i="3"/>
  <c r="M362" i="3"/>
  <c r="K362" i="3"/>
  <c r="R361" i="3"/>
  <c r="S361" i="3" s="1"/>
  <c r="Q361" i="3"/>
  <c r="O361" i="3"/>
  <c r="N361" i="3"/>
  <c r="M361" i="3"/>
  <c r="K361" i="3"/>
  <c r="R360" i="3"/>
  <c r="S360" i="3" s="1"/>
  <c r="Q360" i="3"/>
  <c r="O360" i="3"/>
  <c r="N360" i="3"/>
  <c r="M360" i="3"/>
  <c r="K360" i="3"/>
  <c r="R359" i="3"/>
  <c r="S359" i="3" s="1"/>
  <c r="Q359" i="3"/>
  <c r="O359" i="3"/>
  <c r="N359" i="3"/>
  <c r="M359" i="3"/>
  <c r="K359" i="3"/>
  <c r="R358" i="3"/>
  <c r="S358" i="3" s="1"/>
  <c r="Q358" i="3"/>
  <c r="O358" i="3"/>
  <c r="N358" i="3"/>
  <c r="M358" i="3"/>
  <c r="K358" i="3"/>
  <c r="R357" i="3"/>
  <c r="S357" i="3" s="1"/>
  <c r="Q357" i="3"/>
  <c r="O357" i="3"/>
  <c r="N357" i="3"/>
  <c r="M357" i="3"/>
  <c r="K357" i="3"/>
  <c r="R356" i="3"/>
  <c r="S356" i="3" s="1"/>
  <c r="Q356" i="3"/>
  <c r="O356" i="3"/>
  <c r="N356" i="3"/>
  <c r="M356" i="3"/>
  <c r="K356" i="3"/>
  <c r="R355" i="3"/>
  <c r="S355" i="3" s="1"/>
  <c r="Q355" i="3"/>
  <c r="O355" i="3"/>
  <c r="N355" i="3"/>
  <c r="M355" i="3"/>
  <c r="K355" i="3"/>
  <c r="R354" i="3"/>
  <c r="S354" i="3" s="1"/>
  <c r="Q354" i="3"/>
  <c r="O354" i="3"/>
  <c r="N354" i="3"/>
  <c r="M354" i="3"/>
  <c r="K354" i="3"/>
  <c r="R353" i="3"/>
  <c r="S353" i="3" s="1"/>
  <c r="Q353" i="3"/>
  <c r="O353" i="3"/>
  <c r="N353" i="3"/>
  <c r="M353" i="3"/>
  <c r="K353" i="3"/>
  <c r="R352" i="3"/>
  <c r="S352" i="3" s="1"/>
  <c r="Q352" i="3"/>
  <c r="O352" i="3"/>
  <c r="N352" i="3"/>
  <c r="M352" i="3"/>
  <c r="K352" i="3"/>
  <c r="R351" i="3"/>
  <c r="S351" i="3" s="1"/>
  <c r="Q351" i="3"/>
  <c r="O351" i="3"/>
  <c r="N351" i="3"/>
  <c r="M351" i="3"/>
  <c r="K351" i="3"/>
  <c r="R350" i="3"/>
  <c r="S350" i="3" s="1"/>
  <c r="Q350" i="3"/>
  <c r="O350" i="3"/>
  <c r="N350" i="3"/>
  <c r="M350" i="3"/>
  <c r="K350" i="3"/>
  <c r="R349" i="3"/>
  <c r="S349" i="3" s="1"/>
  <c r="Q349" i="3"/>
  <c r="O349" i="3"/>
  <c r="N349" i="3"/>
  <c r="M349" i="3"/>
  <c r="K349" i="3"/>
  <c r="R348" i="3"/>
  <c r="S348" i="3" s="1"/>
  <c r="Q348" i="3"/>
  <c r="O348" i="3"/>
  <c r="N348" i="3"/>
  <c r="M348" i="3"/>
  <c r="K348" i="3"/>
  <c r="R347" i="3"/>
  <c r="S347" i="3" s="1"/>
  <c r="Q347" i="3"/>
  <c r="O347" i="3"/>
  <c r="N347" i="3"/>
  <c r="M347" i="3"/>
  <c r="K347" i="3"/>
  <c r="R346" i="3"/>
  <c r="S346" i="3" s="1"/>
  <c r="Q346" i="3"/>
  <c r="O346" i="3"/>
  <c r="N346" i="3"/>
  <c r="M346" i="3"/>
  <c r="K346" i="3"/>
  <c r="R345" i="3"/>
  <c r="S345" i="3" s="1"/>
  <c r="Q345" i="3"/>
  <c r="O345" i="3"/>
  <c r="N345" i="3"/>
  <c r="M345" i="3"/>
  <c r="K345" i="3"/>
  <c r="R344" i="3"/>
  <c r="S344" i="3" s="1"/>
  <c r="Q344" i="3"/>
  <c r="O344" i="3"/>
  <c r="N344" i="3"/>
  <c r="M344" i="3"/>
  <c r="K344" i="3"/>
  <c r="R343" i="3"/>
  <c r="S343" i="3" s="1"/>
  <c r="Q343" i="3"/>
  <c r="O343" i="3"/>
  <c r="N343" i="3"/>
  <c r="M343" i="3"/>
  <c r="K343" i="3"/>
  <c r="R342" i="3"/>
  <c r="S342" i="3" s="1"/>
  <c r="Q342" i="3"/>
  <c r="O342" i="3"/>
  <c r="N342" i="3"/>
  <c r="M342" i="3"/>
  <c r="K342" i="3"/>
  <c r="R341" i="3"/>
  <c r="S341" i="3" s="1"/>
  <c r="Q341" i="3"/>
  <c r="O341" i="3"/>
  <c r="N341" i="3"/>
  <c r="M341" i="3"/>
  <c r="K341" i="3"/>
  <c r="R340" i="3"/>
  <c r="S340" i="3" s="1"/>
  <c r="Q340" i="3"/>
  <c r="O340" i="3"/>
  <c r="N340" i="3"/>
  <c r="M340" i="3"/>
  <c r="K340" i="3"/>
  <c r="R339" i="3"/>
  <c r="S339" i="3" s="1"/>
  <c r="Q339" i="3"/>
  <c r="O339" i="3"/>
  <c r="N339" i="3"/>
  <c r="M339" i="3"/>
  <c r="K339" i="3"/>
  <c r="R338" i="3"/>
  <c r="S338" i="3" s="1"/>
  <c r="Q338" i="3"/>
  <c r="O338" i="3"/>
  <c r="N338" i="3"/>
  <c r="M338" i="3"/>
  <c r="K338" i="3"/>
  <c r="R337" i="3"/>
  <c r="S337" i="3" s="1"/>
  <c r="Q337" i="3"/>
  <c r="O337" i="3"/>
  <c r="N337" i="3"/>
  <c r="M337" i="3"/>
  <c r="K337" i="3"/>
  <c r="R336" i="3"/>
  <c r="S336" i="3" s="1"/>
  <c r="Q336" i="3"/>
  <c r="O336" i="3"/>
  <c r="N336" i="3"/>
  <c r="M336" i="3"/>
  <c r="K336" i="3"/>
  <c r="R335" i="3"/>
  <c r="S335" i="3" s="1"/>
  <c r="Q335" i="3"/>
  <c r="O335" i="3"/>
  <c r="N335" i="3"/>
  <c r="M335" i="3"/>
  <c r="K335" i="3"/>
  <c r="R334" i="3"/>
  <c r="S334" i="3" s="1"/>
  <c r="Q334" i="3"/>
  <c r="O334" i="3"/>
  <c r="N334" i="3"/>
  <c r="M334" i="3"/>
  <c r="K334" i="3"/>
  <c r="R333" i="3"/>
  <c r="S333" i="3" s="1"/>
  <c r="Q333" i="3"/>
  <c r="O333" i="3"/>
  <c r="N333" i="3"/>
  <c r="M333" i="3"/>
  <c r="K333" i="3"/>
  <c r="R332" i="3"/>
  <c r="S332" i="3" s="1"/>
  <c r="Q332" i="3"/>
  <c r="O332" i="3"/>
  <c r="N332" i="3"/>
  <c r="M332" i="3"/>
  <c r="K332" i="3"/>
  <c r="R331" i="3"/>
  <c r="S331" i="3" s="1"/>
  <c r="Q331" i="3"/>
  <c r="O331" i="3"/>
  <c r="N331" i="3"/>
  <c r="M331" i="3"/>
  <c r="K331" i="3"/>
  <c r="R330" i="3"/>
  <c r="S330" i="3" s="1"/>
  <c r="Q330" i="3"/>
  <c r="O330" i="3"/>
  <c r="N330" i="3"/>
  <c r="M330" i="3"/>
  <c r="K330" i="3"/>
  <c r="R329" i="3"/>
  <c r="S329" i="3" s="1"/>
  <c r="Q329" i="3"/>
  <c r="O329" i="3"/>
  <c r="N329" i="3"/>
  <c r="M329" i="3"/>
  <c r="K329" i="3"/>
  <c r="R328" i="3"/>
  <c r="S328" i="3" s="1"/>
  <c r="Q328" i="3"/>
  <c r="O328" i="3"/>
  <c r="N328" i="3"/>
  <c r="M328" i="3"/>
  <c r="K328" i="3"/>
  <c r="R327" i="3"/>
  <c r="S327" i="3" s="1"/>
  <c r="Q327" i="3"/>
  <c r="O327" i="3"/>
  <c r="N327" i="3"/>
  <c r="M327" i="3"/>
  <c r="K327" i="3"/>
  <c r="R326" i="3"/>
  <c r="S326" i="3" s="1"/>
  <c r="Q326" i="3"/>
  <c r="O326" i="3"/>
  <c r="N326" i="3"/>
  <c r="M326" i="3"/>
  <c r="K326" i="3"/>
  <c r="R325" i="3"/>
  <c r="S325" i="3" s="1"/>
  <c r="Q325" i="3"/>
  <c r="O325" i="3"/>
  <c r="N325" i="3"/>
  <c r="M325" i="3"/>
  <c r="K325" i="3"/>
  <c r="R324" i="3"/>
  <c r="S324" i="3" s="1"/>
  <c r="Q324" i="3"/>
  <c r="O324" i="3"/>
  <c r="N324" i="3"/>
  <c r="M324" i="3"/>
  <c r="K324" i="3"/>
  <c r="R323" i="3"/>
  <c r="S323" i="3" s="1"/>
  <c r="Q323" i="3"/>
  <c r="O323" i="3"/>
  <c r="N323" i="3"/>
  <c r="M323" i="3"/>
  <c r="K323" i="3"/>
  <c r="R322" i="3"/>
  <c r="S322" i="3" s="1"/>
  <c r="Q322" i="3"/>
  <c r="O322" i="3"/>
  <c r="N322" i="3"/>
  <c r="M322" i="3"/>
  <c r="K322" i="3"/>
  <c r="R321" i="3"/>
  <c r="S321" i="3" s="1"/>
  <c r="Q321" i="3"/>
  <c r="O321" i="3"/>
  <c r="N321" i="3"/>
  <c r="M321" i="3"/>
  <c r="K321" i="3"/>
  <c r="R320" i="3"/>
  <c r="S320" i="3" s="1"/>
  <c r="Q320" i="3"/>
  <c r="O320" i="3"/>
  <c r="N320" i="3"/>
  <c r="M320" i="3"/>
  <c r="K320" i="3"/>
  <c r="R319" i="3"/>
  <c r="S319" i="3" s="1"/>
  <c r="Q319" i="3"/>
  <c r="O319" i="3"/>
  <c r="N319" i="3"/>
  <c r="M319" i="3"/>
  <c r="K319" i="3"/>
  <c r="R318" i="3"/>
  <c r="S318" i="3" s="1"/>
  <c r="Q318" i="3"/>
  <c r="O318" i="3"/>
  <c r="N318" i="3"/>
  <c r="M318" i="3"/>
  <c r="K318" i="3"/>
  <c r="R317" i="3"/>
  <c r="S317" i="3" s="1"/>
  <c r="Q317" i="3"/>
  <c r="O317" i="3"/>
  <c r="N317" i="3"/>
  <c r="M317" i="3"/>
  <c r="K317" i="3"/>
  <c r="R316" i="3"/>
  <c r="S316" i="3" s="1"/>
  <c r="Q316" i="3"/>
  <c r="O316" i="3"/>
  <c r="N316" i="3"/>
  <c r="M316" i="3"/>
  <c r="K316" i="3"/>
  <c r="R315" i="3"/>
  <c r="S315" i="3" s="1"/>
  <c r="Q315" i="3"/>
  <c r="O315" i="3"/>
  <c r="N315" i="3"/>
  <c r="M315" i="3"/>
  <c r="K315" i="3"/>
  <c r="R314" i="3"/>
  <c r="S314" i="3" s="1"/>
  <c r="Q314" i="3"/>
  <c r="O314" i="3"/>
  <c r="N314" i="3"/>
  <c r="M314" i="3"/>
  <c r="K314" i="3"/>
  <c r="R313" i="3"/>
  <c r="S313" i="3" s="1"/>
  <c r="Q313" i="3"/>
  <c r="O313" i="3"/>
  <c r="N313" i="3"/>
  <c r="M313" i="3"/>
  <c r="K313" i="3"/>
  <c r="R312" i="3"/>
  <c r="S312" i="3" s="1"/>
  <c r="Q312" i="3"/>
  <c r="O312" i="3"/>
  <c r="N312" i="3"/>
  <c r="M312" i="3"/>
  <c r="K312" i="3"/>
  <c r="R311" i="3"/>
  <c r="S311" i="3" s="1"/>
  <c r="Q311" i="3"/>
  <c r="O311" i="3"/>
  <c r="N311" i="3"/>
  <c r="M311" i="3"/>
  <c r="K311" i="3"/>
  <c r="R310" i="3"/>
  <c r="S310" i="3" s="1"/>
  <c r="Q310" i="3"/>
  <c r="O310" i="3"/>
  <c r="N310" i="3"/>
  <c r="M310" i="3"/>
  <c r="K310" i="3"/>
  <c r="R309" i="3"/>
  <c r="S309" i="3" s="1"/>
  <c r="Q309" i="3"/>
  <c r="O309" i="3"/>
  <c r="N309" i="3"/>
  <c r="M309" i="3"/>
  <c r="K309" i="3"/>
  <c r="R308" i="3"/>
  <c r="S308" i="3" s="1"/>
  <c r="Q308" i="3"/>
  <c r="O308" i="3"/>
  <c r="N308" i="3"/>
  <c r="M308" i="3"/>
  <c r="K308" i="3"/>
  <c r="R307" i="3"/>
  <c r="S307" i="3" s="1"/>
  <c r="Q307" i="3"/>
  <c r="O307" i="3"/>
  <c r="N307" i="3"/>
  <c r="M307" i="3"/>
  <c r="K307" i="3"/>
  <c r="R306" i="3"/>
  <c r="S306" i="3" s="1"/>
  <c r="Q306" i="3"/>
  <c r="O306" i="3"/>
  <c r="N306" i="3"/>
  <c r="M306" i="3"/>
  <c r="K306" i="3"/>
  <c r="R305" i="3"/>
  <c r="S305" i="3" s="1"/>
  <c r="Q305" i="3"/>
  <c r="O305" i="3"/>
  <c r="N305" i="3"/>
  <c r="M305" i="3"/>
  <c r="K305" i="3"/>
  <c r="R304" i="3"/>
  <c r="S304" i="3" s="1"/>
  <c r="Q304" i="3"/>
  <c r="O304" i="3"/>
  <c r="N304" i="3"/>
  <c r="M304" i="3"/>
  <c r="K304" i="3"/>
  <c r="R303" i="3"/>
  <c r="S303" i="3" s="1"/>
  <c r="Q303" i="3"/>
  <c r="O303" i="3"/>
  <c r="N303" i="3"/>
  <c r="M303" i="3"/>
  <c r="K303" i="3"/>
  <c r="R302" i="3"/>
  <c r="S302" i="3" s="1"/>
  <c r="Q302" i="3"/>
  <c r="O302" i="3"/>
  <c r="N302" i="3"/>
  <c r="M302" i="3"/>
  <c r="K302" i="3"/>
  <c r="R301" i="3"/>
  <c r="S301" i="3" s="1"/>
  <c r="Q301" i="3"/>
  <c r="O301" i="3"/>
  <c r="N301" i="3"/>
  <c r="M301" i="3"/>
  <c r="K301" i="3"/>
  <c r="R300" i="3"/>
  <c r="S300" i="3" s="1"/>
  <c r="Q300" i="3"/>
  <c r="O300" i="3"/>
  <c r="N300" i="3"/>
  <c r="M300" i="3"/>
  <c r="K300" i="3"/>
  <c r="R299" i="3"/>
  <c r="S299" i="3" s="1"/>
  <c r="Q299" i="3"/>
  <c r="O299" i="3"/>
  <c r="N299" i="3"/>
  <c r="M299" i="3"/>
  <c r="K299" i="3"/>
  <c r="R298" i="3"/>
  <c r="S298" i="3" s="1"/>
  <c r="Q298" i="3"/>
  <c r="O298" i="3"/>
  <c r="N298" i="3"/>
  <c r="M298" i="3"/>
  <c r="K298" i="3"/>
  <c r="R297" i="3"/>
  <c r="S297" i="3" s="1"/>
  <c r="Q297" i="3"/>
  <c r="O297" i="3"/>
  <c r="N297" i="3"/>
  <c r="M297" i="3"/>
  <c r="K297" i="3"/>
  <c r="R296" i="3"/>
  <c r="S296" i="3" s="1"/>
  <c r="Q296" i="3"/>
  <c r="O296" i="3"/>
  <c r="N296" i="3"/>
  <c r="M296" i="3"/>
  <c r="K296" i="3"/>
  <c r="R295" i="3"/>
  <c r="S295" i="3" s="1"/>
  <c r="Q295" i="3"/>
  <c r="O295" i="3"/>
  <c r="N295" i="3"/>
  <c r="M295" i="3"/>
  <c r="K295" i="3"/>
  <c r="R294" i="3"/>
  <c r="S294" i="3" s="1"/>
  <c r="Q294" i="3"/>
  <c r="O294" i="3"/>
  <c r="N294" i="3"/>
  <c r="M294" i="3"/>
  <c r="K294" i="3"/>
  <c r="R293" i="3"/>
  <c r="S293" i="3" s="1"/>
  <c r="Q293" i="3"/>
  <c r="O293" i="3"/>
  <c r="N293" i="3"/>
  <c r="M293" i="3"/>
  <c r="K293" i="3"/>
  <c r="R292" i="3"/>
  <c r="S292" i="3" s="1"/>
  <c r="Q292" i="3"/>
  <c r="O292" i="3"/>
  <c r="N292" i="3"/>
  <c r="M292" i="3"/>
  <c r="K292" i="3"/>
  <c r="R291" i="3"/>
  <c r="S291" i="3" s="1"/>
  <c r="Q291" i="3"/>
  <c r="O291" i="3"/>
  <c r="N291" i="3"/>
  <c r="M291" i="3"/>
  <c r="K291" i="3"/>
  <c r="R290" i="3"/>
  <c r="S290" i="3" s="1"/>
  <c r="Q290" i="3"/>
  <c r="O290" i="3"/>
  <c r="N290" i="3"/>
  <c r="M290" i="3"/>
  <c r="K290" i="3"/>
  <c r="R289" i="3"/>
  <c r="S289" i="3" s="1"/>
  <c r="Q289" i="3"/>
  <c r="O289" i="3"/>
  <c r="N289" i="3"/>
  <c r="M289" i="3"/>
  <c r="K289" i="3"/>
  <c r="R288" i="3"/>
  <c r="S288" i="3" s="1"/>
  <c r="Q288" i="3"/>
  <c r="O288" i="3"/>
  <c r="N288" i="3"/>
  <c r="M288" i="3"/>
  <c r="K288" i="3"/>
  <c r="R287" i="3"/>
  <c r="S287" i="3" s="1"/>
  <c r="Q287" i="3"/>
  <c r="O287" i="3"/>
  <c r="N287" i="3"/>
  <c r="M287" i="3"/>
  <c r="K287" i="3"/>
  <c r="R286" i="3"/>
  <c r="S286" i="3" s="1"/>
  <c r="Q286" i="3"/>
  <c r="O286" i="3"/>
  <c r="N286" i="3"/>
  <c r="M286" i="3"/>
  <c r="K286" i="3"/>
  <c r="R285" i="3"/>
  <c r="S285" i="3" s="1"/>
  <c r="Q285" i="3"/>
  <c r="O285" i="3"/>
  <c r="N285" i="3"/>
  <c r="M285" i="3"/>
  <c r="K285" i="3"/>
  <c r="R284" i="3"/>
  <c r="S284" i="3" s="1"/>
  <c r="Q284" i="3"/>
  <c r="O284" i="3"/>
  <c r="N284" i="3"/>
  <c r="M284" i="3"/>
  <c r="K284" i="3"/>
  <c r="R283" i="3"/>
  <c r="S283" i="3" s="1"/>
  <c r="Q283" i="3"/>
  <c r="O283" i="3"/>
  <c r="N283" i="3"/>
  <c r="M283" i="3"/>
  <c r="K283" i="3"/>
  <c r="R282" i="3"/>
  <c r="S282" i="3" s="1"/>
  <c r="Q282" i="3"/>
  <c r="O282" i="3"/>
  <c r="N282" i="3"/>
  <c r="M282" i="3"/>
  <c r="K282" i="3"/>
  <c r="R281" i="3"/>
  <c r="S281" i="3" s="1"/>
  <c r="Q281" i="3"/>
  <c r="O281" i="3"/>
  <c r="N281" i="3"/>
  <c r="M281" i="3"/>
  <c r="K281" i="3"/>
  <c r="R280" i="3"/>
  <c r="S280" i="3" s="1"/>
  <c r="Q280" i="3"/>
  <c r="O280" i="3"/>
  <c r="N280" i="3"/>
  <c r="M280" i="3"/>
  <c r="K280" i="3"/>
  <c r="R279" i="3"/>
  <c r="S279" i="3" s="1"/>
  <c r="Q279" i="3"/>
  <c r="O279" i="3"/>
  <c r="N279" i="3"/>
  <c r="M279" i="3"/>
  <c r="K279" i="3"/>
  <c r="R278" i="3"/>
  <c r="S278" i="3" s="1"/>
  <c r="Q278" i="3"/>
  <c r="O278" i="3"/>
  <c r="N278" i="3"/>
  <c r="M278" i="3"/>
  <c r="K278" i="3"/>
  <c r="R277" i="3"/>
  <c r="S277" i="3" s="1"/>
  <c r="Q277" i="3"/>
  <c r="O277" i="3"/>
  <c r="N277" i="3"/>
  <c r="M277" i="3"/>
  <c r="K277" i="3"/>
  <c r="R276" i="3"/>
  <c r="S276" i="3" s="1"/>
  <c r="Q276" i="3"/>
  <c r="O276" i="3"/>
  <c r="N276" i="3"/>
  <c r="M276" i="3"/>
  <c r="K276" i="3"/>
  <c r="R275" i="3"/>
  <c r="S275" i="3" s="1"/>
  <c r="Q275" i="3"/>
  <c r="O275" i="3"/>
  <c r="N275" i="3"/>
  <c r="M275" i="3"/>
  <c r="K275" i="3"/>
  <c r="R274" i="3"/>
  <c r="S274" i="3" s="1"/>
  <c r="Q274" i="3"/>
  <c r="O274" i="3"/>
  <c r="N274" i="3"/>
  <c r="M274" i="3"/>
  <c r="K274" i="3"/>
  <c r="R273" i="3"/>
  <c r="S273" i="3" s="1"/>
  <c r="Q273" i="3"/>
  <c r="O273" i="3"/>
  <c r="N273" i="3"/>
  <c r="M273" i="3"/>
  <c r="K273" i="3"/>
  <c r="R272" i="3"/>
  <c r="S272" i="3" s="1"/>
  <c r="Q272" i="3"/>
  <c r="O272" i="3"/>
  <c r="N272" i="3"/>
  <c r="M272" i="3"/>
  <c r="K272" i="3"/>
  <c r="R271" i="3"/>
  <c r="S271" i="3" s="1"/>
  <c r="Q271" i="3"/>
  <c r="O271" i="3"/>
  <c r="N271" i="3"/>
  <c r="M271" i="3"/>
  <c r="K271" i="3"/>
  <c r="R270" i="3"/>
  <c r="S270" i="3" s="1"/>
  <c r="Q270" i="3"/>
  <c r="O270" i="3"/>
  <c r="N270" i="3"/>
  <c r="M270" i="3"/>
  <c r="K270" i="3"/>
  <c r="R269" i="3"/>
  <c r="S269" i="3" s="1"/>
  <c r="Q269" i="3"/>
  <c r="O269" i="3"/>
  <c r="N269" i="3"/>
  <c r="M269" i="3"/>
  <c r="K269" i="3"/>
  <c r="R268" i="3"/>
  <c r="S268" i="3" s="1"/>
  <c r="Q268" i="3"/>
  <c r="O268" i="3"/>
  <c r="N268" i="3"/>
  <c r="M268" i="3"/>
  <c r="K268" i="3"/>
  <c r="R267" i="3"/>
  <c r="S267" i="3" s="1"/>
  <c r="Q267" i="3"/>
  <c r="O267" i="3"/>
  <c r="N267" i="3"/>
  <c r="M267" i="3"/>
  <c r="K267" i="3"/>
  <c r="R266" i="3"/>
  <c r="S266" i="3" s="1"/>
  <c r="Q266" i="3"/>
  <c r="O266" i="3"/>
  <c r="N266" i="3"/>
  <c r="M266" i="3"/>
  <c r="K266" i="3"/>
  <c r="R265" i="3"/>
  <c r="S265" i="3" s="1"/>
  <c r="Q265" i="3"/>
  <c r="O265" i="3"/>
  <c r="N265" i="3"/>
  <c r="M265" i="3"/>
  <c r="K265" i="3"/>
  <c r="R264" i="3"/>
  <c r="S264" i="3" s="1"/>
  <c r="Q264" i="3"/>
  <c r="O264" i="3"/>
  <c r="N264" i="3"/>
  <c r="M264" i="3"/>
  <c r="K264" i="3"/>
  <c r="R263" i="3"/>
  <c r="S263" i="3" s="1"/>
  <c r="Q263" i="3"/>
  <c r="O263" i="3"/>
  <c r="N263" i="3"/>
  <c r="M263" i="3"/>
  <c r="K263" i="3"/>
  <c r="R262" i="3"/>
  <c r="S262" i="3" s="1"/>
  <c r="Q262" i="3"/>
  <c r="O262" i="3"/>
  <c r="N262" i="3"/>
  <c r="M262" i="3"/>
  <c r="K262" i="3"/>
  <c r="R261" i="3"/>
  <c r="S261" i="3" s="1"/>
  <c r="Q261" i="3"/>
  <c r="O261" i="3"/>
  <c r="N261" i="3"/>
  <c r="M261" i="3"/>
  <c r="K261" i="3"/>
  <c r="R260" i="3"/>
  <c r="S260" i="3" s="1"/>
  <c r="Q260" i="3"/>
  <c r="O260" i="3"/>
  <c r="N260" i="3"/>
  <c r="M260" i="3"/>
  <c r="K260" i="3"/>
  <c r="R259" i="3"/>
  <c r="S259" i="3" s="1"/>
  <c r="Q259" i="3"/>
  <c r="O259" i="3"/>
  <c r="N259" i="3"/>
  <c r="M259" i="3"/>
  <c r="K259" i="3"/>
  <c r="R258" i="3"/>
  <c r="S258" i="3" s="1"/>
  <c r="Q258" i="3"/>
  <c r="O258" i="3"/>
  <c r="N258" i="3"/>
  <c r="M258" i="3"/>
  <c r="K258" i="3"/>
  <c r="R257" i="3"/>
  <c r="S257" i="3" s="1"/>
  <c r="Q257" i="3"/>
  <c r="O257" i="3"/>
  <c r="N257" i="3"/>
  <c r="M257" i="3"/>
  <c r="K257" i="3"/>
  <c r="R256" i="3"/>
  <c r="S256" i="3" s="1"/>
  <c r="Q256" i="3"/>
  <c r="O256" i="3"/>
  <c r="N256" i="3"/>
  <c r="M256" i="3"/>
  <c r="K256" i="3"/>
  <c r="R255" i="3"/>
  <c r="S255" i="3" s="1"/>
  <c r="Q255" i="3"/>
  <c r="O255" i="3"/>
  <c r="N255" i="3"/>
  <c r="M255" i="3"/>
  <c r="K255" i="3"/>
  <c r="R254" i="3"/>
  <c r="S254" i="3" s="1"/>
  <c r="Q254" i="3"/>
  <c r="O254" i="3"/>
  <c r="N254" i="3"/>
  <c r="M254" i="3"/>
  <c r="K254" i="3"/>
  <c r="R253" i="3"/>
  <c r="S253" i="3" s="1"/>
  <c r="Q253" i="3"/>
  <c r="O253" i="3"/>
  <c r="N253" i="3"/>
  <c r="M253" i="3"/>
  <c r="K253" i="3"/>
  <c r="R252" i="3"/>
  <c r="S252" i="3" s="1"/>
  <c r="Q252" i="3"/>
  <c r="O252" i="3"/>
  <c r="N252" i="3"/>
  <c r="M252" i="3"/>
  <c r="K252" i="3"/>
  <c r="R251" i="3"/>
  <c r="S251" i="3" s="1"/>
  <c r="Q251" i="3"/>
  <c r="O251" i="3"/>
  <c r="N251" i="3"/>
  <c r="M251" i="3"/>
  <c r="K251" i="3"/>
  <c r="R250" i="3"/>
  <c r="S250" i="3" s="1"/>
  <c r="Q250" i="3"/>
  <c r="O250" i="3"/>
  <c r="N250" i="3"/>
  <c r="M250" i="3"/>
  <c r="K250" i="3"/>
  <c r="R249" i="3"/>
  <c r="S249" i="3" s="1"/>
  <c r="Q249" i="3"/>
  <c r="O249" i="3"/>
  <c r="N249" i="3"/>
  <c r="M249" i="3"/>
  <c r="K249" i="3"/>
  <c r="R248" i="3"/>
  <c r="S248" i="3" s="1"/>
  <c r="Q248" i="3"/>
  <c r="O248" i="3"/>
  <c r="N248" i="3"/>
  <c r="M248" i="3"/>
  <c r="K248" i="3"/>
  <c r="R247" i="3"/>
  <c r="S247" i="3" s="1"/>
  <c r="Q247" i="3"/>
  <c r="O247" i="3"/>
  <c r="N247" i="3"/>
  <c r="M247" i="3"/>
  <c r="K247" i="3"/>
  <c r="R246" i="3"/>
  <c r="S246" i="3" s="1"/>
  <c r="Q246" i="3"/>
  <c r="O246" i="3"/>
  <c r="N246" i="3"/>
  <c r="M246" i="3"/>
  <c r="K246" i="3"/>
  <c r="R245" i="3"/>
  <c r="S245" i="3" s="1"/>
  <c r="Q245" i="3"/>
  <c r="O245" i="3"/>
  <c r="N245" i="3"/>
  <c r="M245" i="3"/>
  <c r="K245" i="3"/>
  <c r="R244" i="3"/>
  <c r="S244" i="3" s="1"/>
  <c r="Q244" i="3"/>
  <c r="O244" i="3"/>
  <c r="N244" i="3"/>
  <c r="M244" i="3"/>
  <c r="K244" i="3"/>
  <c r="R243" i="3"/>
  <c r="S243" i="3" s="1"/>
  <c r="Q243" i="3"/>
  <c r="O243" i="3"/>
  <c r="N243" i="3"/>
  <c r="M243" i="3"/>
  <c r="K243" i="3"/>
  <c r="R242" i="3"/>
  <c r="S242" i="3" s="1"/>
  <c r="Q242" i="3"/>
  <c r="O242" i="3"/>
  <c r="N242" i="3"/>
  <c r="M242" i="3"/>
  <c r="K242" i="3"/>
  <c r="R241" i="3"/>
  <c r="S241" i="3" s="1"/>
  <c r="Q241" i="3"/>
  <c r="O241" i="3"/>
  <c r="N241" i="3"/>
  <c r="M241" i="3"/>
  <c r="K241" i="3"/>
  <c r="R240" i="3"/>
  <c r="S240" i="3" s="1"/>
  <c r="Q240" i="3"/>
  <c r="O240" i="3"/>
  <c r="N240" i="3"/>
  <c r="M240" i="3"/>
  <c r="K240" i="3"/>
  <c r="R239" i="3"/>
  <c r="S239" i="3" s="1"/>
  <c r="Q239" i="3"/>
  <c r="O239" i="3"/>
  <c r="N239" i="3"/>
  <c r="M239" i="3"/>
  <c r="K239" i="3"/>
  <c r="R238" i="3"/>
  <c r="S238" i="3" s="1"/>
  <c r="Q238" i="3"/>
  <c r="O238" i="3"/>
  <c r="N238" i="3"/>
  <c r="M238" i="3"/>
  <c r="K238" i="3"/>
  <c r="R237" i="3"/>
  <c r="S237" i="3" s="1"/>
  <c r="Q237" i="3"/>
  <c r="O237" i="3"/>
  <c r="N237" i="3"/>
  <c r="M237" i="3"/>
  <c r="K237" i="3"/>
  <c r="R236" i="3"/>
  <c r="S236" i="3" s="1"/>
  <c r="Q236" i="3"/>
  <c r="O236" i="3"/>
  <c r="N236" i="3"/>
  <c r="M236" i="3"/>
  <c r="K236" i="3"/>
  <c r="R235" i="3"/>
  <c r="S235" i="3" s="1"/>
  <c r="Q235" i="3"/>
  <c r="O235" i="3"/>
  <c r="N235" i="3"/>
  <c r="M235" i="3"/>
  <c r="K235" i="3"/>
  <c r="R234" i="3"/>
  <c r="S234" i="3" s="1"/>
  <c r="Q234" i="3"/>
  <c r="O234" i="3"/>
  <c r="N234" i="3"/>
  <c r="M234" i="3"/>
  <c r="K234" i="3"/>
  <c r="R233" i="3"/>
  <c r="S233" i="3" s="1"/>
  <c r="Q233" i="3"/>
  <c r="O233" i="3"/>
  <c r="N233" i="3"/>
  <c r="M233" i="3"/>
  <c r="K233" i="3"/>
  <c r="R232" i="3"/>
  <c r="S232" i="3" s="1"/>
  <c r="Q232" i="3"/>
  <c r="O232" i="3"/>
  <c r="N232" i="3"/>
  <c r="M232" i="3"/>
  <c r="K232" i="3"/>
  <c r="R231" i="3"/>
  <c r="S231" i="3" s="1"/>
  <c r="Q231" i="3"/>
  <c r="O231" i="3"/>
  <c r="N231" i="3"/>
  <c r="M231" i="3"/>
  <c r="K231" i="3"/>
  <c r="R230" i="3"/>
  <c r="S230" i="3" s="1"/>
  <c r="Q230" i="3"/>
  <c r="O230" i="3"/>
  <c r="N230" i="3"/>
  <c r="M230" i="3"/>
  <c r="K230" i="3"/>
  <c r="R229" i="3"/>
  <c r="S229" i="3" s="1"/>
  <c r="Q229" i="3"/>
  <c r="O229" i="3"/>
  <c r="N229" i="3"/>
  <c r="M229" i="3"/>
  <c r="K229" i="3"/>
  <c r="R228" i="3"/>
  <c r="S228" i="3" s="1"/>
  <c r="Q228" i="3"/>
  <c r="O228" i="3"/>
  <c r="N228" i="3"/>
  <c r="M228" i="3"/>
  <c r="K228" i="3"/>
  <c r="R227" i="3"/>
  <c r="S227" i="3" s="1"/>
  <c r="Q227" i="3"/>
  <c r="O227" i="3"/>
  <c r="N227" i="3"/>
  <c r="M227" i="3"/>
  <c r="K227" i="3"/>
  <c r="R226" i="3"/>
  <c r="S226" i="3" s="1"/>
  <c r="Q226" i="3"/>
  <c r="O226" i="3"/>
  <c r="N226" i="3"/>
  <c r="M226" i="3"/>
  <c r="K226" i="3"/>
  <c r="R225" i="3"/>
  <c r="S225" i="3" s="1"/>
  <c r="Q225" i="3"/>
  <c r="O225" i="3"/>
  <c r="N225" i="3"/>
  <c r="M225" i="3"/>
  <c r="K225" i="3"/>
  <c r="R224" i="3"/>
  <c r="S224" i="3" s="1"/>
  <c r="Q224" i="3"/>
  <c r="O224" i="3"/>
  <c r="N224" i="3"/>
  <c r="M224" i="3"/>
  <c r="K224" i="3"/>
  <c r="R223" i="3"/>
  <c r="S223" i="3" s="1"/>
  <c r="Q223" i="3"/>
  <c r="O223" i="3"/>
  <c r="N223" i="3"/>
  <c r="M223" i="3"/>
  <c r="K223" i="3"/>
  <c r="R222" i="3"/>
  <c r="S222" i="3" s="1"/>
  <c r="Q222" i="3"/>
  <c r="O222" i="3"/>
  <c r="N222" i="3"/>
  <c r="M222" i="3"/>
  <c r="K222" i="3"/>
  <c r="R221" i="3"/>
  <c r="S221" i="3" s="1"/>
  <c r="Q221" i="3"/>
  <c r="O221" i="3"/>
  <c r="N221" i="3"/>
  <c r="M221" i="3"/>
  <c r="K221" i="3"/>
  <c r="R220" i="3"/>
  <c r="S220" i="3" s="1"/>
  <c r="Q220" i="3"/>
  <c r="O220" i="3"/>
  <c r="N220" i="3"/>
  <c r="M220" i="3"/>
  <c r="K220" i="3"/>
  <c r="R219" i="3"/>
  <c r="S219" i="3" s="1"/>
  <c r="Q219" i="3"/>
  <c r="O219" i="3"/>
  <c r="N219" i="3"/>
  <c r="M219" i="3"/>
  <c r="K219" i="3"/>
  <c r="R218" i="3"/>
  <c r="S218" i="3" s="1"/>
  <c r="Q218" i="3"/>
  <c r="O218" i="3"/>
  <c r="N218" i="3"/>
  <c r="M218" i="3"/>
  <c r="K218" i="3"/>
  <c r="R217" i="3"/>
  <c r="S217" i="3" s="1"/>
  <c r="Q217" i="3"/>
  <c r="O217" i="3"/>
  <c r="N217" i="3"/>
  <c r="M217" i="3"/>
  <c r="K217" i="3"/>
  <c r="R216" i="3"/>
  <c r="S216" i="3" s="1"/>
  <c r="Q216" i="3"/>
  <c r="O216" i="3"/>
  <c r="N216" i="3"/>
  <c r="M216" i="3"/>
  <c r="K216" i="3"/>
  <c r="R215" i="3"/>
  <c r="S215" i="3" s="1"/>
  <c r="Q215" i="3"/>
  <c r="O215" i="3"/>
  <c r="N215" i="3"/>
  <c r="M215" i="3"/>
  <c r="K215" i="3"/>
  <c r="R214" i="3"/>
  <c r="S214" i="3" s="1"/>
  <c r="Q214" i="3"/>
  <c r="O214" i="3"/>
  <c r="N214" i="3"/>
  <c r="M214" i="3"/>
  <c r="K214" i="3"/>
  <c r="R213" i="3"/>
  <c r="S213" i="3" s="1"/>
  <c r="Q213" i="3"/>
  <c r="O213" i="3"/>
  <c r="N213" i="3"/>
  <c r="M213" i="3"/>
  <c r="K213" i="3"/>
  <c r="R212" i="3"/>
  <c r="S212" i="3" s="1"/>
  <c r="Q212" i="3"/>
  <c r="O212" i="3"/>
  <c r="N212" i="3"/>
  <c r="M212" i="3"/>
  <c r="K212" i="3"/>
  <c r="R211" i="3"/>
  <c r="S211" i="3" s="1"/>
  <c r="Q211" i="3"/>
  <c r="O211" i="3"/>
  <c r="N211" i="3"/>
  <c r="M211" i="3"/>
  <c r="K211" i="3"/>
  <c r="R210" i="3"/>
  <c r="S210" i="3" s="1"/>
  <c r="Q210" i="3"/>
  <c r="O210" i="3"/>
  <c r="N210" i="3"/>
  <c r="M210" i="3"/>
  <c r="K210" i="3"/>
  <c r="R209" i="3"/>
  <c r="S209" i="3" s="1"/>
  <c r="Q209" i="3"/>
  <c r="O209" i="3"/>
  <c r="N209" i="3"/>
  <c r="M209" i="3"/>
  <c r="K209" i="3"/>
  <c r="R208" i="3"/>
  <c r="S208" i="3" s="1"/>
  <c r="Q208" i="3"/>
  <c r="O208" i="3"/>
  <c r="N208" i="3"/>
  <c r="M208" i="3"/>
  <c r="K208" i="3"/>
  <c r="R207" i="3"/>
  <c r="S207" i="3" s="1"/>
  <c r="Q207" i="3"/>
  <c r="O207" i="3"/>
  <c r="N207" i="3"/>
  <c r="M207" i="3"/>
  <c r="K207" i="3"/>
  <c r="R206" i="3"/>
  <c r="S206" i="3" s="1"/>
  <c r="Q206" i="3"/>
  <c r="O206" i="3"/>
  <c r="N206" i="3"/>
  <c r="M206" i="3"/>
  <c r="K206" i="3"/>
  <c r="R205" i="3"/>
  <c r="S205" i="3" s="1"/>
  <c r="Q205" i="3"/>
  <c r="O205" i="3"/>
  <c r="N205" i="3"/>
  <c r="M205" i="3"/>
  <c r="K205" i="3"/>
  <c r="R204" i="3"/>
  <c r="S204" i="3" s="1"/>
  <c r="Q204" i="3"/>
  <c r="O204" i="3"/>
  <c r="N204" i="3"/>
  <c r="M204" i="3"/>
  <c r="K204" i="3"/>
  <c r="R203" i="3"/>
  <c r="S203" i="3" s="1"/>
  <c r="Q203" i="3"/>
  <c r="O203" i="3"/>
  <c r="N203" i="3"/>
  <c r="M203" i="3"/>
  <c r="K203" i="3"/>
  <c r="R202" i="3"/>
  <c r="S202" i="3" s="1"/>
  <c r="Q202" i="3"/>
  <c r="O202" i="3"/>
  <c r="N202" i="3"/>
  <c r="M202" i="3"/>
  <c r="K202" i="3"/>
  <c r="R201" i="3"/>
  <c r="S201" i="3" s="1"/>
  <c r="Q201" i="3"/>
  <c r="O201" i="3"/>
  <c r="N201" i="3"/>
  <c r="M201" i="3"/>
  <c r="K201" i="3"/>
  <c r="R200" i="3"/>
  <c r="S200" i="3" s="1"/>
  <c r="Q200" i="3"/>
  <c r="O200" i="3"/>
  <c r="N200" i="3"/>
  <c r="M200" i="3"/>
  <c r="K200" i="3"/>
  <c r="R199" i="3"/>
  <c r="S199" i="3" s="1"/>
  <c r="Q199" i="3"/>
  <c r="O199" i="3"/>
  <c r="N199" i="3"/>
  <c r="M199" i="3"/>
  <c r="K199" i="3"/>
  <c r="R198" i="3"/>
  <c r="S198" i="3" s="1"/>
  <c r="Q198" i="3"/>
  <c r="O198" i="3"/>
  <c r="N198" i="3"/>
  <c r="M198" i="3"/>
  <c r="K198" i="3"/>
  <c r="R197" i="3"/>
  <c r="S197" i="3" s="1"/>
  <c r="Q197" i="3"/>
  <c r="O197" i="3"/>
  <c r="N197" i="3"/>
  <c r="M197" i="3"/>
  <c r="K197" i="3"/>
  <c r="R196" i="3"/>
  <c r="S196" i="3" s="1"/>
  <c r="Q196" i="3"/>
  <c r="O196" i="3"/>
  <c r="N196" i="3"/>
  <c r="M196" i="3"/>
  <c r="K196" i="3"/>
  <c r="R195" i="3"/>
  <c r="S195" i="3" s="1"/>
  <c r="Q195" i="3"/>
  <c r="O195" i="3"/>
  <c r="N195" i="3"/>
  <c r="M195" i="3"/>
  <c r="K195" i="3"/>
  <c r="R194" i="3"/>
  <c r="S194" i="3" s="1"/>
  <c r="Q194" i="3"/>
  <c r="O194" i="3"/>
  <c r="N194" i="3"/>
  <c r="M194" i="3"/>
  <c r="K194" i="3"/>
  <c r="R193" i="3"/>
  <c r="S193" i="3" s="1"/>
  <c r="Q193" i="3"/>
  <c r="O193" i="3"/>
  <c r="N193" i="3"/>
  <c r="M193" i="3"/>
  <c r="K193" i="3"/>
  <c r="R192" i="3"/>
  <c r="S192" i="3" s="1"/>
  <c r="Q192" i="3"/>
  <c r="O192" i="3"/>
  <c r="N192" i="3"/>
  <c r="M192" i="3"/>
  <c r="K192" i="3"/>
  <c r="R191" i="3"/>
  <c r="S191" i="3" s="1"/>
  <c r="Q191" i="3"/>
  <c r="O191" i="3"/>
  <c r="N191" i="3"/>
  <c r="M191" i="3"/>
  <c r="K191" i="3"/>
  <c r="R190" i="3"/>
  <c r="S190" i="3" s="1"/>
  <c r="Q190" i="3"/>
  <c r="O190" i="3"/>
  <c r="N190" i="3"/>
  <c r="M190" i="3"/>
  <c r="K190" i="3"/>
  <c r="R189" i="3"/>
  <c r="S189" i="3" s="1"/>
  <c r="Q189" i="3"/>
  <c r="O189" i="3"/>
  <c r="N189" i="3"/>
  <c r="M189" i="3"/>
  <c r="K189" i="3"/>
  <c r="R188" i="3"/>
  <c r="S188" i="3" s="1"/>
  <c r="Q188" i="3"/>
  <c r="O188" i="3"/>
  <c r="N188" i="3"/>
  <c r="M188" i="3"/>
  <c r="K188" i="3"/>
  <c r="R187" i="3"/>
  <c r="S187" i="3" s="1"/>
  <c r="Q187" i="3"/>
  <c r="O187" i="3"/>
  <c r="N187" i="3"/>
  <c r="M187" i="3"/>
  <c r="K187" i="3"/>
  <c r="R186" i="3"/>
  <c r="S186" i="3" s="1"/>
  <c r="Q186" i="3"/>
  <c r="O186" i="3"/>
  <c r="N186" i="3"/>
  <c r="M186" i="3"/>
  <c r="K186" i="3"/>
  <c r="R185" i="3"/>
  <c r="S185" i="3" s="1"/>
  <c r="Q185" i="3"/>
  <c r="O185" i="3"/>
  <c r="N185" i="3"/>
  <c r="M185" i="3"/>
  <c r="K185" i="3"/>
  <c r="R184" i="3"/>
  <c r="S184" i="3" s="1"/>
  <c r="Q184" i="3"/>
  <c r="O184" i="3"/>
  <c r="N184" i="3"/>
  <c r="M184" i="3"/>
  <c r="K184" i="3"/>
  <c r="R183" i="3"/>
  <c r="S183" i="3" s="1"/>
  <c r="Q183" i="3"/>
  <c r="O183" i="3"/>
  <c r="N183" i="3"/>
  <c r="M183" i="3"/>
  <c r="K183" i="3"/>
  <c r="R182" i="3"/>
  <c r="S182" i="3" s="1"/>
  <c r="Q182" i="3"/>
  <c r="O182" i="3"/>
  <c r="N182" i="3"/>
  <c r="M182" i="3"/>
  <c r="K182" i="3"/>
  <c r="R181" i="3"/>
  <c r="S181" i="3" s="1"/>
  <c r="Q181" i="3"/>
  <c r="O181" i="3"/>
  <c r="N181" i="3"/>
  <c r="M181" i="3"/>
  <c r="K181" i="3"/>
  <c r="R180" i="3"/>
  <c r="S180" i="3" s="1"/>
  <c r="Q180" i="3"/>
  <c r="O180" i="3"/>
  <c r="N180" i="3"/>
  <c r="M180" i="3"/>
  <c r="K180" i="3"/>
  <c r="R179" i="3"/>
  <c r="S179" i="3" s="1"/>
  <c r="Q179" i="3"/>
  <c r="O179" i="3"/>
  <c r="N179" i="3"/>
  <c r="M179" i="3"/>
  <c r="K179" i="3"/>
  <c r="R178" i="3"/>
  <c r="S178" i="3" s="1"/>
  <c r="Q178" i="3"/>
  <c r="O178" i="3"/>
  <c r="N178" i="3"/>
  <c r="M178" i="3"/>
  <c r="K178" i="3"/>
  <c r="R177" i="3"/>
  <c r="S177" i="3" s="1"/>
  <c r="Q177" i="3"/>
  <c r="O177" i="3"/>
  <c r="N177" i="3"/>
  <c r="M177" i="3"/>
  <c r="K177" i="3"/>
  <c r="R176" i="3"/>
  <c r="S176" i="3" s="1"/>
  <c r="Q176" i="3"/>
  <c r="O176" i="3"/>
  <c r="N176" i="3"/>
  <c r="M176" i="3"/>
  <c r="K176" i="3"/>
  <c r="R175" i="3"/>
  <c r="S175" i="3" s="1"/>
  <c r="Q175" i="3"/>
  <c r="O175" i="3"/>
  <c r="N175" i="3"/>
  <c r="M175" i="3"/>
  <c r="K175" i="3"/>
  <c r="R174" i="3"/>
  <c r="S174" i="3" s="1"/>
  <c r="Q174" i="3"/>
  <c r="O174" i="3"/>
  <c r="N174" i="3"/>
  <c r="M174" i="3"/>
  <c r="K174" i="3"/>
  <c r="R173" i="3"/>
  <c r="S173" i="3" s="1"/>
  <c r="Q173" i="3"/>
  <c r="O173" i="3"/>
  <c r="N173" i="3"/>
  <c r="M173" i="3"/>
  <c r="K173" i="3"/>
  <c r="R172" i="3"/>
  <c r="S172" i="3" s="1"/>
  <c r="Q172" i="3"/>
  <c r="O172" i="3"/>
  <c r="N172" i="3"/>
  <c r="M172" i="3"/>
  <c r="K172" i="3"/>
  <c r="R171" i="3"/>
  <c r="S171" i="3" s="1"/>
  <c r="Q171" i="3"/>
  <c r="O171" i="3"/>
  <c r="N171" i="3"/>
  <c r="M171" i="3"/>
  <c r="K171" i="3"/>
  <c r="R170" i="3"/>
  <c r="S170" i="3" s="1"/>
  <c r="Q170" i="3"/>
  <c r="O170" i="3"/>
  <c r="N170" i="3"/>
  <c r="M170" i="3"/>
  <c r="K170" i="3"/>
  <c r="R169" i="3"/>
  <c r="S169" i="3" s="1"/>
  <c r="Q169" i="3"/>
  <c r="O169" i="3"/>
  <c r="N169" i="3"/>
  <c r="M169" i="3"/>
  <c r="K169" i="3"/>
  <c r="R168" i="3"/>
  <c r="S168" i="3" s="1"/>
  <c r="Q168" i="3"/>
  <c r="O168" i="3"/>
  <c r="N168" i="3"/>
  <c r="M168" i="3"/>
  <c r="K168" i="3"/>
  <c r="R167" i="3"/>
  <c r="S167" i="3" s="1"/>
  <c r="Q167" i="3"/>
  <c r="O167" i="3"/>
  <c r="N167" i="3"/>
  <c r="M167" i="3"/>
  <c r="K167" i="3"/>
  <c r="R166" i="3"/>
  <c r="S166" i="3" s="1"/>
  <c r="Q166" i="3"/>
  <c r="O166" i="3"/>
  <c r="N166" i="3"/>
  <c r="M166" i="3"/>
  <c r="K166" i="3"/>
  <c r="R165" i="3"/>
  <c r="S165" i="3" s="1"/>
  <c r="Q165" i="3"/>
  <c r="O165" i="3"/>
  <c r="N165" i="3"/>
  <c r="M165" i="3"/>
  <c r="K165" i="3"/>
  <c r="R164" i="3"/>
  <c r="S164" i="3" s="1"/>
  <c r="Q164" i="3"/>
  <c r="O164" i="3"/>
  <c r="N164" i="3"/>
  <c r="M164" i="3"/>
  <c r="K164" i="3"/>
  <c r="R163" i="3"/>
  <c r="S163" i="3" s="1"/>
  <c r="Q163" i="3"/>
  <c r="O163" i="3"/>
  <c r="N163" i="3"/>
  <c r="M163" i="3"/>
  <c r="K163" i="3"/>
  <c r="R162" i="3"/>
  <c r="S162" i="3" s="1"/>
  <c r="Q162" i="3"/>
  <c r="O162" i="3"/>
  <c r="N162" i="3"/>
  <c r="M162" i="3"/>
  <c r="K162" i="3"/>
  <c r="R161" i="3"/>
  <c r="S161" i="3" s="1"/>
  <c r="Q161" i="3"/>
  <c r="O161" i="3"/>
  <c r="N161" i="3"/>
  <c r="M161" i="3"/>
  <c r="K161" i="3"/>
  <c r="R160" i="3"/>
  <c r="S160" i="3" s="1"/>
  <c r="Q160" i="3"/>
  <c r="O160" i="3"/>
  <c r="N160" i="3"/>
  <c r="M160" i="3"/>
  <c r="K160" i="3"/>
  <c r="R159" i="3"/>
  <c r="S159" i="3" s="1"/>
  <c r="Q159" i="3"/>
  <c r="O159" i="3"/>
  <c r="N159" i="3"/>
  <c r="M159" i="3"/>
  <c r="K159" i="3"/>
  <c r="R158" i="3"/>
  <c r="S158" i="3" s="1"/>
  <c r="Q158" i="3"/>
  <c r="O158" i="3"/>
  <c r="N158" i="3"/>
  <c r="M158" i="3"/>
  <c r="K158" i="3"/>
  <c r="R157" i="3"/>
  <c r="S157" i="3" s="1"/>
  <c r="Q157" i="3"/>
  <c r="O157" i="3"/>
  <c r="N157" i="3"/>
  <c r="M157" i="3"/>
  <c r="K157" i="3"/>
  <c r="R156" i="3"/>
  <c r="S156" i="3" s="1"/>
  <c r="Q156" i="3"/>
  <c r="O156" i="3"/>
  <c r="N156" i="3"/>
  <c r="M156" i="3"/>
  <c r="K156" i="3"/>
  <c r="R155" i="3"/>
  <c r="S155" i="3" s="1"/>
  <c r="Q155" i="3"/>
  <c r="O155" i="3"/>
  <c r="N155" i="3"/>
  <c r="M155" i="3"/>
  <c r="K155" i="3"/>
  <c r="R154" i="3"/>
  <c r="S154" i="3" s="1"/>
  <c r="Q154" i="3"/>
  <c r="O154" i="3"/>
  <c r="N154" i="3"/>
  <c r="M154" i="3"/>
  <c r="K154" i="3"/>
  <c r="R153" i="3"/>
  <c r="S153" i="3" s="1"/>
  <c r="Q153" i="3"/>
  <c r="O153" i="3"/>
  <c r="N153" i="3"/>
  <c r="M153" i="3"/>
  <c r="K153" i="3"/>
  <c r="R152" i="3"/>
  <c r="S152" i="3" s="1"/>
  <c r="Q152" i="3"/>
  <c r="O152" i="3"/>
  <c r="N152" i="3"/>
  <c r="M152" i="3"/>
  <c r="K152" i="3"/>
  <c r="R151" i="3"/>
  <c r="S151" i="3" s="1"/>
  <c r="Q151" i="3"/>
  <c r="O151" i="3"/>
  <c r="N151" i="3"/>
  <c r="M151" i="3"/>
  <c r="K151" i="3"/>
  <c r="R150" i="3"/>
  <c r="S150" i="3" s="1"/>
  <c r="Q150" i="3"/>
  <c r="O150" i="3"/>
  <c r="N150" i="3"/>
  <c r="M150" i="3"/>
  <c r="K150" i="3"/>
  <c r="R149" i="3"/>
  <c r="S149" i="3" s="1"/>
  <c r="Q149" i="3"/>
  <c r="O149" i="3"/>
  <c r="N149" i="3"/>
  <c r="M149" i="3"/>
  <c r="K149" i="3"/>
  <c r="R148" i="3"/>
  <c r="S148" i="3" s="1"/>
  <c r="Q148" i="3"/>
  <c r="O148" i="3"/>
  <c r="N148" i="3"/>
  <c r="M148" i="3"/>
  <c r="K148" i="3"/>
  <c r="R147" i="3"/>
  <c r="S147" i="3" s="1"/>
  <c r="Q147" i="3"/>
  <c r="O147" i="3"/>
  <c r="N147" i="3"/>
  <c r="M147" i="3"/>
  <c r="K147" i="3"/>
  <c r="R146" i="3"/>
  <c r="S146" i="3" s="1"/>
  <c r="Q146" i="3"/>
  <c r="O146" i="3"/>
  <c r="N146" i="3"/>
  <c r="M146" i="3"/>
  <c r="K146" i="3"/>
  <c r="R145" i="3"/>
  <c r="S145" i="3" s="1"/>
  <c r="Q145" i="3"/>
  <c r="O145" i="3"/>
  <c r="N145" i="3"/>
  <c r="M145" i="3"/>
  <c r="K145" i="3"/>
  <c r="R144" i="3"/>
  <c r="S144" i="3" s="1"/>
  <c r="Q144" i="3"/>
  <c r="O144" i="3"/>
  <c r="N144" i="3"/>
  <c r="M144" i="3"/>
  <c r="K144" i="3"/>
  <c r="R143" i="3"/>
  <c r="S143" i="3" s="1"/>
  <c r="Q143" i="3"/>
  <c r="O143" i="3"/>
  <c r="N143" i="3"/>
  <c r="M143" i="3"/>
  <c r="K143" i="3"/>
  <c r="R142" i="3"/>
  <c r="S142" i="3" s="1"/>
  <c r="Q142" i="3"/>
  <c r="O142" i="3"/>
  <c r="N142" i="3"/>
  <c r="M142" i="3"/>
  <c r="K142" i="3"/>
  <c r="R141" i="3"/>
  <c r="S141" i="3" s="1"/>
  <c r="Q141" i="3"/>
  <c r="O141" i="3"/>
  <c r="N141" i="3"/>
  <c r="M141" i="3"/>
  <c r="K141" i="3"/>
  <c r="R140" i="3"/>
  <c r="S140" i="3" s="1"/>
  <c r="Q140" i="3"/>
  <c r="O140" i="3"/>
  <c r="N140" i="3"/>
  <c r="M140" i="3"/>
  <c r="K140" i="3"/>
  <c r="R139" i="3"/>
  <c r="S139" i="3" s="1"/>
  <c r="Q139" i="3"/>
  <c r="O139" i="3"/>
  <c r="N139" i="3"/>
  <c r="M139" i="3"/>
  <c r="K139" i="3"/>
  <c r="R138" i="3"/>
  <c r="S138" i="3" s="1"/>
  <c r="Q138" i="3"/>
  <c r="O138" i="3"/>
  <c r="N138" i="3"/>
  <c r="M138" i="3"/>
  <c r="K138" i="3"/>
  <c r="R137" i="3"/>
  <c r="S137" i="3" s="1"/>
  <c r="Q137" i="3"/>
  <c r="O137" i="3"/>
  <c r="N137" i="3"/>
  <c r="M137" i="3"/>
  <c r="K137" i="3"/>
  <c r="R136" i="3"/>
  <c r="S136" i="3" s="1"/>
  <c r="Q136" i="3"/>
  <c r="O136" i="3"/>
  <c r="N136" i="3"/>
  <c r="M136" i="3"/>
  <c r="K136" i="3"/>
  <c r="R135" i="3"/>
  <c r="S135" i="3" s="1"/>
  <c r="Q135" i="3"/>
  <c r="O135" i="3"/>
  <c r="N135" i="3"/>
  <c r="M135" i="3"/>
  <c r="K135" i="3"/>
  <c r="R134" i="3"/>
  <c r="S134" i="3" s="1"/>
  <c r="Q134" i="3"/>
  <c r="O134" i="3"/>
  <c r="N134" i="3"/>
  <c r="M134" i="3"/>
  <c r="K134" i="3"/>
  <c r="R133" i="3"/>
  <c r="S133" i="3" s="1"/>
  <c r="Q133" i="3"/>
  <c r="O133" i="3"/>
  <c r="N133" i="3"/>
  <c r="M133" i="3"/>
  <c r="K133" i="3"/>
  <c r="R132" i="3"/>
  <c r="S132" i="3" s="1"/>
  <c r="Q132" i="3"/>
  <c r="O132" i="3"/>
  <c r="N132" i="3"/>
  <c r="M132" i="3"/>
  <c r="K132" i="3"/>
  <c r="R131" i="3"/>
  <c r="S131" i="3" s="1"/>
  <c r="Q131" i="3"/>
  <c r="O131" i="3"/>
  <c r="N131" i="3"/>
  <c r="M131" i="3"/>
  <c r="K131" i="3"/>
  <c r="R130" i="3"/>
  <c r="S130" i="3" s="1"/>
  <c r="Q130" i="3"/>
  <c r="O130" i="3"/>
  <c r="N130" i="3"/>
  <c r="M130" i="3"/>
  <c r="K130" i="3"/>
  <c r="R129" i="3"/>
  <c r="S129" i="3" s="1"/>
  <c r="Q129" i="3"/>
  <c r="O129" i="3"/>
  <c r="N129" i="3"/>
  <c r="M129" i="3"/>
  <c r="K129" i="3"/>
  <c r="R128" i="3"/>
  <c r="S128" i="3" s="1"/>
  <c r="Q128" i="3"/>
  <c r="O128" i="3"/>
  <c r="N128" i="3"/>
  <c r="M128" i="3"/>
  <c r="K128" i="3"/>
  <c r="R127" i="3"/>
  <c r="S127" i="3" s="1"/>
  <c r="Q127" i="3"/>
  <c r="O127" i="3"/>
  <c r="N127" i="3"/>
  <c r="M127" i="3"/>
  <c r="K127" i="3"/>
  <c r="R126" i="3"/>
  <c r="S126" i="3" s="1"/>
  <c r="Q126" i="3"/>
  <c r="O126" i="3"/>
  <c r="N126" i="3"/>
  <c r="M126" i="3"/>
  <c r="K126" i="3"/>
  <c r="R125" i="3"/>
  <c r="S125" i="3" s="1"/>
  <c r="Q125" i="3"/>
  <c r="O125" i="3"/>
  <c r="N125" i="3"/>
  <c r="M125" i="3"/>
  <c r="K125" i="3"/>
  <c r="R124" i="3"/>
  <c r="S124" i="3" s="1"/>
  <c r="Q124" i="3"/>
  <c r="O124" i="3"/>
  <c r="N124" i="3"/>
  <c r="M124" i="3"/>
  <c r="K124" i="3"/>
  <c r="R123" i="3"/>
  <c r="S123" i="3" s="1"/>
  <c r="Q123" i="3"/>
  <c r="O123" i="3"/>
  <c r="N123" i="3"/>
  <c r="M123" i="3"/>
  <c r="K123" i="3"/>
  <c r="R122" i="3"/>
  <c r="S122" i="3" s="1"/>
  <c r="Q122" i="3"/>
  <c r="O122" i="3"/>
  <c r="N122" i="3"/>
  <c r="M122" i="3"/>
  <c r="K122" i="3"/>
  <c r="R121" i="3"/>
  <c r="S121" i="3" s="1"/>
  <c r="Q121" i="3"/>
  <c r="O121" i="3"/>
  <c r="N121" i="3"/>
  <c r="M121" i="3"/>
  <c r="K121" i="3"/>
  <c r="R120" i="3"/>
  <c r="S120" i="3" s="1"/>
  <c r="Q120" i="3"/>
  <c r="O120" i="3"/>
  <c r="N120" i="3"/>
  <c r="M120" i="3"/>
  <c r="K120" i="3"/>
  <c r="R119" i="3"/>
  <c r="S119" i="3" s="1"/>
  <c r="Q119" i="3"/>
  <c r="O119" i="3"/>
  <c r="N119" i="3"/>
  <c r="M119" i="3"/>
  <c r="K119" i="3"/>
  <c r="R118" i="3"/>
  <c r="S118" i="3" s="1"/>
  <c r="Q118" i="3"/>
  <c r="O118" i="3"/>
  <c r="N118" i="3"/>
  <c r="M118" i="3"/>
  <c r="K118" i="3"/>
  <c r="R117" i="3"/>
  <c r="S117" i="3" s="1"/>
  <c r="Q117" i="3"/>
  <c r="O117" i="3"/>
  <c r="N117" i="3"/>
  <c r="M117" i="3"/>
  <c r="K117" i="3"/>
  <c r="R116" i="3"/>
  <c r="S116" i="3" s="1"/>
  <c r="Q116" i="3"/>
  <c r="O116" i="3"/>
  <c r="N116" i="3"/>
  <c r="M116" i="3"/>
  <c r="K116" i="3"/>
  <c r="R115" i="3"/>
  <c r="S115" i="3" s="1"/>
  <c r="Q115" i="3"/>
  <c r="O115" i="3"/>
  <c r="N115" i="3"/>
  <c r="M115" i="3"/>
  <c r="K115" i="3"/>
  <c r="R114" i="3"/>
  <c r="S114" i="3" s="1"/>
  <c r="Q114" i="3"/>
  <c r="O114" i="3"/>
  <c r="N114" i="3"/>
  <c r="M114" i="3"/>
  <c r="K114" i="3"/>
  <c r="R113" i="3"/>
  <c r="S113" i="3" s="1"/>
  <c r="Q113" i="3"/>
  <c r="O113" i="3"/>
  <c r="N113" i="3"/>
  <c r="M113" i="3"/>
  <c r="K113" i="3"/>
  <c r="R112" i="3"/>
  <c r="S112" i="3" s="1"/>
  <c r="Q112" i="3"/>
  <c r="O112" i="3"/>
  <c r="N112" i="3"/>
  <c r="M112" i="3"/>
  <c r="K112" i="3"/>
  <c r="R111" i="3"/>
  <c r="S111" i="3" s="1"/>
  <c r="Q111" i="3"/>
  <c r="O111" i="3"/>
  <c r="N111" i="3"/>
  <c r="M111" i="3"/>
  <c r="K111" i="3"/>
  <c r="R110" i="3"/>
  <c r="S110" i="3" s="1"/>
  <c r="Q110" i="3"/>
  <c r="O110" i="3"/>
  <c r="N110" i="3"/>
  <c r="M110" i="3"/>
  <c r="K110" i="3"/>
  <c r="R109" i="3"/>
  <c r="S109" i="3" s="1"/>
  <c r="Q109" i="3"/>
  <c r="O109" i="3"/>
  <c r="N109" i="3"/>
  <c r="M109" i="3"/>
  <c r="K109" i="3"/>
  <c r="R108" i="3"/>
  <c r="S108" i="3" s="1"/>
  <c r="Q108" i="3"/>
  <c r="O108" i="3"/>
  <c r="N108" i="3"/>
  <c r="M108" i="3"/>
  <c r="K108" i="3"/>
  <c r="R107" i="3"/>
  <c r="S107" i="3" s="1"/>
  <c r="Q107" i="3"/>
  <c r="O107" i="3"/>
  <c r="N107" i="3"/>
  <c r="M107" i="3"/>
  <c r="K107" i="3"/>
  <c r="R106" i="3"/>
  <c r="S106" i="3" s="1"/>
  <c r="Q106" i="3"/>
  <c r="O106" i="3"/>
  <c r="N106" i="3"/>
  <c r="M106" i="3"/>
  <c r="K106" i="3"/>
  <c r="R105" i="3"/>
  <c r="S105" i="3" s="1"/>
  <c r="Q105" i="3"/>
  <c r="O105" i="3"/>
  <c r="N105" i="3"/>
  <c r="M105" i="3"/>
  <c r="K105" i="3"/>
  <c r="R104" i="3"/>
  <c r="S104" i="3" s="1"/>
  <c r="Q104" i="3"/>
  <c r="O104" i="3"/>
  <c r="N104" i="3"/>
  <c r="M104" i="3"/>
  <c r="K104" i="3"/>
  <c r="R103" i="3"/>
  <c r="S103" i="3" s="1"/>
  <c r="Q103" i="3"/>
  <c r="O103" i="3"/>
  <c r="N103" i="3"/>
  <c r="M103" i="3"/>
  <c r="K103" i="3"/>
  <c r="R102" i="3"/>
  <c r="S102" i="3" s="1"/>
  <c r="Q102" i="3"/>
  <c r="O102" i="3"/>
  <c r="N102" i="3"/>
  <c r="M102" i="3"/>
  <c r="K102" i="3"/>
  <c r="R101" i="3"/>
  <c r="S101" i="3" s="1"/>
  <c r="Q101" i="3"/>
  <c r="O101" i="3"/>
  <c r="N101" i="3"/>
  <c r="M101" i="3"/>
  <c r="K101" i="3"/>
  <c r="R100" i="3"/>
  <c r="S100" i="3" s="1"/>
  <c r="Q100" i="3"/>
  <c r="O100" i="3"/>
  <c r="N100" i="3"/>
  <c r="M100" i="3"/>
  <c r="K100" i="3"/>
  <c r="R99" i="3"/>
  <c r="S99" i="3" s="1"/>
  <c r="Q99" i="3"/>
  <c r="O99" i="3"/>
  <c r="N99" i="3"/>
  <c r="M99" i="3"/>
  <c r="K99" i="3"/>
  <c r="R98" i="3"/>
  <c r="S98" i="3" s="1"/>
  <c r="Q98" i="3"/>
  <c r="O98" i="3"/>
  <c r="N98" i="3"/>
  <c r="M98" i="3"/>
  <c r="K98" i="3"/>
  <c r="R97" i="3"/>
  <c r="S97" i="3" s="1"/>
  <c r="Q97" i="3"/>
  <c r="O97" i="3"/>
  <c r="N97" i="3"/>
  <c r="M97" i="3"/>
  <c r="K97" i="3"/>
  <c r="R96" i="3"/>
  <c r="S96" i="3" s="1"/>
  <c r="Q96" i="3"/>
  <c r="O96" i="3"/>
  <c r="N96" i="3"/>
  <c r="M96" i="3"/>
  <c r="K96" i="3"/>
  <c r="R95" i="3"/>
  <c r="S95" i="3" s="1"/>
  <c r="Q95" i="3"/>
  <c r="O95" i="3"/>
  <c r="N95" i="3"/>
  <c r="M95" i="3"/>
  <c r="K95" i="3"/>
  <c r="R94" i="3"/>
  <c r="S94" i="3" s="1"/>
  <c r="Q94" i="3"/>
  <c r="O94" i="3"/>
  <c r="N94" i="3"/>
  <c r="M94" i="3"/>
  <c r="K94" i="3"/>
  <c r="R93" i="3"/>
  <c r="S93" i="3" s="1"/>
  <c r="Q93" i="3"/>
  <c r="O93" i="3"/>
  <c r="N93" i="3"/>
  <c r="M93" i="3"/>
  <c r="K93" i="3"/>
  <c r="R92" i="3"/>
  <c r="S92" i="3" s="1"/>
  <c r="Q92" i="3"/>
  <c r="O92" i="3"/>
  <c r="N92" i="3"/>
  <c r="M92" i="3"/>
  <c r="K92" i="3"/>
  <c r="R91" i="3"/>
  <c r="S91" i="3" s="1"/>
  <c r="Q91" i="3"/>
  <c r="O91" i="3"/>
  <c r="N91" i="3"/>
  <c r="M91" i="3"/>
  <c r="K91" i="3"/>
  <c r="R90" i="3"/>
  <c r="S90" i="3" s="1"/>
  <c r="Q90" i="3"/>
  <c r="O90" i="3"/>
  <c r="N90" i="3"/>
  <c r="M90" i="3"/>
  <c r="K90" i="3"/>
  <c r="R89" i="3"/>
  <c r="S89" i="3" s="1"/>
  <c r="Q89" i="3"/>
  <c r="O89" i="3"/>
  <c r="N89" i="3"/>
  <c r="M89" i="3"/>
  <c r="K89" i="3"/>
  <c r="R88" i="3"/>
  <c r="S88" i="3" s="1"/>
  <c r="Q88" i="3"/>
  <c r="O88" i="3"/>
  <c r="N88" i="3"/>
  <c r="M88" i="3"/>
  <c r="K88" i="3"/>
  <c r="R87" i="3"/>
  <c r="S87" i="3" s="1"/>
  <c r="Q87" i="3"/>
  <c r="O87" i="3"/>
  <c r="N87" i="3"/>
  <c r="M87" i="3"/>
  <c r="K87" i="3"/>
  <c r="R86" i="3"/>
  <c r="S86" i="3" s="1"/>
  <c r="Q86" i="3"/>
  <c r="O86" i="3"/>
  <c r="N86" i="3"/>
  <c r="M86" i="3"/>
  <c r="K86" i="3"/>
  <c r="R85" i="3"/>
  <c r="S85" i="3" s="1"/>
  <c r="Q85" i="3"/>
  <c r="O85" i="3"/>
  <c r="N85" i="3"/>
  <c r="M85" i="3"/>
  <c r="K85" i="3"/>
  <c r="R84" i="3"/>
  <c r="S84" i="3" s="1"/>
  <c r="Q84" i="3"/>
  <c r="O84" i="3"/>
  <c r="N84" i="3"/>
  <c r="M84" i="3"/>
  <c r="K84" i="3"/>
  <c r="R83" i="3"/>
  <c r="S83" i="3" s="1"/>
  <c r="Q83" i="3"/>
  <c r="O83" i="3"/>
  <c r="N83" i="3"/>
  <c r="M83" i="3"/>
  <c r="K83" i="3"/>
  <c r="R82" i="3"/>
  <c r="S82" i="3" s="1"/>
  <c r="Q82" i="3"/>
  <c r="O82" i="3"/>
  <c r="N82" i="3"/>
  <c r="M82" i="3"/>
  <c r="K82" i="3"/>
  <c r="R81" i="3"/>
  <c r="S81" i="3" s="1"/>
  <c r="Q81" i="3"/>
  <c r="O81" i="3"/>
  <c r="N81" i="3"/>
  <c r="M81" i="3"/>
  <c r="K81" i="3"/>
  <c r="R80" i="3"/>
  <c r="S80" i="3" s="1"/>
  <c r="Q80" i="3"/>
  <c r="O80" i="3"/>
  <c r="N80" i="3"/>
  <c r="M80" i="3"/>
  <c r="K80" i="3"/>
  <c r="R79" i="3"/>
  <c r="S79" i="3" s="1"/>
  <c r="Q79" i="3"/>
  <c r="O79" i="3"/>
  <c r="N79" i="3"/>
  <c r="M79" i="3"/>
  <c r="K79" i="3"/>
  <c r="R78" i="3"/>
  <c r="S78" i="3" s="1"/>
  <c r="Q78" i="3"/>
  <c r="O78" i="3"/>
  <c r="N78" i="3"/>
  <c r="M78" i="3"/>
  <c r="K78" i="3"/>
  <c r="R77" i="3"/>
  <c r="S77" i="3" s="1"/>
  <c r="Q77" i="3"/>
  <c r="O77" i="3"/>
  <c r="N77" i="3"/>
  <c r="M77" i="3"/>
  <c r="K77" i="3"/>
  <c r="R76" i="3"/>
  <c r="S76" i="3" s="1"/>
  <c r="Q76" i="3"/>
  <c r="O76" i="3"/>
  <c r="N76" i="3"/>
  <c r="M76" i="3"/>
  <c r="K76" i="3"/>
  <c r="R75" i="3"/>
  <c r="S75" i="3" s="1"/>
  <c r="Q75" i="3"/>
  <c r="O75" i="3"/>
  <c r="N75" i="3"/>
  <c r="M75" i="3"/>
  <c r="K75" i="3"/>
  <c r="R74" i="3"/>
  <c r="S74" i="3" s="1"/>
  <c r="Q74" i="3"/>
  <c r="O74" i="3"/>
  <c r="N74" i="3"/>
  <c r="M74" i="3"/>
  <c r="K74" i="3"/>
  <c r="R73" i="3"/>
  <c r="S73" i="3" s="1"/>
  <c r="Q73" i="3"/>
  <c r="O73" i="3"/>
  <c r="N73" i="3"/>
  <c r="M73" i="3"/>
  <c r="K73" i="3"/>
  <c r="R72" i="3"/>
  <c r="S72" i="3" s="1"/>
  <c r="Q72" i="3"/>
  <c r="O72" i="3"/>
  <c r="N72" i="3"/>
  <c r="M72" i="3"/>
  <c r="K72" i="3"/>
  <c r="R71" i="3"/>
  <c r="S71" i="3" s="1"/>
  <c r="Q71" i="3"/>
  <c r="O71" i="3"/>
  <c r="N71" i="3"/>
  <c r="M71" i="3"/>
  <c r="K71" i="3"/>
  <c r="R70" i="3"/>
  <c r="S70" i="3" s="1"/>
  <c r="Q70" i="3"/>
  <c r="O70" i="3"/>
  <c r="N70" i="3"/>
  <c r="M70" i="3"/>
  <c r="K70" i="3"/>
  <c r="R69" i="3"/>
  <c r="S69" i="3" s="1"/>
  <c r="Q69" i="3"/>
  <c r="O69" i="3"/>
  <c r="N69" i="3"/>
  <c r="M69" i="3"/>
  <c r="K69" i="3"/>
  <c r="R68" i="3"/>
  <c r="S68" i="3" s="1"/>
  <c r="Q68" i="3"/>
  <c r="O68" i="3"/>
  <c r="N68" i="3"/>
  <c r="M68" i="3"/>
  <c r="K68" i="3"/>
  <c r="R67" i="3"/>
  <c r="S67" i="3" s="1"/>
  <c r="Q67" i="3"/>
  <c r="O67" i="3"/>
  <c r="N67" i="3"/>
  <c r="M67" i="3"/>
  <c r="K67" i="3"/>
  <c r="R66" i="3"/>
  <c r="S66" i="3" s="1"/>
  <c r="Q66" i="3"/>
  <c r="O66" i="3"/>
  <c r="N66" i="3"/>
  <c r="M66" i="3"/>
  <c r="K66" i="3"/>
  <c r="R65" i="3"/>
  <c r="S65" i="3" s="1"/>
  <c r="Q65" i="3"/>
  <c r="O65" i="3"/>
  <c r="N65" i="3"/>
  <c r="M65" i="3"/>
  <c r="K65" i="3"/>
  <c r="R64" i="3"/>
  <c r="S64" i="3" s="1"/>
  <c r="Q64" i="3"/>
  <c r="O64" i="3"/>
  <c r="N64" i="3"/>
  <c r="M64" i="3"/>
  <c r="K64" i="3"/>
  <c r="R63" i="3"/>
  <c r="S63" i="3" s="1"/>
  <c r="Q63" i="3"/>
  <c r="O63" i="3"/>
  <c r="N63" i="3"/>
  <c r="M63" i="3"/>
  <c r="K63" i="3"/>
  <c r="R62" i="3"/>
  <c r="S62" i="3" s="1"/>
  <c r="Q62" i="3"/>
  <c r="O62" i="3"/>
  <c r="N62" i="3"/>
  <c r="M62" i="3"/>
  <c r="K62" i="3"/>
  <c r="R61" i="3"/>
  <c r="S61" i="3" s="1"/>
  <c r="Q61" i="3"/>
  <c r="O61" i="3"/>
  <c r="N61" i="3"/>
  <c r="M61" i="3"/>
  <c r="K61" i="3"/>
  <c r="R60" i="3"/>
  <c r="S60" i="3" s="1"/>
  <c r="Q60" i="3"/>
  <c r="O60" i="3"/>
  <c r="N60" i="3"/>
  <c r="M60" i="3"/>
  <c r="K60" i="3"/>
  <c r="R59" i="3"/>
  <c r="S59" i="3" s="1"/>
  <c r="Q59" i="3"/>
  <c r="O59" i="3"/>
  <c r="N59" i="3"/>
  <c r="M59" i="3"/>
  <c r="K59" i="3"/>
  <c r="R58" i="3"/>
  <c r="S58" i="3" s="1"/>
  <c r="Q58" i="3"/>
  <c r="O58" i="3"/>
  <c r="N58" i="3"/>
  <c r="M58" i="3"/>
  <c r="K58" i="3"/>
  <c r="R57" i="3"/>
  <c r="S57" i="3" s="1"/>
  <c r="Q57" i="3"/>
  <c r="O57" i="3"/>
  <c r="N57" i="3"/>
  <c r="M57" i="3"/>
  <c r="K57" i="3"/>
  <c r="R56" i="3"/>
  <c r="S56" i="3" s="1"/>
  <c r="Q56" i="3"/>
  <c r="O56" i="3"/>
  <c r="N56" i="3"/>
  <c r="M56" i="3"/>
  <c r="K56" i="3"/>
  <c r="R55" i="3"/>
  <c r="S55" i="3" s="1"/>
  <c r="Q55" i="3"/>
  <c r="O55" i="3"/>
  <c r="N55" i="3"/>
  <c r="M55" i="3"/>
  <c r="K55" i="3"/>
  <c r="R54" i="3"/>
  <c r="S54" i="3" s="1"/>
  <c r="Q54" i="3"/>
  <c r="O54" i="3"/>
  <c r="N54" i="3"/>
  <c r="M54" i="3"/>
  <c r="K54" i="3"/>
  <c r="R53" i="3"/>
  <c r="S53" i="3" s="1"/>
  <c r="Q53" i="3"/>
  <c r="O53" i="3"/>
  <c r="N53" i="3"/>
  <c r="M53" i="3"/>
  <c r="K53" i="3"/>
  <c r="R52" i="3"/>
  <c r="S52" i="3" s="1"/>
  <c r="Q52" i="3"/>
  <c r="O52" i="3"/>
  <c r="N52" i="3"/>
  <c r="M52" i="3"/>
  <c r="K52" i="3"/>
  <c r="R51" i="3"/>
  <c r="S51" i="3" s="1"/>
  <c r="Q51" i="3"/>
  <c r="O51" i="3"/>
  <c r="N51" i="3"/>
  <c r="M51" i="3"/>
  <c r="K51" i="3"/>
  <c r="R50" i="3"/>
  <c r="S50" i="3" s="1"/>
  <c r="Q50" i="3"/>
  <c r="O50" i="3"/>
  <c r="N50" i="3"/>
  <c r="M50" i="3"/>
  <c r="K50" i="3"/>
  <c r="R49" i="3"/>
  <c r="S49" i="3" s="1"/>
  <c r="Q49" i="3"/>
  <c r="O49" i="3"/>
  <c r="N49" i="3"/>
  <c r="M49" i="3"/>
  <c r="K49" i="3"/>
  <c r="R48" i="3"/>
  <c r="S48" i="3" s="1"/>
  <c r="Q48" i="3"/>
  <c r="O48" i="3"/>
  <c r="N48" i="3"/>
  <c r="M48" i="3"/>
  <c r="K48" i="3"/>
  <c r="R47" i="3"/>
  <c r="S47" i="3" s="1"/>
  <c r="Q47" i="3"/>
  <c r="O47" i="3"/>
  <c r="N47" i="3"/>
  <c r="M47" i="3"/>
  <c r="K47" i="3"/>
  <c r="R46" i="3"/>
  <c r="S46" i="3" s="1"/>
  <c r="Q46" i="3"/>
  <c r="O46" i="3"/>
  <c r="N46" i="3"/>
  <c r="M46" i="3"/>
  <c r="K46" i="3"/>
  <c r="R45" i="3"/>
  <c r="S45" i="3" s="1"/>
  <c r="Q45" i="3"/>
  <c r="O45" i="3"/>
  <c r="N45" i="3"/>
  <c r="M45" i="3"/>
  <c r="K45" i="3"/>
  <c r="R44" i="3"/>
  <c r="S44" i="3" s="1"/>
  <c r="Q44" i="3"/>
  <c r="O44" i="3"/>
  <c r="N44" i="3"/>
  <c r="M44" i="3"/>
  <c r="K44" i="3"/>
  <c r="R43" i="3"/>
  <c r="S43" i="3" s="1"/>
  <c r="Q43" i="3"/>
  <c r="O43" i="3"/>
  <c r="N43" i="3"/>
  <c r="M43" i="3"/>
  <c r="K43" i="3"/>
  <c r="R42" i="3"/>
  <c r="S42" i="3" s="1"/>
  <c r="Q42" i="3"/>
  <c r="O42" i="3"/>
  <c r="N42" i="3"/>
  <c r="M42" i="3"/>
  <c r="K42" i="3"/>
  <c r="R41" i="3"/>
  <c r="S41" i="3" s="1"/>
  <c r="Q41" i="3"/>
  <c r="O41" i="3"/>
  <c r="N41" i="3"/>
  <c r="M41" i="3"/>
  <c r="K41" i="3"/>
  <c r="R40" i="3"/>
  <c r="S40" i="3" s="1"/>
  <c r="Q40" i="3"/>
  <c r="O40" i="3"/>
  <c r="N40" i="3"/>
  <c r="M40" i="3"/>
  <c r="K40" i="3"/>
  <c r="R39" i="3"/>
  <c r="S39" i="3" s="1"/>
  <c r="Q39" i="3"/>
  <c r="O39" i="3"/>
  <c r="N39" i="3"/>
  <c r="M39" i="3"/>
  <c r="K39" i="3"/>
  <c r="R38" i="3"/>
  <c r="S38" i="3" s="1"/>
  <c r="Q38" i="3"/>
  <c r="O38" i="3"/>
  <c r="N38" i="3"/>
  <c r="M38" i="3"/>
  <c r="K38" i="3"/>
  <c r="R37" i="3"/>
  <c r="S37" i="3" s="1"/>
  <c r="Q37" i="3"/>
  <c r="O37" i="3"/>
  <c r="N37" i="3"/>
  <c r="M37" i="3"/>
  <c r="K37" i="3"/>
  <c r="R36" i="3"/>
  <c r="S36" i="3" s="1"/>
  <c r="Q36" i="3"/>
  <c r="O36" i="3"/>
  <c r="N36" i="3"/>
  <c r="M36" i="3"/>
  <c r="K36" i="3"/>
  <c r="R35" i="3"/>
  <c r="S35" i="3" s="1"/>
  <c r="Q35" i="3"/>
  <c r="O35" i="3"/>
  <c r="N35" i="3"/>
  <c r="M35" i="3"/>
  <c r="K35" i="3"/>
  <c r="R34" i="3"/>
  <c r="S34" i="3" s="1"/>
  <c r="Q34" i="3"/>
  <c r="O34" i="3"/>
  <c r="N34" i="3"/>
  <c r="M34" i="3"/>
  <c r="K34" i="3"/>
  <c r="R33" i="3"/>
  <c r="S33" i="3" s="1"/>
  <c r="Q33" i="3"/>
  <c r="O33" i="3"/>
  <c r="N33" i="3"/>
  <c r="M33" i="3"/>
  <c r="K33" i="3"/>
  <c r="R32" i="3"/>
  <c r="S32" i="3" s="1"/>
  <c r="Q32" i="3"/>
  <c r="O32" i="3"/>
  <c r="N32" i="3"/>
  <c r="M32" i="3"/>
  <c r="K32" i="3"/>
  <c r="N31" i="3"/>
  <c r="M31" i="3"/>
  <c r="K31" i="3"/>
  <c r="N30" i="3"/>
  <c r="M30" i="3"/>
  <c r="K30" i="3"/>
  <c r="N29" i="3"/>
  <c r="M29" i="3"/>
  <c r="K29" i="3"/>
  <c r="N28" i="3"/>
  <c r="M28" i="3"/>
  <c r="K28" i="3"/>
  <c r="N27" i="3"/>
  <c r="M27" i="3"/>
  <c r="K27" i="3"/>
  <c r="N26" i="3"/>
  <c r="M26" i="3"/>
  <c r="K26" i="3"/>
  <c r="N25" i="3"/>
  <c r="M25" i="3"/>
  <c r="K25" i="3"/>
  <c r="N24" i="3"/>
  <c r="M24" i="3"/>
  <c r="K24" i="3"/>
  <c r="N23" i="3"/>
  <c r="M23" i="3"/>
  <c r="K23" i="3"/>
  <c r="N22" i="3"/>
  <c r="M22" i="3"/>
  <c r="K22" i="3"/>
  <c r="N21" i="3"/>
  <c r="M21" i="3"/>
  <c r="K21" i="3"/>
  <c r="N20" i="3"/>
  <c r="M20" i="3"/>
  <c r="K20" i="3"/>
  <c r="N19" i="3"/>
  <c r="M19" i="3"/>
  <c r="K19" i="3"/>
  <c r="N18" i="3"/>
  <c r="M18" i="3"/>
  <c r="K18" i="3"/>
  <c r="N17" i="3"/>
  <c r="M17" i="3"/>
  <c r="K17" i="3"/>
  <c r="N16" i="3"/>
  <c r="M16" i="3"/>
  <c r="K16" i="3"/>
  <c r="N15" i="3"/>
  <c r="M15" i="3"/>
  <c r="K15" i="3"/>
  <c r="N14" i="3"/>
  <c r="M14" i="3"/>
  <c r="K14" i="3"/>
  <c r="N13" i="3"/>
  <c r="M13" i="3"/>
  <c r="K13" i="3"/>
  <c r="N12" i="3"/>
  <c r="M12" i="3"/>
  <c r="K12" i="3"/>
  <c r="N11" i="3"/>
  <c r="M11" i="3"/>
  <c r="K11" i="3"/>
  <c r="N10" i="3"/>
  <c r="M10" i="3"/>
  <c r="K10" i="3"/>
  <c r="N9" i="3"/>
  <c r="M9" i="3"/>
  <c r="K9" i="3"/>
  <c r="N8" i="3"/>
  <c r="M8" i="3"/>
  <c r="K8" i="3"/>
  <c r="N7" i="3"/>
  <c r="M7" i="3"/>
  <c r="K7" i="3"/>
  <c r="N6" i="3"/>
  <c r="M6" i="3"/>
  <c r="K6" i="3"/>
  <c r="N5" i="3"/>
  <c r="M5" i="3"/>
  <c r="K5" i="3"/>
  <c r="N4" i="3"/>
  <c r="M4" i="3"/>
  <c r="K4" i="3"/>
  <c r="Q3" i="3"/>
  <c r="R3" i="3" s="1"/>
  <c r="N3" i="3"/>
  <c r="M3" i="3"/>
  <c r="K3" i="3"/>
  <c r="Q2" i="3"/>
  <c r="R2" i="3" s="1"/>
  <c r="N2" i="3"/>
  <c r="M2" i="3"/>
  <c r="K2" i="3"/>
  <c r="K1986" i="7" l="1"/>
  <c r="J1986" i="7"/>
  <c r="K1970" i="7"/>
  <c r="J1970" i="7"/>
  <c r="K1938" i="7"/>
  <c r="J1938" i="7"/>
  <c r="K1922" i="7"/>
  <c r="J1922" i="7"/>
  <c r="K1890" i="7"/>
  <c r="J1890" i="7"/>
  <c r="K1874" i="7"/>
  <c r="J1874" i="7"/>
  <c r="K1842" i="7"/>
  <c r="J1842" i="7"/>
  <c r="K1826" i="7"/>
  <c r="J1826" i="7"/>
  <c r="K1794" i="7"/>
  <c r="J1794" i="7"/>
  <c r="K1778" i="7"/>
  <c r="J1778" i="7"/>
  <c r="K1730" i="7"/>
  <c r="J1730" i="7"/>
  <c r="K1698" i="7"/>
  <c r="J1698" i="7"/>
  <c r="K1666" i="7"/>
  <c r="J1666" i="7"/>
  <c r="K1650" i="7"/>
  <c r="J1650" i="7"/>
  <c r="K1634" i="7"/>
  <c r="J1634" i="7"/>
  <c r="K1618" i="7"/>
  <c r="J1618" i="7"/>
  <c r="K1586" i="7"/>
  <c r="J1586" i="7"/>
  <c r="K1554" i="7"/>
  <c r="J1554" i="7"/>
  <c r="K1522" i="7"/>
  <c r="J1522" i="7"/>
  <c r="K1506" i="7"/>
  <c r="J1506" i="7"/>
  <c r="K1474" i="7"/>
  <c r="J1474" i="7"/>
  <c r="K1442" i="7"/>
  <c r="J1442" i="7"/>
  <c r="K1410" i="7"/>
  <c r="J1410" i="7"/>
  <c r="K1378" i="7"/>
  <c r="J1378" i="7"/>
  <c r="J1330" i="7"/>
  <c r="I1330" i="7"/>
  <c r="J1314" i="7"/>
  <c r="I1314" i="7"/>
  <c r="J1298" i="7"/>
  <c r="I1298" i="7"/>
  <c r="J1282" i="7"/>
  <c r="I1282" i="7"/>
  <c r="J1266" i="7"/>
  <c r="I1266" i="7"/>
  <c r="J1250" i="7"/>
  <c r="I1250" i="7"/>
  <c r="K1234" i="7"/>
  <c r="J1234" i="7"/>
  <c r="I1234" i="7"/>
  <c r="K1218" i="7"/>
  <c r="J1218" i="7"/>
  <c r="I1218" i="7"/>
  <c r="K1202" i="7"/>
  <c r="J1202" i="7"/>
  <c r="I1202" i="7"/>
  <c r="J1186" i="7"/>
  <c r="I1186" i="7"/>
  <c r="J1170" i="7"/>
  <c r="I1170" i="7"/>
  <c r="J1154" i="7"/>
  <c r="I1154" i="7"/>
  <c r="J1138" i="7"/>
  <c r="I1138" i="7"/>
  <c r="K1122" i="7"/>
  <c r="J1122" i="7"/>
  <c r="I1122" i="7"/>
  <c r="J1106" i="7"/>
  <c r="I1106" i="7"/>
  <c r="J1090" i="7"/>
  <c r="I1090" i="7"/>
  <c r="J1074" i="7"/>
  <c r="I1074" i="7"/>
  <c r="K1058" i="7"/>
  <c r="J1058" i="7"/>
  <c r="I1058" i="7"/>
  <c r="J1042" i="7"/>
  <c r="I1042" i="7"/>
  <c r="J1026" i="7"/>
  <c r="I1026" i="7"/>
  <c r="J1010" i="7"/>
  <c r="I1010" i="7"/>
  <c r="B994" i="7"/>
  <c r="J994" i="7"/>
  <c r="I994" i="7"/>
  <c r="J978" i="7"/>
  <c r="I978" i="7"/>
  <c r="D962" i="7"/>
  <c r="J962" i="7"/>
  <c r="I962" i="7"/>
  <c r="J946" i="7"/>
  <c r="I946" i="7"/>
  <c r="J930" i="7"/>
  <c r="I930" i="7"/>
  <c r="J914" i="7"/>
  <c r="I914" i="7"/>
  <c r="J898" i="7"/>
  <c r="I898" i="7"/>
  <c r="J882" i="7"/>
  <c r="I882" i="7"/>
  <c r="K850" i="7"/>
  <c r="J850" i="7"/>
  <c r="I850" i="7"/>
  <c r="K834" i="7"/>
  <c r="J834" i="7"/>
  <c r="I834" i="7"/>
  <c r="C818" i="7"/>
  <c r="J818" i="7"/>
  <c r="I818" i="7"/>
  <c r="K786" i="7"/>
  <c r="J786" i="7"/>
  <c r="I786" i="7"/>
  <c r="J770" i="7"/>
  <c r="I770" i="7"/>
  <c r="J754" i="7"/>
  <c r="I754" i="7"/>
  <c r="J738" i="7"/>
  <c r="I738" i="7"/>
  <c r="J722" i="7"/>
  <c r="I722" i="7"/>
  <c r="J690" i="7"/>
  <c r="I690" i="7"/>
  <c r="J658" i="7"/>
  <c r="I658" i="7"/>
  <c r="J626" i="7"/>
  <c r="I626" i="7"/>
  <c r="J610" i="7"/>
  <c r="I610" i="7"/>
  <c r="J594" i="7"/>
  <c r="I594" i="7"/>
  <c r="J578" i="7"/>
  <c r="I578" i="7"/>
  <c r="J562" i="7"/>
  <c r="I562" i="7"/>
  <c r="J546" i="7"/>
  <c r="I546" i="7"/>
  <c r="J530" i="7"/>
  <c r="I530" i="7"/>
  <c r="J514" i="7"/>
  <c r="I514" i="7"/>
  <c r="J498" i="7"/>
  <c r="I498" i="7"/>
  <c r="J482" i="7"/>
  <c r="I482" i="7"/>
  <c r="J466" i="7"/>
  <c r="I466" i="7"/>
  <c r="J450" i="7"/>
  <c r="I450" i="7"/>
  <c r="J434" i="7"/>
  <c r="I434" i="7"/>
  <c r="J418" i="7"/>
  <c r="I418" i="7"/>
  <c r="J402" i="7"/>
  <c r="I402" i="7"/>
  <c r="J386" i="7"/>
  <c r="I386" i="7"/>
  <c r="K370" i="7"/>
  <c r="J370" i="7"/>
  <c r="I370" i="7"/>
  <c r="J354" i="7"/>
  <c r="I354" i="7"/>
  <c r="J338" i="7"/>
  <c r="I338" i="7"/>
  <c r="K322" i="7"/>
  <c r="J322" i="7"/>
  <c r="I322" i="7"/>
  <c r="J306" i="7"/>
  <c r="I306" i="7"/>
  <c r="J290" i="7"/>
  <c r="I290" i="7"/>
  <c r="J274" i="7"/>
  <c r="I274" i="7"/>
  <c r="J258" i="7"/>
  <c r="I258" i="7"/>
  <c r="J242" i="7"/>
  <c r="I242" i="7"/>
  <c r="J226" i="7"/>
  <c r="I226" i="7"/>
  <c r="J210" i="7"/>
  <c r="I210" i="7"/>
  <c r="J194" i="7"/>
  <c r="I194" i="7"/>
  <c r="J178" i="7"/>
  <c r="I178" i="7"/>
  <c r="K162" i="7"/>
  <c r="J162" i="7"/>
  <c r="I162" i="7"/>
  <c r="J146" i="7"/>
  <c r="I146" i="7"/>
  <c r="J130" i="7"/>
  <c r="I130" i="7"/>
  <c r="J114" i="7"/>
  <c r="I114" i="7"/>
  <c r="J98" i="7"/>
  <c r="I98" i="7"/>
  <c r="J82" i="7"/>
  <c r="I82" i="7"/>
  <c r="J66" i="7"/>
  <c r="I66" i="7"/>
  <c r="J50" i="7"/>
  <c r="I50" i="7"/>
  <c r="J34" i="7"/>
  <c r="I34" i="7"/>
  <c r="J18" i="7"/>
  <c r="I18" i="7"/>
  <c r="J2" i="7"/>
  <c r="I2" i="7"/>
  <c r="I1991" i="7"/>
  <c r="I1975" i="7"/>
  <c r="I1959" i="7"/>
  <c r="I1943" i="7"/>
  <c r="I1927" i="7"/>
  <c r="I1911" i="7"/>
  <c r="I1895" i="7"/>
  <c r="I1857" i="7"/>
  <c r="I1838" i="7"/>
  <c r="I1819" i="7"/>
  <c r="I1797" i="7"/>
  <c r="I1778" i="7"/>
  <c r="I1756" i="7"/>
  <c r="I1730" i="7"/>
  <c r="I1636" i="7"/>
  <c r="I1604" i="7"/>
  <c r="I1572" i="7"/>
  <c r="I1538" i="7"/>
  <c r="I1492" i="7"/>
  <c r="I1447" i="7"/>
  <c r="I1410" i="7"/>
  <c r="I1364" i="7"/>
  <c r="I1188" i="7"/>
  <c r="I1124" i="7"/>
  <c r="I1060" i="7"/>
  <c r="I996" i="7"/>
  <c r="I919" i="7"/>
  <c r="I823" i="7"/>
  <c r="I700" i="7"/>
  <c r="I504" i="7"/>
  <c r="I298" i="7"/>
  <c r="B1985" i="7"/>
  <c r="J1985" i="7"/>
  <c r="K1969" i="7"/>
  <c r="J1969" i="7"/>
  <c r="K1937" i="7"/>
  <c r="J1937" i="7"/>
  <c r="K1921" i="7"/>
  <c r="J1921" i="7"/>
  <c r="K1889" i="7"/>
  <c r="J1889" i="7"/>
  <c r="K1873" i="7"/>
  <c r="J1873" i="7"/>
  <c r="K1841" i="7"/>
  <c r="J1841" i="7"/>
  <c r="K1825" i="7"/>
  <c r="J1825" i="7"/>
  <c r="B1809" i="7"/>
  <c r="J1809" i="7"/>
  <c r="K1793" i="7"/>
  <c r="J1793" i="7"/>
  <c r="K1777" i="7"/>
  <c r="J1777" i="7"/>
  <c r="K1761" i="7"/>
  <c r="J1761" i="7"/>
  <c r="K1729" i="7"/>
  <c r="J1729" i="7"/>
  <c r="K1697" i="7"/>
  <c r="J1697" i="7"/>
  <c r="K1665" i="7"/>
  <c r="J1665" i="7"/>
  <c r="K1649" i="7"/>
  <c r="J1649" i="7"/>
  <c r="K1633" i="7"/>
  <c r="J1633" i="7"/>
  <c r="K1617" i="7"/>
  <c r="J1617" i="7"/>
  <c r="C1601" i="7"/>
  <c r="J1601" i="7"/>
  <c r="K1585" i="7"/>
  <c r="J1585" i="7"/>
  <c r="K1553" i="7"/>
  <c r="J1553" i="7"/>
  <c r="K1537" i="7"/>
  <c r="J1537" i="7"/>
  <c r="K1521" i="7"/>
  <c r="J1521" i="7"/>
  <c r="K1505" i="7"/>
  <c r="J1505" i="7"/>
  <c r="B1473" i="7"/>
  <c r="J1473" i="7"/>
  <c r="K1441" i="7"/>
  <c r="J1441" i="7"/>
  <c r="K1409" i="7"/>
  <c r="J1409" i="7"/>
  <c r="K1377" i="7"/>
  <c r="J1377" i="7"/>
  <c r="J1329" i="7"/>
  <c r="I1329" i="7"/>
  <c r="K1313" i="7"/>
  <c r="J1313" i="7"/>
  <c r="I1313" i="7"/>
  <c r="J1297" i="7"/>
  <c r="I1297" i="7"/>
  <c r="J1281" i="7"/>
  <c r="I1281" i="7"/>
  <c r="J1265" i="7"/>
  <c r="I1265" i="7"/>
  <c r="J1249" i="7"/>
  <c r="I1249" i="7"/>
  <c r="J1233" i="7"/>
  <c r="I1233" i="7"/>
  <c r="K1217" i="7"/>
  <c r="J1217" i="7"/>
  <c r="I1217" i="7"/>
  <c r="K1201" i="7"/>
  <c r="J1201" i="7"/>
  <c r="I1201" i="7"/>
  <c r="J1185" i="7"/>
  <c r="I1185" i="7"/>
  <c r="B1169" i="7"/>
  <c r="J1169" i="7"/>
  <c r="I1169" i="7"/>
  <c r="J1153" i="7"/>
  <c r="I1153" i="7"/>
  <c r="J1137" i="7"/>
  <c r="I1137" i="7"/>
  <c r="K1121" i="7"/>
  <c r="J1121" i="7"/>
  <c r="I1121" i="7"/>
  <c r="J1105" i="7"/>
  <c r="I1105" i="7"/>
  <c r="J1089" i="7"/>
  <c r="I1089" i="7"/>
  <c r="K1073" i="7"/>
  <c r="J1073" i="7"/>
  <c r="I1073" i="7"/>
  <c r="K1057" i="7"/>
  <c r="J1057" i="7"/>
  <c r="I1057" i="7"/>
  <c r="J1041" i="7"/>
  <c r="I1041" i="7"/>
  <c r="J1025" i="7"/>
  <c r="I1025" i="7"/>
  <c r="C1009" i="7"/>
  <c r="J1009" i="7"/>
  <c r="I1009" i="7"/>
  <c r="K993" i="7"/>
  <c r="J993" i="7"/>
  <c r="I993" i="7"/>
  <c r="J977" i="7"/>
  <c r="I977" i="7"/>
  <c r="J961" i="7"/>
  <c r="I961" i="7"/>
  <c r="J945" i="7"/>
  <c r="I945" i="7"/>
  <c r="K929" i="7"/>
  <c r="J929" i="7"/>
  <c r="I929" i="7"/>
  <c r="J913" i="7"/>
  <c r="I913" i="7"/>
  <c r="B897" i="7"/>
  <c r="J897" i="7"/>
  <c r="I897" i="7"/>
  <c r="J881" i="7"/>
  <c r="I881" i="7"/>
  <c r="K833" i="7"/>
  <c r="J833" i="7"/>
  <c r="I833" i="7"/>
  <c r="J817" i="7"/>
  <c r="I817" i="7"/>
  <c r="K785" i="7"/>
  <c r="J785" i="7"/>
  <c r="J769" i="7"/>
  <c r="I769" i="7"/>
  <c r="J753" i="7"/>
  <c r="I753" i="7"/>
  <c r="J737" i="7"/>
  <c r="I737" i="7"/>
  <c r="J721" i="7"/>
  <c r="I721" i="7"/>
  <c r="J705" i="7"/>
  <c r="I705" i="7"/>
  <c r="J689" i="7"/>
  <c r="I689" i="7"/>
  <c r="J673" i="7"/>
  <c r="I673" i="7"/>
  <c r="J657" i="7"/>
  <c r="I657" i="7"/>
  <c r="J641" i="7"/>
  <c r="I641" i="7"/>
  <c r="J625" i="7"/>
  <c r="I625" i="7"/>
  <c r="J609" i="7"/>
  <c r="I609" i="7"/>
  <c r="J593" i="7"/>
  <c r="I593" i="7"/>
  <c r="J577" i="7"/>
  <c r="I577" i="7"/>
  <c r="J561" i="7"/>
  <c r="I561" i="7"/>
  <c r="J545" i="7"/>
  <c r="I545" i="7"/>
  <c r="J529" i="7"/>
  <c r="I529" i="7"/>
  <c r="J513" i="7"/>
  <c r="I513" i="7"/>
  <c r="J497" i="7"/>
  <c r="I497" i="7"/>
  <c r="J481" i="7"/>
  <c r="I481" i="7"/>
  <c r="I465" i="7"/>
  <c r="J465" i="7"/>
  <c r="J449" i="7"/>
  <c r="I449" i="7"/>
  <c r="J433" i="7"/>
  <c r="I433" i="7"/>
  <c r="J417" i="7"/>
  <c r="I417" i="7"/>
  <c r="J401" i="7"/>
  <c r="I401" i="7"/>
  <c r="J385" i="7"/>
  <c r="I385" i="7"/>
  <c r="K369" i="7"/>
  <c r="I369" i="7"/>
  <c r="J369" i="7"/>
  <c r="B353" i="7"/>
  <c r="J353" i="7"/>
  <c r="I353" i="7"/>
  <c r="J337" i="7"/>
  <c r="I337" i="7"/>
  <c r="K321" i="7"/>
  <c r="I321" i="7"/>
  <c r="J321" i="7"/>
  <c r="I305" i="7"/>
  <c r="J305" i="7"/>
  <c r="J289" i="7"/>
  <c r="I289" i="7"/>
  <c r="J273" i="7"/>
  <c r="I273" i="7"/>
  <c r="I257" i="7"/>
  <c r="J257" i="7"/>
  <c r="I241" i="7"/>
  <c r="J241" i="7"/>
  <c r="J225" i="7"/>
  <c r="I225" i="7"/>
  <c r="J209" i="7"/>
  <c r="I209" i="7"/>
  <c r="I193" i="7"/>
  <c r="J193" i="7"/>
  <c r="I177" i="7"/>
  <c r="J177" i="7"/>
  <c r="K161" i="7"/>
  <c r="J161" i="7"/>
  <c r="I161" i="7"/>
  <c r="J145" i="7"/>
  <c r="I145" i="7"/>
  <c r="I129" i="7"/>
  <c r="J129" i="7"/>
  <c r="J113" i="7"/>
  <c r="I113" i="7"/>
  <c r="J97" i="7"/>
  <c r="I97" i="7"/>
  <c r="J81" i="7"/>
  <c r="I81" i="7"/>
  <c r="J65" i="7"/>
  <c r="I65" i="7"/>
  <c r="J49" i="7"/>
  <c r="I49" i="7"/>
  <c r="J33" i="7"/>
  <c r="I33" i="7"/>
  <c r="J17" i="7"/>
  <c r="I17" i="7"/>
  <c r="I1990" i="7"/>
  <c r="I1974" i="7"/>
  <c r="I1958" i="7"/>
  <c r="I1942" i="7"/>
  <c r="I1926" i="7"/>
  <c r="I1910" i="7"/>
  <c r="I1894" i="7"/>
  <c r="I1856" i="7"/>
  <c r="I1815" i="7"/>
  <c r="I1777" i="7"/>
  <c r="I1751" i="7"/>
  <c r="I1729" i="7"/>
  <c r="I1571" i="7"/>
  <c r="I1537" i="7"/>
  <c r="I1491" i="7"/>
  <c r="I1446" i="7"/>
  <c r="I1409" i="7"/>
  <c r="I1363" i="7"/>
  <c r="I1187" i="7"/>
  <c r="I1123" i="7"/>
  <c r="I916" i="7"/>
  <c r="I822" i="7"/>
  <c r="I680" i="7"/>
  <c r="I492" i="7"/>
  <c r="I297" i="7"/>
  <c r="J1932" i="7"/>
  <c r="K1984" i="7"/>
  <c r="J1984" i="7"/>
  <c r="C1968" i="7"/>
  <c r="J1968" i="7"/>
  <c r="K1936" i="7"/>
  <c r="J1936" i="7"/>
  <c r="K1920" i="7"/>
  <c r="J1920" i="7"/>
  <c r="K1888" i="7"/>
  <c r="J1888" i="7"/>
  <c r="B1872" i="7"/>
  <c r="J1872" i="7"/>
  <c r="K1840" i="7"/>
  <c r="J1840" i="7"/>
  <c r="B1808" i="7"/>
  <c r="J1808" i="7"/>
  <c r="K1792" i="7"/>
  <c r="J1792" i="7"/>
  <c r="K1776" i="7"/>
  <c r="J1776" i="7"/>
  <c r="K1760" i="7"/>
  <c r="J1760" i="7"/>
  <c r="K1728" i="7"/>
  <c r="J1728" i="7"/>
  <c r="K1696" i="7"/>
  <c r="J1696" i="7"/>
  <c r="I1696" i="7"/>
  <c r="K1680" i="7"/>
  <c r="J1680" i="7"/>
  <c r="I1680" i="7"/>
  <c r="K1664" i="7"/>
  <c r="J1664" i="7"/>
  <c r="I1664" i="7"/>
  <c r="K1648" i="7"/>
  <c r="J1648" i="7"/>
  <c r="I1648" i="7"/>
  <c r="K1632" i="7"/>
  <c r="I1632" i="7"/>
  <c r="J1632" i="7"/>
  <c r="K1616" i="7"/>
  <c r="J1616" i="7"/>
  <c r="I1616" i="7"/>
  <c r="B1600" i="7"/>
  <c r="J1600" i="7"/>
  <c r="I1600" i="7"/>
  <c r="K1584" i="7"/>
  <c r="J1584" i="7"/>
  <c r="I1584" i="7"/>
  <c r="I1568" i="7"/>
  <c r="J1568" i="7"/>
  <c r="K1552" i="7"/>
  <c r="J1552" i="7"/>
  <c r="I1552" i="7"/>
  <c r="K1536" i="7"/>
  <c r="J1536" i="7"/>
  <c r="I1536" i="7"/>
  <c r="K1520" i="7"/>
  <c r="J1520" i="7"/>
  <c r="I1520" i="7"/>
  <c r="K1504" i="7"/>
  <c r="J1504" i="7"/>
  <c r="I1504" i="7"/>
  <c r="J1488" i="7"/>
  <c r="I1488" i="7"/>
  <c r="B1472" i="7"/>
  <c r="J1472" i="7"/>
  <c r="I1472" i="7"/>
  <c r="J1456" i="7"/>
  <c r="I1456" i="7"/>
  <c r="K1440" i="7"/>
  <c r="J1440" i="7"/>
  <c r="I1440" i="7"/>
  <c r="K1424" i="7"/>
  <c r="J1424" i="7"/>
  <c r="I1424" i="7"/>
  <c r="K1408" i="7"/>
  <c r="J1408" i="7"/>
  <c r="I1408" i="7"/>
  <c r="J1392" i="7"/>
  <c r="I1392" i="7"/>
  <c r="J1376" i="7"/>
  <c r="I1376" i="7"/>
  <c r="J1360" i="7"/>
  <c r="I1360" i="7"/>
  <c r="J1344" i="7"/>
  <c r="I1344" i="7"/>
  <c r="J1328" i="7"/>
  <c r="I1328" i="7"/>
  <c r="B1312" i="7"/>
  <c r="J1312" i="7"/>
  <c r="I1312" i="7"/>
  <c r="J1296" i="7"/>
  <c r="I1296" i="7"/>
  <c r="J1280" i="7"/>
  <c r="I1280" i="7"/>
  <c r="J1264" i="7"/>
  <c r="I1264" i="7"/>
  <c r="B1248" i="7"/>
  <c r="J1248" i="7"/>
  <c r="I1248" i="7"/>
  <c r="J1232" i="7"/>
  <c r="I1232" i="7"/>
  <c r="J1216" i="7"/>
  <c r="I1216" i="7"/>
  <c r="J1200" i="7"/>
  <c r="I1200" i="7"/>
  <c r="J1184" i="7"/>
  <c r="I1184" i="7"/>
  <c r="J1168" i="7"/>
  <c r="I1168" i="7"/>
  <c r="J1152" i="7"/>
  <c r="I1152" i="7"/>
  <c r="J1136" i="7"/>
  <c r="I1136" i="7"/>
  <c r="J1120" i="7"/>
  <c r="I1120" i="7"/>
  <c r="J1104" i="7"/>
  <c r="I1104" i="7"/>
  <c r="J1088" i="7"/>
  <c r="I1088" i="7"/>
  <c r="J1072" i="7"/>
  <c r="I1072" i="7"/>
  <c r="J1056" i="7"/>
  <c r="I1056" i="7"/>
  <c r="J1040" i="7"/>
  <c r="I1040" i="7"/>
  <c r="J1024" i="7"/>
  <c r="I1024" i="7"/>
  <c r="J1008" i="7"/>
  <c r="I1008" i="7"/>
  <c r="J992" i="7"/>
  <c r="I992" i="7"/>
  <c r="J976" i="7"/>
  <c r="I976" i="7"/>
  <c r="J960" i="7"/>
  <c r="I960" i="7"/>
  <c r="J944" i="7"/>
  <c r="I944" i="7"/>
  <c r="J928" i="7"/>
  <c r="I928" i="7"/>
  <c r="J912" i="7"/>
  <c r="I912" i="7"/>
  <c r="B896" i="7"/>
  <c r="I896" i="7"/>
  <c r="J880" i="7"/>
  <c r="I880" i="7"/>
  <c r="J864" i="7"/>
  <c r="I864" i="7"/>
  <c r="J848" i="7"/>
  <c r="I848" i="7"/>
  <c r="J832" i="7"/>
  <c r="I832" i="7"/>
  <c r="J816" i="7"/>
  <c r="I816" i="7"/>
  <c r="B800" i="7"/>
  <c r="J800" i="7"/>
  <c r="I800" i="7"/>
  <c r="J784" i="7"/>
  <c r="I784" i="7"/>
  <c r="J768" i="7"/>
  <c r="I768" i="7"/>
  <c r="C752" i="7"/>
  <c r="J752" i="7"/>
  <c r="I752" i="7"/>
  <c r="J736" i="7"/>
  <c r="I736" i="7"/>
  <c r="J720" i="7"/>
  <c r="I720" i="7"/>
  <c r="J704" i="7"/>
  <c r="I704" i="7"/>
  <c r="J688" i="7"/>
  <c r="I688" i="7"/>
  <c r="J672" i="7"/>
  <c r="I672" i="7"/>
  <c r="J656" i="7"/>
  <c r="I656" i="7"/>
  <c r="J640" i="7"/>
  <c r="I640" i="7"/>
  <c r="J624" i="7"/>
  <c r="I624" i="7"/>
  <c r="J608" i="7"/>
  <c r="I608" i="7"/>
  <c r="B592" i="7"/>
  <c r="J592" i="7"/>
  <c r="I592" i="7"/>
  <c r="J576" i="7"/>
  <c r="I576" i="7"/>
  <c r="J560" i="7"/>
  <c r="I560" i="7"/>
  <c r="J544" i="7"/>
  <c r="I544" i="7"/>
  <c r="J528" i="7"/>
  <c r="I528" i="7"/>
  <c r="J512" i="7"/>
  <c r="I512" i="7"/>
  <c r="J496" i="7"/>
  <c r="I496" i="7"/>
  <c r="J480" i="7"/>
  <c r="I480" i="7"/>
  <c r="J464" i="7"/>
  <c r="I464" i="7"/>
  <c r="J448" i="7"/>
  <c r="I448" i="7"/>
  <c r="J432" i="7"/>
  <c r="I432" i="7"/>
  <c r="J416" i="7"/>
  <c r="I416" i="7"/>
  <c r="J400" i="7"/>
  <c r="I400" i="7"/>
  <c r="J384" i="7"/>
  <c r="I384" i="7"/>
  <c r="J368" i="7"/>
  <c r="I368" i="7"/>
  <c r="B352" i="7"/>
  <c r="J352" i="7"/>
  <c r="I352" i="7"/>
  <c r="J336" i="7"/>
  <c r="I336" i="7"/>
  <c r="J320" i="7"/>
  <c r="I320" i="7"/>
  <c r="J304" i="7"/>
  <c r="I304" i="7"/>
  <c r="K288" i="7"/>
  <c r="J288" i="7"/>
  <c r="I288" i="7"/>
  <c r="J272" i="7"/>
  <c r="I272" i="7"/>
  <c r="J256" i="7"/>
  <c r="I256" i="7"/>
  <c r="J240" i="7"/>
  <c r="I240" i="7"/>
  <c r="J224" i="7"/>
  <c r="I224" i="7"/>
  <c r="J208" i="7"/>
  <c r="I208" i="7"/>
  <c r="J192" i="7"/>
  <c r="I192" i="7"/>
  <c r="B176" i="7"/>
  <c r="J176" i="7"/>
  <c r="I176" i="7"/>
  <c r="J160" i="7"/>
  <c r="I160" i="7"/>
  <c r="J144" i="7"/>
  <c r="I144" i="7"/>
  <c r="J128" i="7"/>
  <c r="I128" i="7"/>
  <c r="J112" i="7"/>
  <c r="I112" i="7"/>
  <c r="J96" i="7"/>
  <c r="I96" i="7"/>
  <c r="J80" i="7"/>
  <c r="I80" i="7"/>
  <c r="J64" i="7"/>
  <c r="I64" i="7"/>
  <c r="J48" i="7"/>
  <c r="I48" i="7"/>
  <c r="K32" i="7"/>
  <c r="J32" i="7"/>
  <c r="I32" i="7"/>
  <c r="J16" i="7"/>
  <c r="I16" i="7"/>
  <c r="I1957" i="7"/>
  <c r="I1925" i="7"/>
  <c r="I1909" i="7"/>
  <c r="I1874" i="7"/>
  <c r="I1836" i="7"/>
  <c r="I1814" i="7"/>
  <c r="I1776" i="7"/>
  <c r="I1750" i="7"/>
  <c r="I1728" i="7"/>
  <c r="I1698" i="7"/>
  <c r="I1666" i="7"/>
  <c r="I1634" i="7"/>
  <c r="I1602" i="7"/>
  <c r="I1570" i="7"/>
  <c r="I1527" i="7"/>
  <c r="I1490" i="7"/>
  <c r="I1399" i="7"/>
  <c r="I1362" i="7"/>
  <c r="I1303" i="7"/>
  <c r="I1239" i="7"/>
  <c r="I1175" i="7"/>
  <c r="I1111" i="7"/>
  <c r="I1047" i="7"/>
  <c r="I983" i="7"/>
  <c r="I915" i="7"/>
  <c r="I674" i="7"/>
  <c r="I491" i="7"/>
  <c r="I252" i="7"/>
  <c r="J1912" i="7"/>
  <c r="K1983" i="7"/>
  <c r="J1983" i="7"/>
  <c r="K1967" i="7"/>
  <c r="J1967" i="7"/>
  <c r="K1935" i="7"/>
  <c r="J1935" i="7"/>
  <c r="K1919" i="7"/>
  <c r="J1919" i="7"/>
  <c r="K1887" i="7"/>
  <c r="J1887" i="7"/>
  <c r="K1871" i="7"/>
  <c r="J1871" i="7"/>
  <c r="K1855" i="7"/>
  <c r="J1855" i="7"/>
  <c r="K1839" i="7"/>
  <c r="J1839" i="7"/>
  <c r="K1823" i="7"/>
  <c r="J1823" i="7"/>
  <c r="B1807" i="7"/>
  <c r="J1807" i="7"/>
  <c r="K1791" i="7"/>
  <c r="J1791" i="7"/>
  <c r="K1775" i="7"/>
  <c r="J1775" i="7"/>
  <c r="K1759" i="7"/>
  <c r="J1759" i="7"/>
  <c r="I1759" i="7"/>
  <c r="J1743" i="7"/>
  <c r="I1743" i="7"/>
  <c r="K1727" i="7"/>
  <c r="J1727" i="7"/>
  <c r="I1727" i="7"/>
  <c r="J1711" i="7"/>
  <c r="I1711" i="7"/>
  <c r="K1695" i="7"/>
  <c r="J1695" i="7"/>
  <c r="I1695" i="7"/>
  <c r="B1679" i="7"/>
  <c r="J1679" i="7"/>
  <c r="I1679" i="7"/>
  <c r="K1663" i="7"/>
  <c r="J1663" i="7"/>
  <c r="I1663" i="7"/>
  <c r="K1647" i="7"/>
  <c r="J1647" i="7"/>
  <c r="I1647" i="7"/>
  <c r="K1631" i="7"/>
  <c r="J1631" i="7"/>
  <c r="I1631" i="7"/>
  <c r="K1615" i="7"/>
  <c r="J1615" i="7"/>
  <c r="I1615" i="7"/>
  <c r="J1599" i="7"/>
  <c r="I1599" i="7"/>
  <c r="K1583" i="7"/>
  <c r="J1583" i="7"/>
  <c r="I1583" i="7"/>
  <c r="K1567" i="7"/>
  <c r="J1567" i="7"/>
  <c r="I1567" i="7"/>
  <c r="K1551" i="7"/>
  <c r="J1551" i="7"/>
  <c r="I1551" i="7"/>
  <c r="K1535" i="7"/>
  <c r="J1535" i="7"/>
  <c r="I1535" i="7"/>
  <c r="K1519" i="7"/>
  <c r="J1519" i="7"/>
  <c r="I1519" i="7"/>
  <c r="K1503" i="7"/>
  <c r="J1503" i="7"/>
  <c r="I1503" i="7"/>
  <c r="J1487" i="7"/>
  <c r="I1487" i="7"/>
  <c r="K1471" i="7"/>
  <c r="J1471" i="7"/>
  <c r="I1471" i="7"/>
  <c r="J1455" i="7"/>
  <c r="I1455" i="7"/>
  <c r="K1439" i="7"/>
  <c r="J1439" i="7"/>
  <c r="I1439" i="7"/>
  <c r="K1423" i="7"/>
  <c r="J1423" i="7"/>
  <c r="I1423" i="7"/>
  <c r="J1407" i="7"/>
  <c r="I1407" i="7"/>
  <c r="J1391" i="7"/>
  <c r="I1391" i="7"/>
  <c r="K1375" i="7"/>
  <c r="J1375" i="7"/>
  <c r="I1375" i="7"/>
  <c r="K1359" i="7"/>
  <c r="J1359" i="7"/>
  <c r="I1359" i="7"/>
  <c r="J1343" i="7"/>
  <c r="I1343" i="7"/>
  <c r="J1327" i="7"/>
  <c r="I1327" i="7"/>
  <c r="J1311" i="7"/>
  <c r="I1311" i="7"/>
  <c r="J1295" i="7"/>
  <c r="I1295" i="7"/>
  <c r="K1279" i="7"/>
  <c r="J1279" i="7"/>
  <c r="I1279" i="7"/>
  <c r="J1263" i="7"/>
  <c r="I1263" i="7"/>
  <c r="B1247" i="7"/>
  <c r="J1247" i="7"/>
  <c r="I1247" i="7"/>
  <c r="J1231" i="7"/>
  <c r="I1231" i="7"/>
  <c r="J1215" i="7"/>
  <c r="I1215" i="7"/>
  <c r="K1199" i="7"/>
  <c r="J1199" i="7"/>
  <c r="I1199" i="7"/>
  <c r="J1183" i="7"/>
  <c r="I1183" i="7"/>
  <c r="B1167" i="7"/>
  <c r="J1167" i="7"/>
  <c r="I1167" i="7"/>
  <c r="J1151" i="7"/>
  <c r="I1151" i="7"/>
  <c r="J1135" i="7"/>
  <c r="I1135" i="7"/>
  <c r="K1119" i="7"/>
  <c r="J1119" i="7"/>
  <c r="I1119" i="7"/>
  <c r="J1087" i="7"/>
  <c r="I1087" i="7"/>
  <c r="J1071" i="7"/>
  <c r="I1071" i="7"/>
  <c r="K1055" i="7"/>
  <c r="J1055" i="7"/>
  <c r="I1055" i="7"/>
  <c r="J1039" i="7"/>
  <c r="I1039" i="7"/>
  <c r="J1023" i="7"/>
  <c r="I1023" i="7"/>
  <c r="J1007" i="7"/>
  <c r="I1007" i="7"/>
  <c r="D991" i="7"/>
  <c r="J991" i="7"/>
  <c r="I991" i="7"/>
  <c r="J975" i="7"/>
  <c r="I975" i="7"/>
  <c r="J959" i="7"/>
  <c r="I959" i="7"/>
  <c r="J943" i="7"/>
  <c r="I943" i="7"/>
  <c r="J927" i="7"/>
  <c r="I927" i="7"/>
  <c r="J911" i="7"/>
  <c r="I911" i="7"/>
  <c r="J895" i="7"/>
  <c r="I895" i="7"/>
  <c r="J879" i="7"/>
  <c r="I879" i="7"/>
  <c r="J863" i="7"/>
  <c r="I863" i="7"/>
  <c r="I847" i="7"/>
  <c r="J847" i="7"/>
  <c r="J831" i="7"/>
  <c r="I831" i="7"/>
  <c r="J815" i="7"/>
  <c r="I815" i="7"/>
  <c r="J799" i="7"/>
  <c r="I799" i="7"/>
  <c r="J783" i="7"/>
  <c r="I783" i="7"/>
  <c r="J767" i="7"/>
  <c r="I767" i="7"/>
  <c r="C751" i="7"/>
  <c r="J751" i="7"/>
  <c r="I751" i="7"/>
  <c r="J735" i="7"/>
  <c r="I735" i="7"/>
  <c r="J719" i="7"/>
  <c r="I719" i="7"/>
  <c r="I703" i="7"/>
  <c r="J703" i="7"/>
  <c r="J687" i="7"/>
  <c r="I687" i="7"/>
  <c r="I671" i="7"/>
  <c r="J671" i="7"/>
  <c r="J655" i="7"/>
  <c r="I655" i="7"/>
  <c r="I639" i="7"/>
  <c r="J639" i="7"/>
  <c r="J623" i="7"/>
  <c r="I623" i="7"/>
  <c r="J607" i="7"/>
  <c r="I607" i="7"/>
  <c r="B591" i="7"/>
  <c r="J591" i="7"/>
  <c r="I591" i="7"/>
  <c r="I575" i="7"/>
  <c r="J575" i="7"/>
  <c r="J559" i="7"/>
  <c r="I559" i="7"/>
  <c r="I543" i="7"/>
  <c r="J543" i="7"/>
  <c r="J527" i="7"/>
  <c r="I527" i="7"/>
  <c r="I511" i="7"/>
  <c r="J511" i="7"/>
  <c r="J495" i="7"/>
  <c r="I495" i="7"/>
  <c r="J479" i="7"/>
  <c r="I479" i="7"/>
  <c r="J463" i="7"/>
  <c r="I463" i="7"/>
  <c r="J447" i="7"/>
  <c r="I447" i="7"/>
  <c r="J431" i="7"/>
  <c r="I431" i="7"/>
  <c r="J415" i="7"/>
  <c r="I415" i="7"/>
  <c r="J399" i="7"/>
  <c r="I399" i="7"/>
  <c r="J383" i="7"/>
  <c r="I383" i="7"/>
  <c r="J367" i="7"/>
  <c r="I367" i="7"/>
  <c r="J351" i="7"/>
  <c r="I351" i="7"/>
  <c r="J335" i="7"/>
  <c r="I335" i="7"/>
  <c r="J319" i="7"/>
  <c r="I319" i="7"/>
  <c r="J303" i="7"/>
  <c r="I303" i="7"/>
  <c r="K287" i="7"/>
  <c r="J287" i="7"/>
  <c r="I287" i="7"/>
  <c r="J271" i="7"/>
  <c r="I271" i="7"/>
  <c r="J255" i="7"/>
  <c r="I255" i="7"/>
  <c r="K239" i="7"/>
  <c r="J239" i="7"/>
  <c r="I239" i="7"/>
  <c r="J223" i="7"/>
  <c r="I223" i="7"/>
  <c r="J207" i="7"/>
  <c r="I207" i="7"/>
  <c r="J191" i="7"/>
  <c r="I191" i="7"/>
  <c r="J175" i="7"/>
  <c r="I175" i="7"/>
  <c r="J159" i="7"/>
  <c r="I159" i="7"/>
  <c r="J143" i="7"/>
  <c r="I143" i="7"/>
  <c r="J127" i="7"/>
  <c r="I127" i="7"/>
  <c r="J111" i="7"/>
  <c r="I111" i="7"/>
  <c r="J95" i="7"/>
  <c r="I95" i="7"/>
  <c r="J79" i="7"/>
  <c r="I79" i="7"/>
  <c r="J63" i="7"/>
  <c r="I63" i="7"/>
  <c r="J47" i="7"/>
  <c r="I47" i="7"/>
  <c r="K31" i="7"/>
  <c r="J31" i="7"/>
  <c r="I31" i="7"/>
  <c r="J15" i="7"/>
  <c r="I15" i="7"/>
  <c r="I1972" i="7"/>
  <c r="I1956" i="7"/>
  <c r="I1924" i="7"/>
  <c r="I1908" i="7"/>
  <c r="I1873" i="7"/>
  <c r="I1854" i="7"/>
  <c r="I1835" i="7"/>
  <c r="I1813" i="7"/>
  <c r="I1794" i="7"/>
  <c r="I1775" i="7"/>
  <c r="I1749" i="7"/>
  <c r="I1725" i="7"/>
  <c r="I1697" i="7"/>
  <c r="I1665" i="7"/>
  <c r="I1633" i="7"/>
  <c r="I1601" i="7"/>
  <c r="I1569" i="7"/>
  <c r="I1526" i="7"/>
  <c r="I1489" i="7"/>
  <c r="I1443" i="7"/>
  <c r="I1398" i="7"/>
  <c r="I1361" i="7"/>
  <c r="I1302" i="7"/>
  <c r="I1238" i="7"/>
  <c r="I1110" i="7"/>
  <c r="I1046" i="7"/>
  <c r="I982" i="7"/>
  <c r="I903" i="7"/>
  <c r="I802" i="7"/>
  <c r="I668" i="7"/>
  <c r="I470" i="7"/>
  <c r="I249" i="7"/>
  <c r="J1774" i="7"/>
  <c r="I1774" i="7"/>
  <c r="J1758" i="7"/>
  <c r="I1758" i="7"/>
  <c r="J1742" i="7"/>
  <c r="I1742" i="7"/>
  <c r="J1726" i="7"/>
  <c r="I1726" i="7"/>
  <c r="J1710" i="7"/>
  <c r="I1710" i="7"/>
  <c r="J1694" i="7"/>
  <c r="I1694" i="7"/>
  <c r="J1678" i="7"/>
  <c r="I1678" i="7"/>
  <c r="J1662" i="7"/>
  <c r="I1662" i="7"/>
  <c r="J1646" i="7"/>
  <c r="I1646" i="7"/>
  <c r="J1630" i="7"/>
  <c r="I1630" i="7"/>
  <c r="J1614" i="7"/>
  <c r="I1614" i="7"/>
  <c r="J1598" i="7"/>
  <c r="I1598" i="7"/>
  <c r="J1582" i="7"/>
  <c r="I1582" i="7"/>
  <c r="K1566" i="7"/>
  <c r="J1566" i="7"/>
  <c r="I1566" i="7"/>
  <c r="J1550" i="7"/>
  <c r="I1550" i="7"/>
  <c r="J1534" i="7"/>
  <c r="I1534" i="7"/>
  <c r="J1518" i="7"/>
  <c r="I1518" i="7"/>
  <c r="J1502" i="7"/>
  <c r="I1502" i="7"/>
  <c r="J1486" i="7"/>
  <c r="I1486" i="7"/>
  <c r="J1470" i="7"/>
  <c r="I1470" i="7"/>
  <c r="J1454" i="7"/>
  <c r="I1454" i="7"/>
  <c r="J1438" i="7"/>
  <c r="I1438" i="7"/>
  <c r="J1422" i="7"/>
  <c r="I1422" i="7"/>
  <c r="J1406" i="7"/>
  <c r="I1406" i="7"/>
  <c r="J1390" i="7"/>
  <c r="I1390" i="7"/>
  <c r="J1374" i="7"/>
  <c r="I1374" i="7"/>
  <c r="J1358" i="7"/>
  <c r="I1358" i="7"/>
  <c r="J1342" i="7"/>
  <c r="I1342" i="7"/>
  <c r="J1326" i="7"/>
  <c r="I1326" i="7"/>
  <c r="J1310" i="7"/>
  <c r="I1310" i="7"/>
  <c r="J1294" i="7"/>
  <c r="I1294" i="7"/>
  <c r="K1278" i="7"/>
  <c r="J1278" i="7"/>
  <c r="I1278" i="7"/>
  <c r="J1262" i="7"/>
  <c r="I1262" i="7"/>
  <c r="J1246" i="7"/>
  <c r="I1246" i="7"/>
  <c r="J1230" i="7"/>
  <c r="I1230" i="7"/>
  <c r="J1214" i="7"/>
  <c r="I1214" i="7"/>
  <c r="J1198" i="7"/>
  <c r="I1198" i="7"/>
  <c r="J1182" i="7"/>
  <c r="I1182" i="7"/>
  <c r="J1166" i="7"/>
  <c r="I1166" i="7"/>
  <c r="J1150" i="7"/>
  <c r="I1150" i="7"/>
  <c r="J1134" i="7"/>
  <c r="I1134" i="7"/>
  <c r="J1118" i="7"/>
  <c r="I1118" i="7"/>
  <c r="J1102" i="7"/>
  <c r="I1102" i="7"/>
  <c r="J1086" i="7"/>
  <c r="I1086" i="7"/>
  <c r="J1070" i="7"/>
  <c r="I1070" i="7"/>
  <c r="J1054" i="7"/>
  <c r="I1054" i="7"/>
  <c r="J1038" i="7"/>
  <c r="I1038" i="7"/>
  <c r="J1022" i="7"/>
  <c r="I1022" i="7"/>
  <c r="J1006" i="7"/>
  <c r="I1006" i="7"/>
  <c r="J990" i="7"/>
  <c r="I990" i="7"/>
  <c r="J974" i="7"/>
  <c r="I974" i="7"/>
  <c r="J958" i="7"/>
  <c r="I958" i="7"/>
  <c r="J942" i="7"/>
  <c r="I942" i="7"/>
  <c r="J926" i="7"/>
  <c r="I926" i="7"/>
  <c r="J910" i="7"/>
  <c r="I910" i="7"/>
  <c r="J894" i="7"/>
  <c r="I894" i="7"/>
  <c r="J878" i="7"/>
  <c r="I878" i="7"/>
  <c r="J862" i="7"/>
  <c r="I862" i="7"/>
  <c r="I846" i="7"/>
  <c r="J846" i="7"/>
  <c r="J830" i="7"/>
  <c r="I830" i="7"/>
  <c r="J814" i="7"/>
  <c r="I814" i="7"/>
  <c r="J798" i="7"/>
  <c r="I798" i="7"/>
  <c r="J782" i="7"/>
  <c r="I782" i="7"/>
  <c r="J766" i="7"/>
  <c r="I766" i="7"/>
  <c r="J750" i="7"/>
  <c r="I750" i="7"/>
  <c r="I734" i="7"/>
  <c r="J734" i="7"/>
  <c r="J718" i="7"/>
  <c r="I718" i="7"/>
  <c r="I702" i="7"/>
  <c r="J702" i="7"/>
  <c r="J686" i="7"/>
  <c r="I686" i="7"/>
  <c r="I670" i="7"/>
  <c r="J670" i="7"/>
  <c r="J654" i="7"/>
  <c r="I654" i="7"/>
  <c r="I638" i="7"/>
  <c r="J638" i="7"/>
  <c r="J622" i="7"/>
  <c r="I622" i="7"/>
  <c r="J606" i="7"/>
  <c r="I606" i="7"/>
  <c r="J590" i="7"/>
  <c r="I590" i="7"/>
  <c r="I574" i="7"/>
  <c r="J574" i="7"/>
  <c r="J558" i="7"/>
  <c r="I558" i="7"/>
  <c r="I542" i="7"/>
  <c r="J542" i="7"/>
  <c r="J526" i="7"/>
  <c r="I526" i="7"/>
  <c r="I510" i="7"/>
  <c r="J510" i="7"/>
  <c r="J494" i="7"/>
  <c r="I494" i="7"/>
  <c r="B478" i="7"/>
  <c r="I478" i="7"/>
  <c r="J478" i="7"/>
  <c r="J462" i="7"/>
  <c r="I462" i="7"/>
  <c r="J446" i="7"/>
  <c r="I446" i="7"/>
  <c r="J430" i="7"/>
  <c r="I430" i="7"/>
  <c r="J414" i="7"/>
  <c r="I414" i="7"/>
  <c r="J398" i="7"/>
  <c r="I398" i="7"/>
  <c r="J382" i="7"/>
  <c r="I382" i="7"/>
  <c r="J366" i="7"/>
  <c r="I366" i="7"/>
  <c r="B350" i="7"/>
  <c r="J350" i="7"/>
  <c r="I350" i="7"/>
  <c r="J334" i="7"/>
  <c r="I334" i="7"/>
  <c r="J318" i="7"/>
  <c r="I318" i="7"/>
  <c r="J302" i="7"/>
  <c r="I302" i="7"/>
  <c r="K286" i="7"/>
  <c r="J286" i="7"/>
  <c r="I286" i="7"/>
  <c r="J270" i="7"/>
  <c r="I270" i="7"/>
  <c r="J254" i="7"/>
  <c r="I254" i="7"/>
  <c r="J238" i="7"/>
  <c r="I238" i="7"/>
  <c r="J222" i="7"/>
  <c r="I222" i="7"/>
  <c r="J206" i="7"/>
  <c r="I206" i="7"/>
  <c r="J190" i="7"/>
  <c r="I190" i="7"/>
  <c r="J174" i="7"/>
  <c r="I174" i="7"/>
  <c r="J158" i="7"/>
  <c r="I158" i="7"/>
  <c r="J142" i="7"/>
  <c r="I142" i="7"/>
  <c r="K126" i="7"/>
  <c r="J126" i="7"/>
  <c r="I126" i="7"/>
  <c r="J110" i="7"/>
  <c r="I110" i="7"/>
  <c r="J94" i="7"/>
  <c r="I94" i="7"/>
  <c r="J78" i="7"/>
  <c r="I78" i="7"/>
  <c r="J62" i="7"/>
  <c r="I62" i="7"/>
  <c r="J46" i="7"/>
  <c r="I46" i="7"/>
  <c r="K30" i="7"/>
  <c r="J30" i="7"/>
  <c r="I30" i="7"/>
  <c r="J14" i="7"/>
  <c r="I14" i="7"/>
  <c r="I1971" i="7"/>
  <c r="I1955" i="7"/>
  <c r="I1907" i="7"/>
  <c r="I1872" i="7"/>
  <c r="I1831" i="7"/>
  <c r="I1812" i="7"/>
  <c r="I1793" i="7"/>
  <c r="I1748" i="7"/>
  <c r="I1719" i="7"/>
  <c r="I1693" i="7"/>
  <c r="I1661" i="7"/>
  <c r="I1629" i="7"/>
  <c r="I1597" i="7"/>
  <c r="I1559" i="7"/>
  <c r="I1479" i="7"/>
  <c r="I1442" i="7"/>
  <c r="I1396" i="7"/>
  <c r="I1351" i="7"/>
  <c r="I1300" i="7"/>
  <c r="I1236" i="7"/>
  <c r="I1172" i="7"/>
  <c r="I1108" i="7"/>
  <c r="I1044" i="7"/>
  <c r="I980" i="7"/>
  <c r="I900" i="7"/>
  <c r="I801" i="7"/>
  <c r="I648" i="7"/>
  <c r="I458" i="7"/>
  <c r="I248" i="7"/>
  <c r="J1824" i="7"/>
  <c r="K1981" i="7"/>
  <c r="J1981" i="7"/>
  <c r="K1965" i="7"/>
  <c r="J1965" i="7"/>
  <c r="K1949" i="7"/>
  <c r="J1949" i="7"/>
  <c r="K1933" i="7"/>
  <c r="J1933" i="7"/>
  <c r="K1917" i="7"/>
  <c r="J1917" i="7"/>
  <c r="K1901" i="7"/>
  <c r="J1901" i="7"/>
  <c r="K1885" i="7"/>
  <c r="J1885" i="7"/>
  <c r="K1869" i="7"/>
  <c r="J1869" i="7"/>
  <c r="K1853" i="7"/>
  <c r="J1853" i="7"/>
  <c r="K1837" i="7"/>
  <c r="J1837" i="7"/>
  <c r="K1821" i="7"/>
  <c r="J1821" i="7"/>
  <c r="K1805" i="7"/>
  <c r="J1805" i="7"/>
  <c r="K1789" i="7"/>
  <c r="J1789" i="7"/>
  <c r="K1773" i="7"/>
  <c r="J1773" i="7"/>
  <c r="K1757" i="7"/>
  <c r="J1757" i="7"/>
  <c r="J1565" i="7"/>
  <c r="I1565" i="7"/>
  <c r="J1549" i="7"/>
  <c r="I1549" i="7"/>
  <c r="J1533" i="7"/>
  <c r="I1533" i="7"/>
  <c r="J1517" i="7"/>
  <c r="I1517" i="7"/>
  <c r="J1501" i="7"/>
  <c r="I1501" i="7"/>
  <c r="J1485" i="7"/>
  <c r="I1485" i="7"/>
  <c r="B1469" i="7"/>
  <c r="J1469" i="7"/>
  <c r="I1469" i="7"/>
  <c r="J1453" i="7"/>
  <c r="I1453" i="7"/>
  <c r="C1437" i="7"/>
  <c r="J1437" i="7"/>
  <c r="I1437" i="7"/>
  <c r="J1421" i="7"/>
  <c r="I1421" i="7"/>
  <c r="J1405" i="7"/>
  <c r="I1405" i="7"/>
  <c r="J1389" i="7"/>
  <c r="I1389" i="7"/>
  <c r="C1373" i="7"/>
  <c r="J1373" i="7"/>
  <c r="I1373" i="7"/>
  <c r="J1357" i="7"/>
  <c r="I1357" i="7"/>
  <c r="J1341" i="7"/>
  <c r="I1341" i="7"/>
  <c r="J1325" i="7"/>
  <c r="I1325" i="7"/>
  <c r="J1309" i="7"/>
  <c r="I1309" i="7"/>
  <c r="J1293" i="7"/>
  <c r="I1293" i="7"/>
  <c r="J1277" i="7"/>
  <c r="I1277" i="7"/>
  <c r="J1261" i="7"/>
  <c r="I1261" i="7"/>
  <c r="J1245" i="7"/>
  <c r="I1245" i="7"/>
  <c r="J1229" i="7"/>
  <c r="I1229" i="7"/>
  <c r="J1213" i="7"/>
  <c r="I1213" i="7"/>
  <c r="J1197" i="7"/>
  <c r="I1197" i="7"/>
  <c r="J1181" i="7"/>
  <c r="I1181" i="7"/>
  <c r="B1165" i="7"/>
  <c r="J1165" i="7"/>
  <c r="I1165" i="7"/>
  <c r="J1149" i="7"/>
  <c r="I1149" i="7"/>
  <c r="J1133" i="7"/>
  <c r="I1133" i="7"/>
  <c r="J1117" i="7"/>
  <c r="I1117" i="7"/>
  <c r="J1101" i="7"/>
  <c r="I1101" i="7"/>
  <c r="J1085" i="7"/>
  <c r="I1085" i="7"/>
  <c r="J1069" i="7"/>
  <c r="I1069" i="7"/>
  <c r="J1053" i="7"/>
  <c r="I1053" i="7"/>
  <c r="J1037" i="7"/>
  <c r="I1037" i="7"/>
  <c r="J1021" i="7"/>
  <c r="I1021" i="7"/>
  <c r="C1005" i="7"/>
  <c r="J1005" i="7"/>
  <c r="I1005" i="7"/>
  <c r="J989" i="7"/>
  <c r="I989" i="7"/>
  <c r="J973" i="7"/>
  <c r="I973" i="7"/>
  <c r="J957" i="7"/>
  <c r="I957" i="7"/>
  <c r="J941" i="7"/>
  <c r="I941" i="7"/>
  <c r="J925" i="7"/>
  <c r="I925" i="7"/>
  <c r="J909" i="7"/>
  <c r="I909" i="7"/>
  <c r="J893" i="7"/>
  <c r="I893" i="7"/>
  <c r="J877" i="7"/>
  <c r="I877" i="7"/>
  <c r="J861" i="7"/>
  <c r="I861" i="7"/>
  <c r="J845" i="7"/>
  <c r="I845" i="7"/>
  <c r="J829" i="7"/>
  <c r="I829" i="7"/>
  <c r="J813" i="7"/>
  <c r="I813" i="7"/>
  <c r="I797" i="7"/>
  <c r="J797" i="7"/>
  <c r="J781" i="7"/>
  <c r="I781" i="7"/>
  <c r="J765" i="7"/>
  <c r="I765" i="7"/>
  <c r="J749" i="7"/>
  <c r="I749" i="7"/>
  <c r="I733" i="7"/>
  <c r="J733" i="7"/>
  <c r="J717" i="7"/>
  <c r="I717" i="7"/>
  <c r="J701" i="7"/>
  <c r="I701" i="7"/>
  <c r="J685" i="7"/>
  <c r="I685" i="7"/>
  <c r="J669" i="7"/>
  <c r="I669" i="7"/>
  <c r="J653" i="7"/>
  <c r="I653" i="7"/>
  <c r="J637" i="7"/>
  <c r="I637" i="7"/>
  <c r="J621" i="7"/>
  <c r="I621" i="7"/>
  <c r="J605" i="7"/>
  <c r="I605" i="7"/>
  <c r="J589" i="7"/>
  <c r="I589" i="7"/>
  <c r="J573" i="7"/>
  <c r="I573" i="7"/>
  <c r="C557" i="7"/>
  <c r="J557" i="7"/>
  <c r="I557" i="7"/>
  <c r="J541" i="7"/>
  <c r="I541" i="7"/>
  <c r="J525" i="7"/>
  <c r="I525" i="7"/>
  <c r="J509" i="7"/>
  <c r="I509" i="7"/>
  <c r="J493" i="7"/>
  <c r="I493" i="7"/>
  <c r="J477" i="7"/>
  <c r="I477" i="7"/>
  <c r="J461" i="7"/>
  <c r="I461" i="7"/>
  <c r="J445" i="7"/>
  <c r="I445" i="7"/>
  <c r="I429" i="7"/>
  <c r="J429" i="7"/>
  <c r="J413" i="7"/>
  <c r="I413" i="7"/>
  <c r="J397" i="7"/>
  <c r="I397" i="7"/>
  <c r="J381" i="7"/>
  <c r="I381" i="7"/>
  <c r="J365" i="7"/>
  <c r="I365" i="7"/>
  <c r="B349" i="7"/>
  <c r="J349" i="7"/>
  <c r="I349" i="7"/>
  <c r="J333" i="7"/>
  <c r="I333" i="7"/>
  <c r="J317" i="7"/>
  <c r="I317" i="7"/>
  <c r="J301" i="7"/>
  <c r="I301" i="7"/>
  <c r="K285" i="7"/>
  <c r="J285" i="7"/>
  <c r="I285" i="7"/>
  <c r="J269" i="7"/>
  <c r="I269" i="7"/>
  <c r="J253" i="7"/>
  <c r="I253" i="7"/>
  <c r="J237" i="7"/>
  <c r="I237" i="7"/>
  <c r="J221" i="7"/>
  <c r="I221" i="7"/>
  <c r="J205" i="7"/>
  <c r="I205" i="7"/>
  <c r="J189" i="7"/>
  <c r="I189" i="7"/>
  <c r="J173" i="7"/>
  <c r="I173" i="7"/>
  <c r="B157" i="7"/>
  <c r="J157" i="7"/>
  <c r="I157" i="7"/>
  <c r="J141" i="7"/>
  <c r="I141" i="7"/>
  <c r="K125" i="7"/>
  <c r="J125" i="7"/>
  <c r="I125" i="7"/>
  <c r="J109" i="7"/>
  <c r="I109" i="7"/>
  <c r="J93" i="7"/>
  <c r="I93" i="7"/>
  <c r="J77" i="7"/>
  <c r="I77" i="7"/>
  <c r="J61" i="7"/>
  <c r="I61" i="7"/>
  <c r="J45" i="7"/>
  <c r="I45" i="7"/>
  <c r="K29" i="7"/>
  <c r="J29" i="7"/>
  <c r="I29" i="7"/>
  <c r="J13" i="7"/>
  <c r="I13" i="7"/>
  <c r="I1986" i="7"/>
  <c r="I1970" i="7"/>
  <c r="I1954" i="7"/>
  <c r="I1938" i="7"/>
  <c r="I1922" i="7"/>
  <c r="I1906" i="7"/>
  <c r="I1890" i="7"/>
  <c r="I1871" i="7"/>
  <c r="I1852" i="7"/>
  <c r="I1830" i="7"/>
  <c r="I1811" i="7"/>
  <c r="I1792" i="7"/>
  <c r="I1772" i="7"/>
  <c r="I1747" i="7"/>
  <c r="I1718" i="7"/>
  <c r="I1687" i="7"/>
  <c r="I1655" i="7"/>
  <c r="I1623" i="7"/>
  <c r="I1591" i="7"/>
  <c r="I1558" i="7"/>
  <c r="I1478" i="7"/>
  <c r="I1441" i="7"/>
  <c r="I1395" i="7"/>
  <c r="I1350" i="7"/>
  <c r="I1299" i="7"/>
  <c r="I1235" i="7"/>
  <c r="I1171" i="7"/>
  <c r="I1107" i="7"/>
  <c r="I1043" i="7"/>
  <c r="I979" i="7"/>
  <c r="I899" i="7"/>
  <c r="I785" i="7"/>
  <c r="I642" i="7"/>
  <c r="I457" i="7"/>
  <c r="I203" i="7"/>
  <c r="J1797" i="7"/>
  <c r="K1948" i="7"/>
  <c r="J1948" i="7"/>
  <c r="K1804" i="7"/>
  <c r="J1804" i="7"/>
  <c r="J1724" i="7"/>
  <c r="I1724" i="7"/>
  <c r="K1708" i="7"/>
  <c r="J1708" i="7"/>
  <c r="I1708" i="7"/>
  <c r="J1692" i="7"/>
  <c r="I1692" i="7"/>
  <c r="J1676" i="7"/>
  <c r="I1676" i="7"/>
  <c r="J1660" i="7"/>
  <c r="I1660" i="7"/>
  <c r="J1644" i="7"/>
  <c r="I1644" i="7"/>
  <c r="J1628" i="7"/>
  <c r="I1628" i="7"/>
  <c r="J1612" i="7"/>
  <c r="I1612" i="7"/>
  <c r="J1596" i="7"/>
  <c r="I1596" i="7"/>
  <c r="J1580" i="7"/>
  <c r="I1580" i="7"/>
  <c r="J1564" i="7"/>
  <c r="I1564" i="7"/>
  <c r="J1548" i="7"/>
  <c r="I1548" i="7"/>
  <c r="K1532" i="7"/>
  <c r="J1532" i="7"/>
  <c r="I1532" i="7"/>
  <c r="J1516" i="7"/>
  <c r="I1516" i="7"/>
  <c r="J1500" i="7"/>
  <c r="I1500" i="7"/>
  <c r="J1484" i="7"/>
  <c r="I1484" i="7"/>
  <c r="J1468" i="7"/>
  <c r="I1468" i="7"/>
  <c r="K1452" i="7"/>
  <c r="J1452" i="7"/>
  <c r="I1452" i="7"/>
  <c r="J1436" i="7"/>
  <c r="I1436" i="7"/>
  <c r="J1420" i="7"/>
  <c r="I1420" i="7"/>
  <c r="J1404" i="7"/>
  <c r="I1404" i="7"/>
  <c r="J1388" i="7"/>
  <c r="I1388" i="7"/>
  <c r="J1372" i="7"/>
  <c r="I1372" i="7"/>
  <c r="J1356" i="7"/>
  <c r="I1356" i="7"/>
  <c r="J1340" i="7"/>
  <c r="I1340" i="7"/>
  <c r="J1324" i="7"/>
  <c r="I1324" i="7"/>
  <c r="J1308" i="7"/>
  <c r="I1308" i="7"/>
  <c r="J1292" i="7"/>
  <c r="I1292" i="7"/>
  <c r="J1276" i="7"/>
  <c r="I1276" i="7"/>
  <c r="J1260" i="7"/>
  <c r="I1260" i="7"/>
  <c r="J1244" i="7"/>
  <c r="I1244" i="7"/>
  <c r="J1228" i="7"/>
  <c r="I1228" i="7"/>
  <c r="J1212" i="7"/>
  <c r="I1212" i="7"/>
  <c r="J1196" i="7"/>
  <c r="I1196" i="7"/>
  <c r="J1180" i="7"/>
  <c r="I1180" i="7"/>
  <c r="J1164" i="7"/>
  <c r="I1164" i="7"/>
  <c r="J1148" i="7"/>
  <c r="I1148" i="7"/>
  <c r="J1132" i="7"/>
  <c r="I1132" i="7"/>
  <c r="J1116" i="7"/>
  <c r="I1116" i="7"/>
  <c r="J1100" i="7"/>
  <c r="I1100" i="7"/>
  <c r="J1084" i="7"/>
  <c r="I1084" i="7"/>
  <c r="J1068" i="7"/>
  <c r="I1068" i="7"/>
  <c r="J1052" i="7"/>
  <c r="I1052" i="7"/>
  <c r="J1036" i="7"/>
  <c r="I1036" i="7"/>
  <c r="I1020" i="7"/>
  <c r="J1020" i="7"/>
  <c r="J1004" i="7"/>
  <c r="I1004" i="7"/>
  <c r="J988" i="7"/>
  <c r="I988" i="7"/>
  <c r="J972" i="7"/>
  <c r="I972" i="7"/>
  <c r="J956" i="7"/>
  <c r="I956" i="7"/>
  <c r="J940" i="7"/>
  <c r="I940" i="7"/>
  <c r="J924" i="7"/>
  <c r="I924" i="7"/>
  <c r="J908" i="7"/>
  <c r="I908" i="7"/>
  <c r="J892" i="7"/>
  <c r="I892" i="7"/>
  <c r="J876" i="7"/>
  <c r="I876" i="7"/>
  <c r="J860" i="7"/>
  <c r="I860" i="7"/>
  <c r="J844" i="7"/>
  <c r="I844" i="7"/>
  <c r="J828" i="7"/>
  <c r="I828" i="7"/>
  <c r="J812" i="7"/>
  <c r="I812" i="7"/>
  <c r="J796" i="7"/>
  <c r="I796" i="7"/>
  <c r="J780" i="7"/>
  <c r="I780" i="7"/>
  <c r="J764" i="7"/>
  <c r="I764" i="7"/>
  <c r="J748" i="7"/>
  <c r="I748" i="7"/>
  <c r="J716" i="7"/>
  <c r="I716" i="7"/>
  <c r="J684" i="7"/>
  <c r="I684" i="7"/>
  <c r="J652" i="7"/>
  <c r="I652" i="7"/>
  <c r="J620" i="7"/>
  <c r="I620" i="7"/>
  <c r="J604" i="7"/>
  <c r="I604" i="7"/>
  <c r="J588" i="7"/>
  <c r="I588" i="7"/>
  <c r="J556" i="7"/>
  <c r="I556" i="7"/>
  <c r="J540" i="7"/>
  <c r="I540" i="7"/>
  <c r="J524" i="7"/>
  <c r="I524" i="7"/>
  <c r="J508" i="7"/>
  <c r="I508" i="7"/>
  <c r="J476" i="7"/>
  <c r="I476" i="7"/>
  <c r="J460" i="7"/>
  <c r="I460" i="7"/>
  <c r="J444" i="7"/>
  <c r="I444" i="7"/>
  <c r="J428" i="7"/>
  <c r="I428" i="7"/>
  <c r="J412" i="7"/>
  <c r="I412" i="7"/>
  <c r="J396" i="7"/>
  <c r="I396" i="7"/>
  <c r="J364" i="7"/>
  <c r="I364" i="7"/>
  <c r="J348" i="7"/>
  <c r="I348" i="7"/>
  <c r="J332" i="7"/>
  <c r="I332" i="7"/>
  <c r="J316" i="7"/>
  <c r="I316" i="7"/>
  <c r="J300" i="7"/>
  <c r="I300" i="7"/>
  <c r="J284" i="7"/>
  <c r="I284" i="7"/>
  <c r="J268" i="7"/>
  <c r="I268" i="7"/>
  <c r="J236" i="7"/>
  <c r="I236" i="7"/>
  <c r="J220" i="7"/>
  <c r="I220" i="7"/>
  <c r="J204" i="7"/>
  <c r="I204" i="7"/>
  <c r="J172" i="7"/>
  <c r="I172" i="7"/>
  <c r="J156" i="7"/>
  <c r="I156" i="7"/>
  <c r="J124" i="7"/>
  <c r="I124" i="7"/>
  <c r="J108" i="7"/>
  <c r="I108" i="7"/>
  <c r="J92" i="7"/>
  <c r="I92" i="7"/>
  <c r="J76" i="7"/>
  <c r="I76" i="7"/>
  <c r="J60" i="7"/>
  <c r="I60" i="7"/>
  <c r="J44" i="7"/>
  <c r="I44" i="7"/>
  <c r="I2001" i="7"/>
  <c r="I1985" i="7"/>
  <c r="I1969" i="7"/>
  <c r="I1953" i="7"/>
  <c r="I1937" i="7"/>
  <c r="I1921" i="7"/>
  <c r="I1905" i="7"/>
  <c r="I1889" i="7"/>
  <c r="I1870" i="7"/>
  <c r="I1851" i="7"/>
  <c r="I1810" i="7"/>
  <c r="I1791" i="7"/>
  <c r="I1771" i="7"/>
  <c r="I1746" i="7"/>
  <c r="I1717" i="7"/>
  <c r="I1686" i="7"/>
  <c r="I1654" i="7"/>
  <c r="I1622" i="7"/>
  <c r="I1590" i="7"/>
  <c r="I1522" i="7"/>
  <c r="I1431" i="7"/>
  <c r="I1394" i="7"/>
  <c r="I1348" i="7"/>
  <c r="I1287" i="7"/>
  <c r="I1223" i="7"/>
  <c r="I1159" i="7"/>
  <c r="I1095" i="7"/>
  <c r="I1031" i="7"/>
  <c r="I967" i="7"/>
  <c r="I887" i="7"/>
  <c r="I779" i="7"/>
  <c r="I636" i="7"/>
  <c r="I427" i="7"/>
  <c r="I200" i="7"/>
  <c r="J1779" i="7"/>
  <c r="K1995" i="7"/>
  <c r="J1995" i="7"/>
  <c r="J1755" i="7"/>
  <c r="I1755" i="7"/>
  <c r="J1739" i="7"/>
  <c r="I1739" i="7"/>
  <c r="J1723" i="7"/>
  <c r="I1723" i="7"/>
  <c r="J1707" i="7"/>
  <c r="I1707" i="7"/>
  <c r="J1691" i="7"/>
  <c r="I1691" i="7"/>
  <c r="J1675" i="7"/>
  <c r="I1675" i="7"/>
  <c r="J1659" i="7"/>
  <c r="I1659" i="7"/>
  <c r="J1643" i="7"/>
  <c r="I1643" i="7"/>
  <c r="J1627" i="7"/>
  <c r="I1627" i="7"/>
  <c r="J1611" i="7"/>
  <c r="I1611" i="7"/>
  <c r="J1595" i="7"/>
  <c r="I1595" i="7"/>
  <c r="J1579" i="7"/>
  <c r="I1579" i="7"/>
  <c r="J1563" i="7"/>
  <c r="I1563" i="7"/>
  <c r="J1547" i="7"/>
  <c r="I1547" i="7"/>
  <c r="J1531" i="7"/>
  <c r="I1531" i="7"/>
  <c r="J1515" i="7"/>
  <c r="I1515" i="7"/>
  <c r="J1499" i="7"/>
  <c r="I1499" i="7"/>
  <c r="J1483" i="7"/>
  <c r="I1483" i="7"/>
  <c r="J1467" i="7"/>
  <c r="I1467" i="7"/>
  <c r="J1451" i="7"/>
  <c r="I1451" i="7"/>
  <c r="J1435" i="7"/>
  <c r="I1435" i="7"/>
  <c r="J1419" i="7"/>
  <c r="I1419" i="7"/>
  <c r="J1403" i="7"/>
  <c r="I1403" i="7"/>
  <c r="J1387" i="7"/>
  <c r="I1387" i="7"/>
  <c r="J1371" i="7"/>
  <c r="I1371" i="7"/>
  <c r="J1355" i="7"/>
  <c r="I1355" i="7"/>
  <c r="J1339" i="7"/>
  <c r="I1339" i="7"/>
  <c r="J1323" i="7"/>
  <c r="I1323" i="7"/>
  <c r="J1307" i="7"/>
  <c r="I1307" i="7"/>
  <c r="J1291" i="7"/>
  <c r="I1291" i="7"/>
  <c r="J1275" i="7"/>
  <c r="I1275" i="7"/>
  <c r="J1259" i="7"/>
  <c r="I1259" i="7"/>
  <c r="J1243" i="7"/>
  <c r="I1243" i="7"/>
  <c r="J1227" i="7"/>
  <c r="I1227" i="7"/>
  <c r="J1211" i="7"/>
  <c r="I1211" i="7"/>
  <c r="J1195" i="7"/>
  <c r="I1195" i="7"/>
  <c r="J1179" i="7"/>
  <c r="I1179" i="7"/>
  <c r="J1163" i="7"/>
  <c r="I1163" i="7"/>
  <c r="J1147" i="7"/>
  <c r="I1147" i="7"/>
  <c r="J1131" i="7"/>
  <c r="I1131" i="7"/>
  <c r="J1115" i="7"/>
  <c r="I1115" i="7"/>
  <c r="J1099" i="7"/>
  <c r="I1099" i="7"/>
  <c r="J1083" i="7"/>
  <c r="I1083" i="7"/>
  <c r="J1067" i="7"/>
  <c r="I1067" i="7"/>
  <c r="J1051" i="7"/>
  <c r="I1051" i="7"/>
  <c r="J1035" i="7"/>
  <c r="I1035" i="7"/>
  <c r="J1019" i="7"/>
  <c r="I1019" i="7"/>
  <c r="J1003" i="7"/>
  <c r="I1003" i="7"/>
  <c r="J987" i="7"/>
  <c r="I987" i="7"/>
  <c r="J971" i="7"/>
  <c r="I971" i="7"/>
  <c r="J955" i="7"/>
  <c r="I955" i="7"/>
  <c r="J939" i="7"/>
  <c r="I939" i="7"/>
  <c r="J923" i="7"/>
  <c r="I923" i="7"/>
  <c r="J907" i="7"/>
  <c r="I907" i="7"/>
  <c r="J891" i="7"/>
  <c r="I891" i="7"/>
  <c r="J875" i="7"/>
  <c r="I875" i="7"/>
  <c r="J859" i="7"/>
  <c r="I859" i="7"/>
  <c r="J827" i="7"/>
  <c r="I827" i="7"/>
  <c r="J811" i="7"/>
  <c r="I811" i="7"/>
  <c r="J795" i="7"/>
  <c r="I795" i="7"/>
  <c r="J763" i="7"/>
  <c r="I763" i="7"/>
  <c r="J747" i="7"/>
  <c r="I747" i="7"/>
  <c r="K715" i="7"/>
  <c r="J715" i="7"/>
  <c r="I715" i="7"/>
  <c r="J699" i="7"/>
  <c r="I699" i="7"/>
  <c r="J683" i="7"/>
  <c r="I683" i="7"/>
  <c r="J667" i="7"/>
  <c r="I667" i="7"/>
  <c r="J651" i="7"/>
  <c r="I651" i="7"/>
  <c r="J635" i="7"/>
  <c r="I635" i="7"/>
  <c r="J619" i="7"/>
  <c r="I619" i="7"/>
  <c r="J587" i="7"/>
  <c r="I587" i="7"/>
  <c r="J571" i="7"/>
  <c r="I571" i="7"/>
  <c r="J555" i="7"/>
  <c r="I555" i="7"/>
  <c r="J539" i="7"/>
  <c r="I539" i="7"/>
  <c r="J523" i="7"/>
  <c r="I523" i="7"/>
  <c r="J507" i="7"/>
  <c r="I507" i="7"/>
  <c r="J475" i="7"/>
  <c r="I475" i="7"/>
  <c r="J459" i="7"/>
  <c r="I459" i="7"/>
  <c r="J443" i="7"/>
  <c r="I443" i="7"/>
  <c r="J411" i="7"/>
  <c r="I411" i="7"/>
  <c r="J395" i="7"/>
  <c r="I395" i="7"/>
  <c r="J379" i="7"/>
  <c r="I379" i="7"/>
  <c r="J363" i="7"/>
  <c r="I363" i="7"/>
  <c r="J331" i="7"/>
  <c r="I331" i="7"/>
  <c r="J315" i="7"/>
  <c r="I315" i="7"/>
  <c r="J299" i="7"/>
  <c r="I299" i="7"/>
  <c r="J283" i="7"/>
  <c r="I283" i="7"/>
  <c r="J267" i="7"/>
  <c r="I267" i="7"/>
  <c r="J251" i="7"/>
  <c r="I251" i="7"/>
  <c r="J235" i="7"/>
  <c r="I235" i="7"/>
  <c r="J219" i="7"/>
  <c r="I219" i="7"/>
  <c r="J187" i="7"/>
  <c r="I187" i="7"/>
  <c r="J171" i="7"/>
  <c r="I171" i="7"/>
  <c r="J155" i="7"/>
  <c r="I155" i="7"/>
  <c r="J123" i="7"/>
  <c r="I123" i="7"/>
  <c r="J107" i="7"/>
  <c r="I107" i="7"/>
  <c r="J75" i="7"/>
  <c r="I75" i="7"/>
  <c r="J59" i="7"/>
  <c r="I59" i="7"/>
  <c r="J43" i="7"/>
  <c r="I43" i="7"/>
  <c r="J27" i="7"/>
  <c r="I27" i="7"/>
  <c r="J11" i="7"/>
  <c r="I11" i="7"/>
  <c r="I2000" i="7"/>
  <c r="I1984" i="7"/>
  <c r="I1968" i="7"/>
  <c r="I1952" i="7"/>
  <c r="I1936" i="7"/>
  <c r="I1920" i="7"/>
  <c r="I1904" i="7"/>
  <c r="I1888" i="7"/>
  <c r="I1869" i="7"/>
  <c r="I1847" i="7"/>
  <c r="I1809" i="7"/>
  <c r="I1790" i="7"/>
  <c r="I1767" i="7"/>
  <c r="I1745" i="7"/>
  <c r="I1716" i="7"/>
  <c r="I1685" i="7"/>
  <c r="I1653" i="7"/>
  <c r="I1621" i="7"/>
  <c r="I1521" i="7"/>
  <c r="I1430" i="7"/>
  <c r="I1393" i="7"/>
  <c r="I1347" i="7"/>
  <c r="I1286" i="7"/>
  <c r="I1222" i="7"/>
  <c r="I1158" i="7"/>
  <c r="I1094" i="7"/>
  <c r="I1030" i="7"/>
  <c r="I966" i="7"/>
  <c r="I884" i="7"/>
  <c r="I778" i="7"/>
  <c r="I615" i="7"/>
  <c r="I424" i="7"/>
  <c r="I188" i="7"/>
  <c r="J1636" i="7"/>
  <c r="J1882" i="7"/>
  <c r="I1882" i="7"/>
  <c r="J1866" i="7"/>
  <c r="I1866" i="7"/>
  <c r="J1850" i="7"/>
  <c r="I1850" i="7"/>
  <c r="J1834" i="7"/>
  <c r="I1834" i="7"/>
  <c r="J1818" i="7"/>
  <c r="I1818" i="7"/>
  <c r="J1802" i="7"/>
  <c r="I1802" i="7"/>
  <c r="J1786" i="7"/>
  <c r="I1786" i="7"/>
  <c r="J1770" i="7"/>
  <c r="I1770" i="7"/>
  <c r="J1754" i="7"/>
  <c r="I1754" i="7"/>
  <c r="J1738" i="7"/>
  <c r="I1738" i="7"/>
  <c r="J1722" i="7"/>
  <c r="I1722" i="7"/>
  <c r="J1706" i="7"/>
  <c r="I1706" i="7"/>
  <c r="J1690" i="7"/>
  <c r="I1690" i="7"/>
  <c r="J1674" i="7"/>
  <c r="I1674" i="7"/>
  <c r="J1658" i="7"/>
  <c r="I1658" i="7"/>
  <c r="J1642" i="7"/>
  <c r="I1642" i="7"/>
  <c r="J1626" i="7"/>
  <c r="I1626" i="7"/>
  <c r="J1610" i="7"/>
  <c r="I1610" i="7"/>
  <c r="J1594" i="7"/>
  <c r="I1594" i="7"/>
  <c r="J1578" i="7"/>
  <c r="I1578" i="7"/>
  <c r="J1562" i="7"/>
  <c r="I1562" i="7"/>
  <c r="J1546" i="7"/>
  <c r="I1546" i="7"/>
  <c r="J1530" i="7"/>
  <c r="I1530" i="7"/>
  <c r="J1514" i="7"/>
  <c r="I1514" i="7"/>
  <c r="J1498" i="7"/>
  <c r="I1498" i="7"/>
  <c r="J1482" i="7"/>
  <c r="I1482" i="7"/>
  <c r="J1466" i="7"/>
  <c r="I1466" i="7"/>
  <c r="J1450" i="7"/>
  <c r="I1450" i="7"/>
  <c r="J1434" i="7"/>
  <c r="I1434" i="7"/>
  <c r="J1418" i="7"/>
  <c r="I1418" i="7"/>
  <c r="J1402" i="7"/>
  <c r="I1402" i="7"/>
  <c r="J1386" i="7"/>
  <c r="I1386" i="7"/>
  <c r="J1370" i="7"/>
  <c r="I1370" i="7"/>
  <c r="J1354" i="7"/>
  <c r="I1354" i="7"/>
  <c r="J1338" i="7"/>
  <c r="I1338" i="7"/>
  <c r="J1322" i="7"/>
  <c r="I1322" i="7"/>
  <c r="J1306" i="7"/>
  <c r="I1306" i="7"/>
  <c r="J1290" i="7"/>
  <c r="I1290" i="7"/>
  <c r="J1274" i="7"/>
  <c r="I1274" i="7"/>
  <c r="J1258" i="7"/>
  <c r="I1258" i="7"/>
  <c r="J1242" i="7"/>
  <c r="I1242" i="7"/>
  <c r="J1226" i="7"/>
  <c r="I1226" i="7"/>
  <c r="J1210" i="7"/>
  <c r="I1210" i="7"/>
  <c r="J1194" i="7"/>
  <c r="I1194" i="7"/>
  <c r="J1178" i="7"/>
  <c r="I1178" i="7"/>
  <c r="J1162" i="7"/>
  <c r="I1162" i="7"/>
  <c r="J1146" i="7"/>
  <c r="I1146" i="7"/>
  <c r="J1130" i="7"/>
  <c r="I1130" i="7"/>
  <c r="J1114" i="7"/>
  <c r="I1114" i="7"/>
  <c r="J1098" i="7"/>
  <c r="I1098" i="7"/>
  <c r="J1082" i="7"/>
  <c r="I1082" i="7"/>
  <c r="J1066" i="7"/>
  <c r="I1066" i="7"/>
  <c r="J1050" i="7"/>
  <c r="I1050" i="7"/>
  <c r="J1034" i="7"/>
  <c r="I1034" i="7"/>
  <c r="J1018" i="7"/>
  <c r="I1018" i="7"/>
  <c r="J1002" i="7"/>
  <c r="I1002" i="7"/>
  <c r="J986" i="7"/>
  <c r="I986" i="7"/>
  <c r="J970" i="7"/>
  <c r="I970" i="7"/>
  <c r="J954" i="7"/>
  <c r="I954" i="7"/>
  <c r="J938" i="7"/>
  <c r="I938" i="7"/>
  <c r="J922" i="7"/>
  <c r="I922" i="7"/>
  <c r="J906" i="7"/>
  <c r="I906" i="7"/>
  <c r="J890" i="7"/>
  <c r="I890" i="7"/>
  <c r="K874" i="7"/>
  <c r="I874" i="7"/>
  <c r="J874" i="7"/>
  <c r="J858" i="7"/>
  <c r="I858" i="7"/>
  <c r="J810" i="7"/>
  <c r="I810" i="7"/>
  <c r="J794" i="7"/>
  <c r="I794" i="7"/>
  <c r="J762" i="7"/>
  <c r="I762" i="7"/>
  <c r="J746" i="7"/>
  <c r="I746" i="7"/>
  <c r="K730" i="7"/>
  <c r="J730" i="7"/>
  <c r="I730" i="7"/>
  <c r="I714" i="7"/>
  <c r="J714" i="7"/>
  <c r="J698" i="7"/>
  <c r="I698" i="7"/>
  <c r="J682" i="7"/>
  <c r="I682" i="7"/>
  <c r="J666" i="7"/>
  <c r="I666" i="7"/>
  <c r="J650" i="7"/>
  <c r="I650" i="7"/>
  <c r="J634" i="7"/>
  <c r="I634" i="7"/>
  <c r="J618" i="7"/>
  <c r="I618" i="7"/>
  <c r="B602" i="7"/>
  <c r="J602" i="7"/>
  <c r="J586" i="7"/>
  <c r="I586" i="7"/>
  <c r="J570" i="7"/>
  <c r="I570" i="7"/>
  <c r="J554" i="7"/>
  <c r="I554" i="7"/>
  <c r="J522" i="7"/>
  <c r="I522" i="7"/>
  <c r="J506" i="7"/>
  <c r="I506" i="7"/>
  <c r="J490" i="7"/>
  <c r="I490" i="7"/>
  <c r="J474" i="7"/>
  <c r="I474" i="7"/>
  <c r="J442" i="7"/>
  <c r="I442" i="7"/>
  <c r="J426" i="7"/>
  <c r="I426" i="7"/>
  <c r="J410" i="7"/>
  <c r="I410" i="7"/>
  <c r="J394" i="7"/>
  <c r="I394" i="7"/>
  <c r="J378" i="7"/>
  <c r="I378" i="7"/>
  <c r="J362" i="7"/>
  <c r="I362" i="7"/>
  <c r="J330" i="7"/>
  <c r="I330" i="7"/>
  <c r="J314" i="7"/>
  <c r="I314" i="7"/>
  <c r="J282" i="7"/>
  <c r="I282" i="7"/>
  <c r="J266" i="7"/>
  <c r="I266" i="7"/>
  <c r="K250" i="7"/>
  <c r="J250" i="7"/>
  <c r="I250" i="7"/>
  <c r="J234" i="7"/>
  <c r="I234" i="7"/>
  <c r="J218" i="7"/>
  <c r="I218" i="7"/>
  <c r="J202" i="7"/>
  <c r="I202" i="7"/>
  <c r="J186" i="7"/>
  <c r="I186" i="7"/>
  <c r="J170" i="7"/>
  <c r="I170" i="7"/>
  <c r="J138" i="7"/>
  <c r="I138" i="7"/>
  <c r="J122" i="7"/>
  <c r="I122" i="7"/>
  <c r="J106" i="7"/>
  <c r="I106" i="7"/>
  <c r="J74" i="7"/>
  <c r="I74" i="7"/>
  <c r="J58" i="7"/>
  <c r="I58" i="7"/>
  <c r="J42" i="7"/>
  <c r="I42" i="7"/>
  <c r="J26" i="7"/>
  <c r="I26" i="7"/>
  <c r="J10" i="7"/>
  <c r="I10" i="7"/>
  <c r="I1999" i="7"/>
  <c r="I1983" i="7"/>
  <c r="I1967" i="7"/>
  <c r="I1951" i="7"/>
  <c r="I1935" i="7"/>
  <c r="I1919" i="7"/>
  <c r="I1903" i="7"/>
  <c r="I1887" i="7"/>
  <c r="I1868" i="7"/>
  <c r="I1846" i="7"/>
  <c r="I1808" i="7"/>
  <c r="I1789" i="7"/>
  <c r="I1766" i="7"/>
  <c r="I1744" i="7"/>
  <c r="I1715" i="7"/>
  <c r="I1684" i="7"/>
  <c r="I1652" i="7"/>
  <c r="I1511" i="7"/>
  <c r="I1474" i="7"/>
  <c r="I1428" i="7"/>
  <c r="I1383" i="7"/>
  <c r="I1346" i="7"/>
  <c r="I1284" i="7"/>
  <c r="I1156" i="7"/>
  <c r="I1092" i="7"/>
  <c r="I1028" i="7"/>
  <c r="I964" i="7"/>
  <c r="I883" i="7"/>
  <c r="I761" i="7"/>
  <c r="I603" i="7"/>
  <c r="I423" i="7"/>
  <c r="I154" i="7"/>
  <c r="J1881" i="7"/>
  <c r="I1881" i="7"/>
  <c r="J1865" i="7"/>
  <c r="I1865" i="7"/>
  <c r="J1849" i="7"/>
  <c r="I1849" i="7"/>
  <c r="J1833" i="7"/>
  <c r="I1833" i="7"/>
  <c r="J1817" i="7"/>
  <c r="I1817" i="7"/>
  <c r="J1801" i="7"/>
  <c r="I1801" i="7"/>
  <c r="J1785" i="7"/>
  <c r="I1785" i="7"/>
  <c r="J1769" i="7"/>
  <c r="I1769" i="7"/>
  <c r="J1753" i="7"/>
  <c r="I1753" i="7"/>
  <c r="J1737" i="7"/>
  <c r="I1737" i="7"/>
  <c r="J1721" i="7"/>
  <c r="I1721" i="7"/>
  <c r="J1705" i="7"/>
  <c r="I1705" i="7"/>
  <c r="J1689" i="7"/>
  <c r="I1689" i="7"/>
  <c r="J1673" i="7"/>
  <c r="I1673" i="7"/>
  <c r="J1657" i="7"/>
  <c r="I1657" i="7"/>
  <c r="J1641" i="7"/>
  <c r="I1641" i="7"/>
  <c r="J1625" i="7"/>
  <c r="I1625" i="7"/>
  <c r="J1609" i="7"/>
  <c r="I1609" i="7"/>
  <c r="J1593" i="7"/>
  <c r="I1593" i="7"/>
  <c r="J1577" i="7"/>
  <c r="I1577" i="7"/>
  <c r="J1561" i="7"/>
  <c r="I1561" i="7"/>
  <c r="J1545" i="7"/>
  <c r="I1545" i="7"/>
  <c r="J1529" i="7"/>
  <c r="I1529" i="7"/>
  <c r="J1513" i="7"/>
  <c r="I1513" i="7"/>
  <c r="J1497" i="7"/>
  <c r="I1497" i="7"/>
  <c r="J1481" i="7"/>
  <c r="I1481" i="7"/>
  <c r="J1465" i="7"/>
  <c r="I1465" i="7"/>
  <c r="J1449" i="7"/>
  <c r="I1449" i="7"/>
  <c r="J1433" i="7"/>
  <c r="I1433" i="7"/>
  <c r="J1417" i="7"/>
  <c r="I1417" i="7"/>
  <c r="J1401" i="7"/>
  <c r="I1401" i="7"/>
  <c r="J1385" i="7"/>
  <c r="I1385" i="7"/>
  <c r="J1369" i="7"/>
  <c r="I1369" i="7"/>
  <c r="J1353" i="7"/>
  <c r="I1353" i="7"/>
  <c r="J1337" i="7"/>
  <c r="I1337" i="7"/>
  <c r="J1321" i="7"/>
  <c r="I1321" i="7"/>
  <c r="J1305" i="7"/>
  <c r="I1305" i="7"/>
  <c r="J1289" i="7"/>
  <c r="I1289" i="7"/>
  <c r="J1273" i="7"/>
  <c r="I1273" i="7"/>
  <c r="J1257" i="7"/>
  <c r="I1257" i="7"/>
  <c r="I1241" i="7"/>
  <c r="J1241" i="7"/>
  <c r="J1225" i="7"/>
  <c r="I1225" i="7"/>
  <c r="J1209" i="7"/>
  <c r="I1209" i="7"/>
  <c r="J1193" i="7"/>
  <c r="I1193" i="7"/>
  <c r="K1177" i="7"/>
  <c r="J1177" i="7"/>
  <c r="I1177" i="7"/>
  <c r="J1161" i="7"/>
  <c r="I1161" i="7"/>
  <c r="J1145" i="7"/>
  <c r="I1145" i="7"/>
  <c r="J1129" i="7"/>
  <c r="I1129" i="7"/>
  <c r="K1113" i="7"/>
  <c r="J1113" i="7"/>
  <c r="I1113" i="7"/>
  <c r="J1097" i="7"/>
  <c r="I1097" i="7"/>
  <c r="J1081" i="7"/>
  <c r="I1081" i="7"/>
  <c r="J1065" i="7"/>
  <c r="I1065" i="7"/>
  <c r="J1049" i="7"/>
  <c r="I1049" i="7"/>
  <c r="J1033" i="7"/>
  <c r="I1033" i="7"/>
  <c r="J1017" i="7"/>
  <c r="I1017" i="7"/>
  <c r="J1001" i="7"/>
  <c r="I1001" i="7"/>
  <c r="J985" i="7"/>
  <c r="I985" i="7"/>
  <c r="J969" i="7"/>
  <c r="I969" i="7"/>
  <c r="J953" i="7"/>
  <c r="I953" i="7"/>
  <c r="J937" i="7"/>
  <c r="I937" i="7"/>
  <c r="J921" i="7"/>
  <c r="I921" i="7"/>
  <c r="J905" i="7"/>
  <c r="I905" i="7"/>
  <c r="J889" i="7"/>
  <c r="I889" i="7"/>
  <c r="J873" i="7"/>
  <c r="I873" i="7"/>
  <c r="J857" i="7"/>
  <c r="I857" i="7"/>
  <c r="J841" i="7"/>
  <c r="I841" i="7"/>
  <c r="J825" i="7"/>
  <c r="I825" i="7"/>
  <c r="J809" i="7"/>
  <c r="I809" i="7"/>
  <c r="J793" i="7"/>
  <c r="I793" i="7"/>
  <c r="J777" i="7"/>
  <c r="I777" i="7"/>
  <c r="J745" i="7"/>
  <c r="I745" i="7"/>
  <c r="J729" i="7"/>
  <c r="I729" i="7"/>
  <c r="J713" i="7"/>
  <c r="I713" i="7"/>
  <c r="J697" i="7"/>
  <c r="I697" i="7"/>
  <c r="J681" i="7"/>
  <c r="I681" i="7"/>
  <c r="J665" i="7"/>
  <c r="I665" i="7"/>
  <c r="J649" i="7"/>
  <c r="I649" i="7"/>
  <c r="J633" i="7"/>
  <c r="I633" i="7"/>
  <c r="J617" i="7"/>
  <c r="I617" i="7"/>
  <c r="J601" i="7"/>
  <c r="I601" i="7"/>
  <c r="J585" i="7"/>
  <c r="I585" i="7"/>
  <c r="J553" i="7"/>
  <c r="I553" i="7"/>
  <c r="J537" i="7"/>
  <c r="I537" i="7"/>
  <c r="J521" i="7"/>
  <c r="I521" i="7"/>
  <c r="J505" i="7"/>
  <c r="I505" i="7"/>
  <c r="J489" i="7"/>
  <c r="I489" i="7"/>
  <c r="J473" i="7"/>
  <c r="I473" i="7"/>
  <c r="J441" i="7"/>
  <c r="I441" i="7"/>
  <c r="J425" i="7"/>
  <c r="I425" i="7"/>
  <c r="J409" i="7"/>
  <c r="I409" i="7"/>
  <c r="J377" i="7"/>
  <c r="I377" i="7"/>
  <c r="J361" i="7"/>
  <c r="I361" i="7"/>
  <c r="J345" i="7"/>
  <c r="I345" i="7"/>
  <c r="J329" i="7"/>
  <c r="I329" i="7"/>
  <c r="J313" i="7"/>
  <c r="I313" i="7"/>
  <c r="J281" i="7"/>
  <c r="I281" i="7"/>
  <c r="J265" i="7"/>
  <c r="I265" i="7"/>
  <c r="J233" i="7"/>
  <c r="I233" i="7"/>
  <c r="J217" i="7"/>
  <c r="I217" i="7"/>
  <c r="J201" i="7"/>
  <c r="I201" i="7"/>
  <c r="J185" i="7"/>
  <c r="I185" i="7"/>
  <c r="J169" i="7"/>
  <c r="I169" i="7"/>
  <c r="J153" i="7"/>
  <c r="I153" i="7"/>
  <c r="J137" i="7"/>
  <c r="I137" i="7"/>
  <c r="J121" i="7"/>
  <c r="I121" i="7"/>
  <c r="J89" i="7"/>
  <c r="I89" i="7"/>
  <c r="K73" i="7"/>
  <c r="J73" i="7"/>
  <c r="I73" i="7"/>
  <c r="J57" i="7"/>
  <c r="I57" i="7"/>
  <c r="J41" i="7"/>
  <c r="I41" i="7"/>
  <c r="J25" i="7"/>
  <c r="I25" i="7"/>
  <c r="B9" i="7"/>
  <c r="J9" i="7"/>
  <c r="I1998" i="7"/>
  <c r="I1982" i="7"/>
  <c r="I1966" i="7"/>
  <c r="I1950" i="7"/>
  <c r="I1934" i="7"/>
  <c r="I1918" i="7"/>
  <c r="I1902" i="7"/>
  <c r="I1886" i="7"/>
  <c r="I1867" i="7"/>
  <c r="I1826" i="7"/>
  <c r="I1807" i="7"/>
  <c r="I1788" i="7"/>
  <c r="I1765" i="7"/>
  <c r="I1741" i="7"/>
  <c r="I1714" i="7"/>
  <c r="I1683" i="7"/>
  <c r="I1651" i="7"/>
  <c r="I1554" i="7"/>
  <c r="I1510" i="7"/>
  <c r="I1473" i="7"/>
  <c r="I1427" i="7"/>
  <c r="I1382" i="7"/>
  <c r="I1345" i="7"/>
  <c r="I1283" i="7"/>
  <c r="I1091" i="7"/>
  <c r="I1027" i="7"/>
  <c r="I963" i="7"/>
  <c r="I870" i="7"/>
  <c r="I758" i="7"/>
  <c r="I602" i="7"/>
  <c r="I393" i="7"/>
  <c r="I140" i="7"/>
  <c r="J1880" i="7"/>
  <c r="I1880" i="7"/>
  <c r="J1864" i="7"/>
  <c r="I1864" i="7"/>
  <c r="J1848" i="7"/>
  <c r="I1848" i="7"/>
  <c r="J1832" i="7"/>
  <c r="I1832" i="7"/>
  <c r="J1816" i="7"/>
  <c r="I1816" i="7"/>
  <c r="J1800" i="7"/>
  <c r="I1800" i="7"/>
  <c r="J1784" i="7"/>
  <c r="I1784" i="7"/>
  <c r="J1768" i="7"/>
  <c r="I1768" i="7"/>
  <c r="J1752" i="7"/>
  <c r="I1752" i="7"/>
  <c r="J1736" i="7"/>
  <c r="I1736" i="7"/>
  <c r="J1720" i="7"/>
  <c r="I1720" i="7"/>
  <c r="J1704" i="7"/>
  <c r="I1704" i="7"/>
  <c r="J1688" i="7"/>
  <c r="I1688" i="7"/>
  <c r="J1672" i="7"/>
  <c r="I1672" i="7"/>
  <c r="J1656" i="7"/>
  <c r="I1656" i="7"/>
  <c r="J1640" i="7"/>
  <c r="I1640" i="7"/>
  <c r="J1624" i="7"/>
  <c r="I1624" i="7"/>
  <c r="J1608" i="7"/>
  <c r="I1608" i="7"/>
  <c r="J1592" i="7"/>
  <c r="I1592" i="7"/>
  <c r="J1576" i="7"/>
  <c r="I1576" i="7"/>
  <c r="J1560" i="7"/>
  <c r="I1560" i="7"/>
  <c r="J1544" i="7"/>
  <c r="I1544" i="7"/>
  <c r="J1528" i="7"/>
  <c r="I1528" i="7"/>
  <c r="J1512" i="7"/>
  <c r="I1512" i="7"/>
  <c r="J1496" i="7"/>
  <c r="I1496" i="7"/>
  <c r="J1480" i="7"/>
  <c r="I1480" i="7"/>
  <c r="J1464" i="7"/>
  <c r="I1464" i="7"/>
  <c r="J1448" i="7"/>
  <c r="I1448" i="7"/>
  <c r="J1432" i="7"/>
  <c r="I1432" i="7"/>
  <c r="J1416" i="7"/>
  <c r="I1416" i="7"/>
  <c r="J1400" i="7"/>
  <c r="I1400" i="7"/>
  <c r="J1384" i="7"/>
  <c r="I1384" i="7"/>
  <c r="J1368" i="7"/>
  <c r="I1368" i="7"/>
  <c r="J1352" i="7"/>
  <c r="I1352" i="7"/>
  <c r="J1336" i="7"/>
  <c r="I1336" i="7"/>
  <c r="J1320" i="7"/>
  <c r="I1320" i="7"/>
  <c r="J1304" i="7"/>
  <c r="I1304" i="7"/>
  <c r="J1288" i="7"/>
  <c r="I1288" i="7"/>
  <c r="J1272" i="7"/>
  <c r="I1272" i="7"/>
  <c r="J1256" i="7"/>
  <c r="I1256" i="7"/>
  <c r="J1240" i="7"/>
  <c r="I1240" i="7"/>
  <c r="J1224" i="7"/>
  <c r="I1224" i="7"/>
  <c r="J1208" i="7"/>
  <c r="I1208" i="7"/>
  <c r="J1192" i="7"/>
  <c r="I1192" i="7"/>
  <c r="K1176" i="7"/>
  <c r="J1176" i="7"/>
  <c r="I1176" i="7"/>
  <c r="J1160" i="7"/>
  <c r="I1160" i="7"/>
  <c r="J1144" i="7"/>
  <c r="I1144" i="7"/>
  <c r="I1128" i="7"/>
  <c r="J1128" i="7"/>
  <c r="J1112" i="7"/>
  <c r="I1112" i="7"/>
  <c r="J1096" i="7"/>
  <c r="I1096" i="7"/>
  <c r="J1080" i="7"/>
  <c r="I1080" i="7"/>
  <c r="J1064" i="7"/>
  <c r="I1064" i="7"/>
  <c r="J1048" i="7"/>
  <c r="I1048" i="7"/>
  <c r="J1032" i="7"/>
  <c r="I1032" i="7"/>
  <c r="J1016" i="7"/>
  <c r="I1016" i="7"/>
  <c r="I1000" i="7"/>
  <c r="J1000" i="7"/>
  <c r="J984" i="7"/>
  <c r="I984" i="7"/>
  <c r="J968" i="7"/>
  <c r="I968" i="7"/>
  <c r="J952" i="7"/>
  <c r="I952" i="7"/>
  <c r="J936" i="7"/>
  <c r="I936" i="7"/>
  <c r="J920" i="7"/>
  <c r="I920" i="7"/>
  <c r="J904" i="7"/>
  <c r="I904" i="7"/>
  <c r="J888" i="7"/>
  <c r="I888" i="7"/>
  <c r="J872" i="7"/>
  <c r="I872" i="7"/>
  <c r="K856" i="7"/>
  <c r="J856" i="7"/>
  <c r="I856" i="7"/>
  <c r="J840" i="7"/>
  <c r="I840" i="7"/>
  <c r="J824" i="7"/>
  <c r="I824" i="7"/>
  <c r="J808" i="7"/>
  <c r="I808" i="7"/>
  <c r="J792" i="7"/>
  <c r="I792" i="7"/>
  <c r="J776" i="7"/>
  <c r="I776" i="7"/>
  <c r="J760" i="7"/>
  <c r="I760" i="7"/>
  <c r="J744" i="7"/>
  <c r="I744" i="7"/>
  <c r="J728" i="7"/>
  <c r="I728" i="7"/>
  <c r="J696" i="7"/>
  <c r="I696" i="7"/>
  <c r="J664" i="7"/>
  <c r="I664" i="7"/>
  <c r="J632" i="7"/>
  <c r="I632" i="7"/>
  <c r="J616" i="7"/>
  <c r="I616" i="7"/>
  <c r="J600" i="7"/>
  <c r="I600" i="7"/>
  <c r="J584" i="7"/>
  <c r="I584" i="7"/>
  <c r="J552" i="7"/>
  <c r="I552" i="7"/>
  <c r="K536" i="7"/>
  <c r="J536" i="7"/>
  <c r="I536" i="7"/>
  <c r="J520" i="7"/>
  <c r="I520" i="7"/>
  <c r="J488" i="7"/>
  <c r="I488" i="7"/>
  <c r="J472" i="7"/>
  <c r="I472" i="7"/>
  <c r="J456" i="7"/>
  <c r="I456" i="7"/>
  <c r="J440" i="7"/>
  <c r="I440" i="7"/>
  <c r="J408" i="7"/>
  <c r="I408" i="7"/>
  <c r="J392" i="7"/>
  <c r="I392" i="7"/>
  <c r="J376" i="7"/>
  <c r="I376" i="7"/>
  <c r="J360" i="7"/>
  <c r="I360" i="7"/>
  <c r="J344" i="7"/>
  <c r="I344" i="7"/>
  <c r="J328" i="7"/>
  <c r="I328" i="7"/>
  <c r="J296" i="7"/>
  <c r="I296" i="7"/>
  <c r="J280" i="7"/>
  <c r="I280" i="7"/>
  <c r="J264" i="7"/>
  <c r="I264" i="7"/>
  <c r="C232" i="7"/>
  <c r="J232" i="7"/>
  <c r="I232" i="7"/>
  <c r="J216" i="7"/>
  <c r="I216" i="7"/>
  <c r="J184" i="7"/>
  <c r="I184" i="7"/>
  <c r="J168" i="7"/>
  <c r="I168" i="7"/>
  <c r="J152" i="7"/>
  <c r="I152" i="7"/>
  <c r="J136" i="7"/>
  <c r="I136" i="7"/>
  <c r="J120" i="7"/>
  <c r="I120" i="7"/>
  <c r="J104" i="7"/>
  <c r="I104" i="7"/>
  <c r="J88" i="7"/>
  <c r="I88" i="7"/>
  <c r="J72" i="7"/>
  <c r="I72" i="7"/>
  <c r="J56" i="7"/>
  <c r="I56" i="7"/>
  <c r="J40" i="7"/>
  <c r="I40" i="7"/>
  <c r="J24" i="7"/>
  <c r="I24" i="7"/>
  <c r="J8" i="7"/>
  <c r="I8" i="7"/>
  <c r="I1997" i="7"/>
  <c r="I1981" i="7"/>
  <c r="I1965" i="7"/>
  <c r="I1949" i="7"/>
  <c r="I1933" i="7"/>
  <c r="I1917" i="7"/>
  <c r="I1901" i="7"/>
  <c r="I1885" i="7"/>
  <c r="I1863" i="7"/>
  <c r="I1825" i="7"/>
  <c r="I1806" i="7"/>
  <c r="I1787" i="7"/>
  <c r="I1764" i="7"/>
  <c r="I1740" i="7"/>
  <c r="I1713" i="7"/>
  <c r="I1682" i="7"/>
  <c r="I1650" i="7"/>
  <c r="I1618" i="7"/>
  <c r="I1586" i="7"/>
  <c r="I1553" i="7"/>
  <c r="I1508" i="7"/>
  <c r="I1463" i="7"/>
  <c r="I1426" i="7"/>
  <c r="I1380" i="7"/>
  <c r="I1271" i="7"/>
  <c r="I1207" i="7"/>
  <c r="I1143" i="7"/>
  <c r="I1079" i="7"/>
  <c r="I1015" i="7"/>
  <c r="I951" i="7"/>
  <c r="I866" i="7"/>
  <c r="I757" i="7"/>
  <c r="I572" i="7"/>
  <c r="I390" i="7"/>
  <c r="I139" i="7"/>
  <c r="J1443" i="7"/>
  <c r="K1335" i="7"/>
  <c r="J1335" i="7"/>
  <c r="K1319" i="7"/>
  <c r="J1319" i="7"/>
  <c r="K871" i="7"/>
  <c r="J871" i="7"/>
  <c r="I871" i="7"/>
  <c r="K855" i="7"/>
  <c r="I855" i="7"/>
  <c r="J855" i="7"/>
  <c r="J839" i="7"/>
  <c r="I839" i="7"/>
  <c r="J807" i="7"/>
  <c r="I807" i="7"/>
  <c r="J791" i="7"/>
  <c r="I791" i="7"/>
  <c r="J775" i="7"/>
  <c r="I775" i="7"/>
  <c r="J759" i="7"/>
  <c r="I759" i="7"/>
  <c r="J743" i="7"/>
  <c r="I743" i="7"/>
  <c r="J727" i="7"/>
  <c r="I727" i="7"/>
  <c r="J711" i="7"/>
  <c r="I711" i="7"/>
  <c r="J695" i="7"/>
  <c r="I695" i="7"/>
  <c r="J679" i="7"/>
  <c r="I679" i="7"/>
  <c r="J663" i="7"/>
  <c r="I663" i="7"/>
  <c r="J647" i="7"/>
  <c r="I647" i="7"/>
  <c r="J631" i="7"/>
  <c r="I631" i="7"/>
  <c r="J599" i="7"/>
  <c r="I599" i="7"/>
  <c r="J583" i="7"/>
  <c r="I583" i="7"/>
  <c r="J567" i="7"/>
  <c r="I567" i="7"/>
  <c r="J551" i="7"/>
  <c r="I551" i="7"/>
  <c r="K535" i="7"/>
  <c r="J535" i="7"/>
  <c r="J519" i="7"/>
  <c r="I519" i="7"/>
  <c r="J503" i="7"/>
  <c r="I503" i="7"/>
  <c r="J487" i="7"/>
  <c r="I487" i="7"/>
  <c r="J471" i="7"/>
  <c r="I471" i="7"/>
  <c r="J455" i="7"/>
  <c r="I455" i="7"/>
  <c r="J439" i="7"/>
  <c r="I439" i="7"/>
  <c r="J407" i="7"/>
  <c r="I407" i="7"/>
  <c r="J391" i="7"/>
  <c r="I391" i="7"/>
  <c r="J375" i="7"/>
  <c r="I375" i="7"/>
  <c r="J343" i="7"/>
  <c r="I343" i="7"/>
  <c r="J327" i="7"/>
  <c r="I327" i="7"/>
  <c r="J311" i="7"/>
  <c r="I311" i="7"/>
  <c r="J295" i="7"/>
  <c r="I295" i="7"/>
  <c r="J279" i="7"/>
  <c r="I279" i="7"/>
  <c r="J263" i="7"/>
  <c r="I263" i="7"/>
  <c r="J247" i="7"/>
  <c r="I247" i="7"/>
  <c r="C231" i="7"/>
  <c r="J231" i="7"/>
  <c r="I231" i="7"/>
  <c r="J215" i="7"/>
  <c r="I215" i="7"/>
  <c r="J199" i="7"/>
  <c r="I199" i="7"/>
  <c r="J183" i="7"/>
  <c r="I183" i="7"/>
  <c r="J167" i="7"/>
  <c r="I167" i="7"/>
  <c r="J151" i="7"/>
  <c r="I151" i="7"/>
  <c r="J135" i="7"/>
  <c r="I135" i="7"/>
  <c r="J119" i="7"/>
  <c r="I119" i="7"/>
  <c r="J103" i="7"/>
  <c r="I103" i="7"/>
  <c r="J87" i="7"/>
  <c r="I87" i="7"/>
  <c r="J71" i="7"/>
  <c r="I71" i="7"/>
  <c r="J55" i="7"/>
  <c r="I55" i="7"/>
  <c r="J39" i="7"/>
  <c r="I39" i="7"/>
  <c r="J23" i="7"/>
  <c r="I23" i="7"/>
  <c r="J7" i="7"/>
  <c r="I7" i="7"/>
  <c r="I1996" i="7"/>
  <c r="I1980" i="7"/>
  <c r="I1964" i="7"/>
  <c r="I1948" i="7"/>
  <c r="I1916" i="7"/>
  <c r="I1900" i="7"/>
  <c r="I1884" i="7"/>
  <c r="I1862" i="7"/>
  <c r="I1824" i="7"/>
  <c r="I1805" i="7"/>
  <c r="I1783" i="7"/>
  <c r="I1763" i="7"/>
  <c r="I1735" i="7"/>
  <c r="I1712" i="7"/>
  <c r="I1681" i="7"/>
  <c r="I1649" i="7"/>
  <c r="I1617" i="7"/>
  <c r="I1585" i="7"/>
  <c r="I1543" i="7"/>
  <c r="I1462" i="7"/>
  <c r="I1425" i="7"/>
  <c r="I1270" i="7"/>
  <c r="I1142" i="7"/>
  <c r="I1078" i="7"/>
  <c r="I1014" i="7"/>
  <c r="I865" i="7"/>
  <c r="I740" i="7"/>
  <c r="I569" i="7"/>
  <c r="I380" i="7"/>
  <c r="I105" i="7"/>
  <c r="K1334" i="7"/>
  <c r="J1334" i="7"/>
  <c r="K1318" i="7"/>
  <c r="J1318" i="7"/>
  <c r="C1206" i="7"/>
  <c r="J1206" i="7"/>
  <c r="K1174" i="7"/>
  <c r="J1174" i="7"/>
  <c r="J950" i="7"/>
  <c r="I950" i="7"/>
  <c r="J934" i="7"/>
  <c r="I934" i="7"/>
  <c r="J918" i="7"/>
  <c r="I918" i="7"/>
  <c r="J902" i="7"/>
  <c r="I902" i="7"/>
  <c r="J886" i="7"/>
  <c r="I886" i="7"/>
  <c r="K854" i="7"/>
  <c r="J854" i="7"/>
  <c r="I854" i="7"/>
  <c r="J838" i="7"/>
  <c r="I838" i="7"/>
  <c r="K806" i="7"/>
  <c r="J806" i="7"/>
  <c r="J790" i="7"/>
  <c r="I790" i="7"/>
  <c r="J774" i="7"/>
  <c r="I774" i="7"/>
  <c r="J742" i="7"/>
  <c r="I742" i="7"/>
  <c r="J726" i="7"/>
  <c r="I726" i="7"/>
  <c r="J710" i="7"/>
  <c r="I710" i="7"/>
  <c r="J694" i="7"/>
  <c r="I694" i="7"/>
  <c r="J678" i="7"/>
  <c r="I678" i="7"/>
  <c r="J662" i="7"/>
  <c r="I662" i="7"/>
  <c r="K646" i="7"/>
  <c r="J646" i="7"/>
  <c r="I646" i="7"/>
  <c r="J630" i="7"/>
  <c r="I630" i="7"/>
  <c r="J614" i="7"/>
  <c r="I614" i="7"/>
  <c r="J598" i="7"/>
  <c r="I598" i="7"/>
  <c r="J582" i="7"/>
  <c r="I582" i="7"/>
  <c r="J566" i="7"/>
  <c r="I566" i="7"/>
  <c r="J550" i="7"/>
  <c r="I550" i="7"/>
  <c r="K534" i="7"/>
  <c r="J534" i="7"/>
  <c r="J518" i="7"/>
  <c r="I518" i="7"/>
  <c r="J502" i="7"/>
  <c r="I502" i="7"/>
  <c r="J486" i="7"/>
  <c r="I486" i="7"/>
  <c r="J454" i="7"/>
  <c r="I454" i="7"/>
  <c r="J438" i="7"/>
  <c r="I438" i="7"/>
  <c r="J422" i="7"/>
  <c r="I422" i="7"/>
  <c r="K406" i="7"/>
  <c r="J406" i="7"/>
  <c r="I406" i="7"/>
  <c r="J374" i="7"/>
  <c r="I374" i="7"/>
  <c r="J358" i="7"/>
  <c r="I358" i="7"/>
  <c r="J342" i="7"/>
  <c r="I342" i="7"/>
  <c r="J326" i="7"/>
  <c r="I326" i="7"/>
  <c r="J310" i="7"/>
  <c r="I310" i="7"/>
  <c r="J294" i="7"/>
  <c r="I294" i="7"/>
  <c r="J278" i="7"/>
  <c r="I278" i="7"/>
  <c r="J262" i="7"/>
  <c r="I262" i="7"/>
  <c r="J246" i="7"/>
  <c r="I246" i="7"/>
  <c r="J230" i="7"/>
  <c r="I230" i="7"/>
  <c r="K214" i="7"/>
  <c r="J214" i="7"/>
  <c r="I214" i="7"/>
  <c r="J198" i="7"/>
  <c r="I198" i="7"/>
  <c r="J182" i="7"/>
  <c r="I182" i="7"/>
  <c r="J166" i="7"/>
  <c r="I166" i="7"/>
  <c r="J150" i="7"/>
  <c r="I150" i="7"/>
  <c r="J134" i="7"/>
  <c r="I134" i="7"/>
  <c r="J118" i="7"/>
  <c r="I118" i="7"/>
  <c r="J102" i="7"/>
  <c r="I102" i="7"/>
  <c r="J86" i="7"/>
  <c r="I86" i="7"/>
  <c r="K70" i="7"/>
  <c r="J70" i="7"/>
  <c r="I70" i="7"/>
  <c r="J54" i="7"/>
  <c r="I54" i="7"/>
  <c r="J38" i="7"/>
  <c r="I38" i="7"/>
  <c r="J22" i="7"/>
  <c r="I22" i="7"/>
  <c r="K6" i="7"/>
  <c r="J6" i="7"/>
  <c r="I6" i="7"/>
  <c r="I1995" i="7"/>
  <c r="I1979" i="7"/>
  <c r="I1963" i="7"/>
  <c r="I1947" i="7"/>
  <c r="I1931" i="7"/>
  <c r="I1915" i="7"/>
  <c r="I1899" i="7"/>
  <c r="I1883" i="7"/>
  <c r="I1861" i="7"/>
  <c r="I1842" i="7"/>
  <c r="I1823" i="7"/>
  <c r="I1804" i="7"/>
  <c r="I1782" i="7"/>
  <c r="I1762" i="7"/>
  <c r="I1734" i="7"/>
  <c r="I1709" i="7"/>
  <c r="I1677" i="7"/>
  <c r="I1645" i="7"/>
  <c r="I1613" i="7"/>
  <c r="I1581" i="7"/>
  <c r="I1542" i="7"/>
  <c r="I1506" i="7"/>
  <c r="I1460" i="7"/>
  <c r="I1415" i="7"/>
  <c r="I1378" i="7"/>
  <c r="I1268" i="7"/>
  <c r="I1140" i="7"/>
  <c r="I1076" i="7"/>
  <c r="I849" i="7"/>
  <c r="I732" i="7"/>
  <c r="I568" i="7"/>
  <c r="I359" i="7"/>
  <c r="I91" i="7"/>
  <c r="K1989" i="7"/>
  <c r="J1989" i="7"/>
  <c r="C1973" i="7"/>
  <c r="J1973" i="7"/>
  <c r="K1941" i="7"/>
  <c r="J1941" i="7"/>
  <c r="K1893" i="7"/>
  <c r="J1893" i="7"/>
  <c r="K1845" i="7"/>
  <c r="J1845" i="7"/>
  <c r="K1829" i="7"/>
  <c r="J1829" i="7"/>
  <c r="K1781" i="7"/>
  <c r="J1781" i="7"/>
  <c r="K1733" i="7"/>
  <c r="J1733" i="7"/>
  <c r="K1701" i="7"/>
  <c r="J1701" i="7"/>
  <c r="K1669" i="7"/>
  <c r="J1669" i="7"/>
  <c r="K1637" i="7"/>
  <c r="J1637" i="7"/>
  <c r="K1589" i="7"/>
  <c r="J1589" i="7"/>
  <c r="K1557" i="7"/>
  <c r="J1557" i="7"/>
  <c r="K1525" i="7"/>
  <c r="J1525" i="7"/>
  <c r="I1525" i="7"/>
  <c r="J1509" i="7"/>
  <c r="I1509" i="7"/>
  <c r="J1493" i="7"/>
  <c r="I1493" i="7"/>
  <c r="K1477" i="7"/>
  <c r="J1477" i="7"/>
  <c r="I1477" i="7"/>
  <c r="J1461" i="7"/>
  <c r="I1461" i="7"/>
  <c r="K1445" i="7"/>
  <c r="J1445" i="7"/>
  <c r="I1445" i="7"/>
  <c r="J1429" i="7"/>
  <c r="I1429" i="7"/>
  <c r="K1413" i="7"/>
  <c r="J1413" i="7"/>
  <c r="I1413" i="7"/>
  <c r="J1397" i="7"/>
  <c r="I1397" i="7"/>
  <c r="J1381" i="7"/>
  <c r="I1381" i="7"/>
  <c r="J1365" i="7"/>
  <c r="I1365" i="7"/>
  <c r="J1349" i="7"/>
  <c r="I1349" i="7"/>
  <c r="J1333" i="7"/>
  <c r="I1333" i="7"/>
  <c r="K1317" i="7"/>
  <c r="J1317" i="7"/>
  <c r="I1317" i="7"/>
  <c r="J1301" i="7"/>
  <c r="I1301" i="7"/>
  <c r="J1285" i="7"/>
  <c r="I1285" i="7"/>
  <c r="J1269" i="7"/>
  <c r="I1269" i="7"/>
  <c r="J1253" i="7"/>
  <c r="I1253" i="7"/>
  <c r="J1237" i="7"/>
  <c r="I1237" i="7"/>
  <c r="K1221" i="7"/>
  <c r="J1221" i="7"/>
  <c r="I1221" i="7"/>
  <c r="J1205" i="7"/>
  <c r="I1205" i="7"/>
  <c r="J1189" i="7"/>
  <c r="I1189" i="7"/>
  <c r="J1173" i="7"/>
  <c r="I1173" i="7"/>
  <c r="J1157" i="7"/>
  <c r="I1157" i="7"/>
  <c r="J1141" i="7"/>
  <c r="I1141" i="7"/>
  <c r="J1125" i="7"/>
  <c r="I1125" i="7"/>
  <c r="J1109" i="7"/>
  <c r="I1109" i="7"/>
  <c r="J1093" i="7"/>
  <c r="I1093" i="7"/>
  <c r="J1077" i="7"/>
  <c r="I1077" i="7"/>
  <c r="J1061" i="7"/>
  <c r="I1061" i="7"/>
  <c r="J1045" i="7"/>
  <c r="I1045" i="7"/>
  <c r="J1029" i="7"/>
  <c r="I1029" i="7"/>
  <c r="J1013" i="7"/>
  <c r="I1013" i="7"/>
  <c r="J997" i="7"/>
  <c r="I997" i="7"/>
  <c r="J981" i="7"/>
  <c r="I981" i="7"/>
  <c r="J965" i="7"/>
  <c r="I965" i="7"/>
  <c r="K949" i="7"/>
  <c r="J949" i="7"/>
  <c r="I949" i="7"/>
  <c r="J933" i="7"/>
  <c r="I933" i="7"/>
  <c r="J917" i="7"/>
  <c r="I917" i="7"/>
  <c r="J901" i="7"/>
  <c r="I901" i="7"/>
  <c r="J885" i="7"/>
  <c r="I885" i="7"/>
  <c r="J869" i="7"/>
  <c r="I869" i="7"/>
  <c r="K853" i="7"/>
  <c r="J853" i="7"/>
  <c r="I853" i="7"/>
  <c r="J837" i="7"/>
  <c r="I837" i="7"/>
  <c r="J821" i="7"/>
  <c r="I821" i="7"/>
  <c r="J805" i="7"/>
  <c r="I805" i="7"/>
  <c r="J789" i="7"/>
  <c r="I789" i="7"/>
  <c r="J773" i="7"/>
  <c r="I773" i="7"/>
  <c r="J741" i="7"/>
  <c r="I741" i="7"/>
  <c r="J725" i="7"/>
  <c r="I725" i="7"/>
  <c r="K709" i="7"/>
  <c r="J709" i="7"/>
  <c r="I709" i="7"/>
  <c r="J693" i="7"/>
  <c r="I693" i="7"/>
  <c r="J677" i="7"/>
  <c r="I677" i="7"/>
  <c r="J661" i="7"/>
  <c r="I661" i="7"/>
  <c r="K645" i="7"/>
  <c r="J645" i="7"/>
  <c r="I645" i="7"/>
  <c r="J629" i="7"/>
  <c r="I629" i="7"/>
  <c r="J613" i="7"/>
  <c r="I613" i="7"/>
  <c r="J597" i="7"/>
  <c r="I597" i="7"/>
  <c r="J581" i="7"/>
  <c r="I581" i="7"/>
  <c r="J565" i="7"/>
  <c r="I565" i="7"/>
  <c r="J549" i="7"/>
  <c r="I549" i="7"/>
  <c r="J533" i="7"/>
  <c r="I533" i="7"/>
  <c r="J517" i="7"/>
  <c r="I517" i="7"/>
  <c r="B501" i="7"/>
  <c r="J501" i="7"/>
  <c r="I501" i="7"/>
  <c r="J485" i="7"/>
  <c r="I485" i="7"/>
  <c r="J469" i="7"/>
  <c r="I469" i="7"/>
  <c r="J453" i="7"/>
  <c r="I453" i="7"/>
  <c r="J437" i="7"/>
  <c r="I437" i="7"/>
  <c r="J421" i="7"/>
  <c r="I421" i="7"/>
  <c r="J405" i="7"/>
  <c r="I405" i="7"/>
  <c r="J389" i="7"/>
  <c r="I389" i="7"/>
  <c r="J373" i="7"/>
  <c r="I373" i="7"/>
  <c r="J357" i="7"/>
  <c r="I357" i="7"/>
  <c r="J341" i="7"/>
  <c r="I341" i="7"/>
  <c r="J325" i="7"/>
  <c r="I325" i="7"/>
  <c r="J309" i="7"/>
  <c r="I309" i="7"/>
  <c r="J293" i="7"/>
  <c r="I293" i="7"/>
  <c r="J277" i="7"/>
  <c r="I277" i="7"/>
  <c r="J261" i="7"/>
  <c r="I261" i="7"/>
  <c r="J245" i="7"/>
  <c r="I245" i="7"/>
  <c r="J229" i="7"/>
  <c r="I229" i="7"/>
  <c r="J213" i="7"/>
  <c r="I213" i="7"/>
  <c r="J197" i="7"/>
  <c r="I197" i="7"/>
  <c r="J181" i="7"/>
  <c r="I181" i="7"/>
  <c r="J165" i="7"/>
  <c r="I165" i="7"/>
  <c r="J149" i="7"/>
  <c r="I149" i="7"/>
  <c r="J133" i="7"/>
  <c r="I133" i="7"/>
  <c r="J117" i="7"/>
  <c r="I117" i="7"/>
  <c r="J101" i="7"/>
  <c r="I101" i="7"/>
  <c r="J85" i="7"/>
  <c r="I85" i="7"/>
  <c r="J69" i="7"/>
  <c r="I69" i="7"/>
  <c r="J53" i="7"/>
  <c r="I53" i="7"/>
  <c r="J37" i="7"/>
  <c r="I37" i="7"/>
  <c r="J21" i="7"/>
  <c r="I21" i="7"/>
  <c r="J5" i="7"/>
  <c r="I5" i="7"/>
  <c r="I1994" i="7"/>
  <c r="I1978" i="7"/>
  <c r="I1962" i="7"/>
  <c r="I1946" i="7"/>
  <c r="I1930" i="7"/>
  <c r="I1914" i="7"/>
  <c r="I1898" i="7"/>
  <c r="I1879" i="7"/>
  <c r="I1860" i="7"/>
  <c r="I1841" i="7"/>
  <c r="I1822" i="7"/>
  <c r="I1803" i="7"/>
  <c r="I1781" i="7"/>
  <c r="I1761" i="7"/>
  <c r="I1733" i="7"/>
  <c r="I1703" i="7"/>
  <c r="I1671" i="7"/>
  <c r="I1639" i="7"/>
  <c r="I1607" i="7"/>
  <c r="I1575" i="7"/>
  <c r="I1541" i="7"/>
  <c r="I1505" i="7"/>
  <c r="I1459" i="7"/>
  <c r="I1414" i="7"/>
  <c r="I1377" i="7"/>
  <c r="I1267" i="7"/>
  <c r="I1203" i="7"/>
  <c r="I1139" i="7"/>
  <c r="I1075" i="7"/>
  <c r="I935" i="7"/>
  <c r="I843" i="7"/>
  <c r="I731" i="7"/>
  <c r="I538" i="7"/>
  <c r="I347" i="7"/>
  <c r="I90" i="7"/>
  <c r="J1103" i="7"/>
  <c r="K1988" i="7"/>
  <c r="J1988" i="7"/>
  <c r="K1940" i="7"/>
  <c r="J1940" i="7"/>
  <c r="K1892" i="7"/>
  <c r="J1892" i="7"/>
  <c r="K1876" i="7"/>
  <c r="J1876" i="7"/>
  <c r="K1844" i="7"/>
  <c r="J1844" i="7"/>
  <c r="K1828" i="7"/>
  <c r="J1828" i="7"/>
  <c r="K1796" i="7"/>
  <c r="J1796" i="7"/>
  <c r="K1780" i="7"/>
  <c r="J1780" i="7"/>
  <c r="K1732" i="7"/>
  <c r="J1732" i="7"/>
  <c r="K1700" i="7"/>
  <c r="J1700" i="7"/>
  <c r="K1668" i="7"/>
  <c r="J1668" i="7"/>
  <c r="K1620" i="7"/>
  <c r="J1620" i="7"/>
  <c r="K1588" i="7"/>
  <c r="J1588" i="7"/>
  <c r="K1556" i="7"/>
  <c r="J1556" i="7"/>
  <c r="K1524" i="7"/>
  <c r="J1524" i="7"/>
  <c r="K1476" i="7"/>
  <c r="J1476" i="7"/>
  <c r="K1444" i="7"/>
  <c r="J1444" i="7"/>
  <c r="K1412" i="7"/>
  <c r="J1412" i="7"/>
  <c r="K1332" i="7"/>
  <c r="J1332" i="7"/>
  <c r="K1316" i="7"/>
  <c r="J1316" i="7"/>
  <c r="B1252" i="7"/>
  <c r="J1252" i="7"/>
  <c r="K1220" i="7"/>
  <c r="J1220" i="7"/>
  <c r="C1204" i="7"/>
  <c r="J1204" i="7"/>
  <c r="K1012" i="7"/>
  <c r="J1012" i="7"/>
  <c r="K948" i="7"/>
  <c r="J948" i="7"/>
  <c r="J868" i="7"/>
  <c r="I868" i="7"/>
  <c r="J852" i="7"/>
  <c r="I852" i="7"/>
  <c r="J836" i="7"/>
  <c r="I836" i="7"/>
  <c r="C820" i="7"/>
  <c r="J820" i="7"/>
  <c r="I820" i="7"/>
  <c r="J804" i="7"/>
  <c r="I804" i="7"/>
  <c r="K788" i="7"/>
  <c r="J788" i="7"/>
  <c r="I788" i="7"/>
  <c r="J772" i="7"/>
  <c r="I772" i="7"/>
  <c r="J756" i="7"/>
  <c r="I756" i="7"/>
  <c r="J724" i="7"/>
  <c r="I724" i="7"/>
  <c r="J708" i="7"/>
  <c r="I708" i="7"/>
  <c r="J692" i="7"/>
  <c r="I692" i="7"/>
  <c r="J676" i="7"/>
  <c r="I676" i="7"/>
  <c r="J660" i="7"/>
  <c r="I660" i="7"/>
  <c r="K644" i="7"/>
  <c r="J644" i="7"/>
  <c r="I644" i="7"/>
  <c r="J628" i="7"/>
  <c r="I628" i="7"/>
  <c r="J612" i="7"/>
  <c r="I612" i="7"/>
  <c r="J596" i="7"/>
  <c r="I596" i="7"/>
  <c r="J580" i="7"/>
  <c r="I580" i="7"/>
  <c r="J564" i="7"/>
  <c r="I564" i="7"/>
  <c r="J548" i="7"/>
  <c r="I548" i="7"/>
  <c r="J532" i="7"/>
  <c r="I532" i="7"/>
  <c r="J516" i="7"/>
  <c r="I516" i="7"/>
  <c r="B500" i="7"/>
  <c r="J500" i="7"/>
  <c r="I500" i="7"/>
  <c r="J484" i="7"/>
  <c r="I484" i="7"/>
  <c r="J468" i="7"/>
  <c r="I468" i="7"/>
  <c r="J452" i="7"/>
  <c r="I452" i="7"/>
  <c r="J436" i="7"/>
  <c r="I436" i="7"/>
  <c r="J420" i="7"/>
  <c r="I420" i="7"/>
  <c r="K404" i="7"/>
  <c r="J404" i="7"/>
  <c r="I404" i="7"/>
  <c r="J388" i="7"/>
  <c r="I388" i="7"/>
  <c r="J372" i="7"/>
  <c r="I372" i="7"/>
  <c r="J356" i="7"/>
  <c r="I356" i="7"/>
  <c r="J340" i="7"/>
  <c r="I340" i="7"/>
  <c r="K324" i="7"/>
  <c r="J324" i="7"/>
  <c r="I324" i="7"/>
  <c r="J308" i="7"/>
  <c r="I308" i="7"/>
  <c r="J292" i="7"/>
  <c r="I292" i="7"/>
  <c r="J276" i="7"/>
  <c r="I276" i="7"/>
  <c r="J260" i="7"/>
  <c r="I260" i="7"/>
  <c r="J244" i="7"/>
  <c r="I244" i="7"/>
  <c r="J228" i="7"/>
  <c r="I228" i="7"/>
  <c r="J212" i="7"/>
  <c r="I212" i="7"/>
  <c r="J196" i="7"/>
  <c r="I196" i="7"/>
  <c r="J180" i="7"/>
  <c r="I180" i="7"/>
  <c r="K164" i="7"/>
  <c r="J164" i="7"/>
  <c r="I164" i="7"/>
  <c r="J148" i="7"/>
  <c r="I148" i="7"/>
  <c r="J132" i="7"/>
  <c r="I132" i="7"/>
  <c r="J116" i="7"/>
  <c r="I116" i="7"/>
  <c r="J100" i="7"/>
  <c r="I100" i="7"/>
  <c r="J84" i="7"/>
  <c r="I84" i="7"/>
  <c r="J68" i="7"/>
  <c r="I68" i="7"/>
  <c r="J52" i="7"/>
  <c r="I52" i="7"/>
  <c r="J36" i="7"/>
  <c r="I36" i="7"/>
  <c r="J20" i="7"/>
  <c r="I20" i="7"/>
  <c r="J4" i="7"/>
  <c r="I4" i="7"/>
  <c r="I1993" i="7"/>
  <c r="I1977" i="7"/>
  <c r="I1961" i="7"/>
  <c r="I1945" i="7"/>
  <c r="I1929" i="7"/>
  <c r="I1913" i="7"/>
  <c r="I1897" i="7"/>
  <c r="I1878" i="7"/>
  <c r="I1859" i="7"/>
  <c r="I1840" i="7"/>
  <c r="I1821" i="7"/>
  <c r="I1799" i="7"/>
  <c r="I1780" i="7"/>
  <c r="I1760" i="7"/>
  <c r="I1732" i="7"/>
  <c r="I1702" i="7"/>
  <c r="I1670" i="7"/>
  <c r="I1638" i="7"/>
  <c r="I1606" i="7"/>
  <c r="I1574" i="7"/>
  <c r="I1540" i="7"/>
  <c r="I1495" i="7"/>
  <c r="I1458" i="7"/>
  <c r="I1412" i="7"/>
  <c r="I1367" i="7"/>
  <c r="I1319" i="7"/>
  <c r="I1255" i="7"/>
  <c r="I1191" i="7"/>
  <c r="I1127" i="7"/>
  <c r="I1063" i="7"/>
  <c r="I999" i="7"/>
  <c r="I932" i="7"/>
  <c r="I842" i="7"/>
  <c r="I712" i="7"/>
  <c r="I535" i="7"/>
  <c r="I346" i="7"/>
  <c r="I28" i="7"/>
  <c r="J999" i="7"/>
  <c r="K1987" i="7"/>
  <c r="J1987" i="7"/>
  <c r="K1939" i="7"/>
  <c r="J1939" i="7"/>
  <c r="K1923" i="7"/>
  <c r="J1923" i="7"/>
  <c r="K1891" i="7"/>
  <c r="J1891" i="7"/>
  <c r="B1875" i="7"/>
  <c r="J1875" i="7"/>
  <c r="K1843" i="7"/>
  <c r="J1843" i="7"/>
  <c r="K1827" i="7"/>
  <c r="J1827" i="7"/>
  <c r="K1795" i="7"/>
  <c r="J1795" i="7"/>
  <c r="K1731" i="7"/>
  <c r="J1731" i="7"/>
  <c r="K1699" i="7"/>
  <c r="J1699" i="7"/>
  <c r="K1667" i="7"/>
  <c r="J1667" i="7"/>
  <c r="K1635" i="7"/>
  <c r="J1635" i="7"/>
  <c r="K1619" i="7"/>
  <c r="J1619" i="7"/>
  <c r="C1603" i="7"/>
  <c r="J1603" i="7"/>
  <c r="K1587" i="7"/>
  <c r="J1587" i="7"/>
  <c r="K1555" i="7"/>
  <c r="J1555" i="7"/>
  <c r="K1523" i="7"/>
  <c r="J1523" i="7"/>
  <c r="K1507" i="7"/>
  <c r="J1507" i="7"/>
  <c r="K1475" i="7"/>
  <c r="J1475" i="7"/>
  <c r="K1411" i="7"/>
  <c r="J1411" i="7"/>
  <c r="K1379" i="7"/>
  <c r="J1379" i="7"/>
  <c r="B1331" i="7"/>
  <c r="J1331" i="7"/>
  <c r="K1315" i="7"/>
  <c r="J1315" i="7"/>
  <c r="B1251" i="7"/>
  <c r="J1251" i="7"/>
  <c r="K1219" i="7"/>
  <c r="J1219" i="7"/>
  <c r="K1155" i="7"/>
  <c r="J1155" i="7"/>
  <c r="K1059" i="7"/>
  <c r="J1059" i="7"/>
  <c r="K1011" i="7"/>
  <c r="J1011" i="7"/>
  <c r="K995" i="7"/>
  <c r="J995" i="7"/>
  <c r="K947" i="7"/>
  <c r="J947" i="7"/>
  <c r="J867" i="7"/>
  <c r="I867" i="7"/>
  <c r="J851" i="7"/>
  <c r="I851" i="7"/>
  <c r="K835" i="7"/>
  <c r="J835" i="7"/>
  <c r="I835" i="7"/>
  <c r="J819" i="7"/>
  <c r="I819" i="7"/>
  <c r="K803" i="7"/>
  <c r="J803" i="7"/>
  <c r="I803" i="7"/>
  <c r="K787" i="7"/>
  <c r="J787" i="7"/>
  <c r="I787" i="7"/>
  <c r="J771" i="7"/>
  <c r="I771" i="7"/>
  <c r="J755" i="7"/>
  <c r="I755" i="7"/>
  <c r="J739" i="7"/>
  <c r="I739" i="7"/>
  <c r="J723" i="7"/>
  <c r="I723" i="7"/>
  <c r="J707" i="7"/>
  <c r="I707" i="7"/>
  <c r="J691" i="7"/>
  <c r="I691" i="7"/>
  <c r="J675" i="7"/>
  <c r="I675" i="7"/>
  <c r="J659" i="7"/>
  <c r="I659" i="7"/>
  <c r="J643" i="7"/>
  <c r="I643" i="7"/>
  <c r="J627" i="7"/>
  <c r="I627" i="7"/>
  <c r="J611" i="7"/>
  <c r="I611" i="7"/>
  <c r="J595" i="7"/>
  <c r="I595" i="7"/>
  <c r="J579" i="7"/>
  <c r="I579" i="7"/>
  <c r="J563" i="7"/>
  <c r="I563" i="7"/>
  <c r="J547" i="7"/>
  <c r="I547" i="7"/>
  <c r="J531" i="7"/>
  <c r="I531" i="7"/>
  <c r="J515" i="7"/>
  <c r="I515" i="7"/>
  <c r="J499" i="7"/>
  <c r="I499" i="7"/>
  <c r="J483" i="7"/>
  <c r="I483" i="7"/>
  <c r="J467" i="7"/>
  <c r="I467" i="7"/>
  <c r="J451" i="7"/>
  <c r="I451" i="7"/>
  <c r="J435" i="7"/>
  <c r="I435" i="7"/>
  <c r="J419" i="7"/>
  <c r="I419" i="7"/>
  <c r="K403" i="7"/>
  <c r="J403" i="7"/>
  <c r="I403" i="7"/>
  <c r="J387" i="7"/>
  <c r="I387" i="7"/>
  <c r="J371" i="7"/>
  <c r="I371" i="7"/>
  <c r="J355" i="7"/>
  <c r="I355" i="7"/>
  <c r="J339" i="7"/>
  <c r="I339" i="7"/>
  <c r="K323" i="7"/>
  <c r="J323" i="7"/>
  <c r="I323" i="7"/>
  <c r="J307" i="7"/>
  <c r="I307" i="7"/>
  <c r="J291" i="7"/>
  <c r="I291" i="7"/>
  <c r="J275" i="7"/>
  <c r="I275" i="7"/>
  <c r="J259" i="7"/>
  <c r="I259" i="7"/>
  <c r="J243" i="7"/>
  <c r="I243" i="7"/>
  <c r="J227" i="7"/>
  <c r="I227" i="7"/>
  <c r="J211" i="7"/>
  <c r="I211" i="7"/>
  <c r="J195" i="7"/>
  <c r="I195" i="7"/>
  <c r="J179" i="7"/>
  <c r="I179" i="7"/>
  <c r="K163" i="7"/>
  <c r="J163" i="7"/>
  <c r="I163" i="7"/>
  <c r="J147" i="7"/>
  <c r="I147" i="7"/>
  <c r="J131" i="7"/>
  <c r="I131" i="7"/>
  <c r="J115" i="7"/>
  <c r="I115" i="7"/>
  <c r="J99" i="7"/>
  <c r="I99" i="7"/>
  <c r="K83" i="7"/>
  <c r="J83" i="7"/>
  <c r="I83" i="7"/>
  <c r="J67" i="7"/>
  <c r="I67" i="7"/>
  <c r="J51" i="7"/>
  <c r="I51" i="7"/>
  <c r="J35" i="7"/>
  <c r="I35" i="7"/>
  <c r="J19" i="7"/>
  <c r="I19" i="7"/>
  <c r="J3" i="7"/>
  <c r="I3" i="7"/>
  <c r="I1992" i="7"/>
  <c r="I1976" i="7"/>
  <c r="I1960" i="7"/>
  <c r="I1944" i="7"/>
  <c r="I1928" i="7"/>
  <c r="I1896" i="7"/>
  <c r="I1877" i="7"/>
  <c r="I1858" i="7"/>
  <c r="I1839" i="7"/>
  <c r="I1820" i="7"/>
  <c r="I1798" i="7"/>
  <c r="I1779" i="7"/>
  <c r="I1757" i="7"/>
  <c r="I1731" i="7"/>
  <c r="I1701" i="7"/>
  <c r="I1669" i="7"/>
  <c r="I1637" i="7"/>
  <c r="I1605" i="7"/>
  <c r="I1573" i="7"/>
  <c r="I1539" i="7"/>
  <c r="I1494" i="7"/>
  <c r="I1457" i="7"/>
  <c r="I1411" i="7"/>
  <c r="I1366" i="7"/>
  <c r="I1318" i="7"/>
  <c r="I1254" i="7"/>
  <c r="I1190" i="7"/>
  <c r="I1126" i="7"/>
  <c r="I1062" i="7"/>
  <c r="I998" i="7"/>
  <c r="I931" i="7"/>
  <c r="I826" i="7"/>
  <c r="I706" i="7"/>
  <c r="I534" i="7"/>
  <c r="I312" i="7"/>
  <c r="I12" i="7"/>
  <c r="J896" i="7"/>
  <c r="K994" i="7"/>
  <c r="K1875" i="7"/>
  <c r="K1872" i="7"/>
  <c r="B1601" i="7"/>
  <c r="K1807" i="7"/>
  <c r="B1313" i="7"/>
  <c r="B995" i="7"/>
  <c r="K1473" i="7"/>
  <c r="K1679" i="7"/>
  <c r="O11" i="3"/>
  <c r="O5" i="3"/>
  <c r="Q5" i="3" s="1"/>
  <c r="R5" i="3" s="1"/>
  <c r="S5" i="3" s="1"/>
  <c r="W5" i="3" s="1"/>
  <c r="O2" i="3"/>
  <c r="O8" i="3"/>
  <c r="L1998" i="7"/>
  <c r="G1998" i="7"/>
  <c r="H1998" i="7"/>
  <c r="F1998" i="7"/>
  <c r="E1998" i="7"/>
  <c r="B1998" i="7"/>
  <c r="C1998" i="7"/>
  <c r="D1998" i="7"/>
  <c r="K1998" i="7"/>
  <c r="L1982" i="7"/>
  <c r="G1982" i="7"/>
  <c r="H1982" i="7"/>
  <c r="F1982" i="7"/>
  <c r="E1982" i="7"/>
  <c r="D1982" i="7"/>
  <c r="C1982" i="7"/>
  <c r="B1982" i="7"/>
  <c r="K1982" i="7"/>
  <c r="L1966" i="7"/>
  <c r="G1966" i="7"/>
  <c r="H1966" i="7"/>
  <c r="F1966" i="7"/>
  <c r="D1966" i="7"/>
  <c r="E1966" i="7"/>
  <c r="C1966" i="7"/>
  <c r="B1966" i="7"/>
  <c r="K1966" i="7"/>
  <c r="L1950" i="7"/>
  <c r="G1950" i="7"/>
  <c r="H1950" i="7"/>
  <c r="F1950" i="7"/>
  <c r="E1950" i="7"/>
  <c r="C1950" i="7"/>
  <c r="D1950" i="7"/>
  <c r="B1950" i="7"/>
  <c r="K1950" i="7"/>
  <c r="L1934" i="7"/>
  <c r="G1934" i="7"/>
  <c r="H1934" i="7"/>
  <c r="F1934" i="7"/>
  <c r="E1934" i="7"/>
  <c r="D1934" i="7"/>
  <c r="C1934" i="7"/>
  <c r="B1934" i="7"/>
  <c r="K1934" i="7"/>
  <c r="L1918" i="7"/>
  <c r="G1918" i="7"/>
  <c r="H1918" i="7"/>
  <c r="F1918" i="7"/>
  <c r="E1918" i="7"/>
  <c r="D1918" i="7"/>
  <c r="C1918" i="7"/>
  <c r="B1918" i="7"/>
  <c r="K1918" i="7"/>
  <c r="L1902" i="7"/>
  <c r="H1902" i="7"/>
  <c r="G1902" i="7"/>
  <c r="F1902" i="7"/>
  <c r="E1902" i="7"/>
  <c r="D1902" i="7"/>
  <c r="C1902" i="7"/>
  <c r="B1902" i="7"/>
  <c r="K1902" i="7"/>
  <c r="L1886" i="7"/>
  <c r="G1886" i="7"/>
  <c r="H1886" i="7"/>
  <c r="F1886" i="7"/>
  <c r="E1886" i="7"/>
  <c r="D1886" i="7"/>
  <c r="C1886" i="7"/>
  <c r="B1886" i="7"/>
  <c r="K1886" i="7"/>
  <c r="L1870" i="7"/>
  <c r="H1870" i="7"/>
  <c r="G1870" i="7"/>
  <c r="F1870" i="7"/>
  <c r="C1870" i="7"/>
  <c r="E1870" i="7"/>
  <c r="D1870" i="7"/>
  <c r="B1870" i="7"/>
  <c r="K1870" i="7"/>
  <c r="L1854" i="7"/>
  <c r="H1854" i="7"/>
  <c r="G1854" i="7"/>
  <c r="F1854" i="7"/>
  <c r="E1854" i="7"/>
  <c r="D1854" i="7"/>
  <c r="C1854" i="7"/>
  <c r="B1854" i="7"/>
  <c r="L1838" i="7"/>
  <c r="H1838" i="7"/>
  <c r="G1838" i="7"/>
  <c r="F1838" i="7"/>
  <c r="E1838" i="7"/>
  <c r="D1838" i="7"/>
  <c r="C1838" i="7"/>
  <c r="B1838" i="7"/>
  <c r="K1838" i="7"/>
  <c r="L1822" i="7"/>
  <c r="H1822" i="7"/>
  <c r="G1822" i="7"/>
  <c r="F1822" i="7"/>
  <c r="E1822" i="7"/>
  <c r="D1822" i="7"/>
  <c r="B1822" i="7"/>
  <c r="K1822" i="7"/>
  <c r="C1822" i="7"/>
  <c r="L1806" i="7"/>
  <c r="H1806" i="7"/>
  <c r="G1806" i="7"/>
  <c r="E1806" i="7"/>
  <c r="F1806" i="7"/>
  <c r="D1806" i="7"/>
  <c r="C1806" i="7"/>
  <c r="B1806" i="7"/>
  <c r="K1806" i="7"/>
  <c r="L1790" i="7"/>
  <c r="H1790" i="7"/>
  <c r="G1790" i="7"/>
  <c r="F1790" i="7"/>
  <c r="E1790" i="7"/>
  <c r="D1790" i="7"/>
  <c r="B1790" i="7"/>
  <c r="C1790" i="7"/>
  <c r="K1790" i="7"/>
  <c r="L1774" i="7"/>
  <c r="G1774" i="7"/>
  <c r="H1774" i="7"/>
  <c r="F1774" i="7"/>
  <c r="D1774" i="7"/>
  <c r="E1774" i="7"/>
  <c r="C1774" i="7"/>
  <c r="B1774" i="7"/>
  <c r="K1774" i="7"/>
  <c r="L1758" i="7"/>
  <c r="H1758" i="7"/>
  <c r="G1758" i="7"/>
  <c r="F1758" i="7"/>
  <c r="E1758" i="7"/>
  <c r="C1758" i="7"/>
  <c r="D1758" i="7"/>
  <c r="B1758" i="7"/>
  <c r="K1758" i="7"/>
  <c r="L1742" i="7"/>
  <c r="G1742" i="7"/>
  <c r="H1742" i="7"/>
  <c r="F1742" i="7"/>
  <c r="E1742" i="7"/>
  <c r="D1742" i="7"/>
  <c r="C1742" i="7"/>
  <c r="B1742" i="7"/>
  <c r="K1742" i="7"/>
  <c r="L1726" i="7"/>
  <c r="H1726" i="7"/>
  <c r="G1726" i="7"/>
  <c r="F1726" i="7"/>
  <c r="E1726" i="7"/>
  <c r="D1726" i="7"/>
  <c r="C1726" i="7"/>
  <c r="B1726" i="7"/>
  <c r="K1726" i="7"/>
  <c r="L1710" i="7"/>
  <c r="H1710" i="7"/>
  <c r="G1710" i="7"/>
  <c r="E1710" i="7"/>
  <c r="F1710" i="7"/>
  <c r="C1710" i="7"/>
  <c r="B1710" i="7"/>
  <c r="D1710" i="7"/>
  <c r="K1710" i="7"/>
  <c r="L1694" i="7"/>
  <c r="H1694" i="7"/>
  <c r="G1694" i="7"/>
  <c r="F1694" i="7"/>
  <c r="E1694" i="7"/>
  <c r="D1694" i="7"/>
  <c r="C1694" i="7"/>
  <c r="B1694" i="7"/>
  <c r="K1694" i="7"/>
  <c r="L1678" i="7"/>
  <c r="G1678" i="7"/>
  <c r="H1678" i="7"/>
  <c r="F1678" i="7"/>
  <c r="E1678" i="7"/>
  <c r="D1678" i="7"/>
  <c r="C1678" i="7"/>
  <c r="B1678" i="7"/>
  <c r="K1678" i="7"/>
  <c r="L1662" i="7"/>
  <c r="G1662" i="7"/>
  <c r="H1662" i="7"/>
  <c r="F1662" i="7"/>
  <c r="E1662" i="7"/>
  <c r="D1662" i="7"/>
  <c r="B1662" i="7"/>
  <c r="C1662" i="7"/>
  <c r="K1662" i="7"/>
  <c r="L1646" i="7"/>
  <c r="H1646" i="7"/>
  <c r="G1646" i="7"/>
  <c r="E1646" i="7"/>
  <c r="F1646" i="7"/>
  <c r="D1646" i="7"/>
  <c r="C1646" i="7"/>
  <c r="B1646" i="7"/>
  <c r="K1646" i="7"/>
  <c r="L1630" i="7"/>
  <c r="H1630" i="7"/>
  <c r="G1630" i="7"/>
  <c r="F1630" i="7"/>
  <c r="E1630" i="7"/>
  <c r="D1630" i="7"/>
  <c r="C1630" i="7"/>
  <c r="B1630" i="7"/>
  <c r="K1630" i="7"/>
  <c r="L1614" i="7"/>
  <c r="H1614" i="7"/>
  <c r="G1614" i="7"/>
  <c r="F1614" i="7"/>
  <c r="E1614" i="7"/>
  <c r="D1614" i="7"/>
  <c r="C1614" i="7"/>
  <c r="B1614" i="7"/>
  <c r="K1614" i="7"/>
  <c r="L1598" i="7"/>
  <c r="H1598" i="7"/>
  <c r="G1598" i="7"/>
  <c r="F1598" i="7"/>
  <c r="E1598" i="7"/>
  <c r="C1598" i="7"/>
  <c r="D1598" i="7"/>
  <c r="B1598" i="7"/>
  <c r="K1598" i="7"/>
  <c r="L1582" i="7"/>
  <c r="H1582" i="7"/>
  <c r="G1582" i="7"/>
  <c r="F1582" i="7"/>
  <c r="E1582" i="7"/>
  <c r="D1582" i="7"/>
  <c r="C1582" i="7"/>
  <c r="B1582" i="7"/>
  <c r="K1582" i="7"/>
  <c r="L1566" i="7"/>
  <c r="H1566" i="7"/>
  <c r="G1566" i="7"/>
  <c r="F1566" i="7"/>
  <c r="E1566" i="7"/>
  <c r="D1566" i="7"/>
  <c r="C1566" i="7"/>
  <c r="B1566" i="7"/>
  <c r="L1550" i="7"/>
  <c r="H1550" i="7"/>
  <c r="G1550" i="7"/>
  <c r="F1550" i="7"/>
  <c r="E1550" i="7"/>
  <c r="D1550" i="7"/>
  <c r="C1550" i="7"/>
  <c r="B1550" i="7"/>
  <c r="K1550" i="7"/>
  <c r="L1534" i="7"/>
  <c r="G1534" i="7"/>
  <c r="H1534" i="7"/>
  <c r="F1534" i="7"/>
  <c r="E1534" i="7"/>
  <c r="D1534" i="7"/>
  <c r="C1534" i="7"/>
  <c r="B1534" i="7"/>
  <c r="K1534" i="7"/>
  <c r="L1518" i="7"/>
  <c r="H1518" i="7"/>
  <c r="G1518" i="7"/>
  <c r="F1518" i="7"/>
  <c r="E1518" i="7"/>
  <c r="D1518" i="7"/>
  <c r="C1518" i="7"/>
  <c r="B1518" i="7"/>
  <c r="K1518" i="7"/>
  <c r="L1502" i="7"/>
  <c r="H1502" i="7"/>
  <c r="G1502" i="7"/>
  <c r="F1502" i="7"/>
  <c r="E1502" i="7"/>
  <c r="D1502" i="7"/>
  <c r="C1502" i="7"/>
  <c r="B1502" i="7"/>
  <c r="K1502" i="7"/>
  <c r="L1486" i="7"/>
  <c r="H1486" i="7"/>
  <c r="G1486" i="7"/>
  <c r="F1486" i="7"/>
  <c r="E1486" i="7"/>
  <c r="C1486" i="7"/>
  <c r="B1486" i="7"/>
  <c r="D1486" i="7"/>
  <c r="K1486" i="7"/>
  <c r="L1470" i="7"/>
  <c r="G1470" i="7"/>
  <c r="H1470" i="7"/>
  <c r="F1470" i="7"/>
  <c r="E1470" i="7"/>
  <c r="C1470" i="7"/>
  <c r="D1470" i="7"/>
  <c r="B1470" i="7"/>
  <c r="K1470" i="7"/>
  <c r="L1454" i="7"/>
  <c r="H1454" i="7"/>
  <c r="G1454" i="7"/>
  <c r="F1454" i="7"/>
  <c r="E1454" i="7"/>
  <c r="D1454" i="7"/>
  <c r="C1454" i="7"/>
  <c r="B1454" i="7"/>
  <c r="K1454" i="7"/>
  <c r="L1438" i="7"/>
  <c r="H1438" i="7"/>
  <c r="G1438" i="7"/>
  <c r="F1438" i="7"/>
  <c r="E1438" i="7"/>
  <c r="D1438" i="7"/>
  <c r="B1438" i="7"/>
  <c r="C1438" i="7"/>
  <c r="K1438" i="7"/>
  <c r="L1422" i="7"/>
  <c r="H1422" i="7"/>
  <c r="G1422" i="7"/>
  <c r="F1422" i="7"/>
  <c r="E1422" i="7"/>
  <c r="C1422" i="7"/>
  <c r="D1422" i="7"/>
  <c r="B1422" i="7"/>
  <c r="K1422" i="7"/>
  <c r="L1406" i="7"/>
  <c r="G1406" i="7"/>
  <c r="H1406" i="7"/>
  <c r="F1406" i="7"/>
  <c r="E1406" i="7"/>
  <c r="D1406" i="7"/>
  <c r="B1406" i="7"/>
  <c r="C1406" i="7"/>
  <c r="K1406" i="7"/>
  <c r="L1390" i="7"/>
  <c r="H1390" i="7"/>
  <c r="G1390" i="7"/>
  <c r="F1390" i="7"/>
  <c r="E1390" i="7"/>
  <c r="D1390" i="7"/>
  <c r="C1390" i="7"/>
  <c r="B1390" i="7"/>
  <c r="K1390" i="7"/>
  <c r="L1374" i="7"/>
  <c r="H1374" i="7"/>
  <c r="G1374" i="7"/>
  <c r="F1374" i="7"/>
  <c r="E1374" i="7"/>
  <c r="D1374" i="7"/>
  <c r="C1374" i="7"/>
  <c r="B1374" i="7"/>
  <c r="K1374" i="7"/>
  <c r="L1358" i="7"/>
  <c r="H1358" i="7"/>
  <c r="G1358" i="7"/>
  <c r="F1358" i="7"/>
  <c r="E1358" i="7"/>
  <c r="C1358" i="7"/>
  <c r="B1358" i="7"/>
  <c r="D1358" i="7"/>
  <c r="K1358" i="7"/>
  <c r="L1342" i="7"/>
  <c r="H1342" i="7"/>
  <c r="G1342" i="7"/>
  <c r="F1342" i="7"/>
  <c r="D1342" i="7"/>
  <c r="C1342" i="7"/>
  <c r="E1342" i="7"/>
  <c r="K1342" i="7"/>
  <c r="B1342" i="7"/>
  <c r="L1326" i="7"/>
  <c r="H1326" i="7"/>
  <c r="G1326" i="7"/>
  <c r="F1326" i="7"/>
  <c r="E1326" i="7"/>
  <c r="D1326" i="7"/>
  <c r="C1326" i="7"/>
  <c r="B1326" i="7"/>
  <c r="K1326" i="7"/>
  <c r="L1310" i="7"/>
  <c r="G1310" i="7"/>
  <c r="H1310" i="7"/>
  <c r="F1310" i="7"/>
  <c r="E1310" i="7"/>
  <c r="D1310" i="7"/>
  <c r="C1310" i="7"/>
  <c r="K1310" i="7"/>
  <c r="B1310" i="7"/>
  <c r="L1294" i="7"/>
  <c r="H1294" i="7"/>
  <c r="G1294" i="7"/>
  <c r="F1294" i="7"/>
  <c r="D1294" i="7"/>
  <c r="E1294" i="7"/>
  <c r="C1294" i="7"/>
  <c r="B1294" i="7"/>
  <c r="K1294" i="7"/>
  <c r="L1278" i="7"/>
  <c r="H1278" i="7"/>
  <c r="G1278" i="7"/>
  <c r="F1278" i="7"/>
  <c r="E1278" i="7"/>
  <c r="D1278" i="7"/>
  <c r="C1278" i="7"/>
  <c r="B1278" i="7"/>
  <c r="L1262" i="7"/>
  <c r="G1262" i="7"/>
  <c r="H1262" i="7"/>
  <c r="F1262" i="7"/>
  <c r="E1262" i="7"/>
  <c r="D1262" i="7"/>
  <c r="C1262" i="7"/>
  <c r="B1262" i="7"/>
  <c r="K1262" i="7"/>
  <c r="L1246" i="7"/>
  <c r="H1246" i="7"/>
  <c r="G1246" i="7"/>
  <c r="F1246" i="7"/>
  <c r="E1246" i="7"/>
  <c r="D1246" i="7"/>
  <c r="C1246" i="7"/>
  <c r="B1246" i="7"/>
  <c r="K1246" i="7"/>
  <c r="L1230" i="7"/>
  <c r="H1230" i="7"/>
  <c r="G1230" i="7"/>
  <c r="F1230" i="7"/>
  <c r="E1230" i="7"/>
  <c r="C1230" i="7"/>
  <c r="D1230" i="7"/>
  <c r="K1230" i="7"/>
  <c r="B1230" i="7"/>
  <c r="L1214" i="7"/>
  <c r="H1214" i="7"/>
  <c r="G1214" i="7"/>
  <c r="F1214" i="7"/>
  <c r="E1214" i="7"/>
  <c r="C1214" i="7"/>
  <c r="D1214" i="7"/>
  <c r="B1214" i="7"/>
  <c r="K1214" i="7"/>
  <c r="L1198" i="7"/>
  <c r="H1198" i="7"/>
  <c r="G1198" i="7"/>
  <c r="E1198" i="7"/>
  <c r="F1198" i="7"/>
  <c r="D1198" i="7"/>
  <c r="C1198" i="7"/>
  <c r="B1198" i="7"/>
  <c r="K1198" i="7"/>
  <c r="L1182" i="7"/>
  <c r="G1182" i="7"/>
  <c r="H1182" i="7"/>
  <c r="F1182" i="7"/>
  <c r="E1182" i="7"/>
  <c r="D1182" i="7"/>
  <c r="C1182" i="7"/>
  <c r="B1182" i="7"/>
  <c r="K1182" i="7"/>
  <c r="L1166" i="7"/>
  <c r="H1166" i="7"/>
  <c r="G1166" i="7"/>
  <c r="F1166" i="7"/>
  <c r="E1166" i="7"/>
  <c r="D1166" i="7"/>
  <c r="C1166" i="7"/>
  <c r="K1166" i="7"/>
  <c r="B1166" i="7"/>
  <c r="L1150" i="7"/>
  <c r="H1150" i="7"/>
  <c r="G1150" i="7"/>
  <c r="F1150" i="7"/>
  <c r="E1150" i="7"/>
  <c r="C1150" i="7"/>
  <c r="D1150" i="7"/>
  <c r="B1150" i="7"/>
  <c r="K1150" i="7"/>
  <c r="L1134" i="7"/>
  <c r="G1134" i="7"/>
  <c r="H1134" i="7"/>
  <c r="F1134" i="7"/>
  <c r="E1134" i="7"/>
  <c r="D1134" i="7"/>
  <c r="B1134" i="7"/>
  <c r="C1134" i="7"/>
  <c r="K1134" i="7"/>
  <c r="L1118" i="7"/>
  <c r="H1118" i="7"/>
  <c r="G1118" i="7"/>
  <c r="F1118" i="7"/>
  <c r="E1118" i="7"/>
  <c r="C1118" i="7"/>
  <c r="D1118" i="7"/>
  <c r="K1118" i="7"/>
  <c r="B1118" i="7"/>
  <c r="L1102" i="7"/>
  <c r="H1102" i="7"/>
  <c r="G1102" i="7"/>
  <c r="F1102" i="7"/>
  <c r="E1102" i="7"/>
  <c r="D1102" i="7"/>
  <c r="C1102" i="7"/>
  <c r="K1102" i="7"/>
  <c r="B1102" i="7"/>
  <c r="L1086" i="7"/>
  <c r="H1086" i="7"/>
  <c r="G1086" i="7"/>
  <c r="F1086" i="7"/>
  <c r="E1086" i="7"/>
  <c r="C1086" i="7"/>
  <c r="B1086" i="7"/>
  <c r="D1086" i="7"/>
  <c r="K1086" i="7"/>
  <c r="L1070" i="7"/>
  <c r="H1070" i="7"/>
  <c r="G1070" i="7"/>
  <c r="F1070" i="7"/>
  <c r="E1070" i="7"/>
  <c r="C1070" i="7"/>
  <c r="D1070" i="7"/>
  <c r="B1070" i="7"/>
  <c r="K1070" i="7"/>
  <c r="L1054" i="7"/>
  <c r="G1054" i="7"/>
  <c r="H1054" i="7"/>
  <c r="F1054" i="7"/>
  <c r="E1054" i="7"/>
  <c r="B1054" i="7"/>
  <c r="K1054" i="7"/>
  <c r="D1054" i="7"/>
  <c r="C1054" i="7"/>
  <c r="L1038" i="7"/>
  <c r="H1038" i="7"/>
  <c r="G1038" i="7"/>
  <c r="F1038" i="7"/>
  <c r="E1038" i="7"/>
  <c r="D1038" i="7"/>
  <c r="B1038" i="7"/>
  <c r="K1038" i="7"/>
  <c r="C1038" i="7"/>
  <c r="L1022" i="7"/>
  <c r="H1022" i="7"/>
  <c r="G1022" i="7"/>
  <c r="F1022" i="7"/>
  <c r="E1022" i="7"/>
  <c r="D1022" i="7"/>
  <c r="C1022" i="7"/>
  <c r="B1022" i="7"/>
  <c r="K1022" i="7"/>
  <c r="L1006" i="7"/>
  <c r="H1006" i="7"/>
  <c r="G1006" i="7"/>
  <c r="E1006" i="7"/>
  <c r="F1006" i="7"/>
  <c r="D1006" i="7"/>
  <c r="B1006" i="7"/>
  <c r="K1006" i="7"/>
  <c r="C1006" i="7"/>
  <c r="L990" i="7"/>
  <c r="H990" i="7"/>
  <c r="G990" i="7"/>
  <c r="F990" i="7"/>
  <c r="E990" i="7"/>
  <c r="D990" i="7"/>
  <c r="C990" i="7"/>
  <c r="K990" i="7"/>
  <c r="B990" i="7"/>
  <c r="L974" i="7"/>
  <c r="H974" i="7"/>
  <c r="G974" i="7"/>
  <c r="F974" i="7"/>
  <c r="E974" i="7"/>
  <c r="D974" i="7"/>
  <c r="C974" i="7"/>
  <c r="B974" i="7"/>
  <c r="K974" i="7"/>
  <c r="L958" i="7"/>
  <c r="H958" i="7"/>
  <c r="G958" i="7"/>
  <c r="F958" i="7"/>
  <c r="E958" i="7"/>
  <c r="D958" i="7"/>
  <c r="C958" i="7"/>
  <c r="K958" i="7"/>
  <c r="B958" i="7"/>
  <c r="L942" i="7"/>
  <c r="H942" i="7"/>
  <c r="G942" i="7"/>
  <c r="E942" i="7"/>
  <c r="F942" i="7"/>
  <c r="D942" i="7"/>
  <c r="B942" i="7"/>
  <c r="C942" i="7"/>
  <c r="K942" i="7"/>
  <c r="L926" i="7"/>
  <c r="H926" i="7"/>
  <c r="G926" i="7"/>
  <c r="F926" i="7"/>
  <c r="E926" i="7"/>
  <c r="D926" i="7"/>
  <c r="C926" i="7"/>
  <c r="K926" i="7"/>
  <c r="B926" i="7"/>
  <c r="L910" i="7"/>
  <c r="H910" i="7"/>
  <c r="G910" i="7"/>
  <c r="F910" i="7"/>
  <c r="E910" i="7"/>
  <c r="D910" i="7"/>
  <c r="B910" i="7"/>
  <c r="K910" i="7"/>
  <c r="C910" i="7"/>
  <c r="L894" i="7"/>
  <c r="H894" i="7"/>
  <c r="G894" i="7"/>
  <c r="F894" i="7"/>
  <c r="E894" i="7"/>
  <c r="D894" i="7"/>
  <c r="C894" i="7"/>
  <c r="K894" i="7"/>
  <c r="B894" i="7"/>
  <c r="L878" i="7"/>
  <c r="G878" i="7"/>
  <c r="H878" i="7"/>
  <c r="F878" i="7"/>
  <c r="E878" i="7"/>
  <c r="D878" i="7"/>
  <c r="C878" i="7"/>
  <c r="B878" i="7"/>
  <c r="K878" i="7"/>
  <c r="L862" i="7"/>
  <c r="H862" i="7"/>
  <c r="G862" i="7"/>
  <c r="F862" i="7"/>
  <c r="E862" i="7"/>
  <c r="D862" i="7"/>
  <c r="C862" i="7"/>
  <c r="K862" i="7"/>
  <c r="B862" i="7"/>
  <c r="L846" i="7"/>
  <c r="H846" i="7"/>
  <c r="G846" i="7"/>
  <c r="F846" i="7"/>
  <c r="E846" i="7"/>
  <c r="D846" i="7"/>
  <c r="C846" i="7"/>
  <c r="K846" i="7"/>
  <c r="B846" i="7"/>
  <c r="L830" i="7"/>
  <c r="H830" i="7"/>
  <c r="G830" i="7"/>
  <c r="F830" i="7"/>
  <c r="E830" i="7"/>
  <c r="D830" i="7"/>
  <c r="C830" i="7"/>
  <c r="B830" i="7"/>
  <c r="K830" i="7"/>
  <c r="L814" i="7"/>
  <c r="H814" i="7"/>
  <c r="G814" i="7"/>
  <c r="F814" i="7"/>
  <c r="E814" i="7"/>
  <c r="D814" i="7"/>
  <c r="B814" i="7"/>
  <c r="C814" i="7"/>
  <c r="K814" i="7"/>
  <c r="L798" i="7"/>
  <c r="G798" i="7"/>
  <c r="H798" i="7"/>
  <c r="F798" i="7"/>
  <c r="E798" i="7"/>
  <c r="D798" i="7"/>
  <c r="K798" i="7"/>
  <c r="C798" i="7"/>
  <c r="B798" i="7"/>
  <c r="L782" i="7"/>
  <c r="H782" i="7"/>
  <c r="G782" i="7"/>
  <c r="F782" i="7"/>
  <c r="E782" i="7"/>
  <c r="D782" i="7"/>
  <c r="C782" i="7"/>
  <c r="K782" i="7"/>
  <c r="B782" i="7"/>
  <c r="L766" i="7"/>
  <c r="H766" i="7"/>
  <c r="G766" i="7"/>
  <c r="F766" i="7"/>
  <c r="E766" i="7"/>
  <c r="D766" i="7"/>
  <c r="C766" i="7"/>
  <c r="K766" i="7"/>
  <c r="B766" i="7"/>
  <c r="O19" i="3"/>
  <c r="L1995" i="7"/>
  <c r="H1995" i="7"/>
  <c r="F1995" i="7"/>
  <c r="G1995" i="7"/>
  <c r="E1995" i="7"/>
  <c r="D1995" i="7"/>
  <c r="C1995" i="7"/>
  <c r="B1995" i="7"/>
  <c r="L1979" i="7"/>
  <c r="H1979" i="7"/>
  <c r="G1979" i="7"/>
  <c r="F1979" i="7"/>
  <c r="E1979" i="7"/>
  <c r="D1979" i="7"/>
  <c r="C1979" i="7"/>
  <c r="B1979" i="7"/>
  <c r="K1979" i="7"/>
  <c r="L1963" i="7"/>
  <c r="H1963" i="7"/>
  <c r="G1963" i="7"/>
  <c r="F1963" i="7"/>
  <c r="E1963" i="7"/>
  <c r="D1963" i="7"/>
  <c r="C1963" i="7"/>
  <c r="B1963" i="7"/>
  <c r="K1963" i="7"/>
  <c r="L1947" i="7"/>
  <c r="H1947" i="7"/>
  <c r="G1947" i="7"/>
  <c r="F1947" i="7"/>
  <c r="E1947" i="7"/>
  <c r="D1947" i="7"/>
  <c r="C1947" i="7"/>
  <c r="B1947" i="7"/>
  <c r="K1947" i="7"/>
  <c r="L1931" i="7"/>
  <c r="H1931" i="7"/>
  <c r="F1931" i="7"/>
  <c r="E1931" i="7"/>
  <c r="G1931" i="7"/>
  <c r="D1931" i="7"/>
  <c r="C1931" i="7"/>
  <c r="B1931" i="7"/>
  <c r="K1931" i="7"/>
  <c r="L1915" i="7"/>
  <c r="H1915" i="7"/>
  <c r="G1915" i="7"/>
  <c r="F1915" i="7"/>
  <c r="E1915" i="7"/>
  <c r="C1915" i="7"/>
  <c r="D1915" i="7"/>
  <c r="B1915" i="7"/>
  <c r="K1915" i="7"/>
  <c r="L1899" i="7"/>
  <c r="G1899" i="7"/>
  <c r="H1899" i="7"/>
  <c r="F1899" i="7"/>
  <c r="E1899" i="7"/>
  <c r="D1899" i="7"/>
  <c r="C1899" i="7"/>
  <c r="B1899" i="7"/>
  <c r="K1899" i="7"/>
  <c r="L1883" i="7"/>
  <c r="H1883" i="7"/>
  <c r="G1883" i="7"/>
  <c r="F1883" i="7"/>
  <c r="E1883" i="7"/>
  <c r="D1883" i="7"/>
  <c r="B1883" i="7"/>
  <c r="C1883" i="7"/>
  <c r="K1883" i="7"/>
  <c r="L1867" i="7"/>
  <c r="G1867" i="7"/>
  <c r="H1867" i="7"/>
  <c r="F1867" i="7"/>
  <c r="E1867" i="7"/>
  <c r="D1867" i="7"/>
  <c r="C1867" i="7"/>
  <c r="B1867" i="7"/>
  <c r="K1867" i="7"/>
  <c r="L1851" i="7"/>
  <c r="H1851" i="7"/>
  <c r="G1851" i="7"/>
  <c r="F1851" i="7"/>
  <c r="D1851" i="7"/>
  <c r="C1851" i="7"/>
  <c r="E1851" i="7"/>
  <c r="B1851" i="7"/>
  <c r="K1851" i="7"/>
  <c r="L1835" i="7"/>
  <c r="H1835" i="7"/>
  <c r="G1835" i="7"/>
  <c r="F1835" i="7"/>
  <c r="E1835" i="7"/>
  <c r="C1835" i="7"/>
  <c r="D1835" i="7"/>
  <c r="B1835" i="7"/>
  <c r="K1835" i="7"/>
  <c r="L1819" i="7"/>
  <c r="H1819" i="7"/>
  <c r="G1819" i="7"/>
  <c r="F1819" i="7"/>
  <c r="E1819" i="7"/>
  <c r="D1819" i="7"/>
  <c r="C1819" i="7"/>
  <c r="B1819" i="7"/>
  <c r="K1819" i="7"/>
  <c r="L1803" i="7"/>
  <c r="H1803" i="7"/>
  <c r="G1803" i="7"/>
  <c r="F1803" i="7"/>
  <c r="E1803" i="7"/>
  <c r="D1803" i="7"/>
  <c r="C1803" i="7"/>
  <c r="B1803" i="7"/>
  <c r="K1803" i="7"/>
  <c r="L1787" i="7"/>
  <c r="H1787" i="7"/>
  <c r="G1787" i="7"/>
  <c r="E1787" i="7"/>
  <c r="F1787" i="7"/>
  <c r="D1787" i="7"/>
  <c r="C1787" i="7"/>
  <c r="B1787" i="7"/>
  <c r="K1787" i="7"/>
  <c r="L1771" i="7"/>
  <c r="H1771" i="7"/>
  <c r="G1771" i="7"/>
  <c r="F1771" i="7"/>
  <c r="E1771" i="7"/>
  <c r="D1771" i="7"/>
  <c r="C1771" i="7"/>
  <c r="B1771" i="7"/>
  <c r="K1771" i="7"/>
  <c r="L1755" i="7"/>
  <c r="H1755" i="7"/>
  <c r="G1755" i="7"/>
  <c r="F1755" i="7"/>
  <c r="E1755" i="7"/>
  <c r="D1755" i="7"/>
  <c r="B1755" i="7"/>
  <c r="C1755" i="7"/>
  <c r="K1755" i="7"/>
  <c r="L1739" i="7"/>
  <c r="H1739" i="7"/>
  <c r="G1739" i="7"/>
  <c r="F1739" i="7"/>
  <c r="D1739" i="7"/>
  <c r="C1739" i="7"/>
  <c r="E1739" i="7"/>
  <c r="B1739" i="7"/>
  <c r="K1739" i="7"/>
  <c r="L1723" i="7"/>
  <c r="H1723" i="7"/>
  <c r="G1723" i="7"/>
  <c r="F1723" i="7"/>
  <c r="E1723" i="7"/>
  <c r="D1723" i="7"/>
  <c r="B1723" i="7"/>
  <c r="C1723" i="7"/>
  <c r="K1723" i="7"/>
  <c r="L1707" i="7"/>
  <c r="H1707" i="7"/>
  <c r="G1707" i="7"/>
  <c r="F1707" i="7"/>
  <c r="E1707" i="7"/>
  <c r="D1707" i="7"/>
  <c r="C1707" i="7"/>
  <c r="B1707" i="7"/>
  <c r="K1707" i="7"/>
  <c r="L1691" i="7"/>
  <c r="H1691" i="7"/>
  <c r="G1691" i="7"/>
  <c r="F1691" i="7"/>
  <c r="E1691" i="7"/>
  <c r="D1691" i="7"/>
  <c r="C1691" i="7"/>
  <c r="B1691" i="7"/>
  <c r="K1691" i="7"/>
  <c r="L1675" i="7"/>
  <c r="H1675" i="7"/>
  <c r="G1675" i="7"/>
  <c r="F1675" i="7"/>
  <c r="E1675" i="7"/>
  <c r="D1675" i="7"/>
  <c r="C1675" i="7"/>
  <c r="K1675" i="7"/>
  <c r="B1675" i="7"/>
  <c r="L1659" i="7"/>
  <c r="H1659" i="7"/>
  <c r="G1659" i="7"/>
  <c r="F1659" i="7"/>
  <c r="E1659" i="7"/>
  <c r="D1659" i="7"/>
  <c r="C1659" i="7"/>
  <c r="K1659" i="7"/>
  <c r="B1659" i="7"/>
  <c r="L1643" i="7"/>
  <c r="G1643" i="7"/>
  <c r="H1643" i="7"/>
  <c r="F1643" i="7"/>
  <c r="E1643" i="7"/>
  <c r="D1643" i="7"/>
  <c r="C1643" i="7"/>
  <c r="B1643" i="7"/>
  <c r="K1643" i="7"/>
  <c r="L1627" i="7"/>
  <c r="H1627" i="7"/>
  <c r="G1627" i="7"/>
  <c r="F1627" i="7"/>
  <c r="E1627" i="7"/>
  <c r="D1627" i="7"/>
  <c r="C1627" i="7"/>
  <c r="B1627" i="7"/>
  <c r="K1627" i="7"/>
  <c r="L1611" i="7"/>
  <c r="H1611" i="7"/>
  <c r="F1611" i="7"/>
  <c r="G1611" i="7"/>
  <c r="E1611" i="7"/>
  <c r="D1611" i="7"/>
  <c r="C1611" i="7"/>
  <c r="B1611" i="7"/>
  <c r="K1611" i="7"/>
  <c r="L1595" i="7"/>
  <c r="H1595" i="7"/>
  <c r="G1595" i="7"/>
  <c r="F1595" i="7"/>
  <c r="E1595" i="7"/>
  <c r="D1595" i="7"/>
  <c r="B1595" i="7"/>
  <c r="K1595" i="7"/>
  <c r="C1595" i="7"/>
  <c r="L1579" i="7"/>
  <c r="H1579" i="7"/>
  <c r="G1579" i="7"/>
  <c r="F1579" i="7"/>
  <c r="E1579" i="7"/>
  <c r="D1579" i="7"/>
  <c r="C1579" i="7"/>
  <c r="K1579" i="7"/>
  <c r="B1579" i="7"/>
  <c r="L1563" i="7"/>
  <c r="H1563" i="7"/>
  <c r="G1563" i="7"/>
  <c r="F1563" i="7"/>
  <c r="C1563" i="7"/>
  <c r="E1563" i="7"/>
  <c r="B1563" i="7"/>
  <c r="D1563" i="7"/>
  <c r="K1563" i="7"/>
  <c r="L1547" i="7"/>
  <c r="H1547" i="7"/>
  <c r="G1547" i="7"/>
  <c r="F1547" i="7"/>
  <c r="E1547" i="7"/>
  <c r="C1547" i="7"/>
  <c r="D1547" i="7"/>
  <c r="K1547" i="7"/>
  <c r="B1547" i="7"/>
  <c r="L1531" i="7"/>
  <c r="H1531" i="7"/>
  <c r="G1531" i="7"/>
  <c r="F1531" i="7"/>
  <c r="E1531" i="7"/>
  <c r="D1531" i="7"/>
  <c r="K1531" i="7"/>
  <c r="C1531" i="7"/>
  <c r="B1531" i="7"/>
  <c r="L1515" i="7"/>
  <c r="H1515" i="7"/>
  <c r="G1515" i="7"/>
  <c r="F1515" i="7"/>
  <c r="E1515" i="7"/>
  <c r="D1515" i="7"/>
  <c r="C1515" i="7"/>
  <c r="B1515" i="7"/>
  <c r="K1515" i="7"/>
  <c r="L1499" i="7"/>
  <c r="H1499" i="7"/>
  <c r="G1499" i="7"/>
  <c r="F1499" i="7"/>
  <c r="E1499" i="7"/>
  <c r="D1499" i="7"/>
  <c r="B1499" i="7"/>
  <c r="C1499" i="7"/>
  <c r="K1499" i="7"/>
  <c r="L1483" i="7"/>
  <c r="H1483" i="7"/>
  <c r="F1483" i="7"/>
  <c r="G1483" i="7"/>
  <c r="E1483" i="7"/>
  <c r="D1483" i="7"/>
  <c r="C1483" i="7"/>
  <c r="B1483" i="7"/>
  <c r="K1483" i="7"/>
  <c r="L1467" i="7"/>
  <c r="H1467" i="7"/>
  <c r="G1467" i="7"/>
  <c r="F1467" i="7"/>
  <c r="E1467" i="7"/>
  <c r="D1467" i="7"/>
  <c r="C1467" i="7"/>
  <c r="B1467" i="7"/>
  <c r="K1467" i="7"/>
  <c r="L1451" i="7"/>
  <c r="H1451" i="7"/>
  <c r="G1451" i="7"/>
  <c r="F1451" i="7"/>
  <c r="E1451" i="7"/>
  <c r="D1451" i="7"/>
  <c r="C1451" i="7"/>
  <c r="K1451" i="7"/>
  <c r="B1451" i="7"/>
  <c r="L1435" i="7"/>
  <c r="H1435" i="7"/>
  <c r="G1435" i="7"/>
  <c r="F1435" i="7"/>
  <c r="E1435" i="7"/>
  <c r="C1435" i="7"/>
  <c r="B1435" i="7"/>
  <c r="K1435" i="7"/>
  <c r="D1435" i="7"/>
  <c r="L1419" i="7"/>
  <c r="H1419" i="7"/>
  <c r="G1419" i="7"/>
  <c r="F1419" i="7"/>
  <c r="E1419" i="7"/>
  <c r="C1419" i="7"/>
  <c r="D1419" i="7"/>
  <c r="K1419" i="7"/>
  <c r="B1419" i="7"/>
  <c r="L1403" i="7"/>
  <c r="H1403" i="7"/>
  <c r="F1403" i="7"/>
  <c r="G1403" i="7"/>
  <c r="E1403" i="7"/>
  <c r="D1403" i="7"/>
  <c r="B1403" i="7"/>
  <c r="C1403" i="7"/>
  <c r="K1403" i="7"/>
  <c r="L1387" i="7"/>
  <c r="H1387" i="7"/>
  <c r="G1387" i="7"/>
  <c r="F1387" i="7"/>
  <c r="E1387" i="7"/>
  <c r="D1387" i="7"/>
  <c r="C1387" i="7"/>
  <c r="B1387" i="7"/>
  <c r="K1387" i="7"/>
  <c r="L1371" i="7"/>
  <c r="H1371" i="7"/>
  <c r="G1371" i="7"/>
  <c r="F1371" i="7"/>
  <c r="E1371" i="7"/>
  <c r="D1371" i="7"/>
  <c r="C1371" i="7"/>
  <c r="B1371" i="7"/>
  <c r="K1371" i="7"/>
  <c r="L1355" i="7"/>
  <c r="H1355" i="7"/>
  <c r="G1355" i="7"/>
  <c r="F1355" i="7"/>
  <c r="E1355" i="7"/>
  <c r="D1355" i="7"/>
  <c r="C1355" i="7"/>
  <c r="B1355" i="7"/>
  <c r="K1355" i="7"/>
  <c r="L1339" i="7"/>
  <c r="H1339" i="7"/>
  <c r="G1339" i="7"/>
  <c r="F1339" i="7"/>
  <c r="E1339" i="7"/>
  <c r="D1339" i="7"/>
  <c r="C1339" i="7"/>
  <c r="B1339" i="7"/>
  <c r="K1339" i="7"/>
  <c r="L1323" i="7"/>
  <c r="H1323" i="7"/>
  <c r="G1323" i="7"/>
  <c r="F1323" i="7"/>
  <c r="E1323" i="7"/>
  <c r="D1323" i="7"/>
  <c r="C1323" i="7"/>
  <c r="B1323" i="7"/>
  <c r="K1323" i="7"/>
  <c r="L1307" i="7"/>
  <c r="H1307" i="7"/>
  <c r="G1307" i="7"/>
  <c r="F1307" i="7"/>
  <c r="E1307" i="7"/>
  <c r="C1307" i="7"/>
  <c r="D1307" i="7"/>
  <c r="K1307" i="7"/>
  <c r="B1307" i="7"/>
  <c r="L1291" i="7"/>
  <c r="G1291" i="7"/>
  <c r="H1291" i="7"/>
  <c r="F1291" i="7"/>
  <c r="E1291" i="7"/>
  <c r="D1291" i="7"/>
  <c r="C1291" i="7"/>
  <c r="B1291" i="7"/>
  <c r="K1291" i="7"/>
  <c r="L1275" i="7"/>
  <c r="H1275" i="7"/>
  <c r="G1275" i="7"/>
  <c r="F1275" i="7"/>
  <c r="E1275" i="7"/>
  <c r="D1275" i="7"/>
  <c r="C1275" i="7"/>
  <c r="B1275" i="7"/>
  <c r="K1275" i="7"/>
  <c r="L1259" i="7"/>
  <c r="H1259" i="7"/>
  <c r="G1259" i="7"/>
  <c r="F1259" i="7"/>
  <c r="E1259" i="7"/>
  <c r="D1259" i="7"/>
  <c r="C1259" i="7"/>
  <c r="B1259" i="7"/>
  <c r="K1259" i="7"/>
  <c r="L1243" i="7"/>
  <c r="H1243" i="7"/>
  <c r="G1243" i="7"/>
  <c r="F1243" i="7"/>
  <c r="E1243" i="7"/>
  <c r="D1243" i="7"/>
  <c r="C1243" i="7"/>
  <c r="B1243" i="7"/>
  <c r="K1243" i="7"/>
  <c r="L1227" i="7"/>
  <c r="H1227" i="7"/>
  <c r="G1227" i="7"/>
  <c r="F1227" i="7"/>
  <c r="E1227" i="7"/>
  <c r="D1227" i="7"/>
  <c r="C1227" i="7"/>
  <c r="K1227" i="7"/>
  <c r="B1227" i="7"/>
  <c r="L1211" i="7"/>
  <c r="G1211" i="7"/>
  <c r="H1211" i="7"/>
  <c r="F1211" i="7"/>
  <c r="E1211" i="7"/>
  <c r="D1211" i="7"/>
  <c r="B1211" i="7"/>
  <c r="C1211" i="7"/>
  <c r="K1211" i="7"/>
  <c r="L1195" i="7"/>
  <c r="H1195" i="7"/>
  <c r="G1195" i="7"/>
  <c r="F1195" i="7"/>
  <c r="E1195" i="7"/>
  <c r="D1195" i="7"/>
  <c r="C1195" i="7"/>
  <c r="B1195" i="7"/>
  <c r="K1195" i="7"/>
  <c r="L1179" i="7"/>
  <c r="H1179" i="7"/>
  <c r="G1179" i="7"/>
  <c r="E1179" i="7"/>
  <c r="D1179" i="7"/>
  <c r="F1179" i="7"/>
  <c r="C1179" i="7"/>
  <c r="B1179" i="7"/>
  <c r="K1179" i="7"/>
  <c r="L1163" i="7"/>
  <c r="H1163" i="7"/>
  <c r="G1163" i="7"/>
  <c r="F1163" i="7"/>
  <c r="E1163" i="7"/>
  <c r="D1163" i="7"/>
  <c r="C1163" i="7"/>
  <c r="K1163" i="7"/>
  <c r="B1163" i="7"/>
  <c r="L1147" i="7"/>
  <c r="H1147" i="7"/>
  <c r="G1147" i="7"/>
  <c r="F1147" i="7"/>
  <c r="E1147" i="7"/>
  <c r="D1147" i="7"/>
  <c r="B1147" i="7"/>
  <c r="K1147" i="7"/>
  <c r="C1147" i="7"/>
  <c r="L1131" i="7"/>
  <c r="H1131" i="7"/>
  <c r="G1131" i="7"/>
  <c r="F1131" i="7"/>
  <c r="E1131" i="7"/>
  <c r="D1131" i="7"/>
  <c r="C1131" i="7"/>
  <c r="B1131" i="7"/>
  <c r="K1131" i="7"/>
  <c r="L1115" i="7"/>
  <c r="H1115" i="7"/>
  <c r="G1115" i="7"/>
  <c r="F1115" i="7"/>
  <c r="E1115" i="7"/>
  <c r="D1115" i="7"/>
  <c r="B1115" i="7"/>
  <c r="C1115" i="7"/>
  <c r="K1115" i="7"/>
  <c r="L1099" i="7"/>
  <c r="H1099" i="7"/>
  <c r="G1099" i="7"/>
  <c r="F1099" i="7"/>
  <c r="E1099" i="7"/>
  <c r="D1099" i="7"/>
  <c r="C1099" i="7"/>
  <c r="B1099" i="7"/>
  <c r="K1099" i="7"/>
  <c r="L1083" i="7"/>
  <c r="H1083" i="7"/>
  <c r="G1083" i="7"/>
  <c r="E1083" i="7"/>
  <c r="F1083" i="7"/>
  <c r="D1083" i="7"/>
  <c r="B1083" i="7"/>
  <c r="C1083" i="7"/>
  <c r="K1083" i="7"/>
  <c r="L1067" i="7"/>
  <c r="H1067" i="7"/>
  <c r="G1067" i="7"/>
  <c r="F1067" i="7"/>
  <c r="E1067" i="7"/>
  <c r="D1067" i="7"/>
  <c r="C1067" i="7"/>
  <c r="K1067" i="7"/>
  <c r="B1067" i="7"/>
  <c r="L1051" i="7"/>
  <c r="H1051" i="7"/>
  <c r="G1051" i="7"/>
  <c r="F1051" i="7"/>
  <c r="E1051" i="7"/>
  <c r="D1051" i="7"/>
  <c r="C1051" i="7"/>
  <c r="B1051" i="7"/>
  <c r="K1051" i="7"/>
  <c r="L1035" i="7"/>
  <c r="G1035" i="7"/>
  <c r="H1035" i="7"/>
  <c r="F1035" i="7"/>
  <c r="D1035" i="7"/>
  <c r="E1035" i="7"/>
  <c r="B1035" i="7"/>
  <c r="C1035" i="7"/>
  <c r="K1035" i="7"/>
  <c r="L1019" i="7"/>
  <c r="H1019" i="7"/>
  <c r="G1019" i="7"/>
  <c r="F1019" i="7"/>
  <c r="E1019" i="7"/>
  <c r="D1019" i="7"/>
  <c r="B1019" i="7"/>
  <c r="C1019" i="7"/>
  <c r="K1019" i="7"/>
  <c r="L1003" i="7"/>
  <c r="H1003" i="7"/>
  <c r="G1003" i="7"/>
  <c r="F1003" i="7"/>
  <c r="E1003" i="7"/>
  <c r="D1003" i="7"/>
  <c r="C1003" i="7"/>
  <c r="B1003" i="7"/>
  <c r="K1003" i="7"/>
  <c r="L987" i="7"/>
  <c r="H987" i="7"/>
  <c r="G987" i="7"/>
  <c r="F987" i="7"/>
  <c r="E987" i="7"/>
  <c r="D987" i="7"/>
  <c r="C987" i="7"/>
  <c r="B987" i="7"/>
  <c r="K987" i="7"/>
  <c r="L971" i="7"/>
  <c r="H971" i="7"/>
  <c r="G971" i="7"/>
  <c r="F971" i="7"/>
  <c r="E971" i="7"/>
  <c r="D971" i="7"/>
  <c r="C971" i="7"/>
  <c r="B971" i="7"/>
  <c r="K971" i="7"/>
  <c r="L955" i="7"/>
  <c r="G955" i="7"/>
  <c r="H955" i="7"/>
  <c r="F955" i="7"/>
  <c r="E955" i="7"/>
  <c r="D955" i="7"/>
  <c r="C955" i="7"/>
  <c r="B955" i="7"/>
  <c r="K955" i="7"/>
  <c r="L939" i="7"/>
  <c r="H939" i="7"/>
  <c r="G939" i="7"/>
  <c r="F939" i="7"/>
  <c r="E939" i="7"/>
  <c r="D939" i="7"/>
  <c r="C939" i="7"/>
  <c r="B939" i="7"/>
  <c r="K939" i="7"/>
  <c r="L923" i="7"/>
  <c r="H923" i="7"/>
  <c r="G923" i="7"/>
  <c r="F923" i="7"/>
  <c r="E923" i="7"/>
  <c r="D923" i="7"/>
  <c r="C923" i="7"/>
  <c r="B923" i="7"/>
  <c r="K923" i="7"/>
  <c r="L907" i="7"/>
  <c r="H907" i="7"/>
  <c r="G907" i="7"/>
  <c r="E907" i="7"/>
  <c r="F907" i="7"/>
  <c r="D907" i="7"/>
  <c r="C907" i="7"/>
  <c r="K907" i="7"/>
  <c r="B907" i="7"/>
  <c r="L891" i="7"/>
  <c r="H891" i="7"/>
  <c r="G891" i="7"/>
  <c r="F891" i="7"/>
  <c r="E891" i="7"/>
  <c r="D891" i="7"/>
  <c r="C891" i="7"/>
  <c r="B891" i="7"/>
  <c r="K891" i="7"/>
  <c r="L875" i="7"/>
  <c r="H875" i="7"/>
  <c r="G875" i="7"/>
  <c r="F875" i="7"/>
  <c r="E875" i="7"/>
  <c r="D875" i="7"/>
  <c r="B875" i="7"/>
  <c r="C875" i="7"/>
  <c r="K875" i="7"/>
  <c r="L859" i="7"/>
  <c r="H859" i="7"/>
  <c r="G859" i="7"/>
  <c r="F859" i="7"/>
  <c r="E859" i="7"/>
  <c r="D859" i="7"/>
  <c r="C859" i="7"/>
  <c r="K859" i="7"/>
  <c r="B859" i="7"/>
  <c r="L843" i="7"/>
  <c r="H843" i="7"/>
  <c r="G843" i="7"/>
  <c r="F843" i="7"/>
  <c r="E843" i="7"/>
  <c r="D843" i="7"/>
  <c r="C843" i="7"/>
  <c r="B843" i="7"/>
  <c r="K843" i="7"/>
  <c r="L827" i="7"/>
  <c r="H827" i="7"/>
  <c r="G827" i="7"/>
  <c r="F827" i="7"/>
  <c r="E827" i="7"/>
  <c r="D827" i="7"/>
  <c r="C827" i="7"/>
  <c r="B827" i="7"/>
  <c r="K827" i="7"/>
  <c r="L811" i="7"/>
  <c r="H811" i="7"/>
  <c r="G811" i="7"/>
  <c r="F811" i="7"/>
  <c r="D811" i="7"/>
  <c r="B811" i="7"/>
  <c r="C811" i="7"/>
  <c r="E811" i="7"/>
  <c r="K811" i="7"/>
  <c r="L795" i="7"/>
  <c r="H795" i="7"/>
  <c r="G795" i="7"/>
  <c r="F795" i="7"/>
  <c r="E795" i="7"/>
  <c r="D795" i="7"/>
  <c r="B795" i="7"/>
  <c r="C795" i="7"/>
  <c r="K795" i="7"/>
  <c r="L779" i="7"/>
  <c r="G779" i="7"/>
  <c r="F779" i="7"/>
  <c r="H779" i="7"/>
  <c r="D779" i="7"/>
  <c r="E779" i="7"/>
  <c r="C779" i="7"/>
  <c r="B779" i="7"/>
  <c r="K779" i="7"/>
  <c r="L763" i="7"/>
  <c r="H763" i="7"/>
  <c r="G763" i="7"/>
  <c r="F763" i="7"/>
  <c r="E763" i="7"/>
  <c r="D763" i="7"/>
  <c r="C763" i="7"/>
  <c r="B763" i="7"/>
  <c r="K763" i="7"/>
  <c r="L747" i="7"/>
  <c r="G747" i="7"/>
  <c r="H747" i="7"/>
  <c r="F747" i="7"/>
  <c r="E747" i="7"/>
  <c r="D747" i="7"/>
  <c r="C747" i="7"/>
  <c r="B747" i="7"/>
  <c r="K747" i="7"/>
  <c r="L731" i="7"/>
  <c r="H731" i="7"/>
  <c r="G731" i="7"/>
  <c r="F731" i="7"/>
  <c r="E731" i="7"/>
  <c r="D731" i="7"/>
  <c r="C731" i="7"/>
  <c r="B731" i="7"/>
  <c r="K731" i="7"/>
  <c r="L715" i="7"/>
  <c r="H715" i="7"/>
  <c r="G715" i="7"/>
  <c r="F715" i="7"/>
  <c r="E715" i="7"/>
  <c r="D715" i="7"/>
  <c r="C715" i="7"/>
  <c r="B715" i="7"/>
  <c r="L699" i="7"/>
  <c r="H699" i="7"/>
  <c r="G699" i="7"/>
  <c r="E699" i="7"/>
  <c r="F699" i="7"/>
  <c r="D699" i="7"/>
  <c r="C699" i="7"/>
  <c r="B699" i="7"/>
  <c r="K699" i="7"/>
  <c r="L683" i="7"/>
  <c r="H683" i="7"/>
  <c r="G683" i="7"/>
  <c r="E683" i="7"/>
  <c r="F683" i="7"/>
  <c r="D683" i="7"/>
  <c r="C683" i="7"/>
  <c r="B683" i="7"/>
  <c r="K683" i="7"/>
  <c r="L667" i="7"/>
  <c r="H667" i="7"/>
  <c r="G667" i="7"/>
  <c r="E667" i="7"/>
  <c r="F667" i="7"/>
  <c r="D667" i="7"/>
  <c r="C667" i="7"/>
  <c r="B667" i="7"/>
  <c r="K667" i="7"/>
  <c r="L651" i="7"/>
  <c r="H651" i="7"/>
  <c r="G651" i="7"/>
  <c r="E651" i="7"/>
  <c r="F651" i="7"/>
  <c r="D651" i="7"/>
  <c r="C651" i="7"/>
  <c r="B651" i="7"/>
  <c r="K651" i="7"/>
  <c r="L635" i="7"/>
  <c r="H635" i="7"/>
  <c r="G635" i="7"/>
  <c r="E635" i="7"/>
  <c r="F635" i="7"/>
  <c r="D635" i="7"/>
  <c r="B635" i="7"/>
  <c r="C635" i="7"/>
  <c r="K635" i="7"/>
  <c r="L619" i="7"/>
  <c r="H619" i="7"/>
  <c r="E619" i="7"/>
  <c r="F619" i="7"/>
  <c r="G619" i="7"/>
  <c r="D619" i="7"/>
  <c r="C619" i="7"/>
  <c r="B619" i="7"/>
  <c r="K619" i="7"/>
  <c r="L603" i="7"/>
  <c r="H603" i="7"/>
  <c r="G603" i="7"/>
  <c r="F603" i="7"/>
  <c r="E603" i="7"/>
  <c r="D603" i="7"/>
  <c r="C603" i="7"/>
  <c r="B603" i="7"/>
  <c r="K603" i="7"/>
  <c r="L587" i="7"/>
  <c r="H587" i="7"/>
  <c r="G587" i="7"/>
  <c r="F587" i="7"/>
  <c r="E587" i="7"/>
  <c r="D587" i="7"/>
  <c r="C587" i="7"/>
  <c r="B587" i="7"/>
  <c r="K587" i="7"/>
  <c r="L571" i="7"/>
  <c r="H571" i="7"/>
  <c r="G571" i="7"/>
  <c r="F571" i="7"/>
  <c r="E571" i="7"/>
  <c r="D571" i="7"/>
  <c r="C571" i="7"/>
  <c r="B571" i="7"/>
  <c r="K571" i="7"/>
  <c r="L555" i="7"/>
  <c r="H555" i="7"/>
  <c r="G555" i="7"/>
  <c r="F555" i="7"/>
  <c r="E555" i="7"/>
  <c r="D555" i="7"/>
  <c r="C555" i="7"/>
  <c r="B555" i="7"/>
  <c r="K555" i="7"/>
  <c r="L539" i="7"/>
  <c r="H539" i="7"/>
  <c r="G539" i="7"/>
  <c r="F539" i="7"/>
  <c r="E539" i="7"/>
  <c r="D539" i="7"/>
  <c r="C539" i="7"/>
  <c r="B539" i="7"/>
  <c r="K539" i="7"/>
  <c r="L523" i="7"/>
  <c r="H523" i="7"/>
  <c r="G523" i="7"/>
  <c r="F523" i="7"/>
  <c r="E523" i="7"/>
  <c r="D523" i="7"/>
  <c r="C523" i="7"/>
  <c r="B523" i="7"/>
  <c r="K523" i="7"/>
  <c r="L507" i="7"/>
  <c r="H507" i="7"/>
  <c r="G507" i="7"/>
  <c r="F507" i="7"/>
  <c r="E507" i="7"/>
  <c r="D507" i="7"/>
  <c r="C507" i="7"/>
  <c r="B507" i="7"/>
  <c r="K507" i="7"/>
  <c r="L491" i="7"/>
  <c r="H491" i="7"/>
  <c r="G491" i="7"/>
  <c r="F491" i="7"/>
  <c r="E491" i="7"/>
  <c r="D491" i="7"/>
  <c r="C491" i="7"/>
  <c r="B491" i="7"/>
  <c r="K491" i="7"/>
  <c r="L475" i="7"/>
  <c r="H475" i="7"/>
  <c r="G475" i="7"/>
  <c r="F475" i="7"/>
  <c r="E475" i="7"/>
  <c r="D475" i="7"/>
  <c r="B475" i="7"/>
  <c r="K475" i="7"/>
  <c r="C475" i="7"/>
  <c r="L459" i="7"/>
  <c r="H459" i="7"/>
  <c r="F459" i="7"/>
  <c r="G459" i="7"/>
  <c r="E459" i="7"/>
  <c r="D459" i="7"/>
  <c r="B459" i="7"/>
  <c r="C459" i="7"/>
  <c r="K459" i="7"/>
  <c r="L443" i="7"/>
  <c r="H443" i="7"/>
  <c r="G443" i="7"/>
  <c r="F443" i="7"/>
  <c r="E443" i="7"/>
  <c r="D443" i="7"/>
  <c r="C443" i="7"/>
  <c r="B443" i="7"/>
  <c r="K443" i="7"/>
  <c r="L427" i="7"/>
  <c r="H427" i="7"/>
  <c r="G427" i="7"/>
  <c r="F427" i="7"/>
  <c r="E427" i="7"/>
  <c r="D427" i="7"/>
  <c r="B427" i="7"/>
  <c r="C427" i="7"/>
  <c r="K427" i="7"/>
  <c r="L411" i="7"/>
  <c r="H411" i="7"/>
  <c r="G411" i="7"/>
  <c r="F411" i="7"/>
  <c r="E411" i="7"/>
  <c r="D411" i="7"/>
  <c r="B411" i="7"/>
  <c r="C411" i="7"/>
  <c r="K411" i="7"/>
  <c r="L395" i="7"/>
  <c r="H395" i="7"/>
  <c r="G395" i="7"/>
  <c r="E395" i="7"/>
  <c r="F395" i="7"/>
  <c r="D395" i="7"/>
  <c r="C395" i="7"/>
  <c r="B395" i="7"/>
  <c r="K395" i="7"/>
  <c r="L379" i="7"/>
  <c r="H379" i="7"/>
  <c r="G379" i="7"/>
  <c r="E379" i="7"/>
  <c r="F379" i="7"/>
  <c r="D379" i="7"/>
  <c r="B379" i="7"/>
  <c r="K379" i="7"/>
  <c r="C379" i="7"/>
  <c r="L363" i="7"/>
  <c r="H363" i="7"/>
  <c r="G363" i="7"/>
  <c r="E363" i="7"/>
  <c r="F363" i="7"/>
  <c r="D363" i="7"/>
  <c r="B363" i="7"/>
  <c r="C363" i="7"/>
  <c r="K363" i="7"/>
  <c r="L347" i="7"/>
  <c r="H347" i="7"/>
  <c r="G347" i="7"/>
  <c r="F347" i="7"/>
  <c r="E347" i="7"/>
  <c r="C347" i="7"/>
  <c r="D347" i="7"/>
  <c r="B347" i="7"/>
  <c r="K347" i="7"/>
  <c r="L331" i="7"/>
  <c r="H331" i="7"/>
  <c r="G331" i="7"/>
  <c r="F331" i="7"/>
  <c r="E331" i="7"/>
  <c r="C331" i="7"/>
  <c r="D331" i="7"/>
  <c r="B331" i="7"/>
  <c r="K331" i="7"/>
  <c r="L315" i="7"/>
  <c r="H315" i="7"/>
  <c r="G315" i="7"/>
  <c r="F315" i="7"/>
  <c r="E315" i="7"/>
  <c r="D315" i="7"/>
  <c r="C315" i="7"/>
  <c r="B315" i="7"/>
  <c r="K315" i="7"/>
  <c r="L299" i="7"/>
  <c r="H299" i="7"/>
  <c r="G299" i="7"/>
  <c r="F299" i="7"/>
  <c r="E299" i="7"/>
  <c r="D299" i="7"/>
  <c r="B299" i="7"/>
  <c r="C299" i="7"/>
  <c r="K299" i="7"/>
  <c r="L283" i="7"/>
  <c r="H283" i="7"/>
  <c r="G283" i="7"/>
  <c r="F283" i="7"/>
  <c r="E283" i="7"/>
  <c r="D283" i="7"/>
  <c r="C283" i="7"/>
  <c r="B283" i="7"/>
  <c r="K283" i="7"/>
  <c r="L267" i="7"/>
  <c r="H267" i="7"/>
  <c r="G267" i="7"/>
  <c r="F267" i="7"/>
  <c r="E267" i="7"/>
  <c r="D267" i="7"/>
  <c r="B267" i="7"/>
  <c r="K267" i="7"/>
  <c r="C267" i="7"/>
  <c r="L251" i="7"/>
  <c r="H251" i="7"/>
  <c r="G251" i="7"/>
  <c r="F251" i="7"/>
  <c r="E251" i="7"/>
  <c r="D251" i="7"/>
  <c r="C251" i="7"/>
  <c r="B251" i="7"/>
  <c r="K251" i="7"/>
  <c r="L235" i="7"/>
  <c r="H235" i="7"/>
  <c r="G235" i="7"/>
  <c r="F235" i="7"/>
  <c r="E235" i="7"/>
  <c r="D235" i="7"/>
  <c r="C235" i="7"/>
  <c r="B235" i="7"/>
  <c r="K235" i="7"/>
  <c r="L219" i="7"/>
  <c r="H219" i="7"/>
  <c r="G219" i="7"/>
  <c r="F219" i="7"/>
  <c r="E219" i="7"/>
  <c r="D219" i="7"/>
  <c r="C219" i="7"/>
  <c r="B219" i="7"/>
  <c r="K219" i="7"/>
  <c r="L203" i="7"/>
  <c r="H203" i="7"/>
  <c r="F203" i="7"/>
  <c r="G203" i="7"/>
  <c r="E203" i="7"/>
  <c r="D203" i="7"/>
  <c r="C203" i="7"/>
  <c r="B203" i="7"/>
  <c r="K203" i="7"/>
  <c r="L187" i="7"/>
  <c r="H187" i="7"/>
  <c r="G187" i="7"/>
  <c r="F187" i="7"/>
  <c r="E187" i="7"/>
  <c r="D187" i="7"/>
  <c r="B187" i="7"/>
  <c r="C187" i="7"/>
  <c r="K187" i="7"/>
  <c r="L171" i="7"/>
  <c r="H171" i="7"/>
  <c r="G171" i="7"/>
  <c r="F171" i="7"/>
  <c r="E171" i="7"/>
  <c r="D171" i="7"/>
  <c r="C171" i="7"/>
  <c r="B171" i="7"/>
  <c r="K171" i="7"/>
  <c r="L155" i="7"/>
  <c r="H155" i="7"/>
  <c r="G155" i="7"/>
  <c r="E155" i="7"/>
  <c r="F155" i="7"/>
  <c r="D155" i="7"/>
  <c r="C155" i="7"/>
  <c r="B155" i="7"/>
  <c r="K155" i="7"/>
  <c r="L139" i="7"/>
  <c r="H139" i="7"/>
  <c r="G139" i="7"/>
  <c r="F139" i="7"/>
  <c r="E139" i="7"/>
  <c r="D139" i="7"/>
  <c r="C139" i="7"/>
  <c r="B139" i="7"/>
  <c r="K139" i="7"/>
  <c r="L123" i="7"/>
  <c r="H123" i="7"/>
  <c r="G123" i="7"/>
  <c r="F123" i="7"/>
  <c r="E123" i="7"/>
  <c r="D123" i="7"/>
  <c r="B123" i="7"/>
  <c r="C123" i="7"/>
  <c r="K123" i="7"/>
  <c r="L107" i="7"/>
  <c r="H107" i="7"/>
  <c r="G107" i="7"/>
  <c r="F107" i="7"/>
  <c r="E107" i="7"/>
  <c r="C107" i="7"/>
  <c r="B107" i="7"/>
  <c r="K107" i="7"/>
  <c r="D107" i="7"/>
  <c r="L91" i="7"/>
  <c r="H91" i="7"/>
  <c r="F91" i="7"/>
  <c r="E91" i="7"/>
  <c r="G91" i="7"/>
  <c r="D91" i="7"/>
  <c r="C91" i="7"/>
  <c r="B91" i="7"/>
  <c r="K91" i="7"/>
  <c r="L75" i="7"/>
  <c r="H75" i="7"/>
  <c r="G75" i="7"/>
  <c r="E75" i="7"/>
  <c r="F75" i="7"/>
  <c r="D75" i="7"/>
  <c r="B75" i="7"/>
  <c r="K75" i="7"/>
  <c r="C75" i="7"/>
  <c r="L59" i="7"/>
  <c r="H59" i="7"/>
  <c r="G59" i="7"/>
  <c r="F59" i="7"/>
  <c r="E59" i="7"/>
  <c r="D59" i="7"/>
  <c r="C59" i="7"/>
  <c r="B59" i="7"/>
  <c r="K59" i="7"/>
  <c r="L43" i="7"/>
  <c r="H43" i="7"/>
  <c r="G43" i="7"/>
  <c r="F43" i="7"/>
  <c r="E43" i="7"/>
  <c r="D43" i="7"/>
  <c r="B43" i="7"/>
  <c r="K43" i="7"/>
  <c r="C43" i="7"/>
  <c r="L27" i="7"/>
  <c r="H27" i="7"/>
  <c r="G27" i="7"/>
  <c r="F27" i="7"/>
  <c r="E27" i="7"/>
  <c r="D27" i="7"/>
  <c r="C27" i="7"/>
  <c r="B27" i="7"/>
  <c r="K27" i="7"/>
  <c r="L11" i="7"/>
  <c r="H11" i="7"/>
  <c r="G11" i="7"/>
  <c r="F11" i="7"/>
  <c r="E11" i="7"/>
  <c r="D11" i="7"/>
  <c r="C11" i="7"/>
  <c r="K11" i="7"/>
  <c r="B11" i="7"/>
  <c r="O7" i="3"/>
  <c r="L1992" i="7"/>
  <c r="H1992" i="7"/>
  <c r="G1992" i="7"/>
  <c r="F1992" i="7"/>
  <c r="D1992" i="7"/>
  <c r="E1992" i="7"/>
  <c r="C1992" i="7"/>
  <c r="B1992" i="7"/>
  <c r="K1992" i="7"/>
  <c r="L1976" i="7"/>
  <c r="H1976" i="7"/>
  <c r="F1976" i="7"/>
  <c r="G1976" i="7"/>
  <c r="E1976" i="7"/>
  <c r="D1976" i="7"/>
  <c r="B1976" i="7"/>
  <c r="C1976" i="7"/>
  <c r="K1976" i="7"/>
  <c r="L1960" i="7"/>
  <c r="H1960" i="7"/>
  <c r="G1960" i="7"/>
  <c r="F1960" i="7"/>
  <c r="D1960" i="7"/>
  <c r="E1960" i="7"/>
  <c r="C1960" i="7"/>
  <c r="B1960" i="7"/>
  <c r="K1960" i="7"/>
  <c r="L1944" i="7"/>
  <c r="H1944" i="7"/>
  <c r="G1944" i="7"/>
  <c r="F1944" i="7"/>
  <c r="D1944" i="7"/>
  <c r="E1944" i="7"/>
  <c r="B1944" i="7"/>
  <c r="K1944" i="7"/>
  <c r="C1944" i="7"/>
  <c r="L1928" i="7"/>
  <c r="H1928" i="7"/>
  <c r="G1928" i="7"/>
  <c r="F1928" i="7"/>
  <c r="E1928" i="7"/>
  <c r="D1928" i="7"/>
  <c r="C1928" i="7"/>
  <c r="B1928" i="7"/>
  <c r="K1928" i="7"/>
  <c r="L1912" i="7"/>
  <c r="H1912" i="7"/>
  <c r="G1912" i="7"/>
  <c r="F1912" i="7"/>
  <c r="D1912" i="7"/>
  <c r="E1912" i="7"/>
  <c r="C1912" i="7"/>
  <c r="B1912" i="7"/>
  <c r="K1912" i="7"/>
  <c r="L1896" i="7"/>
  <c r="H1896" i="7"/>
  <c r="G1896" i="7"/>
  <c r="F1896" i="7"/>
  <c r="D1896" i="7"/>
  <c r="E1896" i="7"/>
  <c r="C1896" i="7"/>
  <c r="B1896" i="7"/>
  <c r="K1896" i="7"/>
  <c r="L1880" i="7"/>
  <c r="H1880" i="7"/>
  <c r="G1880" i="7"/>
  <c r="F1880" i="7"/>
  <c r="E1880" i="7"/>
  <c r="D1880" i="7"/>
  <c r="B1880" i="7"/>
  <c r="C1880" i="7"/>
  <c r="K1880" i="7"/>
  <c r="L1864" i="7"/>
  <c r="H1864" i="7"/>
  <c r="G1864" i="7"/>
  <c r="F1864" i="7"/>
  <c r="D1864" i="7"/>
  <c r="E1864" i="7"/>
  <c r="C1864" i="7"/>
  <c r="B1864" i="7"/>
  <c r="K1864" i="7"/>
  <c r="L1848" i="7"/>
  <c r="H1848" i="7"/>
  <c r="G1848" i="7"/>
  <c r="F1848" i="7"/>
  <c r="D1848" i="7"/>
  <c r="E1848" i="7"/>
  <c r="C1848" i="7"/>
  <c r="B1848" i="7"/>
  <c r="K1848" i="7"/>
  <c r="L1832" i="7"/>
  <c r="H1832" i="7"/>
  <c r="G1832" i="7"/>
  <c r="F1832" i="7"/>
  <c r="E1832" i="7"/>
  <c r="D1832" i="7"/>
  <c r="C1832" i="7"/>
  <c r="B1832" i="7"/>
  <c r="K1832" i="7"/>
  <c r="L1816" i="7"/>
  <c r="H1816" i="7"/>
  <c r="F1816" i="7"/>
  <c r="D1816" i="7"/>
  <c r="E1816" i="7"/>
  <c r="G1816" i="7"/>
  <c r="C1816" i="7"/>
  <c r="B1816" i="7"/>
  <c r="K1816" i="7"/>
  <c r="L1800" i="7"/>
  <c r="H1800" i="7"/>
  <c r="G1800" i="7"/>
  <c r="F1800" i="7"/>
  <c r="D1800" i="7"/>
  <c r="E1800" i="7"/>
  <c r="C1800" i="7"/>
  <c r="B1800" i="7"/>
  <c r="K1800" i="7"/>
  <c r="L1784" i="7"/>
  <c r="H1784" i="7"/>
  <c r="G1784" i="7"/>
  <c r="F1784" i="7"/>
  <c r="E1784" i="7"/>
  <c r="D1784" i="7"/>
  <c r="B1784" i="7"/>
  <c r="C1784" i="7"/>
  <c r="K1784" i="7"/>
  <c r="L1768" i="7"/>
  <c r="H1768" i="7"/>
  <c r="G1768" i="7"/>
  <c r="F1768" i="7"/>
  <c r="D1768" i="7"/>
  <c r="E1768" i="7"/>
  <c r="B1768" i="7"/>
  <c r="C1768" i="7"/>
  <c r="K1768" i="7"/>
  <c r="L1752" i="7"/>
  <c r="H1752" i="7"/>
  <c r="G1752" i="7"/>
  <c r="F1752" i="7"/>
  <c r="D1752" i="7"/>
  <c r="E1752" i="7"/>
  <c r="B1752" i="7"/>
  <c r="K1752" i="7"/>
  <c r="C1752" i="7"/>
  <c r="L1736" i="7"/>
  <c r="H1736" i="7"/>
  <c r="G1736" i="7"/>
  <c r="F1736" i="7"/>
  <c r="E1736" i="7"/>
  <c r="D1736" i="7"/>
  <c r="C1736" i="7"/>
  <c r="B1736" i="7"/>
  <c r="K1736" i="7"/>
  <c r="L1720" i="7"/>
  <c r="H1720" i="7"/>
  <c r="G1720" i="7"/>
  <c r="F1720" i="7"/>
  <c r="D1720" i="7"/>
  <c r="E1720" i="7"/>
  <c r="B1720" i="7"/>
  <c r="C1720" i="7"/>
  <c r="K1720" i="7"/>
  <c r="L1704" i="7"/>
  <c r="H1704" i="7"/>
  <c r="G1704" i="7"/>
  <c r="F1704" i="7"/>
  <c r="E1704" i="7"/>
  <c r="D1704" i="7"/>
  <c r="C1704" i="7"/>
  <c r="B1704" i="7"/>
  <c r="K1704" i="7"/>
  <c r="L1688" i="7"/>
  <c r="H1688" i="7"/>
  <c r="F1688" i="7"/>
  <c r="G1688" i="7"/>
  <c r="D1688" i="7"/>
  <c r="E1688" i="7"/>
  <c r="C1688" i="7"/>
  <c r="B1688" i="7"/>
  <c r="K1688" i="7"/>
  <c r="L1672" i="7"/>
  <c r="H1672" i="7"/>
  <c r="G1672" i="7"/>
  <c r="F1672" i="7"/>
  <c r="E1672" i="7"/>
  <c r="D1672" i="7"/>
  <c r="C1672" i="7"/>
  <c r="B1672" i="7"/>
  <c r="K1672" i="7"/>
  <c r="L1656" i="7"/>
  <c r="H1656" i="7"/>
  <c r="G1656" i="7"/>
  <c r="F1656" i="7"/>
  <c r="E1656" i="7"/>
  <c r="D1656" i="7"/>
  <c r="B1656" i="7"/>
  <c r="C1656" i="7"/>
  <c r="K1656" i="7"/>
  <c r="L1640" i="7"/>
  <c r="H1640" i="7"/>
  <c r="F1640" i="7"/>
  <c r="G1640" i="7"/>
  <c r="E1640" i="7"/>
  <c r="D1640" i="7"/>
  <c r="C1640" i="7"/>
  <c r="B1640" i="7"/>
  <c r="K1640" i="7"/>
  <c r="L1624" i="7"/>
  <c r="H1624" i="7"/>
  <c r="G1624" i="7"/>
  <c r="F1624" i="7"/>
  <c r="E1624" i="7"/>
  <c r="D1624" i="7"/>
  <c r="B1624" i="7"/>
  <c r="C1624" i="7"/>
  <c r="K1624" i="7"/>
  <c r="L1608" i="7"/>
  <c r="H1608" i="7"/>
  <c r="G1608" i="7"/>
  <c r="E1608" i="7"/>
  <c r="F1608" i="7"/>
  <c r="D1608" i="7"/>
  <c r="C1608" i="7"/>
  <c r="B1608" i="7"/>
  <c r="K1608" i="7"/>
  <c r="L1592" i="7"/>
  <c r="H1592" i="7"/>
  <c r="G1592" i="7"/>
  <c r="F1592" i="7"/>
  <c r="E1592" i="7"/>
  <c r="D1592" i="7"/>
  <c r="B1592" i="7"/>
  <c r="K1592" i="7"/>
  <c r="C1592" i="7"/>
  <c r="L1576" i="7"/>
  <c r="H1576" i="7"/>
  <c r="G1576" i="7"/>
  <c r="F1576" i="7"/>
  <c r="E1576" i="7"/>
  <c r="D1576" i="7"/>
  <c r="C1576" i="7"/>
  <c r="B1576" i="7"/>
  <c r="K1576" i="7"/>
  <c r="L1560" i="7"/>
  <c r="H1560" i="7"/>
  <c r="F1560" i="7"/>
  <c r="G1560" i="7"/>
  <c r="E1560" i="7"/>
  <c r="D1560" i="7"/>
  <c r="C1560" i="7"/>
  <c r="B1560" i="7"/>
  <c r="K1560" i="7"/>
  <c r="L1544" i="7"/>
  <c r="H1544" i="7"/>
  <c r="G1544" i="7"/>
  <c r="E1544" i="7"/>
  <c r="F1544" i="7"/>
  <c r="D1544" i="7"/>
  <c r="C1544" i="7"/>
  <c r="B1544" i="7"/>
  <c r="K1544" i="7"/>
  <c r="L1528" i="7"/>
  <c r="H1528" i="7"/>
  <c r="G1528" i="7"/>
  <c r="F1528" i="7"/>
  <c r="E1528" i="7"/>
  <c r="D1528" i="7"/>
  <c r="B1528" i="7"/>
  <c r="K1528" i="7"/>
  <c r="C1528" i="7"/>
  <c r="L1512" i="7"/>
  <c r="H1512" i="7"/>
  <c r="F1512" i="7"/>
  <c r="G1512" i="7"/>
  <c r="E1512" i="7"/>
  <c r="D1512" i="7"/>
  <c r="C1512" i="7"/>
  <c r="B1512" i="7"/>
  <c r="K1512" i="7"/>
  <c r="L1496" i="7"/>
  <c r="H1496" i="7"/>
  <c r="G1496" i="7"/>
  <c r="F1496" i="7"/>
  <c r="E1496" i="7"/>
  <c r="D1496" i="7"/>
  <c r="B1496" i="7"/>
  <c r="C1496" i="7"/>
  <c r="K1496" i="7"/>
  <c r="L1480" i="7"/>
  <c r="H1480" i="7"/>
  <c r="G1480" i="7"/>
  <c r="F1480" i="7"/>
  <c r="E1480" i="7"/>
  <c r="D1480" i="7"/>
  <c r="C1480" i="7"/>
  <c r="B1480" i="7"/>
  <c r="K1480" i="7"/>
  <c r="L1464" i="7"/>
  <c r="H1464" i="7"/>
  <c r="G1464" i="7"/>
  <c r="F1464" i="7"/>
  <c r="E1464" i="7"/>
  <c r="D1464" i="7"/>
  <c r="B1464" i="7"/>
  <c r="C1464" i="7"/>
  <c r="K1464" i="7"/>
  <c r="L1448" i="7"/>
  <c r="H1448" i="7"/>
  <c r="G1448" i="7"/>
  <c r="F1448" i="7"/>
  <c r="E1448" i="7"/>
  <c r="D1448" i="7"/>
  <c r="C1448" i="7"/>
  <c r="B1448" i="7"/>
  <c r="K1448" i="7"/>
  <c r="L1432" i="7"/>
  <c r="H1432" i="7"/>
  <c r="G1432" i="7"/>
  <c r="F1432" i="7"/>
  <c r="E1432" i="7"/>
  <c r="D1432" i="7"/>
  <c r="C1432" i="7"/>
  <c r="B1432" i="7"/>
  <c r="K1432" i="7"/>
  <c r="L1416" i="7"/>
  <c r="H1416" i="7"/>
  <c r="G1416" i="7"/>
  <c r="F1416" i="7"/>
  <c r="E1416" i="7"/>
  <c r="D1416" i="7"/>
  <c r="C1416" i="7"/>
  <c r="B1416" i="7"/>
  <c r="K1416" i="7"/>
  <c r="L1400" i="7"/>
  <c r="H1400" i="7"/>
  <c r="G1400" i="7"/>
  <c r="F1400" i="7"/>
  <c r="E1400" i="7"/>
  <c r="D1400" i="7"/>
  <c r="B1400" i="7"/>
  <c r="C1400" i="7"/>
  <c r="K1400" i="7"/>
  <c r="L1384" i="7"/>
  <c r="H1384" i="7"/>
  <c r="G1384" i="7"/>
  <c r="F1384" i="7"/>
  <c r="E1384" i="7"/>
  <c r="D1384" i="7"/>
  <c r="C1384" i="7"/>
  <c r="B1384" i="7"/>
  <c r="K1384" i="7"/>
  <c r="L1368" i="7"/>
  <c r="H1368" i="7"/>
  <c r="G1368" i="7"/>
  <c r="F1368" i="7"/>
  <c r="E1368" i="7"/>
  <c r="D1368" i="7"/>
  <c r="B1368" i="7"/>
  <c r="K1368" i="7"/>
  <c r="C1368" i="7"/>
  <c r="L1352" i="7"/>
  <c r="H1352" i="7"/>
  <c r="G1352" i="7"/>
  <c r="F1352" i="7"/>
  <c r="E1352" i="7"/>
  <c r="D1352" i="7"/>
  <c r="C1352" i="7"/>
  <c r="B1352" i="7"/>
  <c r="K1352" i="7"/>
  <c r="L1336" i="7"/>
  <c r="H1336" i="7"/>
  <c r="G1336" i="7"/>
  <c r="F1336" i="7"/>
  <c r="E1336" i="7"/>
  <c r="D1336" i="7"/>
  <c r="B1336" i="7"/>
  <c r="C1336" i="7"/>
  <c r="K1336" i="7"/>
  <c r="L1320" i="7"/>
  <c r="H1320" i="7"/>
  <c r="G1320" i="7"/>
  <c r="E1320" i="7"/>
  <c r="D1320" i="7"/>
  <c r="F1320" i="7"/>
  <c r="C1320" i="7"/>
  <c r="B1320" i="7"/>
  <c r="K1320" i="7"/>
  <c r="L1304" i="7"/>
  <c r="H1304" i="7"/>
  <c r="G1304" i="7"/>
  <c r="F1304" i="7"/>
  <c r="D1304" i="7"/>
  <c r="E1304" i="7"/>
  <c r="C1304" i="7"/>
  <c r="B1304" i="7"/>
  <c r="K1304" i="7"/>
  <c r="L1288" i="7"/>
  <c r="H1288" i="7"/>
  <c r="G1288" i="7"/>
  <c r="F1288" i="7"/>
  <c r="E1288" i="7"/>
  <c r="D1288" i="7"/>
  <c r="C1288" i="7"/>
  <c r="B1288" i="7"/>
  <c r="K1288" i="7"/>
  <c r="L1272" i="7"/>
  <c r="H1272" i="7"/>
  <c r="G1272" i="7"/>
  <c r="F1272" i="7"/>
  <c r="E1272" i="7"/>
  <c r="D1272" i="7"/>
  <c r="B1272" i="7"/>
  <c r="C1272" i="7"/>
  <c r="K1272" i="7"/>
  <c r="L1256" i="7"/>
  <c r="H1256" i="7"/>
  <c r="G1256" i="7"/>
  <c r="F1256" i="7"/>
  <c r="D1256" i="7"/>
  <c r="E1256" i="7"/>
  <c r="C1256" i="7"/>
  <c r="B1256" i="7"/>
  <c r="K1256" i="7"/>
  <c r="L1240" i="7"/>
  <c r="H1240" i="7"/>
  <c r="G1240" i="7"/>
  <c r="F1240" i="7"/>
  <c r="E1240" i="7"/>
  <c r="D1240" i="7"/>
  <c r="B1240" i="7"/>
  <c r="C1240" i="7"/>
  <c r="K1240" i="7"/>
  <c r="L1224" i="7"/>
  <c r="H1224" i="7"/>
  <c r="G1224" i="7"/>
  <c r="D1224" i="7"/>
  <c r="F1224" i="7"/>
  <c r="E1224" i="7"/>
  <c r="C1224" i="7"/>
  <c r="B1224" i="7"/>
  <c r="K1224" i="7"/>
  <c r="L1208" i="7"/>
  <c r="H1208" i="7"/>
  <c r="G1208" i="7"/>
  <c r="F1208" i="7"/>
  <c r="D1208" i="7"/>
  <c r="E1208" i="7"/>
  <c r="B1208" i="7"/>
  <c r="C1208" i="7"/>
  <c r="K1208" i="7"/>
  <c r="L1192" i="7"/>
  <c r="H1192" i="7"/>
  <c r="G1192" i="7"/>
  <c r="F1192" i="7"/>
  <c r="E1192" i="7"/>
  <c r="D1192" i="7"/>
  <c r="C1192" i="7"/>
  <c r="B1192" i="7"/>
  <c r="K1192" i="7"/>
  <c r="L1176" i="7"/>
  <c r="H1176" i="7"/>
  <c r="G1176" i="7"/>
  <c r="F1176" i="7"/>
  <c r="E1176" i="7"/>
  <c r="D1176" i="7"/>
  <c r="C1176" i="7"/>
  <c r="B1176" i="7"/>
  <c r="L1160" i="7"/>
  <c r="H1160" i="7"/>
  <c r="G1160" i="7"/>
  <c r="F1160" i="7"/>
  <c r="E1160" i="7"/>
  <c r="D1160" i="7"/>
  <c r="C1160" i="7"/>
  <c r="B1160" i="7"/>
  <c r="K1160" i="7"/>
  <c r="L1144" i="7"/>
  <c r="H1144" i="7"/>
  <c r="G1144" i="7"/>
  <c r="F1144" i="7"/>
  <c r="E1144" i="7"/>
  <c r="D1144" i="7"/>
  <c r="B1144" i="7"/>
  <c r="C1144" i="7"/>
  <c r="K1144" i="7"/>
  <c r="L1128" i="7"/>
  <c r="H1128" i="7"/>
  <c r="G1128" i="7"/>
  <c r="F1128" i="7"/>
  <c r="E1128" i="7"/>
  <c r="D1128" i="7"/>
  <c r="C1128" i="7"/>
  <c r="B1128" i="7"/>
  <c r="K1128" i="7"/>
  <c r="K1854" i="7"/>
  <c r="L1996" i="7"/>
  <c r="G1996" i="7"/>
  <c r="H1996" i="7"/>
  <c r="F1996" i="7"/>
  <c r="E1996" i="7"/>
  <c r="D1996" i="7"/>
  <c r="C1996" i="7"/>
  <c r="B1996" i="7"/>
  <c r="L1980" i="7"/>
  <c r="H1980" i="7"/>
  <c r="G1980" i="7"/>
  <c r="F1980" i="7"/>
  <c r="D1980" i="7"/>
  <c r="C1980" i="7"/>
  <c r="B1980" i="7"/>
  <c r="E1980" i="7"/>
  <c r="L1964" i="7"/>
  <c r="G1964" i="7"/>
  <c r="H1964" i="7"/>
  <c r="F1964" i="7"/>
  <c r="E1964" i="7"/>
  <c r="C1964" i="7"/>
  <c r="D1964" i="7"/>
  <c r="B1964" i="7"/>
  <c r="L1948" i="7"/>
  <c r="G1948" i="7"/>
  <c r="H1948" i="7"/>
  <c r="F1948" i="7"/>
  <c r="E1948" i="7"/>
  <c r="D1948" i="7"/>
  <c r="B1948" i="7"/>
  <c r="C1948" i="7"/>
  <c r="L1932" i="7"/>
  <c r="G1932" i="7"/>
  <c r="H1932" i="7"/>
  <c r="F1932" i="7"/>
  <c r="E1932" i="7"/>
  <c r="D1932" i="7"/>
  <c r="C1932" i="7"/>
  <c r="B1932" i="7"/>
  <c r="L1916" i="7"/>
  <c r="G1916" i="7"/>
  <c r="H1916" i="7"/>
  <c r="F1916" i="7"/>
  <c r="E1916" i="7"/>
  <c r="C1916" i="7"/>
  <c r="D1916" i="7"/>
  <c r="B1916" i="7"/>
  <c r="L1900" i="7"/>
  <c r="G1900" i="7"/>
  <c r="H1900" i="7"/>
  <c r="F1900" i="7"/>
  <c r="E1900" i="7"/>
  <c r="D1900" i="7"/>
  <c r="C1900" i="7"/>
  <c r="B1900" i="7"/>
  <c r="L1884" i="7"/>
  <c r="G1884" i="7"/>
  <c r="H1884" i="7"/>
  <c r="E1884" i="7"/>
  <c r="D1884" i="7"/>
  <c r="F1884" i="7"/>
  <c r="C1884" i="7"/>
  <c r="B1884" i="7"/>
  <c r="L1868" i="7"/>
  <c r="H1868" i="7"/>
  <c r="G1868" i="7"/>
  <c r="E1868" i="7"/>
  <c r="F1868" i="7"/>
  <c r="D1868" i="7"/>
  <c r="C1868" i="7"/>
  <c r="B1868" i="7"/>
  <c r="L1852" i="7"/>
  <c r="G1852" i="7"/>
  <c r="H1852" i="7"/>
  <c r="F1852" i="7"/>
  <c r="E1852" i="7"/>
  <c r="D1852" i="7"/>
  <c r="C1852" i="7"/>
  <c r="B1852" i="7"/>
  <c r="L1836" i="7"/>
  <c r="H1836" i="7"/>
  <c r="G1836" i="7"/>
  <c r="F1836" i="7"/>
  <c r="E1836" i="7"/>
  <c r="D1836" i="7"/>
  <c r="C1836" i="7"/>
  <c r="B1836" i="7"/>
  <c r="L1820" i="7"/>
  <c r="H1820" i="7"/>
  <c r="G1820" i="7"/>
  <c r="F1820" i="7"/>
  <c r="E1820" i="7"/>
  <c r="D1820" i="7"/>
  <c r="B1820" i="7"/>
  <c r="C1820" i="7"/>
  <c r="L1804" i="7"/>
  <c r="H1804" i="7"/>
  <c r="G1804" i="7"/>
  <c r="F1804" i="7"/>
  <c r="E1804" i="7"/>
  <c r="C1804" i="7"/>
  <c r="D1804" i="7"/>
  <c r="B1804" i="7"/>
  <c r="L1788" i="7"/>
  <c r="H1788" i="7"/>
  <c r="G1788" i="7"/>
  <c r="F1788" i="7"/>
  <c r="E1788" i="7"/>
  <c r="C1788" i="7"/>
  <c r="D1788" i="7"/>
  <c r="B1788" i="7"/>
  <c r="L1772" i="7"/>
  <c r="H1772" i="7"/>
  <c r="G1772" i="7"/>
  <c r="F1772" i="7"/>
  <c r="D1772" i="7"/>
  <c r="C1772" i="7"/>
  <c r="E1772" i="7"/>
  <c r="B1772" i="7"/>
  <c r="L1756" i="7"/>
  <c r="G1756" i="7"/>
  <c r="H1756" i="7"/>
  <c r="F1756" i="7"/>
  <c r="E1756" i="7"/>
  <c r="C1756" i="7"/>
  <c r="D1756" i="7"/>
  <c r="B1756" i="7"/>
  <c r="L1740" i="7"/>
  <c r="G1740" i="7"/>
  <c r="H1740" i="7"/>
  <c r="F1740" i="7"/>
  <c r="E1740" i="7"/>
  <c r="C1740" i="7"/>
  <c r="D1740" i="7"/>
  <c r="B1740" i="7"/>
  <c r="L1724" i="7"/>
  <c r="G1724" i="7"/>
  <c r="H1724" i="7"/>
  <c r="F1724" i="7"/>
  <c r="D1724" i="7"/>
  <c r="C1724" i="7"/>
  <c r="E1724" i="7"/>
  <c r="B1724" i="7"/>
  <c r="L1708" i="7"/>
  <c r="H1708" i="7"/>
  <c r="G1708" i="7"/>
  <c r="E1708" i="7"/>
  <c r="F1708" i="7"/>
  <c r="C1708" i="7"/>
  <c r="D1708" i="7"/>
  <c r="B1708" i="7"/>
  <c r="L1692" i="7"/>
  <c r="H1692" i="7"/>
  <c r="G1692" i="7"/>
  <c r="F1692" i="7"/>
  <c r="E1692" i="7"/>
  <c r="C1692" i="7"/>
  <c r="D1692" i="7"/>
  <c r="B1692" i="7"/>
  <c r="L1676" i="7"/>
  <c r="H1676" i="7"/>
  <c r="G1676" i="7"/>
  <c r="F1676" i="7"/>
  <c r="E1676" i="7"/>
  <c r="C1676" i="7"/>
  <c r="D1676" i="7"/>
  <c r="L1660" i="7"/>
  <c r="H1660" i="7"/>
  <c r="G1660" i="7"/>
  <c r="F1660" i="7"/>
  <c r="E1660" i="7"/>
  <c r="C1660" i="7"/>
  <c r="D1660" i="7"/>
  <c r="B1660" i="7"/>
  <c r="L1644" i="7"/>
  <c r="G1644" i="7"/>
  <c r="H1644" i="7"/>
  <c r="F1644" i="7"/>
  <c r="E1644" i="7"/>
  <c r="C1644" i="7"/>
  <c r="D1644" i="7"/>
  <c r="B1644" i="7"/>
  <c r="L1628" i="7"/>
  <c r="H1628" i="7"/>
  <c r="G1628" i="7"/>
  <c r="F1628" i="7"/>
  <c r="E1628" i="7"/>
  <c r="C1628" i="7"/>
  <c r="D1628" i="7"/>
  <c r="B1628" i="7"/>
  <c r="L1612" i="7"/>
  <c r="H1612" i="7"/>
  <c r="G1612" i="7"/>
  <c r="F1612" i="7"/>
  <c r="E1612" i="7"/>
  <c r="C1612" i="7"/>
  <c r="D1612" i="7"/>
  <c r="B1612" i="7"/>
  <c r="L1596" i="7"/>
  <c r="H1596" i="7"/>
  <c r="G1596" i="7"/>
  <c r="F1596" i="7"/>
  <c r="E1596" i="7"/>
  <c r="C1596" i="7"/>
  <c r="D1596" i="7"/>
  <c r="B1596" i="7"/>
  <c r="L1580" i="7"/>
  <c r="H1580" i="7"/>
  <c r="G1580" i="7"/>
  <c r="F1580" i="7"/>
  <c r="E1580" i="7"/>
  <c r="D1580" i="7"/>
  <c r="C1580" i="7"/>
  <c r="B1580" i="7"/>
  <c r="L1564" i="7"/>
  <c r="H1564" i="7"/>
  <c r="G1564" i="7"/>
  <c r="F1564" i="7"/>
  <c r="E1564" i="7"/>
  <c r="C1564" i="7"/>
  <c r="D1564" i="7"/>
  <c r="B1564" i="7"/>
  <c r="L1548" i="7"/>
  <c r="H1548" i="7"/>
  <c r="G1548" i="7"/>
  <c r="F1548" i="7"/>
  <c r="E1548" i="7"/>
  <c r="C1548" i="7"/>
  <c r="D1548" i="7"/>
  <c r="L1532" i="7"/>
  <c r="H1532" i="7"/>
  <c r="G1532" i="7"/>
  <c r="F1532" i="7"/>
  <c r="E1532" i="7"/>
  <c r="D1532" i="7"/>
  <c r="C1532" i="7"/>
  <c r="B1532" i="7"/>
  <c r="L1516" i="7"/>
  <c r="G1516" i="7"/>
  <c r="H1516" i="7"/>
  <c r="F1516" i="7"/>
  <c r="E1516" i="7"/>
  <c r="C1516" i="7"/>
  <c r="D1516" i="7"/>
  <c r="B1516" i="7"/>
  <c r="L1500" i="7"/>
  <c r="H1500" i="7"/>
  <c r="G1500" i="7"/>
  <c r="F1500" i="7"/>
  <c r="E1500" i="7"/>
  <c r="C1500" i="7"/>
  <c r="D1500" i="7"/>
  <c r="B1500" i="7"/>
  <c r="L1484" i="7"/>
  <c r="H1484" i="7"/>
  <c r="G1484" i="7"/>
  <c r="F1484" i="7"/>
  <c r="E1484" i="7"/>
  <c r="C1484" i="7"/>
  <c r="D1484" i="7"/>
  <c r="B1484" i="7"/>
  <c r="L1468" i="7"/>
  <c r="H1468" i="7"/>
  <c r="G1468" i="7"/>
  <c r="F1468" i="7"/>
  <c r="E1468" i="7"/>
  <c r="C1468" i="7"/>
  <c r="D1468" i="7"/>
  <c r="B1468" i="7"/>
  <c r="L1452" i="7"/>
  <c r="G1452" i="7"/>
  <c r="H1452" i="7"/>
  <c r="F1452" i="7"/>
  <c r="E1452" i="7"/>
  <c r="D1452" i="7"/>
  <c r="C1452" i="7"/>
  <c r="B1452" i="7"/>
  <c r="L1436" i="7"/>
  <c r="H1436" i="7"/>
  <c r="G1436" i="7"/>
  <c r="F1436" i="7"/>
  <c r="E1436" i="7"/>
  <c r="C1436" i="7"/>
  <c r="D1436" i="7"/>
  <c r="B1436" i="7"/>
  <c r="L1420" i="7"/>
  <c r="H1420" i="7"/>
  <c r="G1420" i="7"/>
  <c r="F1420" i="7"/>
  <c r="E1420" i="7"/>
  <c r="C1420" i="7"/>
  <c r="D1420" i="7"/>
  <c r="B1420" i="7"/>
  <c r="K1420" i="7"/>
  <c r="L1404" i="7"/>
  <c r="H1404" i="7"/>
  <c r="G1404" i="7"/>
  <c r="F1404" i="7"/>
  <c r="E1404" i="7"/>
  <c r="D1404" i="7"/>
  <c r="C1404" i="7"/>
  <c r="B1404" i="7"/>
  <c r="K1404" i="7"/>
  <c r="L1388" i="7"/>
  <c r="G1388" i="7"/>
  <c r="H1388" i="7"/>
  <c r="F1388" i="7"/>
  <c r="E1388" i="7"/>
  <c r="C1388" i="7"/>
  <c r="D1388" i="7"/>
  <c r="B1388" i="7"/>
  <c r="K1388" i="7"/>
  <c r="L1372" i="7"/>
  <c r="H1372" i="7"/>
  <c r="G1372" i="7"/>
  <c r="F1372" i="7"/>
  <c r="E1372" i="7"/>
  <c r="C1372" i="7"/>
  <c r="D1372" i="7"/>
  <c r="B1372" i="7"/>
  <c r="K1372" i="7"/>
  <c r="L1356" i="7"/>
  <c r="H1356" i="7"/>
  <c r="G1356" i="7"/>
  <c r="F1356" i="7"/>
  <c r="E1356" i="7"/>
  <c r="C1356" i="7"/>
  <c r="D1356" i="7"/>
  <c r="B1356" i="7"/>
  <c r="K1356" i="7"/>
  <c r="L1340" i="7"/>
  <c r="G1340" i="7"/>
  <c r="H1340" i="7"/>
  <c r="E1340" i="7"/>
  <c r="C1340" i="7"/>
  <c r="D1340" i="7"/>
  <c r="F1340" i="7"/>
  <c r="B1340" i="7"/>
  <c r="K1340" i="7"/>
  <c r="L1324" i="7"/>
  <c r="H1324" i="7"/>
  <c r="G1324" i="7"/>
  <c r="F1324" i="7"/>
  <c r="E1324" i="7"/>
  <c r="D1324" i="7"/>
  <c r="C1324" i="7"/>
  <c r="B1324" i="7"/>
  <c r="K1324" i="7"/>
  <c r="L1308" i="7"/>
  <c r="H1308" i="7"/>
  <c r="G1308" i="7"/>
  <c r="F1308" i="7"/>
  <c r="E1308" i="7"/>
  <c r="C1308" i="7"/>
  <c r="D1308" i="7"/>
  <c r="B1308" i="7"/>
  <c r="K1308" i="7"/>
  <c r="L1292" i="7"/>
  <c r="H1292" i="7"/>
  <c r="G1292" i="7"/>
  <c r="F1292" i="7"/>
  <c r="E1292" i="7"/>
  <c r="C1292" i="7"/>
  <c r="D1292" i="7"/>
  <c r="B1292" i="7"/>
  <c r="K1292" i="7"/>
  <c r="L1276" i="7"/>
  <c r="H1276" i="7"/>
  <c r="G1276" i="7"/>
  <c r="F1276" i="7"/>
  <c r="E1276" i="7"/>
  <c r="D1276" i="7"/>
  <c r="C1276" i="7"/>
  <c r="B1276" i="7"/>
  <c r="K1276" i="7"/>
  <c r="L1260" i="7"/>
  <c r="G1260" i="7"/>
  <c r="H1260" i="7"/>
  <c r="F1260" i="7"/>
  <c r="E1260" i="7"/>
  <c r="C1260" i="7"/>
  <c r="D1260" i="7"/>
  <c r="B1260" i="7"/>
  <c r="K1260" i="7"/>
  <c r="L1244" i="7"/>
  <c r="H1244" i="7"/>
  <c r="G1244" i="7"/>
  <c r="F1244" i="7"/>
  <c r="E1244" i="7"/>
  <c r="D1244" i="7"/>
  <c r="C1244" i="7"/>
  <c r="B1244" i="7"/>
  <c r="K1244" i="7"/>
  <c r="L1228" i="7"/>
  <c r="H1228" i="7"/>
  <c r="G1228" i="7"/>
  <c r="F1228" i="7"/>
  <c r="E1228" i="7"/>
  <c r="C1228" i="7"/>
  <c r="B1228" i="7"/>
  <c r="K1228" i="7"/>
  <c r="D1228" i="7"/>
  <c r="L1212" i="7"/>
  <c r="H1212" i="7"/>
  <c r="G1212" i="7"/>
  <c r="F1212" i="7"/>
  <c r="E1212" i="7"/>
  <c r="C1212" i="7"/>
  <c r="D1212" i="7"/>
  <c r="B1212" i="7"/>
  <c r="K1212" i="7"/>
  <c r="L1196" i="7"/>
  <c r="H1196" i="7"/>
  <c r="G1196" i="7"/>
  <c r="F1196" i="7"/>
  <c r="E1196" i="7"/>
  <c r="D1196" i="7"/>
  <c r="C1196" i="7"/>
  <c r="B1196" i="7"/>
  <c r="K1196" i="7"/>
  <c r="L1180" i="7"/>
  <c r="H1180" i="7"/>
  <c r="G1180" i="7"/>
  <c r="F1180" i="7"/>
  <c r="E1180" i="7"/>
  <c r="C1180" i="7"/>
  <c r="D1180" i="7"/>
  <c r="K1180" i="7"/>
  <c r="B1180" i="7"/>
  <c r="L1164" i="7"/>
  <c r="H1164" i="7"/>
  <c r="G1164" i="7"/>
  <c r="F1164" i="7"/>
  <c r="E1164" i="7"/>
  <c r="D1164" i="7"/>
  <c r="C1164" i="7"/>
  <c r="K1164" i="7"/>
  <c r="B1164" i="7"/>
  <c r="L1148" i="7"/>
  <c r="H1148" i="7"/>
  <c r="G1148" i="7"/>
  <c r="F1148" i="7"/>
  <c r="E1148" i="7"/>
  <c r="C1148" i="7"/>
  <c r="D1148" i="7"/>
  <c r="K1148" i="7"/>
  <c r="B1148" i="7"/>
  <c r="L1132" i="7"/>
  <c r="G1132" i="7"/>
  <c r="H1132" i="7"/>
  <c r="F1132" i="7"/>
  <c r="E1132" i="7"/>
  <c r="D1132" i="7"/>
  <c r="C1132" i="7"/>
  <c r="K1132" i="7"/>
  <c r="B1132" i="7"/>
  <c r="L1116" i="7"/>
  <c r="H1116" i="7"/>
  <c r="G1116" i="7"/>
  <c r="F1116" i="7"/>
  <c r="E1116" i="7"/>
  <c r="C1116" i="7"/>
  <c r="D1116" i="7"/>
  <c r="K1116" i="7"/>
  <c r="B1116" i="7"/>
  <c r="L1100" i="7"/>
  <c r="H1100" i="7"/>
  <c r="G1100" i="7"/>
  <c r="F1100" i="7"/>
  <c r="E1100" i="7"/>
  <c r="D1100" i="7"/>
  <c r="C1100" i="7"/>
  <c r="B1100" i="7"/>
  <c r="K1100" i="7"/>
  <c r="L1084" i="7"/>
  <c r="G1084" i="7"/>
  <c r="H1084" i="7"/>
  <c r="F1084" i="7"/>
  <c r="E1084" i="7"/>
  <c r="C1084" i="7"/>
  <c r="D1084" i="7"/>
  <c r="K1084" i="7"/>
  <c r="B1084" i="7"/>
  <c r="L1068" i="7"/>
  <c r="H1068" i="7"/>
  <c r="G1068" i="7"/>
  <c r="F1068" i="7"/>
  <c r="E1068" i="7"/>
  <c r="D1068" i="7"/>
  <c r="C1068" i="7"/>
  <c r="K1068" i="7"/>
  <c r="B1068" i="7"/>
  <c r="L1052" i="7"/>
  <c r="H1052" i="7"/>
  <c r="G1052" i="7"/>
  <c r="F1052" i="7"/>
  <c r="D1052" i="7"/>
  <c r="E1052" i="7"/>
  <c r="C1052" i="7"/>
  <c r="B1052" i="7"/>
  <c r="K1052" i="7"/>
  <c r="L1036" i="7"/>
  <c r="H1036" i="7"/>
  <c r="G1036" i="7"/>
  <c r="F1036" i="7"/>
  <c r="D1036" i="7"/>
  <c r="C1036" i="7"/>
  <c r="E1036" i="7"/>
  <c r="B1036" i="7"/>
  <c r="K1036" i="7"/>
  <c r="L1020" i="7"/>
  <c r="H1020" i="7"/>
  <c r="G1020" i="7"/>
  <c r="F1020" i="7"/>
  <c r="E1020" i="7"/>
  <c r="D1020" i="7"/>
  <c r="C1020" i="7"/>
  <c r="B1020" i="7"/>
  <c r="K1020" i="7"/>
  <c r="L1004" i="7"/>
  <c r="G1004" i="7"/>
  <c r="H1004" i="7"/>
  <c r="F1004" i="7"/>
  <c r="E1004" i="7"/>
  <c r="D1004" i="7"/>
  <c r="C1004" i="7"/>
  <c r="B1004" i="7"/>
  <c r="K1004" i="7"/>
  <c r="L988" i="7"/>
  <c r="H988" i="7"/>
  <c r="G988" i="7"/>
  <c r="F988" i="7"/>
  <c r="E988" i="7"/>
  <c r="D988" i="7"/>
  <c r="C988" i="7"/>
  <c r="B988" i="7"/>
  <c r="K988" i="7"/>
  <c r="L972" i="7"/>
  <c r="H972" i="7"/>
  <c r="G972" i="7"/>
  <c r="F972" i="7"/>
  <c r="E972" i="7"/>
  <c r="D972" i="7"/>
  <c r="C972" i="7"/>
  <c r="B972" i="7"/>
  <c r="K972" i="7"/>
  <c r="L956" i="7"/>
  <c r="G956" i="7"/>
  <c r="H956" i="7"/>
  <c r="F956" i="7"/>
  <c r="E956" i="7"/>
  <c r="D956" i="7"/>
  <c r="C956" i="7"/>
  <c r="K956" i="7"/>
  <c r="B956" i="7"/>
  <c r="L940" i="7"/>
  <c r="H940" i="7"/>
  <c r="G940" i="7"/>
  <c r="E940" i="7"/>
  <c r="F940" i="7"/>
  <c r="D940" i="7"/>
  <c r="C940" i="7"/>
  <c r="B940" i="7"/>
  <c r="K940" i="7"/>
  <c r="L924" i="7"/>
  <c r="H924" i="7"/>
  <c r="G924" i="7"/>
  <c r="F924" i="7"/>
  <c r="E924" i="7"/>
  <c r="D924" i="7"/>
  <c r="C924" i="7"/>
  <c r="K924" i="7"/>
  <c r="B924" i="7"/>
  <c r="L908" i="7"/>
  <c r="H908" i="7"/>
  <c r="G908" i="7"/>
  <c r="E908" i="7"/>
  <c r="F908" i="7"/>
  <c r="D908" i="7"/>
  <c r="C908" i="7"/>
  <c r="B908" i="7"/>
  <c r="K908" i="7"/>
  <c r="L892" i="7"/>
  <c r="H892" i="7"/>
  <c r="G892" i="7"/>
  <c r="F892" i="7"/>
  <c r="E892" i="7"/>
  <c r="D892" i="7"/>
  <c r="C892" i="7"/>
  <c r="K892" i="7"/>
  <c r="B892" i="7"/>
  <c r="L876" i="7"/>
  <c r="H876" i="7"/>
  <c r="G876" i="7"/>
  <c r="F876" i="7"/>
  <c r="E876" i="7"/>
  <c r="D876" i="7"/>
  <c r="C876" i="7"/>
  <c r="K876" i="7"/>
  <c r="B876" i="7"/>
  <c r="L860" i="7"/>
  <c r="H860" i="7"/>
  <c r="G860" i="7"/>
  <c r="F860" i="7"/>
  <c r="E860" i="7"/>
  <c r="D860" i="7"/>
  <c r="C860" i="7"/>
  <c r="K860" i="7"/>
  <c r="B860" i="7"/>
  <c r="L844" i="7"/>
  <c r="H844" i="7"/>
  <c r="G844" i="7"/>
  <c r="F844" i="7"/>
  <c r="E844" i="7"/>
  <c r="D844" i="7"/>
  <c r="C844" i="7"/>
  <c r="B844" i="7"/>
  <c r="K844" i="7"/>
  <c r="L828" i="7"/>
  <c r="H828" i="7"/>
  <c r="G828" i="7"/>
  <c r="F828" i="7"/>
  <c r="D828" i="7"/>
  <c r="E828" i="7"/>
  <c r="C828" i="7"/>
  <c r="K828" i="7"/>
  <c r="B828" i="7"/>
  <c r="L812" i="7"/>
  <c r="H812" i="7"/>
  <c r="G812" i="7"/>
  <c r="F812" i="7"/>
  <c r="E812" i="7"/>
  <c r="D812" i="7"/>
  <c r="C812" i="7"/>
  <c r="B812" i="7"/>
  <c r="K812" i="7"/>
  <c r="L796" i="7"/>
  <c r="H796" i="7"/>
  <c r="G796" i="7"/>
  <c r="F796" i="7"/>
  <c r="D796" i="7"/>
  <c r="E796" i="7"/>
  <c r="C796" i="7"/>
  <c r="B796" i="7"/>
  <c r="K796" i="7"/>
  <c r="L780" i="7"/>
  <c r="H780" i="7"/>
  <c r="G780" i="7"/>
  <c r="F780" i="7"/>
  <c r="E780" i="7"/>
  <c r="D780" i="7"/>
  <c r="C780" i="7"/>
  <c r="B780" i="7"/>
  <c r="K780" i="7"/>
  <c r="L764" i="7"/>
  <c r="H764" i="7"/>
  <c r="G764" i="7"/>
  <c r="F764" i="7"/>
  <c r="E764" i="7"/>
  <c r="D764" i="7"/>
  <c r="C764" i="7"/>
  <c r="K764" i="7"/>
  <c r="B764" i="7"/>
  <c r="L748" i="7"/>
  <c r="H748" i="7"/>
  <c r="G748" i="7"/>
  <c r="F748" i="7"/>
  <c r="E748" i="7"/>
  <c r="D748" i="7"/>
  <c r="C748" i="7"/>
  <c r="B748" i="7"/>
  <c r="K748" i="7"/>
  <c r="L732" i="7"/>
  <c r="H732" i="7"/>
  <c r="G732" i="7"/>
  <c r="F732" i="7"/>
  <c r="E732" i="7"/>
  <c r="D732" i="7"/>
  <c r="C732" i="7"/>
  <c r="B732" i="7"/>
  <c r="K732" i="7"/>
  <c r="L716" i="7"/>
  <c r="H716" i="7"/>
  <c r="G716" i="7"/>
  <c r="F716" i="7"/>
  <c r="E716" i="7"/>
  <c r="D716" i="7"/>
  <c r="C716" i="7"/>
  <c r="B716" i="7"/>
  <c r="K716" i="7"/>
  <c r="L700" i="7"/>
  <c r="H700" i="7"/>
  <c r="G700" i="7"/>
  <c r="E700" i="7"/>
  <c r="F700" i="7"/>
  <c r="D700" i="7"/>
  <c r="C700" i="7"/>
  <c r="K700" i="7"/>
  <c r="B700" i="7"/>
  <c r="L684" i="7"/>
  <c r="H684" i="7"/>
  <c r="G684" i="7"/>
  <c r="E684" i="7"/>
  <c r="F684" i="7"/>
  <c r="D684" i="7"/>
  <c r="C684" i="7"/>
  <c r="B684" i="7"/>
  <c r="K684" i="7"/>
  <c r="L668" i="7"/>
  <c r="H668" i="7"/>
  <c r="G668" i="7"/>
  <c r="E668" i="7"/>
  <c r="F668" i="7"/>
  <c r="D668" i="7"/>
  <c r="C668" i="7"/>
  <c r="K668" i="7"/>
  <c r="B668" i="7"/>
  <c r="L652" i="7"/>
  <c r="H652" i="7"/>
  <c r="F652" i="7"/>
  <c r="G652" i="7"/>
  <c r="E652" i="7"/>
  <c r="D652" i="7"/>
  <c r="C652" i="7"/>
  <c r="K652" i="7"/>
  <c r="B652" i="7"/>
  <c r="L636" i="7"/>
  <c r="H636" i="7"/>
  <c r="F636" i="7"/>
  <c r="G636" i="7"/>
  <c r="E636" i="7"/>
  <c r="D636" i="7"/>
  <c r="C636" i="7"/>
  <c r="B636" i="7"/>
  <c r="K636" i="7"/>
  <c r="L620" i="7"/>
  <c r="H620" i="7"/>
  <c r="F620" i="7"/>
  <c r="G620" i="7"/>
  <c r="E620" i="7"/>
  <c r="D620" i="7"/>
  <c r="C620" i="7"/>
  <c r="B620" i="7"/>
  <c r="K620" i="7"/>
  <c r="L604" i="7"/>
  <c r="H604" i="7"/>
  <c r="F604" i="7"/>
  <c r="G604" i="7"/>
  <c r="E604" i="7"/>
  <c r="D604" i="7"/>
  <c r="C604" i="7"/>
  <c r="K604" i="7"/>
  <c r="L588" i="7"/>
  <c r="H588" i="7"/>
  <c r="F588" i="7"/>
  <c r="G588" i="7"/>
  <c r="E588" i="7"/>
  <c r="D588" i="7"/>
  <c r="C588" i="7"/>
  <c r="K588" i="7"/>
  <c r="B588" i="7"/>
  <c r="L572" i="7"/>
  <c r="H572" i="7"/>
  <c r="F572" i="7"/>
  <c r="G572" i="7"/>
  <c r="E572" i="7"/>
  <c r="D572" i="7"/>
  <c r="C572" i="7"/>
  <c r="K572" i="7"/>
  <c r="B572" i="7"/>
  <c r="L556" i="7"/>
  <c r="H556" i="7"/>
  <c r="F556" i="7"/>
  <c r="G556" i="7"/>
  <c r="E556" i="7"/>
  <c r="D556" i="7"/>
  <c r="C556" i="7"/>
  <c r="B556" i="7"/>
  <c r="K556" i="7"/>
  <c r="L540" i="7"/>
  <c r="H540" i="7"/>
  <c r="F540" i="7"/>
  <c r="G540" i="7"/>
  <c r="E540" i="7"/>
  <c r="D540" i="7"/>
  <c r="C540" i="7"/>
  <c r="K540" i="7"/>
  <c r="B540" i="7"/>
  <c r="L524" i="7"/>
  <c r="H524" i="7"/>
  <c r="F524" i="7"/>
  <c r="G524" i="7"/>
  <c r="E524" i="7"/>
  <c r="C524" i="7"/>
  <c r="D524" i="7"/>
  <c r="K524" i="7"/>
  <c r="B524" i="7"/>
  <c r="L508" i="7"/>
  <c r="H508" i="7"/>
  <c r="G508" i="7"/>
  <c r="F508" i="7"/>
  <c r="E508" i="7"/>
  <c r="D508" i="7"/>
  <c r="C508" i="7"/>
  <c r="K508" i="7"/>
  <c r="B508" i="7"/>
  <c r="L492" i="7"/>
  <c r="H492" i="7"/>
  <c r="F492" i="7"/>
  <c r="G492" i="7"/>
  <c r="E492" i="7"/>
  <c r="D492" i="7"/>
  <c r="C492" i="7"/>
  <c r="B492" i="7"/>
  <c r="K492" i="7"/>
  <c r="L476" i="7"/>
  <c r="H476" i="7"/>
  <c r="F476" i="7"/>
  <c r="G476" i="7"/>
  <c r="E476" i="7"/>
  <c r="D476" i="7"/>
  <c r="C476" i="7"/>
  <c r="K476" i="7"/>
  <c r="L460" i="7"/>
  <c r="H460" i="7"/>
  <c r="F460" i="7"/>
  <c r="G460" i="7"/>
  <c r="E460" i="7"/>
  <c r="D460" i="7"/>
  <c r="C460" i="7"/>
  <c r="K460" i="7"/>
  <c r="B460" i="7"/>
  <c r="L444" i="7"/>
  <c r="H444" i="7"/>
  <c r="F444" i="7"/>
  <c r="G444" i="7"/>
  <c r="E444" i="7"/>
  <c r="D444" i="7"/>
  <c r="C444" i="7"/>
  <c r="K444" i="7"/>
  <c r="B444" i="7"/>
  <c r="L428" i="7"/>
  <c r="H428" i="7"/>
  <c r="F428" i="7"/>
  <c r="G428" i="7"/>
  <c r="E428" i="7"/>
  <c r="D428" i="7"/>
  <c r="C428" i="7"/>
  <c r="B428" i="7"/>
  <c r="K428" i="7"/>
  <c r="L412" i="7"/>
  <c r="H412" i="7"/>
  <c r="F412" i="7"/>
  <c r="G412" i="7"/>
  <c r="E412" i="7"/>
  <c r="D412" i="7"/>
  <c r="C412" i="7"/>
  <c r="B412" i="7"/>
  <c r="K412" i="7"/>
  <c r="L396" i="7"/>
  <c r="H396" i="7"/>
  <c r="F396" i="7"/>
  <c r="G396" i="7"/>
  <c r="E396" i="7"/>
  <c r="C396" i="7"/>
  <c r="D396" i="7"/>
  <c r="B396" i="7"/>
  <c r="K396" i="7"/>
  <c r="L380" i="7"/>
  <c r="H380" i="7"/>
  <c r="F380" i="7"/>
  <c r="G380" i="7"/>
  <c r="E380" i="7"/>
  <c r="D380" i="7"/>
  <c r="C380" i="7"/>
  <c r="B380" i="7"/>
  <c r="K380" i="7"/>
  <c r="L364" i="7"/>
  <c r="H364" i="7"/>
  <c r="F364" i="7"/>
  <c r="E364" i="7"/>
  <c r="G364" i="7"/>
  <c r="D364" i="7"/>
  <c r="C364" i="7"/>
  <c r="B364" i="7"/>
  <c r="K364" i="7"/>
  <c r="L348" i="7"/>
  <c r="H348" i="7"/>
  <c r="F348" i="7"/>
  <c r="G348" i="7"/>
  <c r="E348" i="7"/>
  <c r="D348" i="7"/>
  <c r="C348" i="7"/>
  <c r="B348" i="7"/>
  <c r="K348" i="7"/>
  <c r="L332" i="7"/>
  <c r="H332" i="7"/>
  <c r="F332" i="7"/>
  <c r="G332" i="7"/>
  <c r="E332" i="7"/>
  <c r="D332" i="7"/>
  <c r="C332" i="7"/>
  <c r="B332" i="7"/>
  <c r="K332" i="7"/>
  <c r="L316" i="7"/>
  <c r="H316" i="7"/>
  <c r="F316" i="7"/>
  <c r="G316" i="7"/>
  <c r="E316" i="7"/>
  <c r="D316" i="7"/>
  <c r="B316" i="7"/>
  <c r="C316" i="7"/>
  <c r="K316" i="7"/>
  <c r="L300" i="7"/>
  <c r="H300" i="7"/>
  <c r="F300" i="7"/>
  <c r="G300" i="7"/>
  <c r="E300" i="7"/>
  <c r="D300" i="7"/>
  <c r="B300" i="7"/>
  <c r="C300" i="7"/>
  <c r="K300" i="7"/>
  <c r="L284" i="7"/>
  <c r="H284" i="7"/>
  <c r="F284" i="7"/>
  <c r="G284" i="7"/>
  <c r="E284" i="7"/>
  <c r="D284" i="7"/>
  <c r="C284" i="7"/>
  <c r="B284" i="7"/>
  <c r="K284" i="7"/>
  <c r="L268" i="7"/>
  <c r="H268" i="7"/>
  <c r="F268" i="7"/>
  <c r="G268" i="7"/>
  <c r="E268" i="7"/>
  <c r="D268" i="7"/>
  <c r="B268" i="7"/>
  <c r="C268" i="7"/>
  <c r="K268" i="7"/>
  <c r="L252" i="7"/>
  <c r="H252" i="7"/>
  <c r="G252" i="7"/>
  <c r="F252" i="7"/>
  <c r="E252" i="7"/>
  <c r="D252" i="7"/>
  <c r="C252" i="7"/>
  <c r="B252" i="7"/>
  <c r="L236" i="7"/>
  <c r="H236" i="7"/>
  <c r="F236" i="7"/>
  <c r="G236" i="7"/>
  <c r="E236" i="7"/>
  <c r="D236" i="7"/>
  <c r="C236" i="7"/>
  <c r="B236" i="7"/>
  <c r="K236" i="7"/>
  <c r="L220" i="7"/>
  <c r="H220" i="7"/>
  <c r="F220" i="7"/>
  <c r="G220" i="7"/>
  <c r="E220" i="7"/>
  <c r="D220" i="7"/>
  <c r="C220" i="7"/>
  <c r="B220" i="7"/>
  <c r="K220" i="7"/>
  <c r="L204" i="7"/>
  <c r="H204" i="7"/>
  <c r="F204" i="7"/>
  <c r="G204" i="7"/>
  <c r="E204" i="7"/>
  <c r="D204" i="7"/>
  <c r="B204" i="7"/>
  <c r="K204" i="7"/>
  <c r="C204" i="7"/>
  <c r="L188" i="7"/>
  <c r="F188" i="7"/>
  <c r="H188" i="7"/>
  <c r="G188" i="7"/>
  <c r="E188" i="7"/>
  <c r="D188" i="7"/>
  <c r="C188" i="7"/>
  <c r="B188" i="7"/>
  <c r="K188" i="7"/>
  <c r="L172" i="7"/>
  <c r="H172" i="7"/>
  <c r="F172" i="7"/>
  <c r="G172" i="7"/>
  <c r="E172" i="7"/>
  <c r="C172" i="7"/>
  <c r="D172" i="7"/>
  <c r="B172" i="7"/>
  <c r="K172" i="7"/>
  <c r="L156" i="7"/>
  <c r="H156" i="7"/>
  <c r="F156" i="7"/>
  <c r="G156" i="7"/>
  <c r="E156" i="7"/>
  <c r="D156" i="7"/>
  <c r="B156" i="7"/>
  <c r="C156" i="7"/>
  <c r="K156" i="7"/>
  <c r="L140" i="7"/>
  <c r="H140" i="7"/>
  <c r="F140" i="7"/>
  <c r="G140" i="7"/>
  <c r="E140" i="7"/>
  <c r="D140" i="7"/>
  <c r="C140" i="7"/>
  <c r="B140" i="7"/>
  <c r="K140" i="7"/>
  <c r="L124" i="7"/>
  <c r="H124" i="7"/>
  <c r="G124" i="7"/>
  <c r="F124" i="7"/>
  <c r="E124" i="7"/>
  <c r="D124" i="7"/>
  <c r="B124" i="7"/>
  <c r="C124" i="7"/>
  <c r="L108" i="7"/>
  <c r="H108" i="7"/>
  <c r="F108" i="7"/>
  <c r="G108" i="7"/>
  <c r="E108" i="7"/>
  <c r="D108" i="7"/>
  <c r="C108" i="7"/>
  <c r="B108" i="7"/>
  <c r="K108" i="7"/>
  <c r="L92" i="7"/>
  <c r="G92" i="7"/>
  <c r="H92" i="7"/>
  <c r="F92" i="7"/>
  <c r="E92" i="7"/>
  <c r="D92" i="7"/>
  <c r="B92" i="7"/>
  <c r="C92" i="7"/>
  <c r="K92" i="7"/>
  <c r="L76" i="7"/>
  <c r="H76" i="7"/>
  <c r="G76" i="7"/>
  <c r="F76" i="7"/>
  <c r="E76" i="7"/>
  <c r="C76" i="7"/>
  <c r="D76" i="7"/>
  <c r="K76" i="7"/>
  <c r="B76" i="7"/>
  <c r="L60" i="7"/>
  <c r="H60" i="7"/>
  <c r="G60" i="7"/>
  <c r="F60" i="7"/>
  <c r="E60" i="7"/>
  <c r="D60" i="7"/>
  <c r="C60" i="7"/>
  <c r="B60" i="7"/>
  <c r="K60" i="7"/>
  <c r="L44" i="7"/>
  <c r="H44" i="7"/>
  <c r="G44" i="7"/>
  <c r="F44" i="7"/>
  <c r="E44" i="7"/>
  <c r="D44" i="7"/>
  <c r="C44" i="7"/>
  <c r="B44" i="7"/>
  <c r="K44" i="7"/>
  <c r="L28" i="7"/>
  <c r="G28" i="7"/>
  <c r="H28" i="7"/>
  <c r="F28" i="7"/>
  <c r="E28" i="7"/>
  <c r="D28" i="7"/>
  <c r="C28" i="7"/>
  <c r="B28" i="7"/>
  <c r="K28" i="7"/>
  <c r="L12" i="7"/>
  <c r="H12" i="7"/>
  <c r="G12" i="7"/>
  <c r="F12" i="7"/>
  <c r="E12" i="7"/>
  <c r="C12" i="7"/>
  <c r="D12" i="7"/>
  <c r="B12" i="7"/>
  <c r="K12" i="7"/>
  <c r="K1996" i="7"/>
  <c r="K1808" i="7"/>
  <c r="K1596" i="7"/>
  <c r="B1603" i="7"/>
  <c r="C1217" i="7"/>
  <c r="L1994" i="7"/>
  <c r="H1994" i="7"/>
  <c r="F1994" i="7"/>
  <c r="G1994" i="7"/>
  <c r="E1994" i="7"/>
  <c r="C1994" i="7"/>
  <c r="D1994" i="7"/>
  <c r="B1994" i="7"/>
  <c r="K1994" i="7"/>
  <c r="L1978" i="7"/>
  <c r="H1978" i="7"/>
  <c r="G1978" i="7"/>
  <c r="F1978" i="7"/>
  <c r="E1978" i="7"/>
  <c r="D1978" i="7"/>
  <c r="C1978" i="7"/>
  <c r="B1978" i="7"/>
  <c r="K1978" i="7"/>
  <c r="L1962" i="7"/>
  <c r="H1962" i="7"/>
  <c r="G1962" i="7"/>
  <c r="F1962" i="7"/>
  <c r="E1962" i="7"/>
  <c r="D1962" i="7"/>
  <c r="C1962" i="7"/>
  <c r="B1962" i="7"/>
  <c r="K1962" i="7"/>
  <c r="L1946" i="7"/>
  <c r="H1946" i="7"/>
  <c r="G1946" i="7"/>
  <c r="F1946" i="7"/>
  <c r="E1946" i="7"/>
  <c r="D1946" i="7"/>
  <c r="C1946" i="7"/>
  <c r="B1946" i="7"/>
  <c r="K1946" i="7"/>
  <c r="L1930" i="7"/>
  <c r="H1930" i="7"/>
  <c r="F1930" i="7"/>
  <c r="G1930" i="7"/>
  <c r="E1930" i="7"/>
  <c r="D1930" i="7"/>
  <c r="C1930" i="7"/>
  <c r="B1930" i="7"/>
  <c r="K1930" i="7"/>
  <c r="L1914" i="7"/>
  <c r="H1914" i="7"/>
  <c r="G1914" i="7"/>
  <c r="F1914" i="7"/>
  <c r="E1914" i="7"/>
  <c r="D1914" i="7"/>
  <c r="C1914" i="7"/>
  <c r="B1914" i="7"/>
  <c r="K1914" i="7"/>
  <c r="L1898" i="7"/>
  <c r="H1898" i="7"/>
  <c r="G1898" i="7"/>
  <c r="F1898" i="7"/>
  <c r="D1898" i="7"/>
  <c r="E1898" i="7"/>
  <c r="C1898" i="7"/>
  <c r="B1898" i="7"/>
  <c r="K1898" i="7"/>
  <c r="L1882" i="7"/>
  <c r="H1882" i="7"/>
  <c r="G1882" i="7"/>
  <c r="F1882" i="7"/>
  <c r="E1882" i="7"/>
  <c r="D1882" i="7"/>
  <c r="C1882" i="7"/>
  <c r="B1882" i="7"/>
  <c r="K1882" i="7"/>
  <c r="L1866" i="7"/>
  <c r="G1866" i="7"/>
  <c r="H1866" i="7"/>
  <c r="E1866" i="7"/>
  <c r="F1866" i="7"/>
  <c r="C1866" i="7"/>
  <c r="D1866" i="7"/>
  <c r="B1866" i="7"/>
  <c r="K1866" i="7"/>
  <c r="L1850" i="7"/>
  <c r="H1850" i="7"/>
  <c r="G1850" i="7"/>
  <c r="F1850" i="7"/>
  <c r="E1850" i="7"/>
  <c r="D1850" i="7"/>
  <c r="C1850" i="7"/>
  <c r="K1850" i="7"/>
  <c r="B1850" i="7"/>
  <c r="L1834" i="7"/>
  <c r="H1834" i="7"/>
  <c r="G1834" i="7"/>
  <c r="F1834" i="7"/>
  <c r="E1834" i="7"/>
  <c r="D1834" i="7"/>
  <c r="C1834" i="7"/>
  <c r="B1834" i="7"/>
  <c r="K1834" i="7"/>
  <c r="L1818" i="7"/>
  <c r="H1818" i="7"/>
  <c r="G1818" i="7"/>
  <c r="F1818" i="7"/>
  <c r="E1818" i="7"/>
  <c r="D1818" i="7"/>
  <c r="C1818" i="7"/>
  <c r="B1818" i="7"/>
  <c r="K1818" i="7"/>
  <c r="L1802" i="7"/>
  <c r="H1802" i="7"/>
  <c r="G1802" i="7"/>
  <c r="F1802" i="7"/>
  <c r="E1802" i="7"/>
  <c r="D1802" i="7"/>
  <c r="B1802" i="7"/>
  <c r="K1802" i="7"/>
  <c r="L1786" i="7"/>
  <c r="H1786" i="7"/>
  <c r="G1786" i="7"/>
  <c r="F1786" i="7"/>
  <c r="E1786" i="7"/>
  <c r="D1786" i="7"/>
  <c r="B1786" i="7"/>
  <c r="C1786" i="7"/>
  <c r="K1786" i="7"/>
  <c r="L1770" i="7"/>
  <c r="H1770" i="7"/>
  <c r="G1770" i="7"/>
  <c r="F1770" i="7"/>
  <c r="E1770" i="7"/>
  <c r="C1770" i="7"/>
  <c r="B1770" i="7"/>
  <c r="D1770" i="7"/>
  <c r="K1770" i="7"/>
  <c r="L1754" i="7"/>
  <c r="H1754" i="7"/>
  <c r="G1754" i="7"/>
  <c r="F1754" i="7"/>
  <c r="E1754" i="7"/>
  <c r="D1754" i="7"/>
  <c r="C1754" i="7"/>
  <c r="B1754" i="7"/>
  <c r="K1754" i="7"/>
  <c r="L1738" i="7"/>
  <c r="H1738" i="7"/>
  <c r="G1738" i="7"/>
  <c r="F1738" i="7"/>
  <c r="E1738" i="7"/>
  <c r="D1738" i="7"/>
  <c r="C1738" i="7"/>
  <c r="B1738" i="7"/>
  <c r="K1738" i="7"/>
  <c r="L1722" i="7"/>
  <c r="H1722" i="7"/>
  <c r="G1722" i="7"/>
  <c r="F1722" i="7"/>
  <c r="D1722" i="7"/>
  <c r="C1722" i="7"/>
  <c r="E1722" i="7"/>
  <c r="B1722" i="7"/>
  <c r="K1722" i="7"/>
  <c r="L1706" i="7"/>
  <c r="H1706" i="7"/>
  <c r="G1706" i="7"/>
  <c r="F1706" i="7"/>
  <c r="E1706" i="7"/>
  <c r="D1706" i="7"/>
  <c r="C1706" i="7"/>
  <c r="B1706" i="7"/>
  <c r="K1706" i="7"/>
  <c r="L1690" i="7"/>
  <c r="H1690" i="7"/>
  <c r="G1690" i="7"/>
  <c r="F1690" i="7"/>
  <c r="E1690" i="7"/>
  <c r="D1690" i="7"/>
  <c r="C1690" i="7"/>
  <c r="B1690" i="7"/>
  <c r="K1690" i="7"/>
  <c r="L1674" i="7"/>
  <c r="H1674" i="7"/>
  <c r="G1674" i="7"/>
  <c r="F1674" i="7"/>
  <c r="E1674" i="7"/>
  <c r="C1674" i="7"/>
  <c r="B1674" i="7"/>
  <c r="K1674" i="7"/>
  <c r="L1658" i="7"/>
  <c r="H1658" i="7"/>
  <c r="G1658" i="7"/>
  <c r="F1658" i="7"/>
  <c r="E1658" i="7"/>
  <c r="D1658" i="7"/>
  <c r="B1658" i="7"/>
  <c r="K1658" i="7"/>
  <c r="C1658" i="7"/>
  <c r="L1642" i="7"/>
  <c r="H1642" i="7"/>
  <c r="G1642" i="7"/>
  <c r="F1642" i="7"/>
  <c r="E1642" i="7"/>
  <c r="D1642" i="7"/>
  <c r="C1642" i="7"/>
  <c r="B1642" i="7"/>
  <c r="K1642" i="7"/>
  <c r="L1626" i="7"/>
  <c r="H1626" i="7"/>
  <c r="G1626" i="7"/>
  <c r="F1626" i="7"/>
  <c r="E1626" i="7"/>
  <c r="D1626" i="7"/>
  <c r="C1626" i="7"/>
  <c r="B1626" i="7"/>
  <c r="K1626" i="7"/>
  <c r="L1610" i="7"/>
  <c r="H1610" i="7"/>
  <c r="F1610" i="7"/>
  <c r="G1610" i="7"/>
  <c r="E1610" i="7"/>
  <c r="D1610" i="7"/>
  <c r="C1610" i="7"/>
  <c r="B1610" i="7"/>
  <c r="K1610" i="7"/>
  <c r="L1594" i="7"/>
  <c r="H1594" i="7"/>
  <c r="G1594" i="7"/>
  <c r="F1594" i="7"/>
  <c r="E1594" i="7"/>
  <c r="D1594" i="7"/>
  <c r="C1594" i="7"/>
  <c r="B1594" i="7"/>
  <c r="K1594" i="7"/>
  <c r="L1578" i="7"/>
  <c r="H1578" i="7"/>
  <c r="G1578" i="7"/>
  <c r="F1578" i="7"/>
  <c r="E1578" i="7"/>
  <c r="C1578" i="7"/>
  <c r="D1578" i="7"/>
  <c r="B1578" i="7"/>
  <c r="K1578" i="7"/>
  <c r="L1562" i="7"/>
  <c r="H1562" i="7"/>
  <c r="G1562" i="7"/>
  <c r="F1562" i="7"/>
  <c r="E1562" i="7"/>
  <c r="C1562" i="7"/>
  <c r="B1562" i="7"/>
  <c r="D1562" i="7"/>
  <c r="K1562" i="7"/>
  <c r="L1546" i="7"/>
  <c r="H1546" i="7"/>
  <c r="G1546" i="7"/>
  <c r="F1546" i="7"/>
  <c r="E1546" i="7"/>
  <c r="D1546" i="7"/>
  <c r="C1546" i="7"/>
  <c r="B1546" i="7"/>
  <c r="K1546" i="7"/>
  <c r="L1530" i="7"/>
  <c r="H1530" i="7"/>
  <c r="G1530" i="7"/>
  <c r="F1530" i="7"/>
  <c r="E1530" i="7"/>
  <c r="D1530" i="7"/>
  <c r="B1530" i="7"/>
  <c r="K1530" i="7"/>
  <c r="C1530" i="7"/>
  <c r="L1514" i="7"/>
  <c r="H1514" i="7"/>
  <c r="G1514" i="7"/>
  <c r="F1514" i="7"/>
  <c r="E1514" i="7"/>
  <c r="D1514" i="7"/>
  <c r="C1514" i="7"/>
  <c r="B1514" i="7"/>
  <c r="K1514" i="7"/>
  <c r="L1498" i="7"/>
  <c r="H1498" i="7"/>
  <c r="G1498" i="7"/>
  <c r="F1498" i="7"/>
  <c r="E1498" i="7"/>
  <c r="C1498" i="7"/>
  <c r="D1498" i="7"/>
  <c r="B1498" i="7"/>
  <c r="K1498" i="7"/>
  <c r="L1482" i="7"/>
  <c r="H1482" i="7"/>
  <c r="F1482" i="7"/>
  <c r="G1482" i="7"/>
  <c r="E1482" i="7"/>
  <c r="D1482" i="7"/>
  <c r="C1482" i="7"/>
  <c r="B1482" i="7"/>
  <c r="K1482" i="7"/>
  <c r="L1466" i="7"/>
  <c r="H1466" i="7"/>
  <c r="G1466" i="7"/>
  <c r="F1466" i="7"/>
  <c r="E1466" i="7"/>
  <c r="D1466" i="7"/>
  <c r="C1466" i="7"/>
  <c r="B1466" i="7"/>
  <c r="K1466" i="7"/>
  <c r="L1450" i="7"/>
  <c r="H1450" i="7"/>
  <c r="G1450" i="7"/>
  <c r="F1450" i="7"/>
  <c r="E1450" i="7"/>
  <c r="D1450" i="7"/>
  <c r="C1450" i="7"/>
  <c r="B1450" i="7"/>
  <c r="K1450" i="7"/>
  <c r="L1434" i="7"/>
  <c r="H1434" i="7"/>
  <c r="G1434" i="7"/>
  <c r="E1434" i="7"/>
  <c r="F1434" i="7"/>
  <c r="C1434" i="7"/>
  <c r="B1434" i="7"/>
  <c r="D1434" i="7"/>
  <c r="K1434" i="7"/>
  <c r="L1418" i="7"/>
  <c r="H1418" i="7"/>
  <c r="G1418" i="7"/>
  <c r="F1418" i="7"/>
  <c r="E1418" i="7"/>
  <c r="D1418" i="7"/>
  <c r="C1418" i="7"/>
  <c r="B1418" i="7"/>
  <c r="K1418" i="7"/>
  <c r="L1402" i="7"/>
  <c r="H1402" i="7"/>
  <c r="F1402" i="7"/>
  <c r="G1402" i="7"/>
  <c r="D1402" i="7"/>
  <c r="E1402" i="7"/>
  <c r="B1402" i="7"/>
  <c r="C1402" i="7"/>
  <c r="K1402" i="7"/>
  <c r="L1386" i="7"/>
  <c r="H1386" i="7"/>
  <c r="G1386" i="7"/>
  <c r="F1386" i="7"/>
  <c r="E1386" i="7"/>
  <c r="D1386" i="7"/>
  <c r="C1386" i="7"/>
  <c r="B1386" i="7"/>
  <c r="K1386" i="7"/>
  <c r="L1370" i="7"/>
  <c r="H1370" i="7"/>
  <c r="G1370" i="7"/>
  <c r="F1370" i="7"/>
  <c r="E1370" i="7"/>
  <c r="C1370" i="7"/>
  <c r="B1370" i="7"/>
  <c r="D1370" i="7"/>
  <c r="L1354" i="7"/>
  <c r="H1354" i="7"/>
  <c r="G1354" i="7"/>
  <c r="F1354" i="7"/>
  <c r="E1354" i="7"/>
  <c r="D1354" i="7"/>
  <c r="C1354" i="7"/>
  <c r="B1354" i="7"/>
  <c r="L1338" i="7"/>
  <c r="H1338" i="7"/>
  <c r="G1338" i="7"/>
  <c r="F1338" i="7"/>
  <c r="E1338" i="7"/>
  <c r="D1338" i="7"/>
  <c r="C1338" i="7"/>
  <c r="B1338" i="7"/>
  <c r="L1322" i="7"/>
  <c r="H1322" i="7"/>
  <c r="G1322" i="7"/>
  <c r="F1322" i="7"/>
  <c r="E1322" i="7"/>
  <c r="D1322" i="7"/>
  <c r="C1322" i="7"/>
  <c r="B1322" i="7"/>
  <c r="K1322" i="7"/>
  <c r="L1306" i="7"/>
  <c r="H1306" i="7"/>
  <c r="G1306" i="7"/>
  <c r="E1306" i="7"/>
  <c r="F1306" i="7"/>
  <c r="C1306" i="7"/>
  <c r="D1306" i="7"/>
  <c r="B1306" i="7"/>
  <c r="K1306" i="7"/>
  <c r="L1290" i="7"/>
  <c r="H1290" i="7"/>
  <c r="G1290" i="7"/>
  <c r="E1290" i="7"/>
  <c r="F1290" i="7"/>
  <c r="D1290" i="7"/>
  <c r="C1290" i="7"/>
  <c r="B1290" i="7"/>
  <c r="K1290" i="7"/>
  <c r="L1274" i="7"/>
  <c r="H1274" i="7"/>
  <c r="G1274" i="7"/>
  <c r="E1274" i="7"/>
  <c r="F1274" i="7"/>
  <c r="D1274" i="7"/>
  <c r="B1274" i="7"/>
  <c r="C1274" i="7"/>
  <c r="L1258" i="7"/>
  <c r="H1258" i="7"/>
  <c r="G1258" i="7"/>
  <c r="E1258" i="7"/>
  <c r="F1258" i="7"/>
  <c r="D1258" i="7"/>
  <c r="C1258" i="7"/>
  <c r="B1258" i="7"/>
  <c r="L1242" i="7"/>
  <c r="H1242" i="7"/>
  <c r="G1242" i="7"/>
  <c r="E1242" i="7"/>
  <c r="F1242" i="7"/>
  <c r="C1242" i="7"/>
  <c r="D1242" i="7"/>
  <c r="B1242" i="7"/>
  <c r="K1242" i="7"/>
  <c r="L1226" i="7"/>
  <c r="H1226" i="7"/>
  <c r="G1226" i="7"/>
  <c r="E1226" i="7"/>
  <c r="F1226" i="7"/>
  <c r="D1226" i="7"/>
  <c r="B1226" i="7"/>
  <c r="C1226" i="7"/>
  <c r="K1226" i="7"/>
  <c r="L1210" i="7"/>
  <c r="G1210" i="7"/>
  <c r="H1210" i="7"/>
  <c r="E1210" i="7"/>
  <c r="F1210" i="7"/>
  <c r="D1210" i="7"/>
  <c r="C1210" i="7"/>
  <c r="B1210" i="7"/>
  <c r="K1210" i="7"/>
  <c r="L1194" i="7"/>
  <c r="H1194" i="7"/>
  <c r="G1194" i="7"/>
  <c r="E1194" i="7"/>
  <c r="F1194" i="7"/>
  <c r="D1194" i="7"/>
  <c r="C1194" i="7"/>
  <c r="B1194" i="7"/>
  <c r="K1194" i="7"/>
  <c r="L1178" i="7"/>
  <c r="H1178" i="7"/>
  <c r="G1178" i="7"/>
  <c r="E1178" i="7"/>
  <c r="F1178" i="7"/>
  <c r="D1178" i="7"/>
  <c r="C1178" i="7"/>
  <c r="B1178" i="7"/>
  <c r="L1162" i="7"/>
  <c r="H1162" i="7"/>
  <c r="G1162" i="7"/>
  <c r="E1162" i="7"/>
  <c r="F1162" i="7"/>
  <c r="D1162" i="7"/>
  <c r="C1162" i="7"/>
  <c r="B1162" i="7"/>
  <c r="K1162" i="7"/>
  <c r="L1146" i="7"/>
  <c r="H1146" i="7"/>
  <c r="G1146" i="7"/>
  <c r="E1146" i="7"/>
  <c r="F1146" i="7"/>
  <c r="D1146" i="7"/>
  <c r="C1146" i="7"/>
  <c r="B1146" i="7"/>
  <c r="K1146" i="7"/>
  <c r="L1130" i="7"/>
  <c r="H1130" i="7"/>
  <c r="G1130" i="7"/>
  <c r="E1130" i="7"/>
  <c r="F1130" i="7"/>
  <c r="D1130" i="7"/>
  <c r="C1130" i="7"/>
  <c r="B1130" i="7"/>
  <c r="K1130" i="7"/>
  <c r="L1114" i="7"/>
  <c r="H1114" i="7"/>
  <c r="G1114" i="7"/>
  <c r="E1114" i="7"/>
  <c r="F1114" i="7"/>
  <c r="D1114" i="7"/>
  <c r="C1114" i="7"/>
  <c r="B1114" i="7"/>
  <c r="K1114" i="7"/>
  <c r="L1098" i="7"/>
  <c r="H1098" i="7"/>
  <c r="G1098" i="7"/>
  <c r="E1098" i="7"/>
  <c r="F1098" i="7"/>
  <c r="D1098" i="7"/>
  <c r="C1098" i="7"/>
  <c r="L1082" i="7"/>
  <c r="H1082" i="7"/>
  <c r="G1082" i="7"/>
  <c r="E1082" i="7"/>
  <c r="F1082" i="7"/>
  <c r="D1082" i="7"/>
  <c r="C1082" i="7"/>
  <c r="B1082" i="7"/>
  <c r="K1082" i="7"/>
  <c r="L1066" i="7"/>
  <c r="H1066" i="7"/>
  <c r="G1066" i="7"/>
  <c r="F1066" i="7"/>
  <c r="E1066" i="7"/>
  <c r="D1066" i="7"/>
  <c r="C1066" i="7"/>
  <c r="B1066" i="7"/>
  <c r="K1066" i="7"/>
  <c r="L1050" i="7"/>
  <c r="H1050" i="7"/>
  <c r="G1050" i="7"/>
  <c r="E1050" i="7"/>
  <c r="F1050" i="7"/>
  <c r="C1050" i="7"/>
  <c r="D1050" i="7"/>
  <c r="B1050" i="7"/>
  <c r="K1050" i="7"/>
  <c r="L1034" i="7"/>
  <c r="G1034" i="7"/>
  <c r="H1034" i="7"/>
  <c r="E1034" i="7"/>
  <c r="F1034" i="7"/>
  <c r="D1034" i="7"/>
  <c r="C1034" i="7"/>
  <c r="B1034" i="7"/>
  <c r="L1018" i="7"/>
  <c r="H1018" i="7"/>
  <c r="G1018" i="7"/>
  <c r="E1018" i="7"/>
  <c r="F1018" i="7"/>
  <c r="D1018" i="7"/>
  <c r="B1018" i="7"/>
  <c r="C1018" i="7"/>
  <c r="K1018" i="7"/>
  <c r="L1002" i="7"/>
  <c r="H1002" i="7"/>
  <c r="G1002" i="7"/>
  <c r="E1002" i="7"/>
  <c r="F1002" i="7"/>
  <c r="D1002" i="7"/>
  <c r="B1002" i="7"/>
  <c r="K1002" i="7"/>
  <c r="L986" i="7"/>
  <c r="H986" i="7"/>
  <c r="G986" i="7"/>
  <c r="F986" i="7"/>
  <c r="E986" i="7"/>
  <c r="D986" i="7"/>
  <c r="C986" i="7"/>
  <c r="B986" i="7"/>
  <c r="K986" i="7"/>
  <c r="L970" i="7"/>
  <c r="H970" i="7"/>
  <c r="G970" i="7"/>
  <c r="E970" i="7"/>
  <c r="F970" i="7"/>
  <c r="D970" i="7"/>
  <c r="B970" i="7"/>
  <c r="C970" i="7"/>
  <c r="L954" i="7"/>
  <c r="G954" i="7"/>
  <c r="H954" i="7"/>
  <c r="E954" i="7"/>
  <c r="F954" i="7"/>
  <c r="C954" i="7"/>
  <c r="B954" i="7"/>
  <c r="K954" i="7"/>
  <c r="L938" i="7"/>
  <c r="H938" i="7"/>
  <c r="G938" i="7"/>
  <c r="E938" i="7"/>
  <c r="F938" i="7"/>
  <c r="D938" i="7"/>
  <c r="B938" i="7"/>
  <c r="K938" i="7"/>
  <c r="C938" i="7"/>
  <c r="L922" i="7"/>
  <c r="H922" i="7"/>
  <c r="G922" i="7"/>
  <c r="E922" i="7"/>
  <c r="F922" i="7"/>
  <c r="D922" i="7"/>
  <c r="C922" i="7"/>
  <c r="B922" i="7"/>
  <c r="L906" i="7"/>
  <c r="H906" i="7"/>
  <c r="G906" i="7"/>
  <c r="E906" i="7"/>
  <c r="F906" i="7"/>
  <c r="D906" i="7"/>
  <c r="B906" i="7"/>
  <c r="C906" i="7"/>
  <c r="K906" i="7"/>
  <c r="L890" i="7"/>
  <c r="H890" i="7"/>
  <c r="G890" i="7"/>
  <c r="E890" i="7"/>
  <c r="F890" i="7"/>
  <c r="D890" i="7"/>
  <c r="C890" i="7"/>
  <c r="B890" i="7"/>
  <c r="K890" i="7"/>
  <c r="L874" i="7"/>
  <c r="H874" i="7"/>
  <c r="G874" i="7"/>
  <c r="E874" i="7"/>
  <c r="F874" i="7"/>
  <c r="D874" i="7"/>
  <c r="C874" i="7"/>
  <c r="B874" i="7"/>
  <c r="L858" i="7"/>
  <c r="H858" i="7"/>
  <c r="G858" i="7"/>
  <c r="E858" i="7"/>
  <c r="F858" i="7"/>
  <c r="D858" i="7"/>
  <c r="C858" i="7"/>
  <c r="K858" i="7"/>
  <c r="B858" i="7"/>
  <c r="L842" i="7"/>
  <c r="H842" i="7"/>
  <c r="G842" i="7"/>
  <c r="F842" i="7"/>
  <c r="E842" i="7"/>
  <c r="D842" i="7"/>
  <c r="C842" i="7"/>
  <c r="B842" i="7"/>
  <c r="K842" i="7"/>
  <c r="L826" i="7"/>
  <c r="H826" i="7"/>
  <c r="G826" i="7"/>
  <c r="E826" i="7"/>
  <c r="F826" i="7"/>
  <c r="D826" i="7"/>
  <c r="C826" i="7"/>
  <c r="B826" i="7"/>
  <c r="K826" i="7"/>
  <c r="L810" i="7"/>
  <c r="H810" i="7"/>
  <c r="G810" i="7"/>
  <c r="E810" i="7"/>
  <c r="F810" i="7"/>
  <c r="C810" i="7"/>
  <c r="B810" i="7"/>
  <c r="K810" i="7"/>
  <c r="L794" i="7"/>
  <c r="H794" i="7"/>
  <c r="G794" i="7"/>
  <c r="E794" i="7"/>
  <c r="F794" i="7"/>
  <c r="D794" i="7"/>
  <c r="B794" i="7"/>
  <c r="C794" i="7"/>
  <c r="K794" i="7"/>
  <c r="L778" i="7"/>
  <c r="H778" i="7"/>
  <c r="G778" i="7"/>
  <c r="E778" i="7"/>
  <c r="F778" i="7"/>
  <c r="D778" i="7"/>
  <c r="B778" i="7"/>
  <c r="C778" i="7"/>
  <c r="K778" i="7"/>
  <c r="L762" i="7"/>
  <c r="H762" i="7"/>
  <c r="G762" i="7"/>
  <c r="E762" i="7"/>
  <c r="F762" i="7"/>
  <c r="D762" i="7"/>
  <c r="C762" i="7"/>
  <c r="B762" i="7"/>
  <c r="L746" i="7"/>
  <c r="G746" i="7"/>
  <c r="H746" i="7"/>
  <c r="E746" i="7"/>
  <c r="F746" i="7"/>
  <c r="D746" i="7"/>
  <c r="C746" i="7"/>
  <c r="B746" i="7"/>
  <c r="K746" i="7"/>
  <c r="L730" i="7"/>
  <c r="H730" i="7"/>
  <c r="G730" i="7"/>
  <c r="E730" i="7"/>
  <c r="F730" i="7"/>
  <c r="D730" i="7"/>
  <c r="C730" i="7"/>
  <c r="B730" i="7"/>
  <c r="L714" i="7"/>
  <c r="H714" i="7"/>
  <c r="G714" i="7"/>
  <c r="E714" i="7"/>
  <c r="F714" i="7"/>
  <c r="D714" i="7"/>
  <c r="B714" i="7"/>
  <c r="C714" i="7"/>
  <c r="L698" i="7"/>
  <c r="H698" i="7"/>
  <c r="G698" i="7"/>
  <c r="E698" i="7"/>
  <c r="F698" i="7"/>
  <c r="C698" i="7"/>
  <c r="D698" i="7"/>
  <c r="B698" i="7"/>
  <c r="K698" i="7"/>
  <c r="L682" i="7"/>
  <c r="H682" i="7"/>
  <c r="G682" i="7"/>
  <c r="E682" i="7"/>
  <c r="F682" i="7"/>
  <c r="C682" i="7"/>
  <c r="B682" i="7"/>
  <c r="D682" i="7"/>
  <c r="K682" i="7"/>
  <c r="L666" i="7"/>
  <c r="H666" i="7"/>
  <c r="G666" i="7"/>
  <c r="E666" i="7"/>
  <c r="F666" i="7"/>
  <c r="C666" i="7"/>
  <c r="D666" i="7"/>
  <c r="B666" i="7"/>
  <c r="L650" i="7"/>
  <c r="H650" i="7"/>
  <c r="G650" i="7"/>
  <c r="E650" i="7"/>
  <c r="F650" i="7"/>
  <c r="D650" i="7"/>
  <c r="C650" i="7"/>
  <c r="B650" i="7"/>
  <c r="K650" i="7"/>
  <c r="L634" i="7"/>
  <c r="H634" i="7"/>
  <c r="G634" i="7"/>
  <c r="E634" i="7"/>
  <c r="F634" i="7"/>
  <c r="C634" i="7"/>
  <c r="D634" i="7"/>
  <c r="B634" i="7"/>
  <c r="K634" i="7"/>
  <c r="L618" i="7"/>
  <c r="H618" i="7"/>
  <c r="G618" i="7"/>
  <c r="E618" i="7"/>
  <c r="F618" i="7"/>
  <c r="D618" i="7"/>
  <c r="C618" i="7"/>
  <c r="B618" i="7"/>
  <c r="L602" i="7"/>
  <c r="H602" i="7"/>
  <c r="G602" i="7"/>
  <c r="F602" i="7"/>
  <c r="E602" i="7"/>
  <c r="D602" i="7"/>
  <c r="C602" i="7"/>
  <c r="K602" i="7"/>
  <c r="L586" i="7"/>
  <c r="H586" i="7"/>
  <c r="G586" i="7"/>
  <c r="F586" i="7"/>
  <c r="E586" i="7"/>
  <c r="D586" i="7"/>
  <c r="C586" i="7"/>
  <c r="B586" i="7"/>
  <c r="K586" i="7"/>
  <c r="L570" i="7"/>
  <c r="H570" i="7"/>
  <c r="G570" i="7"/>
  <c r="F570" i="7"/>
  <c r="E570" i="7"/>
  <c r="D570" i="7"/>
  <c r="C570" i="7"/>
  <c r="B570" i="7"/>
  <c r="K570" i="7"/>
  <c r="L554" i="7"/>
  <c r="H554" i="7"/>
  <c r="F554" i="7"/>
  <c r="G554" i="7"/>
  <c r="E554" i="7"/>
  <c r="D554" i="7"/>
  <c r="C554" i="7"/>
  <c r="B554" i="7"/>
  <c r="K554" i="7"/>
  <c r="L538" i="7"/>
  <c r="H538" i="7"/>
  <c r="G538" i="7"/>
  <c r="F538" i="7"/>
  <c r="E538" i="7"/>
  <c r="D538" i="7"/>
  <c r="C538" i="7"/>
  <c r="B538" i="7"/>
  <c r="K538" i="7"/>
  <c r="L522" i="7"/>
  <c r="H522" i="7"/>
  <c r="G522" i="7"/>
  <c r="F522" i="7"/>
  <c r="E522" i="7"/>
  <c r="D522" i="7"/>
  <c r="C522" i="7"/>
  <c r="B522" i="7"/>
  <c r="K522" i="7"/>
  <c r="L506" i="7"/>
  <c r="H506" i="7"/>
  <c r="G506" i="7"/>
  <c r="F506" i="7"/>
  <c r="E506" i="7"/>
  <c r="C506" i="7"/>
  <c r="B506" i="7"/>
  <c r="D506" i="7"/>
  <c r="K506" i="7"/>
  <c r="L490" i="7"/>
  <c r="H490" i="7"/>
  <c r="G490" i="7"/>
  <c r="F490" i="7"/>
  <c r="E490" i="7"/>
  <c r="D490" i="7"/>
  <c r="C490" i="7"/>
  <c r="B490" i="7"/>
  <c r="K490" i="7"/>
  <c r="L474" i="7"/>
  <c r="H474" i="7"/>
  <c r="G474" i="7"/>
  <c r="F474" i="7"/>
  <c r="E474" i="7"/>
  <c r="D474" i="7"/>
  <c r="C474" i="7"/>
  <c r="B474" i="7"/>
  <c r="K474" i="7"/>
  <c r="L458" i="7"/>
  <c r="H458" i="7"/>
  <c r="F458" i="7"/>
  <c r="G458" i="7"/>
  <c r="E458" i="7"/>
  <c r="D458" i="7"/>
  <c r="C458" i="7"/>
  <c r="B458" i="7"/>
  <c r="K458" i="7"/>
  <c r="L442" i="7"/>
  <c r="H442" i="7"/>
  <c r="G442" i="7"/>
  <c r="F442" i="7"/>
  <c r="E442" i="7"/>
  <c r="D442" i="7"/>
  <c r="C442" i="7"/>
  <c r="B442" i="7"/>
  <c r="K442" i="7"/>
  <c r="L426" i="7"/>
  <c r="H426" i="7"/>
  <c r="G426" i="7"/>
  <c r="F426" i="7"/>
  <c r="E426" i="7"/>
  <c r="D426" i="7"/>
  <c r="C426" i="7"/>
  <c r="B426" i="7"/>
  <c r="K426" i="7"/>
  <c r="L410" i="7"/>
  <c r="H410" i="7"/>
  <c r="G410" i="7"/>
  <c r="F410" i="7"/>
  <c r="E410" i="7"/>
  <c r="D410" i="7"/>
  <c r="C410" i="7"/>
  <c r="B410" i="7"/>
  <c r="K410" i="7"/>
  <c r="L394" i="7"/>
  <c r="H394" i="7"/>
  <c r="G394" i="7"/>
  <c r="F394" i="7"/>
  <c r="E394" i="7"/>
  <c r="D394" i="7"/>
  <c r="C394" i="7"/>
  <c r="B394" i="7"/>
  <c r="K394" i="7"/>
  <c r="L378" i="7"/>
  <c r="H378" i="7"/>
  <c r="G378" i="7"/>
  <c r="E378" i="7"/>
  <c r="F378" i="7"/>
  <c r="D378" i="7"/>
  <c r="C378" i="7"/>
  <c r="B378" i="7"/>
  <c r="K378" i="7"/>
  <c r="L362" i="7"/>
  <c r="H362" i="7"/>
  <c r="G362" i="7"/>
  <c r="E362" i="7"/>
  <c r="F362" i="7"/>
  <c r="D362" i="7"/>
  <c r="C362" i="7"/>
  <c r="B362" i="7"/>
  <c r="K362" i="7"/>
  <c r="L346" i="7"/>
  <c r="H346" i="7"/>
  <c r="G346" i="7"/>
  <c r="F346" i="7"/>
  <c r="E346" i="7"/>
  <c r="D346" i="7"/>
  <c r="C346" i="7"/>
  <c r="B346" i="7"/>
  <c r="K346" i="7"/>
  <c r="L330" i="7"/>
  <c r="H330" i="7"/>
  <c r="G330" i="7"/>
  <c r="F330" i="7"/>
  <c r="E330" i="7"/>
  <c r="D330" i="7"/>
  <c r="B330" i="7"/>
  <c r="K330" i="7"/>
  <c r="C330" i="7"/>
  <c r="L314" i="7"/>
  <c r="H314" i="7"/>
  <c r="G314" i="7"/>
  <c r="F314" i="7"/>
  <c r="E314" i="7"/>
  <c r="D314" i="7"/>
  <c r="C314" i="7"/>
  <c r="B314" i="7"/>
  <c r="K314" i="7"/>
  <c r="L298" i="7"/>
  <c r="H298" i="7"/>
  <c r="F298" i="7"/>
  <c r="G298" i="7"/>
  <c r="E298" i="7"/>
  <c r="D298" i="7"/>
  <c r="C298" i="7"/>
  <c r="B298" i="7"/>
  <c r="K298" i="7"/>
  <c r="L282" i="7"/>
  <c r="H282" i="7"/>
  <c r="G282" i="7"/>
  <c r="F282" i="7"/>
  <c r="E282" i="7"/>
  <c r="D282" i="7"/>
  <c r="B282" i="7"/>
  <c r="C282" i="7"/>
  <c r="K282" i="7"/>
  <c r="L266" i="7"/>
  <c r="H266" i="7"/>
  <c r="G266" i="7"/>
  <c r="F266" i="7"/>
  <c r="E266" i="7"/>
  <c r="D266" i="7"/>
  <c r="B266" i="7"/>
  <c r="C266" i="7"/>
  <c r="K266" i="7"/>
  <c r="L250" i="7"/>
  <c r="H250" i="7"/>
  <c r="G250" i="7"/>
  <c r="F250" i="7"/>
  <c r="E250" i="7"/>
  <c r="D250" i="7"/>
  <c r="C250" i="7"/>
  <c r="B250" i="7"/>
  <c r="L234" i="7"/>
  <c r="H234" i="7"/>
  <c r="G234" i="7"/>
  <c r="F234" i="7"/>
  <c r="E234" i="7"/>
  <c r="D234" i="7"/>
  <c r="B234" i="7"/>
  <c r="C234" i="7"/>
  <c r="K234" i="7"/>
  <c r="L218" i="7"/>
  <c r="H218" i="7"/>
  <c r="G218" i="7"/>
  <c r="F218" i="7"/>
  <c r="E218" i="7"/>
  <c r="D218" i="7"/>
  <c r="C218" i="7"/>
  <c r="B218" i="7"/>
  <c r="K218" i="7"/>
  <c r="L202" i="7"/>
  <c r="H202" i="7"/>
  <c r="F202" i="7"/>
  <c r="G202" i="7"/>
  <c r="E202" i="7"/>
  <c r="D202" i="7"/>
  <c r="C202" i="7"/>
  <c r="B202" i="7"/>
  <c r="L186" i="7"/>
  <c r="H186" i="7"/>
  <c r="G186" i="7"/>
  <c r="F186" i="7"/>
  <c r="E186" i="7"/>
  <c r="D186" i="7"/>
  <c r="B186" i="7"/>
  <c r="C186" i="7"/>
  <c r="K186" i="7"/>
  <c r="L170" i="7"/>
  <c r="H170" i="7"/>
  <c r="G170" i="7"/>
  <c r="F170" i="7"/>
  <c r="E170" i="7"/>
  <c r="D170" i="7"/>
  <c r="C170" i="7"/>
  <c r="B170" i="7"/>
  <c r="K170" i="7"/>
  <c r="L154" i="7"/>
  <c r="H154" i="7"/>
  <c r="G154" i="7"/>
  <c r="E154" i="7"/>
  <c r="F154" i="7"/>
  <c r="D154" i="7"/>
  <c r="C154" i="7"/>
  <c r="B154" i="7"/>
  <c r="K154" i="7"/>
  <c r="L138" i="7"/>
  <c r="H138" i="7"/>
  <c r="G138" i="7"/>
  <c r="F138" i="7"/>
  <c r="E138" i="7"/>
  <c r="D138" i="7"/>
  <c r="C138" i="7"/>
  <c r="B138" i="7"/>
  <c r="K138" i="7"/>
  <c r="L122" i="7"/>
  <c r="H122" i="7"/>
  <c r="G122" i="7"/>
  <c r="F122" i="7"/>
  <c r="E122" i="7"/>
  <c r="D122" i="7"/>
  <c r="C122" i="7"/>
  <c r="B122" i="7"/>
  <c r="K122" i="7"/>
  <c r="L106" i="7"/>
  <c r="H106" i="7"/>
  <c r="G106" i="7"/>
  <c r="F106" i="7"/>
  <c r="E106" i="7"/>
  <c r="D106" i="7"/>
  <c r="C106" i="7"/>
  <c r="B106" i="7"/>
  <c r="K106" i="7"/>
  <c r="L90" i="7"/>
  <c r="H90" i="7"/>
  <c r="F90" i="7"/>
  <c r="E90" i="7"/>
  <c r="G90" i="7"/>
  <c r="D90" i="7"/>
  <c r="C90" i="7"/>
  <c r="B90" i="7"/>
  <c r="K90" i="7"/>
  <c r="L74" i="7"/>
  <c r="H74" i="7"/>
  <c r="G74" i="7"/>
  <c r="E74" i="7"/>
  <c r="F74" i="7"/>
  <c r="C74" i="7"/>
  <c r="D74" i="7"/>
  <c r="B74" i="7"/>
  <c r="K74" i="7"/>
  <c r="L58" i="7"/>
  <c r="H58" i="7"/>
  <c r="G58" i="7"/>
  <c r="F58" i="7"/>
  <c r="E58" i="7"/>
  <c r="D58" i="7"/>
  <c r="C58" i="7"/>
  <c r="B58" i="7"/>
  <c r="K58" i="7"/>
  <c r="L42" i="7"/>
  <c r="H42" i="7"/>
  <c r="G42" i="7"/>
  <c r="F42" i="7"/>
  <c r="E42" i="7"/>
  <c r="D42" i="7"/>
  <c r="C42" i="7"/>
  <c r="B42" i="7"/>
  <c r="K42" i="7"/>
  <c r="L26" i="7"/>
  <c r="H26" i="7"/>
  <c r="G26" i="7"/>
  <c r="F26" i="7"/>
  <c r="E26" i="7"/>
  <c r="D26" i="7"/>
  <c r="C26" i="7"/>
  <c r="B26" i="7"/>
  <c r="K26" i="7"/>
  <c r="K1968" i="7"/>
  <c r="K1900" i="7"/>
  <c r="K1564" i="7"/>
  <c r="K1009" i="7"/>
  <c r="K714" i="7"/>
  <c r="B1871" i="7"/>
  <c r="L1993" i="7"/>
  <c r="H1993" i="7"/>
  <c r="G1993" i="7"/>
  <c r="F1993" i="7"/>
  <c r="E1993" i="7"/>
  <c r="D1993" i="7"/>
  <c r="C1993" i="7"/>
  <c r="K1993" i="7"/>
  <c r="B1993" i="7"/>
  <c r="L1977" i="7"/>
  <c r="H1977" i="7"/>
  <c r="G1977" i="7"/>
  <c r="F1977" i="7"/>
  <c r="E1977" i="7"/>
  <c r="D1977" i="7"/>
  <c r="C1977" i="7"/>
  <c r="B1977" i="7"/>
  <c r="K1977" i="7"/>
  <c r="L1961" i="7"/>
  <c r="H1961" i="7"/>
  <c r="G1961" i="7"/>
  <c r="F1961" i="7"/>
  <c r="E1961" i="7"/>
  <c r="D1961" i="7"/>
  <c r="C1961" i="7"/>
  <c r="B1961" i="7"/>
  <c r="K1961" i="7"/>
  <c r="L1945" i="7"/>
  <c r="H1945" i="7"/>
  <c r="G1945" i="7"/>
  <c r="F1945" i="7"/>
  <c r="E1945" i="7"/>
  <c r="D1945" i="7"/>
  <c r="B1945" i="7"/>
  <c r="C1945" i="7"/>
  <c r="K1945" i="7"/>
  <c r="L1929" i="7"/>
  <c r="H1929" i="7"/>
  <c r="G1929" i="7"/>
  <c r="F1929" i="7"/>
  <c r="E1929" i="7"/>
  <c r="D1929" i="7"/>
  <c r="C1929" i="7"/>
  <c r="B1929" i="7"/>
  <c r="K1929" i="7"/>
  <c r="L1913" i="7"/>
  <c r="H1913" i="7"/>
  <c r="G1913" i="7"/>
  <c r="F1913" i="7"/>
  <c r="E1913" i="7"/>
  <c r="B1913" i="7"/>
  <c r="D1913" i="7"/>
  <c r="C1913" i="7"/>
  <c r="K1913" i="7"/>
  <c r="L1897" i="7"/>
  <c r="H1897" i="7"/>
  <c r="G1897" i="7"/>
  <c r="F1897" i="7"/>
  <c r="E1897" i="7"/>
  <c r="D1897" i="7"/>
  <c r="C1897" i="7"/>
  <c r="B1897" i="7"/>
  <c r="K1897" i="7"/>
  <c r="L1881" i="7"/>
  <c r="H1881" i="7"/>
  <c r="G1881" i="7"/>
  <c r="F1881" i="7"/>
  <c r="E1881" i="7"/>
  <c r="C1881" i="7"/>
  <c r="B1881" i="7"/>
  <c r="D1881" i="7"/>
  <c r="K1881" i="7"/>
  <c r="L1865" i="7"/>
  <c r="G1865" i="7"/>
  <c r="H1865" i="7"/>
  <c r="F1865" i="7"/>
  <c r="D1865" i="7"/>
  <c r="C1865" i="7"/>
  <c r="B1865" i="7"/>
  <c r="E1865" i="7"/>
  <c r="K1865" i="7"/>
  <c r="L1849" i="7"/>
  <c r="H1849" i="7"/>
  <c r="G1849" i="7"/>
  <c r="F1849" i="7"/>
  <c r="E1849" i="7"/>
  <c r="D1849" i="7"/>
  <c r="B1849" i="7"/>
  <c r="C1849" i="7"/>
  <c r="K1849" i="7"/>
  <c r="L1833" i="7"/>
  <c r="H1833" i="7"/>
  <c r="G1833" i="7"/>
  <c r="F1833" i="7"/>
  <c r="E1833" i="7"/>
  <c r="D1833" i="7"/>
  <c r="C1833" i="7"/>
  <c r="B1833" i="7"/>
  <c r="K1833" i="7"/>
  <c r="L1817" i="7"/>
  <c r="H1817" i="7"/>
  <c r="F1817" i="7"/>
  <c r="G1817" i="7"/>
  <c r="E1817" i="7"/>
  <c r="C1817" i="7"/>
  <c r="B1817" i="7"/>
  <c r="K1817" i="7"/>
  <c r="L1801" i="7"/>
  <c r="H1801" i="7"/>
  <c r="G1801" i="7"/>
  <c r="F1801" i="7"/>
  <c r="E1801" i="7"/>
  <c r="D1801" i="7"/>
  <c r="C1801" i="7"/>
  <c r="B1801" i="7"/>
  <c r="K1801" i="7"/>
  <c r="L1785" i="7"/>
  <c r="H1785" i="7"/>
  <c r="G1785" i="7"/>
  <c r="F1785" i="7"/>
  <c r="E1785" i="7"/>
  <c r="D1785" i="7"/>
  <c r="B1785" i="7"/>
  <c r="C1785" i="7"/>
  <c r="K1785" i="7"/>
  <c r="L1769" i="7"/>
  <c r="H1769" i="7"/>
  <c r="G1769" i="7"/>
  <c r="F1769" i="7"/>
  <c r="E1769" i="7"/>
  <c r="D1769" i="7"/>
  <c r="C1769" i="7"/>
  <c r="B1769" i="7"/>
  <c r="K1769" i="7"/>
  <c r="L1753" i="7"/>
  <c r="H1753" i="7"/>
  <c r="G1753" i="7"/>
  <c r="F1753" i="7"/>
  <c r="E1753" i="7"/>
  <c r="D1753" i="7"/>
  <c r="B1753" i="7"/>
  <c r="K1753" i="7"/>
  <c r="C1753" i="7"/>
  <c r="L1737" i="7"/>
  <c r="H1737" i="7"/>
  <c r="G1737" i="7"/>
  <c r="F1737" i="7"/>
  <c r="E1737" i="7"/>
  <c r="D1737" i="7"/>
  <c r="C1737" i="7"/>
  <c r="B1737" i="7"/>
  <c r="K1737" i="7"/>
  <c r="L1721" i="7"/>
  <c r="H1721" i="7"/>
  <c r="G1721" i="7"/>
  <c r="F1721" i="7"/>
  <c r="E1721" i="7"/>
  <c r="C1721" i="7"/>
  <c r="D1721" i="7"/>
  <c r="B1721" i="7"/>
  <c r="K1721" i="7"/>
  <c r="L1705" i="7"/>
  <c r="H1705" i="7"/>
  <c r="G1705" i="7"/>
  <c r="F1705" i="7"/>
  <c r="E1705" i="7"/>
  <c r="D1705" i="7"/>
  <c r="C1705" i="7"/>
  <c r="B1705" i="7"/>
  <c r="K1705" i="7"/>
  <c r="L1689" i="7"/>
  <c r="H1689" i="7"/>
  <c r="G1689" i="7"/>
  <c r="F1689" i="7"/>
  <c r="E1689" i="7"/>
  <c r="D1689" i="7"/>
  <c r="C1689" i="7"/>
  <c r="B1689" i="7"/>
  <c r="K1689" i="7"/>
  <c r="L1673" i="7"/>
  <c r="H1673" i="7"/>
  <c r="G1673" i="7"/>
  <c r="F1673" i="7"/>
  <c r="E1673" i="7"/>
  <c r="C1673" i="7"/>
  <c r="B1673" i="7"/>
  <c r="K1673" i="7"/>
  <c r="L1657" i="7"/>
  <c r="H1657" i="7"/>
  <c r="G1657" i="7"/>
  <c r="F1657" i="7"/>
  <c r="E1657" i="7"/>
  <c r="D1657" i="7"/>
  <c r="B1657" i="7"/>
  <c r="C1657" i="7"/>
  <c r="K1657" i="7"/>
  <c r="L1641" i="7"/>
  <c r="H1641" i="7"/>
  <c r="G1641" i="7"/>
  <c r="F1641" i="7"/>
  <c r="E1641" i="7"/>
  <c r="D1641" i="7"/>
  <c r="C1641" i="7"/>
  <c r="B1641" i="7"/>
  <c r="K1641" i="7"/>
  <c r="L1625" i="7"/>
  <c r="H1625" i="7"/>
  <c r="G1625" i="7"/>
  <c r="E1625" i="7"/>
  <c r="F1625" i="7"/>
  <c r="D1625" i="7"/>
  <c r="B1625" i="7"/>
  <c r="C1625" i="7"/>
  <c r="K1625" i="7"/>
  <c r="L1609" i="7"/>
  <c r="H1609" i="7"/>
  <c r="G1609" i="7"/>
  <c r="F1609" i="7"/>
  <c r="E1609" i="7"/>
  <c r="D1609" i="7"/>
  <c r="C1609" i="7"/>
  <c r="B1609" i="7"/>
  <c r="K1609" i="7"/>
  <c r="L1593" i="7"/>
  <c r="H1593" i="7"/>
  <c r="G1593" i="7"/>
  <c r="F1593" i="7"/>
  <c r="E1593" i="7"/>
  <c r="C1593" i="7"/>
  <c r="B1593" i="7"/>
  <c r="K1593" i="7"/>
  <c r="D1593" i="7"/>
  <c r="L1577" i="7"/>
  <c r="H1577" i="7"/>
  <c r="G1577" i="7"/>
  <c r="F1577" i="7"/>
  <c r="E1577" i="7"/>
  <c r="D1577" i="7"/>
  <c r="C1577" i="7"/>
  <c r="B1577" i="7"/>
  <c r="K1577" i="7"/>
  <c r="L1561" i="7"/>
  <c r="H1561" i="7"/>
  <c r="G1561" i="7"/>
  <c r="E1561" i="7"/>
  <c r="F1561" i="7"/>
  <c r="D1561" i="7"/>
  <c r="C1561" i="7"/>
  <c r="B1561" i="7"/>
  <c r="K1561" i="7"/>
  <c r="L1545" i="7"/>
  <c r="H1545" i="7"/>
  <c r="G1545" i="7"/>
  <c r="F1545" i="7"/>
  <c r="E1545" i="7"/>
  <c r="D1545" i="7"/>
  <c r="C1545" i="7"/>
  <c r="B1545" i="7"/>
  <c r="K1545" i="7"/>
  <c r="L1529" i="7"/>
  <c r="H1529" i="7"/>
  <c r="G1529" i="7"/>
  <c r="F1529" i="7"/>
  <c r="E1529" i="7"/>
  <c r="D1529" i="7"/>
  <c r="B1529" i="7"/>
  <c r="K1529" i="7"/>
  <c r="C1529" i="7"/>
  <c r="L1513" i="7"/>
  <c r="H1513" i="7"/>
  <c r="G1513" i="7"/>
  <c r="F1513" i="7"/>
  <c r="E1513" i="7"/>
  <c r="D1513" i="7"/>
  <c r="C1513" i="7"/>
  <c r="B1513" i="7"/>
  <c r="K1513" i="7"/>
  <c r="L1497" i="7"/>
  <c r="H1497" i="7"/>
  <c r="G1497" i="7"/>
  <c r="F1497" i="7"/>
  <c r="E1497" i="7"/>
  <c r="D1497" i="7"/>
  <c r="B1497" i="7"/>
  <c r="C1497" i="7"/>
  <c r="K1497" i="7"/>
  <c r="L1481" i="7"/>
  <c r="H1481" i="7"/>
  <c r="G1481" i="7"/>
  <c r="F1481" i="7"/>
  <c r="E1481" i="7"/>
  <c r="D1481" i="7"/>
  <c r="C1481" i="7"/>
  <c r="B1481" i="7"/>
  <c r="K1481" i="7"/>
  <c r="L1465" i="7"/>
  <c r="H1465" i="7"/>
  <c r="G1465" i="7"/>
  <c r="F1465" i="7"/>
  <c r="E1465" i="7"/>
  <c r="C1465" i="7"/>
  <c r="D1465" i="7"/>
  <c r="B1465" i="7"/>
  <c r="K1465" i="7"/>
  <c r="L1449" i="7"/>
  <c r="H1449" i="7"/>
  <c r="G1449" i="7"/>
  <c r="F1449" i="7"/>
  <c r="E1449" i="7"/>
  <c r="D1449" i="7"/>
  <c r="C1449" i="7"/>
  <c r="B1449" i="7"/>
  <c r="K1449" i="7"/>
  <c r="L1433" i="7"/>
  <c r="H1433" i="7"/>
  <c r="G1433" i="7"/>
  <c r="E1433" i="7"/>
  <c r="F1433" i="7"/>
  <c r="D1433" i="7"/>
  <c r="C1433" i="7"/>
  <c r="B1433" i="7"/>
  <c r="K1433" i="7"/>
  <c r="L1417" i="7"/>
  <c r="H1417" i="7"/>
  <c r="G1417" i="7"/>
  <c r="F1417" i="7"/>
  <c r="E1417" i="7"/>
  <c r="D1417" i="7"/>
  <c r="C1417" i="7"/>
  <c r="B1417" i="7"/>
  <c r="K1417" i="7"/>
  <c r="L1401" i="7"/>
  <c r="H1401" i="7"/>
  <c r="G1401" i="7"/>
  <c r="F1401" i="7"/>
  <c r="E1401" i="7"/>
  <c r="D1401" i="7"/>
  <c r="B1401" i="7"/>
  <c r="C1401" i="7"/>
  <c r="K1401" i="7"/>
  <c r="L1385" i="7"/>
  <c r="H1385" i="7"/>
  <c r="G1385" i="7"/>
  <c r="F1385" i="7"/>
  <c r="E1385" i="7"/>
  <c r="D1385" i="7"/>
  <c r="C1385" i="7"/>
  <c r="B1385" i="7"/>
  <c r="K1385" i="7"/>
  <c r="L1369" i="7"/>
  <c r="H1369" i="7"/>
  <c r="G1369" i="7"/>
  <c r="F1369" i="7"/>
  <c r="E1369" i="7"/>
  <c r="B1369" i="7"/>
  <c r="D1369" i="7"/>
  <c r="K1369" i="7"/>
  <c r="C1369" i="7"/>
  <c r="L1353" i="7"/>
  <c r="H1353" i="7"/>
  <c r="G1353" i="7"/>
  <c r="F1353" i="7"/>
  <c r="E1353" i="7"/>
  <c r="D1353" i="7"/>
  <c r="C1353" i="7"/>
  <c r="B1353" i="7"/>
  <c r="L1337" i="7"/>
  <c r="H1337" i="7"/>
  <c r="G1337" i="7"/>
  <c r="F1337" i="7"/>
  <c r="E1337" i="7"/>
  <c r="C1337" i="7"/>
  <c r="D1337" i="7"/>
  <c r="B1337" i="7"/>
  <c r="L1321" i="7"/>
  <c r="H1321" i="7"/>
  <c r="G1321" i="7"/>
  <c r="F1321" i="7"/>
  <c r="D1321" i="7"/>
  <c r="C1321" i="7"/>
  <c r="B1321" i="7"/>
  <c r="K1321" i="7"/>
  <c r="E1321" i="7"/>
  <c r="L1305" i="7"/>
  <c r="H1305" i="7"/>
  <c r="G1305" i="7"/>
  <c r="F1305" i="7"/>
  <c r="E1305" i="7"/>
  <c r="D1305" i="7"/>
  <c r="C1305" i="7"/>
  <c r="B1305" i="7"/>
  <c r="K1305" i="7"/>
  <c r="L1289" i="7"/>
  <c r="H1289" i="7"/>
  <c r="G1289" i="7"/>
  <c r="F1289" i="7"/>
  <c r="E1289" i="7"/>
  <c r="D1289" i="7"/>
  <c r="C1289" i="7"/>
  <c r="B1289" i="7"/>
  <c r="K1289" i="7"/>
  <c r="L1273" i="7"/>
  <c r="H1273" i="7"/>
  <c r="G1273" i="7"/>
  <c r="F1273" i="7"/>
  <c r="D1273" i="7"/>
  <c r="E1273" i="7"/>
  <c r="B1273" i="7"/>
  <c r="C1273" i="7"/>
  <c r="K1273" i="7"/>
  <c r="L1257" i="7"/>
  <c r="H1257" i="7"/>
  <c r="G1257" i="7"/>
  <c r="F1257" i="7"/>
  <c r="E1257" i="7"/>
  <c r="D1257" i="7"/>
  <c r="C1257" i="7"/>
  <c r="B1257" i="7"/>
  <c r="L1241" i="7"/>
  <c r="H1241" i="7"/>
  <c r="G1241" i="7"/>
  <c r="F1241" i="7"/>
  <c r="E1241" i="7"/>
  <c r="B1241" i="7"/>
  <c r="C1241" i="7"/>
  <c r="D1241" i="7"/>
  <c r="K1241" i="7"/>
  <c r="L1225" i="7"/>
  <c r="H1225" i="7"/>
  <c r="G1225" i="7"/>
  <c r="F1225" i="7"/>
  <c r="E1225" i="7"/>
  <c r="D1225" i="7"/>
  <c r="B1225" i="7"/>
  <c r="C1225" i="7"/>
  <c r="K1225" i="7"/>
  <c r="L1209" i="7"/>
  <c r="H1209" i="7"/>
  <c r="G1209" i="7"/>
  <c r="F1209" i="7"/>
  <c r="E1209" i="7"/>
  <c r="D1209" i="7"/>
  <c r="C1209" i="7"/>
  <c r="B1209" i="7"/>
  <c r="K1209" i="7"/>
  <c r="L1193" i="7"/>
  <c r="H1193" i="7"/>
  <c r="G1193" i="7"/>
  <c r="F1193" i="7"/>
  <c r="E1193" i="7"/>
  <c r="D1193" i="7"/>
  <c r="B1193" i="7"/>
  <c r="C1193" i="7"/>
  <c r="L1177" i="7"/>
  <c r="H1177" i="7"/>
  <c r="G1177" i="7"/>
  <c r="E1177" i="7"/>
  <c r="F1177" i="7"/>
  <c r="D1177" i="7"/>
  <c r="C1177" i="7"/>
  <c r="B1177" i="7"/>
  <c r="L1161" i="7"/>
  <c r="H1161" i="7"/>
  <c r="G1161" i="7"/>
  <c r="F1161" i="7"/>
  <c r="E1161" i="7"/>
  <c r="D1161" i="7"/>
  <c r="C1161" i="7"/>
  <c r="B1161" i="7"/>
  <c r="L1145" i="7"/>
  <c r="H1145" i="7"/>
  <c r="G1145" i="7"/>
  <c r="F1145" i="7"/>
  <c r="E1145" i="7"/>
  <c r="D1145" i="7"/>
  <c r="B1145" i="7"/>
  <c r="K1145" i="7"/>
  <c r="C1145" i="7"/>
  <c r="L1129" i="7"/>
  <c r="H1129" i="7"/>
  <c r="G1129" i="7"/>
  <c r="F1129" i="7"/>
  <c r="E1129" i="7"/>
  <c r="D1129" i="7"/>
  <c r="C1129" i="7"/>
  <c r="B1129" i="7"/>
  <c r="K1129" i="7"/>
  <c r="L1113" i="7"/>
  <c r="H1113" i="7"/>
  <c r="G1113" i="7"/>
  <c r="F1113" i="7"/>
  <c r="E1113" i="7"/>
  <c r="D1113" i="7"/>
  <c r="B1113" i="7"/>
  <c r="C1113" i="7"/>
  <c r="L1097" i="7"/>
  <c r="H1097" i="7"/>
  <c r="G1097" i="7"/>
  <c r="F1097" i="7"/>
  <c r="E1097" i="7"/>
  <c r="D1097" i="7"/>
  <c r="C1097" i="7"/>
  <c r="L1081" i="7"/>
  <c r="H1081" i="7"/>
  <c r="G1081" i="7"/>
  <c r="F1081" i="7"/>
  <c r="E1081" i="7"/>
  <c r="D1081" i="7"/>
  <c r="C1081" i="7"/>
  <c r="B1081" i="7"/>
  <c r="K1081" i="7"/>
  <c r="L1065" i="7"/>
  <c r="H1065" i="7"/>
  <c r="G1065" i="7"/>
  <c r="F1065" i="7"/>
  <c r="E1065" i="7"/>
  <c r="D1065" i="7"/>
  <c r="C1065" i="7"/>
  <c r="B1065" i="7"/>
  <c r="K1065" i="7"/>
  <c r="L1049" i="7"/>
  <c r="H1049" i="7"/>
  <c r="G1049" i="7"/>
  <c r="F1049" i="7"/>
  <c r="D1049" i="7"/>
  <c r="E1049" i="7"/>
  <c r="C1049" i="7"/>
  <c r="B1049" i="7"/>
  <c r="L1033" i="7"/>
  <c r="H1033" i="7"/>
  <c r="F1033" i="7"/>
  <c r="G1033" i="7"/>
  <c r="E1033" i="7"/>
  <c r="D1033" i="7"/>
  <c r="C1033" i="7"/>
  <c r="B1033" i="7"/>
  <c r="L1017" i="7"/>
  <c r="H1017" i="7"/>
  <c r="G1017" i="7"/>
  <c r="F1017" i="7"/>
  <c r="D1017" i="7"/>
  <c r="C1017" i="7"/>
  <c r="E1017" i="7"/>
  <c r="B1017" i="7"/>
  <c r="K1017" i="7"/>
  <c r="L1001" i="7"/>
  <c r="H1001" i="7"/>
  <c r="G1001" i="7"/>
  <c r="F1001" i="7"/>
  <c r="E1001" i="7"/>
  <c r="D1001" i="7"/>
  <c r="C1001" i="7"/>
  <c r="B1001" i="7"/>
  <c r="K1001" i="7"/>
  <c r="L985" i="7"/>
  <c r="G985" i="7"/>
  <c r="H985" i="7"/>
  <c r="F985" i="7"/>
  <c r="E985" i="7"/>
  <c r="D985" i="7"/>
  <c r="C985" i="7"/>
  <c r="B985" i="7"/>
  <c r="L969" i="7"/>
  <c r="H969" i="7"/>
  <c r="G969" i="7"/>
  <c r="F969" i="7"/>
  <c r="E969" i="7"/>
  <c r="D969" i="7"/>
  <c r="C969" i="7"/>
  <c r="B969" i="7"/>
  <c r="L953" i="7"/>
  <c r="H953" i="7"/>
  <c r="G953" i="7"/>
  <c r="F953" i="7"/>
  <c r="E953" i="7"/>
  <c r="D953" i="7"/>
  <c r="C953" i="7"/>
  <c r="B953" i="7"/>
  <c r="K953" i="7"/>
  <c r="L937" i="7"/>
  <c r="H937" i="7"/>
  <c r="G937" i="7"/>
  <c r="F937" i="7"/>
  <c r="E937" i="7"/>
  <c r="D937" i="7"/>
  <c r="C937" i="7"/>
  <c r="B937" i="7"/>
  <c r="K937" i="7"/>
  <c r="L921" i="7"/>
  <c r="H921" i="7"/>
  <c r="G921" i="7"/>
  <c r="F921" i="7"/>
  <c r="E921" i="7"/>
  <c r="D921" i="7"/>
  <c r="C921" i="7"/>
  <c r="B921" i="7"/>
  <c r="L905" i="7"/>
  <c r="G905" i="7"/>
  <c r="H905" i="7"/>
  <c r="F905" i="7"/>
  <c r="E905" i="7"/>
  <c r="D905" i="7"/>
  <c r="C905" i="7"/>
  <c r="K905" i="7"/>
  <c r="L889" i="7"/>
  <c r="H889" i="7"/>
  <c r="G889" i="7"/>
  <c r="F889" i="7"/>
  <c r="E889" i="7"/>
  <c r="D889" i="7"/>
  <c r="C889" i="7"/>
  <c r="B889" i="7"/>
  <c r="K889" i="7"/>
  <c r="L873" i="7"/>
  <c r="H873" i="7"/>
  <c r="G873" i="7"/>
  <c r="E873" i="7"/>
  <c r="F873" i="7"/>
  <c r="D873" i="7"/>
  <c r="C873" i="7"/>
  <c r="B873" i="7"/>
  <c r="K873" i="7"/>
  <c r="L857" i="7"/>
  <c r="H857" i="7"/>
  <c r="G857" i="7"/>
  <c r="F857" i="7"/>
  <c r="E857" i="7"/>
  <c r="D857" i="7"/>
  <c r="C857" i="7"/>
  <c r="B857" i="7"/>
  <c r="K857" i="7"/>
  <c r="L841" i="7"/>
  <c r="H841" i="7"/>
  <c r="G841" i="7"/>
  <c r="F841" i="7"/>
  <c r="E841" i="7"/>
  <c r="D841" i="7"/>
  <c r="C841" i="7"/>
  <c r="B841" i="7"/>
  <c r="K841" i="7"/>
  <c r="L825" i="7"/>
  <c r="H825" i="7"/>
  <c r="G825" i="7"/>
  <c r="F825" i="7"/>
  <c r="E825" i="7"/>
  <c r="D825" i="7"/>
  <c r="C825" i="7"/>
  <c r="B825" i="7"/>
  <c r="K825" i="7"/>
  <c r="L809" i="7"/>
  <c r="H809" i="7"/>
  <c r="G809" i="7"/>
  <c r="F809" i="7"/>
  <c r="E809" i="7"/>
  <c r="D809" i="7"/>
  <c r="C809" i="7"/>
  <c r="B809" i="7"/>
  <c r="L793" i="7"/>
  <c r="H793" i="7"/>
  <c r="G793" i="7"/>
  <c r="F793" i="7"/>
  <c r="D793" i="7"/>
  <c r="E793" i="7"/>
  <c r="C793" i="7"/>
  <c r="B793" i="7"/>
  <c r="K793" i="7"/>
  <c r="L777" i="7"/>
  <c r="H777" i="7"/>
  <c r="G777" i="7"/>
  <c r="F777" i="7"/>
  <c r="E777" i="7"/>
  <c r="D777" i="7"/>
  <c r="C777" i="7"/>
  <c r="B777" i="7"/>
  <c r="L761" i="7"/>
  <c r="H761" i="7"/>
  <c r="G761" i="7"/>
  <c r="F761" i="7"/>
  <c r="E761" i="7"/>
  <c r="D761" i="7"/>
  <c r="C761" i="7"/>
  <c r="B761" i="7"/>
  <c r="L745" i="7"/>
  <c r="G745" i="7"/>
  <c r="H745" i="7"/>
  <c r="F745" i="7"/>
  <c r="E745" i="7"/>
  <c r="D745" i="7"/>
  <c r="C745" i="7"/>
  <c r="B745" i="7"/>
  <c r="K745" i="7"/>
  <c r="L729" i="7"/>
  <c r="H729" i="7"/>
  <c r="G729" i="7"/>
  <c r="F729" i="7"/>
  <c r="D729" i="7"/>
  <c r="E729" i="7"/>
  <c r="C729" i="7"/>
  <c r="B729" i="7"/>
  <c r="K729" i="7"/>
  <c r="L713" i="7"/>
  <c r="H713" i="7"/>
  <c r="G713" i="7"/>
  <c r="F713" i="7"/>
  <c r="E713" i="7"/>
  <c r="D713" i="7"/>
  <c r="C713" i="7"/>
  <c r="B713" i="7"/>
  <c r="L697" i="7"/>
  <c r="H697" i="7"/>
  <c r="G697" i="7"/>
  <c r="F697" i="7"/>
  <c r="E697" i="7"/>
  <c r="D697" i="7"/>
  <c r="C697" i="7"/>
  <c r="B697" i="7"/>
  <c r="K697" i="7"/>
  <c r="L681" i="7"/>
  <c r="H681" i="7"/>
  <c r="G681" i="7"/>
  <c r="F681" i="7"/>
  <c r="E681" i="7"/>
  <c r="D681" i="7"/>
  <c r="C681" i="7"/>
  <c r="B681" i="7"/>
  <c r="K681" i="7"/>
  <c r="L665" i="7"/>
  <c r="H665" i="7"/>
  <c r="G665" i="7"/>
  <c r="F665" i="7"/>
  <c r="E665" i="7"/>
  <c r="D665" i="7"/>
  <c r="C665" i="7"/>
  <c r="B665" i="7"/>
  <c r="L649" i="7"/>
  <c r="H649" i="7"/>
  <c r="G649" i="7"/>
  <c r="E649" i="7"/>
  <c r="F649" i="7"/>
  <c r="D649" i="7"/>
  <c r="C649" i="7"/>
  <c r="B649" i="7"/>
  <c r="K649" i="7"/>
  <c r="L633" i="7"/>
  <c r="H633" i="7"/>
  <c r="G633" i="7"/>
  <c r="F633" i="7"/>
  <c r="E633" i="7"/>
  <c r="D633" i="7"/>
  <c r="C633" i="7"/>
  <c r="B633" i="7"/>
  <c r="K633" i="7"/>
  <c r="L617" i="7"/>
  <c r="H617" i="7"/>
  <c r="G617" i="7"/>
  <c r="F617" i="7"/>
  <c r="E617" i="7"/>
  <c r="D617" i="7"/>
  <c r="C617" i="7"/>
  <c r="B617" i="7"/>
  <c r="L601" i="7"/>
  <c r="H601" i="7"/>
  <c r="F601" i="7"/>
  <c r="E601" i="7"/>
  <c r="G601" i="7"/>
  <c r="D601" i="7"/>
  <c r="C601" i="7"/>
  <c r="B601" i="7"/>
  <c r="K601" i="7"/>
  <c r="L585" i="7"/>
  <c r="H585" i="7"/>
  <c r="G585" i="7"/>
  <c r="F585" i="7"/>
  <c r="E585" i="7"/>
  <c r="C585" i="7"/>
  <c r="D585" i="7"/>
  <c r="B585" i="7"/>
  <c r="K585" i="7"/>
  <c r="L569" i="7"/>
  <c r="H569" i="7"/>
  <c r="G569" i="7"/>
  <c r="F569" i="7"/>
  <c r="E569" i="7"/>
  <c r="C569" i="7"/>
  <c r="D569" i="7"/>
  <c r="B569" i="7"/>
  <c r="L553" i="7"/>
  <c r="H553" i="7"/>
  <c r="F553" i="7"/>
  <c r="G553" i="7"/>
  <c r="E553" i="7"/>
  <c r="D553" i="7"/>
  <c r="C553" i="7"/>
  <c r="B553" i="7"/>
  <c r="K553" i="7"/>
  <c r="L537" i="7"/>
  <c r="H537" i="7"/>
  <c r="G537" i="7"/>
  <c r="F537" i="7"/>
  <c r="E537" i="7"/>
  <c r="D537" i="7"/>
  <c r="C537" i="7"/>
  <c r="B537" i="7"/>
  <c r="L521" i="7"/>
  <c r="H521" i="7"/>
  <c r="G521" i="7"/>
  <c r="F521" i="7"/>
  <c r="E521" i="7"/>
  <c r="D521" i="7"/>
  <c r="C521" i="7"/>
  <c r="B521" i="7"/>
  <c r="K521" i="7"/>
  <c r="L505" i="7"/>
  <c r="H505" i="7"/>
  <c r="G505" i="7"/>
  <c r="F505" i="7"/>
  <c r="E505" i="7"/>
  <c r="D505" i="7"/>
  <c r="C505" i="7"/>
  <c r="B505" i="7"/>
  <c r="L489" i="7"/>
  <c r="H489" i="7"/>
  <c r="G489" i="7"/>
  <c r="F489" i="7"/>
  <c r="E489" i="7"/>
  <c r="D489" i="7"/>
  <c r="C489" i="7"/>
  <c r="B489" i="7"/>
  <c r="K489" i="7"/>
  <c r="L473" i="7"/>
  <c r="H473" i="7"/>
  <c r="G473" i="7"/>
  <c r="F473" i="7"/>
  <c r="E473" i="7"/>
  <c r="D473" i="7"/>
  <c r="C473" i="7"/>
  <c r="B473" i="7"/>
  <c r="L457" i="7"/>
  <c r="H457" i="7"/>
  <c r="G457" i="7"/>
  <c r="F457" i="7"/>
  <c r="E457" i="7"/>
  <c r="D457" i="7"/>
  <c r="C457" i="7"/>
  <c r="B457" i="7"/>
  <c r="K457" i="7"/>
  <c r="L441" i="7"/>
  <c r="H441" i="7"/>
  <c r="G441" i="7"/>
  <c r="F441" i="7"/>
  <c r="E441" i="7"/>
  <c r="C441" i="7"/>
  <c r="B441" i="7"/>
  <c r="D441" i="7"/>
  <c r="L425" i="7"/>
  <c r="H425" i="7"/>
  <c r="G425" i="7"/>
  <c r="F425" i="7"/>
  <c r="E425" i="7"/>
  <c r="D425" i="7"/>
  <c r="C425" i="7"/>
  <c r="B425" i="7"/>
  <c r="K425" i="7"/>
  <c r="L409" i="7"/>
  <c r="H409" i="7"/>
  <c r="G409" i="7"/>
  <c r="F409" i="7"/>
  <c r="E409" i="7"/>
  <c r="D409" i="7"/>
  <c r="C409" i="7"/>
  <c r="B409" i="7"/>
  <c r="K409" i="7"/>
  <c r="L393" i="7"/>
  <c r="H393" i="7"/>
  <c r="G393" i="7"/>
  <c r="F393" i="7"/>
  <c r="E393" i="7"/>
  <c r="D393" i="7"/>
  <c r="C393" i="7"/>
  <c r="B393" i="7"/>
  <c r="K393" i="7"/>
  <c r="L377" i="7"/>
  <c r="H377" i="7"/>
  <c r="G377" i="7"/>
  <c r="F377" i="7"/>
  <c r="E377" i="7"/>
  <c r="D377" i="7"/>
  <c r="C377" i="7"/>
  <c r="B377" i="7"/>
  <c r="K377" i="7"/>
  <c r="L361" i="7"/>
  <c r="H361" i="7"/>
  <c r="G361" i="7"/>
  <c r="F361" i="7"/>
  <c r="E361" i="7"/>
  <c r="D361" i="7"/>
  <c r="C361" i="7"/>
  <c r="B361" i="7"/>
  <c r="K361" i="7"/>
  <c r="L345" i="7"/>
  <c r="H345" i="7"/>
  <c r="G345" i="7"/>
  <c r="F345" i="7"/>
  <c r="E345" i="7"/>
  <c r="D345" i="7"/>
  <c r="C345" i="7"/>
  <c r="B345" i="7"/>
  <c r="K345" i="7"/>
  <c r="L329" i="7"/>
  <c r="H329" i="7"/>
  <c r="G329" i="7"/>
  <c r="E329" i="7"/>
  <c r="F329" i="7"/>
  <c r="C329" i="7"/>
  <c r="D329" i="7"/>
  <c r="B329" i="7"/>
  <c r="K329" i="7"/>
  <c r="L313" i="7"/>
  <c r="H313" i="7"/>
  <c r="G313" i="7"/>
  <c r="F313" i="7"/>
  <c r="E313" i="7"/>
  <c r="C313" i="7"/>
  <c r="D313" i="7"/>
  <c r="B313" i="7"/>
  <c r="K313" i="7"/>
  <c r="L297" i="7"/>
  <c r="H297" i="7"/>
  <c r="F297" i="7"/>
  <c r="G297" i="7"/>
  <c r="E297" i="7"/>
  <c r="D297" i="7"/>
  <c r="C297" i="7"/>
  <c r="B297" i="7"/>
  <c r="K297" i="7"/>
  <c r="L281" i="7"/>
  <c r="H281" i="7"/>
  <c r="G281" i="7"/>
  <c r="F281" i="7"/>
  <c r="D281" i="7"/>
  <c r="E281" i="7"/>
  <c r="C281" i="7"/>
  <c r="B281" i="7"/>
  <c r="K281" i="7"/>
  <c r="L265" i="7"/>
  <c r="H265" i="7"/>
  <c r="G265" i="7"/>
  <c r="F265" i="7"/>
  <c r="E265" i="7"/>
  <c r="D265" i="7"/>
  <c r="B265" i="7"/>
  <c r="C265" i="7"/>
  <c r="K265" i="7"/>
  <c r="L249" i="7"/>
  <c r="H249" i="7"/>
  <c r="F249" i="7"/>
  <c r="G249" i="7"/>
  <c r="E249" i="7"/>
  <c r="D249" i="7"/>
  <c r="C249" i="7"/>
  <c r="B249" i="7"/>
  <c r="K249" i="7"/>
  <c r="L233" i="7"/>
  <c r="H233" i="7"/>
  <c r="G233" i="7"/>
  <c r="F233" i="7"/>
  <c r="E233" i="7"/>
  <c r="D233" i="7"/>
  <c r="B233" i="7"/>
  <c r="C233" i="7"/>
  <c r="K233" i="7"/>
  <c r="L217" i="7"/>
  <c r="H217" i="7"/>
  <c r="G217" i="7"/>
  <c r="F217" i="7"/>
  <c r="D217" i="7"/>
  <c r="E217" i="7"/>
  <c r="B217" i="7"/>
  <c r="C217" i="7"/>
  <c r="K217" i="7"/>
  <c r="L201" i="7"/>
  <c r="H201" i="7"/>
  <c r="G201" i="7"/>
  <c r="F201" i="7"/>
  <c r="E201" i="7"/>
  <c r="D201" i="7"/>
  <c r="C201" i="7"/>
  <c r="B201" i="7"/>
  <c r="L185" i="7"/>
  <c r="H185" i="7"/>
  <c r="G185" i="7"/>
  <c r="F185" i="7"/>
  <c r="E185" i="7"/>
  <c r="D185" i="7"/>
  <c r="C185" i="7"/>
  <c r="B185" i="7"/>
  <c r="K185" i="7"/>
  <c r="L169" i="7"/>
  <c r="H169" i="7"/>
  <c r="G169" i="7"/>
  <c r="F169" i="7"/>
  <c r="E169" i="7"/>
  <c r="D169" i="7"/>
  <c r="B169" i="7"/>
  <c r="C169" i="7"/>
  <c r="K169" i="7"/>
  <c r="L153" i="7"/>
  <c r="H153" i="7"/>
  <c r="G153" i="7"/>
  <c r="F153" i="7"/>
  <c r="E153" i="7"/>
  <c r="D153" i="7"/>
  <c r="B153" i="7"/>
  <c r="K153" i="7"/>
  <c r="C153" i="7"/>
  <c r="L137" i="7"/>
  <c r="H137" i="7"/>
  <c r="G137" i="7"/>
  <c r="F137" i="7"/>
  <c r="E137" i="7"/>
  <c r="D137" i="7"/>
  <c r="C137" i="7"/>
  <c r="B137" i="7"/>
  <c r="K137" i="7"/>
  <c r="L121" i="7"/>
  <c r="H121" i="7"/>
  <c r="G121" i="7"/>
  <c r="F121" i="7"/>
  <c r="D121" i="7"/>
  <c r="E121" i="7"/>
  <c r="C121" i="7"/>
  <c r="B121" i="7"/>
  <c r="K121" i="7"/>
  <c r="L105" i="7"/>
  <c r="H105" i="7"/>
  <c r="G105" i="7"/>
  <c r="F105" i="7"/>
  <c r="E105" i="7"/>
  <c r="D105" i="7"/>
  <c r="C105" i="7"/>
  <c r="B105" i="7"/>
  <c r="K105" i="7"/>
  <c r="L89" i="7"/>
  <c r="H89" i="7"/>
  <c r="F89" i="7"/>
  <c r="G89" i="7"/>
  <c r="E89" i="7"/>
  <c r="D89" i="7"/>
  <c r="C89" i="7"/>
  <c r="B89" i="7"/>
  <c r="K89" i="7"/>
  <c r="L73" i="7"/>
  <c r="H73" i="7"/>
  <c r="G73" i="7"/>
  <c r="F73" i="7"/>
  <c r="E73" i="7"/>
  <c r="D73" i="7"/>
  <c r="B73" i="7"/>
  <c r="C73" i="7"/>
  <c r="L57" i="7"/>
  <c r="H57" i="7"/>
  <c r="G57" i="7"/>
  <c r="F57" i="7"/>
  <c r="E57" i="7"/>
  <c r="D57" i="7"/>
  <c r="C57" i="7"/>
  <c r="B57" i="7"/>
  <c r="K57" i="7"/>
  <c r="L41" i="7"/>
  <c r="H41" i="7"/>
  <c r="G41" i="7"/>
  <c r="F41" i="7"/>
  <c r="E41" i="7"/>
  <c r="D41" i="7"/>
  <c r="B41" i="7"/>
  <c r="C41" i="7"/>
  <c r="K41" i="7"/>
  <c r="L25" i="7"/>
  <c r="H25" i="7"/>
  <c r="G25" i="7"/>
  <c r="F25" i="7"/>
  <c r="E25" i="7"/>
  <c r="C25" i="7"/>
  <c r="D25" i="7"/>
  <c r="B25" i="7"/>
  <c r="K25" i="7"/>
  <c r="H9" i="7"/>
  <c r="E9" i="7"/>
  <c r="D9" i="7"/>
  <c r="C9" i="7"/>
  <c r="K9" i="7"/>
  <c r="F9" i="7" s="1"/>
  <c r="K1852" i="7"/>
  <c r="K1676" i="7"/>
  <c r="K1274" i="7"/>
  <c r="K1161" i="7"/>
  <c r="K713" i="7"/>
  <c r="K505" i="7"/>
  <c r="B1548" i="7"/>
  <c r="D1823" i="7"/>
  <c r="L1112" i="7"/>
  <c r="H1112" i="7"/>
  <c r="G1112" i="7"/>
  <c r="F1112" i="7"/>
  <c r="E1112" i="7"/>
  <c r="D1112" i="7"/>
  <c r="C1112" i="7"/>
  <c r="B1112" i="7"/>
  <c r="K1112" i="7"/>
  <c r="L1096" i="7"/>
  <c r="H1096" i="7"/>
  <c r="G1096" i="7"/>
  <c r="F1096" i="7"/>
  <c r="E1096" i="7"/>
  <c r="D1096" i="7"/>
  <c r="C1096" i="7"/>
  <c r="B1096" i="7"/>
  <c r="L1080" i="7"/>
  <c r="H1080" i="7"/>
  <c r="G1080" i="7"/>
  <c r="F1080" i="7"/>
  <c r="E1080" i="7"/>
  <c r="D1080" i="7"/>
  <c r="B1080" i="7"/>
  <c r="C1080" i="7"/>
  <c r="K1080" i="7"/>
  <c r="L1064" i="7"/>
  <c r="H1064" i="7"/>
  <c r="G1064" i="7"/>
  <c r="E1064" i="7"/>
  <c r="F1064" i="7"/>
  <c r="D1064" i="7"/>
  <c r="C1064" i="7"/>
  <c r="K1064" i="7"/>
  <c r="B1064" i="7"/>
  <c r="L1048" i="7"/>
  <c r="H1048" i="7"/>
  <c r="G1048" i="7"/>
  <c r="F1048" i="7"/>
  <c r="E1048" i="7"/>
  <c r="D1048" i="7"/>
  <c r="C1048" i="7"/>
  <c r="B1048" i="7"/>
  <c r="K1048" i="7"/>
  <c r="L1032" i="7"/>
  <c r="H1032" i="7"/>
  <c r="G1032" i="7"/>
  <c r="F1032" i="7"/>
  <c r="D1032" i="7"/>
  <c r="E1032" i="7"/>
  <c r="C1032" i="7"/>
  <c r="B1032" i="7"/>
  <c r="L1016" i="7"/>
  <c r="H1016" i="7"/>
  <c r="G1016" i="7"/>
  <c r="F1016" i="7"/>
  <c r="E1016" i="7"/>
  <c r="D1016" i="7"/>
  <c r="C1016" i="7"/>
  <c r="B1016" i="7"/>
  <c r="K1016" i="7"/>
  <c r="L1000" i="7"/>
  <c r="H1000" i="7"/>
  <c r="G1000" i="7"/>
  <c r="F1000" i="7"/>
  <c r="E1000" i="7"/>
  <c r="D1000" i="7"/>
  <c r="C1000" i="7"/>
  <c r="K1000" i="7"/>
  <c r="L984" i="7"/>
  <c r="G984" i="7"/>
  <c r="H984" i="7"/>
  <c r="F984" i="7"/>
  <c r="E984" i="7"/>
  <c r="D984" i="7"/>
  <c r="C984" i="7"/>
  <c r="B984" i="7"/>
  <c r="K984" i="7"/>
  <c r="L968" i="7"/>
  <c r="H968" i="7"/>
  <c r="G968" i="7"/>
  <c r="F968" i="7"/>
  <c r="D968" i="7"/>
  <c r="E968" i="7"/>
  <c r="C968" i="7"/>
  <c r="B968" i="7"/>
  <c r="L952" i="7"/>
  <c r="H952" i="7"/>
  <c r="G952" i="7"/>
  <c r="F952" i="7"/>
  <c r="E952" i="7"/>
  <c r="D952" i="7"/>
  <c r="C952" i="7"/>
  <c r="B952" i="7"/>
  <c r="K952" i="7"/>
  <c r="L936" i="7"/>
  <c r="H936" i="7"/>
  <c r="G936" i="7"/>
  <c r="F936" i="7"/>
  <c r="E936" i="7"/>
  <c r="D936" i="7"/>
  <c r="B936" i="7"/>
  <c r="K936" i="7"/>
  <c r="C936" i="7"/>
  <c r="L920" i="7"/>
  <c r="H920" i="7"/>
  <c r="G920" i="7"/>
  <c r="F920" i="7"/>
  <c r="E920" i="7"/>
  <c r="D920" i="7"/>
  <c r="C920" i="7"/>
  <c r="B920" i="7"/>
  <c r="K920" i="7"/>
  <c r="L904" i="7"/>
  <c r="G904" i="7"/>
  <c r="H904" i="7"/>
  <c r="F904" i="7"/>
  <c r="E904" i="7"/>
  <c r="D904" i="7"/>
  <c r="B904" i="7"/>
  <c r="C904" i="7"/>
  <c r="K904" i="7"/>
  <c r="L888" i="7"/>
  <c r="H888" i="7"/>
  <c r="G888" i="7"/>
  <c r="F888" i="7"/>
  <c r="E888" i="7"/>
  <c r="D888" i="7"/>
  <c r="C888" i="7"/>
  <c r="B888" i="7"/>
  <c r="K888" i="7"/>
  <c r="L872" i="7"/>
  <c r="H872" i="7"/>
  <c r="G872" i="7"/>
  <c r="E872" i="7"/>
  <c r="F872" i="7"/>
  <c r="D872" i="7"/>
  <c r="C872" i="7"/>
  <c r="B872" i="7"/>
  <c r="K872" i="7"/>
  <c r="L856" i="7"/>
  <c r="H856" i="7"/>
  <c r="G856" i="7"/>
  <c r="F856" i="7"/>
  <c r="E856" i="7"/>
  <c r="D856" i="7"/>
  <c r="C856" i="7"/>
  <c r="B856" i="7"/>
  <c r="L840" i="7"/>
  <c r="H840" i="7"/>
  <c r="G840" i="7"/>
  <c r="F840" i="7"/>
  <c r="E840" i="7"/>
  <c r="D840" i="7"/>
  <c r="C840" i="7"/>
  <c r="B840" i="7"/>
  <c r="K840" i="7"/>
  <c r="L824" i="7"/>
  <c r="H824" i="7"/>
  <c r="G824" i="7"/>
  <c r="F824" i="7"/>
  <c r="E824" i="7"/>
  <c r="D824" i="7"/>
  <c r="C824" i="7"/>
  <c r="L808" i="7"/>
  <c r="H808" i="7"/>
  <c r="G808" i="7"/>
  <c r="F808" i="7"/>
  <c r="E808" i="7"/>
  <c r="D808" i="7"/>
  <c r="C808" i="7"/>
  <c r="B808" i="7"/>
  <c r="L792" i="7"/>
  <c r="H792" i="7"/>
  <c r="G792" i="7"/>
  <c r="F792" i="7"/>
  <c r="E792" i="7"/>
  <c r="D792" i="7"/>
  <c r="B792" i="7"/>
  <c r="C792" i="7"/>
  <c r="K792" i="7"/>
  <c r="L776" i="7"/>
  <c r="H776" i="7"/>
  <c r="G776" i="7"/>
  <c r="F776" i="7"/>
  <c r="D776" i="7"/>
  <c r="E776" i="7"/>
  <c r="B776" i="7"/>
  <c r="C776" i="7"/>
  <c r="K776" i="7"/>
  <c r="L760" i="7"/>
  <c r="H760" i="7"/>
  <c r="G760" i="7"/>
  <c r="F760" i="7"/>
  <c r="E760" i="7"/>
  <c r="D760" i="7"/>
  <c r="B760" i="7"/>
  <c r="C760" i="7"/>
  <c r="L744" i="7"/>
  <c r="H744" i="7"/>
  <c r="G744" i="7"/>
  <c r="F744" i="7"/>
  <c r="E744" i="7"/>
  <c r="D744" i="7"/>
  <c r="C744" i="7"/>
  <c r="B744" i="7"/>
  <c r="K744" i="7"/>
  <c r="L728" i="7"/>
  <c r="H728" i="7"/>
  <c r="G728" i="7"/>
  <c r="E728" i="7"/>
  <c r="D728" i="7"/>
  <c r="F728" i="7"/>
  <c r="C728" i="7"/>
  <c r="B728" i="7"/>
  <c r="K728" i="7"/>
  <c r="L712" i="7"/>
  <c r="H712" i="7"/>
  <c r="G712" i="7"/>
  <c r="F712" i="7"/>
  <c r="D712" i="7"/>
  <c r="E712" i="7"/>
  <c r="B712" i="7"/>
  <c r="C712" i="7"/>
  <c r="L696" i="7"/>
  <c r="H696" i="7"/>
  <c r="G696" i="7"/>
  <c r="F696" i="7"/>
  <c r="E696" i="7"/>
  <c r="D696" i="7"/>
  <c r="C696" i="7"/>
  <c r="B696" i="7"/>
  <c r="K696" i="7"/>
  <c r="L680" i="7"/>
  <c r="H680" i="7"/>
  <c r="G680" i="7"/>
  <c r="F680" i="7"/>
  <c r="E680" i="7"/>
  <c r="D680" i="7"/>
  <c r="C680" i="7"/>
  <c r="K680" i="7"/>
  <c r="B680" i="7"/>
  <c r="L664" i="7"/>
  <c r="H664" i="7"/>
  <c r="G664" i="7"/>
  <c r="F664" i="7"/>
  <c r="E664" i="7"/>
  <c r="D664" i="7"/>
  <c r="C664" i="7"/>
  <c r="B664" i="7"/>
  <c r="K664" i="7"/>
  <c r="L648" i="7"/>
  <c r="H648" i="7"/>
  <c r="G648" i="7"/>
  <c r="F648" i="7"/>
  <c r="E648" i="7"/>
  <c r="D648" i="7"/>
  <c r="C648" i="7"/>
  <c r="B648" i="7"/>
  <c r="K648" i="7"/>
  <c r="L632" i="7"/>
  <c r="H632" i="7"/>
  <c r="G632" i="7"/>
  <c r="F632" i="7"/>
  <c r="E632" i="7"/>
  <c r="D632" i="7"/>
  <c r="C632" i="7"/>
  <c r="B632" i="7"/>
  <c r="K632" i="7"/>
  <c r="L616" i="7"/>
  <c r="H616" i="7"/>
  <c r="G616" i="7"/>
  <c r="F616" i="7"/>
  <c r="E616" i="7"/>
  <c r="D616" i="7"/>
  <c r="B616" i="7"/>
  <c r="C616" i="7"/>
  <c r="L600" i="7"/>
  <c r="H600" i="7"/>
  <c r="E600" i="7"/>
  <c r="F600" i="7"/>
  <c r="G600" i="7"/>
  <c r="D600" i="7"/>
  <c r="C600" i="7"/>
  <c r="B600" i="7"/>
  <c r="K600" i="7"/>
  <c r="L584" i="7"/>
  <c r="H584" i="7"/>
  <c r="G584" i="7"/>
  <c r="F584" i="7"/>
  <c r="E584" i="7"/>
  <c r="D584" i="7"/>
  <c r="C584" i="7"/>
  <c r="B584" i="7"/>
  <c r="K584" i="7"/>
  <c r="L568" i="7"/>
  <c r="H568" i="7"/>
  <c r="G568" i="7"/>
  <c r="F568" i="7"/>
  <c r="E568" i="7"/>
  <c r="D568" i="7"/>
  <c r="C568" i="7"/>
  <c r="B568" i="7"/>
  <c r="L552" i="7"/>
  <c r="H552" i="7"/>
  <c r="F552" i="7"/>
  <c r="G552" i="7"/>
  <c r="E552" i="7"/>
  <c r="D552" i="7"/>
  <c r="C552" i="7"/>
  <c r="B552" i="7"/>
  <c r="K552" i="7"/>
  <c r="L536" i="7"/>
  <c r="H536" i="7"/>
  <c r="G536" i="7"/>
  <c r="F536" i="7"/>
  <c r="E536" i="7"/>
  <c r="D536" i="7"/>
  <c r="C536" i="7"/>
  <c r="B536" i="7"/>
  <c r="L520" i="7"/>
  <c r="H520" i="7"/>
  <c r="G520" i="7"/>
  <c r="F520" i="7"/>
  <c r="D520" i="7"/>
  <c r="E520" i="7"/>
  <c r="C520" i="7"/>
  <c r="B520" i="7"/>
  <c r="K520" i="7"/>
  <c r="L504" i="7"/>
  <c r="H504" i="7"/>
  <c r="G504" i="7"/>
  <c r="F504" i="7"/>
  <c r="E504" i="7"/>
  <c r="D504" i="7"/>
  <c r="C504" i="7"/>
  <c r="B504" i="7"/>
  <c r="L488" i="7"/>
  <c r="H488" i="7"/>
  <c r="G488" i="7"/>
  <c r="F488" i="7"/>
  <c r="E488" i="7"/>
  <c r="D488" i="7"/>
  <c r="C488" i="7"/>
  <c r="B488" i="7"/>
  <c r="K488" i="7"/>
  <c r="L472" i="7"/>
  <c r="H472" i="7"/>
  <c r="G472" i="7"/>
  <c r="F472" i="7"/>
  <c r="E472" i="7"/>
  <c r="D472" i="7"/>
  <c r="B472" i="7"/>
  <c r="C472" i="7"/>
  <c r="L456" i="7"/>
  <c r="H456" i="7"/>
  <c r="G456" i="7"/>
  <c r="F456" i="7"/>
  <c r="E456" i="7"/>
  <c r="D456" i="7"/>
  <c r="B456" i="7"/>
  <c r="K456" i="7"/>
  <c r="C456" i="7"/>
  <c r="L440" i="7"/>
  <c r="H440" i="7"/>
  <c r="G440" i="7"/>
  <c r="F440" i="7"/>
  <c r="E440" i="7"/>
  <c r="D440" i="7"/>
  <c r="C440" i="7"/>
  <c r="B440" i="7"/>
  <c r="L424" i="7"/>
  <c r="H424" i="7"/>
  <c r="G424" i="7"/>
  <c r="F424" i="7"/>
  <c r="E424" i="7"/>
  <c r="D424" i="7"/>
  <c r="B424" i="7"/>
  <c r="C424" i="7"/>
  <c r="K424" i="7"/>
  <c r="L408" i="7"/>
  <c r="H408" i="7"/>
  <c r="G408" i="7"/>
  <c r="F408" i="7"/>
  <c r="E408" i="7"/>
  <c r="D408" i="7"/>
  <c r="C408" i="7"/>
  <c r="B408" i="7"/>
  <c r="K408" i="7"/>
  <c r="L392" i="7"/>
  <c r="H392" i="7"/>
  <c r="G392" i="7"/>
  <c r="F392" i="7"/>
  <c r="D392" i="7"/>
  <c r="E392" i="7"/>
  <c r="B392" i="7"/>
  <c r="C392" i="7"/>
  <c r="K392" i="7"/>
  <c r="L376" i="7"/>
  <c r="H376" i="7"/>
  <c r="G376" i="7"/>
  <c r="F376" i="7"/>
  <c r="E376" i="7"/>
  <c r="D376" i="7"/>
  <c r="C376" i="7"/>
  <c r="B376" i="7"/>
  <c r="K376" i="7"/>
  <c r="L360" i="7"/>
  <c r="H360" i="7"/>
  <c r="G360" i="7"/>
  <c r="F360" i="7"/>
  <c r="E360" i="7"/>
  <c r="D360" i="7"/>
  <c r="B360" i="7"/>
  <c r="C360" i="7"/>
  <c r="K360" i="7"/>
  <c r="L344" i="7"/>
  <c r="H344" i="7"/>
  <c r="G344" i="7"/>
  <c r="E344" i="7"/>
  <c r="F344" i="7"/>
  <c r="D344" i="7"/>
  <c r="B344" i="7"/>
  <c r="C344" i="7"/>
  <c r="K344" i="7"/>
  <c r="L328" i="7"/>
  <c r="H328" i="7"/>
  <c r="G328" i="7"/>
  <c r="E328" i="7"/>
  <c r="F328" i="7"/>
  <c r="D328" i="7"/>
  <c r="C328" i="7"/>
  <c r="K328" i="7"/>
  <c r="B328" i="7"/>
  <c r="L312" i="7"/>
  <c r="H312" i="7"/>
  <c r="G312" i="7"/>
  <c r="F312" i="7"/>
  <c r="E312" i="7"/>
  <c r="D312" i="7"/>
  <c r="C312" i="7"/>
  <c r="B312" i="7"/>
  <c r="K312" i="7"/>
  <c r="L296" i="7"/>
  <c r="H296" i="7"/>
  <c r="F296" i="7"/>
  <c r="G296" i="7"/>
  <c r="E296" i="7"/>
  <c r="D296" i="7"/>
  <c r="C296" i="7"/>
  <c r="K296" i="7"/>
  <c r="B296" i="7"/>
  <c r="L280" i="7"/>
  <c r="H280" i="7"/>
  <c r="G280" i="7"/>
  <c r="F280" i="7"/>
  <c r="E280" i="7"/>
  <c r="D280" i="7"/>
  <c r="C280" i="7"/>
  <c r="B280" i="7"/>
  <c r="K280" i="7"/>
  <c r="L264" i="7"/>
  <c r="H264" i="7"/>
  <c r="G264" i="7"/>
  <c r="F264" i="7"/>
  <c r="E264" i="7"/>
  <c r="D264" i="7"/>
  <c r="C264" i="7"/>
  <c r="B264" i="7"/>
  <c r="K264" i="7"/>
  <c r="L248" i="7"/>
  <c r="H248" i="7"/>
  <c r="G248" i="7"/>
  <c r="F248" i="7"/>
  <c r="E248" i="7"/>
  <c r="D248" i="7"/>
  <c r="C248" i="7"/>
  <c r="B248" i="7"/>
  <c r="K248" i="7"/>
  <c r="L232" i="7"/>
  <c r="H232" i="7"/>
  <c r="G232" i="7"/>
  <c r="F232" i="7"/>
  <c r="E232" i="7"/>
  <c r="D232" i="7"/>
  <c r="K232" i="7"/>
  <c r="B232" i="7"/>
  <c r="L216" i="7"/>
  <c r="H216" i="7"/>
  <c r="G216" i="7"/>
  <c r="F216" i="7"/>
  <c r="E216" i="7"/>
  <c r="D216" i="7"/>
  <c r="C216" i="7"/>
  <c r="B216" i="7"/>
  <c r="K216" i="7"/>
  <c r="L200" i="7"/>
  <c r="H200" i="7"/>
  <c r="G200" i="7"/>
  <c r="F200" i="7"/>
  <c r="E200" i="7"/>
  <c r="D200" i="7"/>
  <c r="C200" i="7"/>
  <c r="B200" i="7"/>
  <c r="K200" i="7"/>
  <c r="L184" i="7"/>
  <c r="H184" i="7"/>
  <c r="G184" i="7"/>
  <c r="F184" i="7"/>
  <c r="E184" i="7"/>
  <c r="D184" i="7"/>
  <c r="C184" i="7"/>
  <c r="B184" i="7"/>
  <c r="K184" i="7"/>
  <c r="L168" i="7"/>
  <c r="H168" i="7"/>
  <c r="G168" i="7"/>
  <c r="F168" i="7"/>
  <c r="E168" i="7"/>
  <c r="D168" i="7"/>
  <c r="C168" i="7"/>
  <c r="B168" i="7"/>
  <c r="K168" i="7"/>
  <c r="L152" i="7"/>
  <c r="H152" i="7"/>
  <c r="G152" i="7"/>
  <c r="F152" i="7"/>
  <c r="E152" i="7"/>
  <c r="D152" i="7"/>
  <c r="C152" i="7"/>
  <c r="K152" i="7"/>
  <c r="B152" i="7"/>
  <c r="L136" i="7"/>
  <c r="H136" i="7"/>
  <c r="G136" i="7"/>
  <c r="F136" i="7"/>
  <c r="E136" i="7"/>
  <c r="C136" i="7"/>
  <c r="D136" i="7"/>
  <c r="B136" i="7"/>
  <c r="K136" i="7"/>
  <c r="L120" i="7"/>
  <c r="H120" i="7"/>
  <c r="G120" i="7"/>
  <c r="F120" i="7"/>
  <c r="E120" i="7"/>
  <c r="D120" i="7"/>
  <c r="C120" i="7"/>
  <c r="B120" i="7"/>
  <c r="K120" i="7"/>
  <c r="L104" i="7"/>
  <c r="H104" i="7"/>
  <c r="G104" i="7"/>
  <c r="F104" i="7"/>
  <c r="E104" i="7"/>
  <c r="D104" i="7"/>
  <c r="C104" i="7"/>
  <c r="B104" i="7"/>
  <c r="K104" i="7"/>
  <c r="L88" i="7"/>
  <c r="H88" i="7"/>
  <c r="G88" i="7"/>
  <c r="F88" i="7"/>
  <c r="E88" i="7"/>
  <c r="C88" i="7"/>
  <c r="D88" i="7"/>
  <c r="K88" i="7"/>
  <c r="B88" i="7"/>
  <c r="L72" i="7"/>
  <c r="H72" i="7"/>
  <c r="G72" i="7"/>
  <c r="F72" i="7"/>
  <c r="C72" i="7"/>
  <c r="D72" i="7"/>
  <c r="B72" i="7"/>
  <c r="E72" i="7"/>
  <c r="K72" i="7"/>
  <c r="L56" i="7"/>
  <c r="H56" i="7"/>
  <c r="G56" i="7"/>
  <c r="F56" i="7"/>
  <c r="E56" i="7"/>
  <c r="C56" i="7"/>
  <c r="D56" i="7"/>
  <c r="B56" i="7"/>
  <c r="K56" i="7"/>
  <c r="L40" i="7"/>
  <c r="H40" i="7"/>
  <c r="G40" i="7"/>
  <c r="F40" i="7"/>
  <c r="E40" i="7"/>
  <c r="D40" i="7"/>
  <c r="C40" i="7"/>
  <c r="B40" i="7"/>
  <c r="K40" i="7"/>
  <c r="L24" i="7"/>
  <c r="H24" i="7"/>
  <c r="G24" i="7"/>
  <c r="F24" i="7"/>
  <c r="E24" i="7"/>
  <c r="C24" i="7"/>
  <c r="D24" i="7"/>
  <c r="B24" i="7"/>
  <c r="K24" i="7"/>
  <c r="K712" i="7"/>
  <c r="K618" i="7"/>
  <c r="K504" i="7"/>
  <c r="B905" i="7"/>
  <c r="C1821" i="7"/>
  <c r="D1817" i="7"/>
  <c r="L1991" i="7"/>
  <c r="H1991" i="7"/>
  <c r="G1991" i="7"/>
  <c r="F1991" i="7"/>
  <c r="E1991" i="7"/>
  <c r="C1991" i="7"/>
  <c r="D1991" i="7"/>
  <c r="B1991" i="7"/>
  <c r="K1991" i="7"/>
  <c r="L1975" i="7"/>
  <c r="H1975" i="7"/>
  <c r="G1975" i="7"/>
  <c r="F1975" i="7"/>
  <c r="E1975" i="7"/>
  <c r="C1975" i="7"/>
  <c r="D1975" i="7"/>
  <c r="B1975" i="7"/>
  <c r="K1975" i="7"/>
  <c r="L1959" i="7"/>
  <c r="H1959" i="7"/>
  <c r="G1959" i="7"/>
  <c r="F1959" i="7"/>
  <c r="C1959" i="7"/>
  <c r="E1959" i="7"/>
  <c r="D1959" i="7"/>
  <c r="B1959" i="7"/>
  <c r="K1959" i="7"/>
  <c r="L1943" i="7"/>
  <c r="H1943" i="7"/>
  <c r="G1943" i="7"/>
  <c r="F1943" i="7"/>
  <c r="C1943" i="7"/>
  <c r="E1943" i="7"/>
  <c r="D1943" i="7"/>
  <c r="B1943" i="7"/>
  <c r="K1943" i="7"/>
  <c r="L1927" i="7"/>
  <c r="H1927" i="7"/>
  <c r="G1927" i="7"/>
  <c r="F1927" i="7"/>
  <c r="E1927" i="7"/>
  <c r="C1927" i="7"/>
  <c r="D1927" i="7"/>
  <c r="B1927" i="7"/>
  <c r="K1927" i="7"/>
  <c r="L1911" i="7"/>
  <c r="H1911" i="7"/>
  <c r="F1911" i="7"/>
  <c r="G1911" i="7"/>
  <c r="E1911" i="7"/>
  <c r="C1911" i="7"/>
  <c r="D1911" i="7"/>
  <c r="B1911" i="7"/>
  <c r="K1911" i="7"/>
  <c r="L1895" i="7"/>
  <c r="H1895" i="7"/>
  <c r="G1895" i="7"/>
  <c r="F1895" i="7"/>
  <c r="E1895" i="7"/>
  <c r="C1895" i="7"/>
  <c r="D1895" i="7"/>
  <c r="B1895" i="7"/>
  <c r="K1895" i="7"/>
  <c r="L1879" i="7"/>
  <c r="H1879" i="7"/>
  <c r="G1879" i="7"/>
  <c r="F1879" i="7"/>
  <c r="E1879" i="7"/>
  <c r="C1879" i="7"/>
  <c r="B1879" i="7"/>
  <c r="K1879" i="7"/>
  <c r="D1879" i="7"/>
  <c r="L1863" i="7"/>
  <c r="H1863" i="7"/>
  <c r="G1863" i="7"/>
  <c r="F1863" i="7"/>
  <c r="E1863" i="7"/>
  <c r="C1863" i="7"/>
  <c r="D1863" i="7"/>
  <c r="B1863" i="7"/>
  <c r="K1863" i="7"/>
  <c r="L1847" i="7"/>
  <c r="H1847" i="7"/>
  <c r="G1847" i="7"/>
  <c r="F1847" i="7"/>
  <c r="E1847" i="7"/>
  <c r="C1847" i="7"/>
  <c r="D1847" i="7"/>
  <c r="B1847" i="7"/>
  <c r="K1847" i="7"/>
  <c r="L1831" i="7"/>
  <c r="H1831" i="7"/>
  <c r="G1831" i="7"/>
  <c r="F1831" i="7"/>
  <c r="E1831" i="7"/>
  <c r="C1831" i="7"/>
  <c r="D1831" i="7"/>
  <c r="B1831" i="7"/>
  <c r="K1831" i="7"/>
  <c r="L1815" i="7"/>
  <c r="H1815" i="7"/>
  <c r="F1815" i="7"/>
  <c r="G1815" i="7"/>
  <c r="E1815" i="7"/>
  <c r="D1815" i="7"/>
  <c r="C1815" i="7"/>
  <c r="B1815" i="7"/>
  <c r="K1815" i="7"/>
  <c r="L1799" i="7"/>
  <c r="H1799" i="7"/>
  <c r="G1799" i="7"/>
  <c r="F1799" i="7"/>
  <c r="E1799" i="7"/>
  <c r="C1799" i="7"/>
  <c r="D1799" i="7"/>
  <c r="B1799" i="7"/>
  <c r="K1799" i="7"/>
  <c r="L1783" i="7"/>
  <c r="H1783" i="7"/>
  <c r="G1783" i="7"/>
  <c r="F1783" i="7"/>
  <c r="E1783" i="7"/>
  <c r="C1783" i="7"/>
  <c r="D1783" i="7"/>
  <c r="B1783" i="7"/>
  <c r="K1783" i="7"/>
  <c r="L1767" i="7"/>
  <c r="H1767" i="7"/>
  <c r="G1767" i="7"/>
  <c r="F1767" i="7"/>
  <c r="C1767" i="7"/>
  <c r="E1767" i="7"/>
  <c r="B1767" i="7"/>
  <c r="D1767" i="7"/>
  <c r="K1767" i="7"/>
  <c r="L1751" i="7"/>
  <c r="H1751" i="7"/>
  <c r="G1751" i="7"/>
  <c r="F1751" i="7"/>
  <c r="E1751" i="7"/>
  <c r="C1751" i="7"/>
  <c r="D1751" i="7"/>
  <c r="B1751" i="7"/>
  <c r="K1751" i="7"/>
  <c r="L1735" i="7"/>
  <c r="H1735" i="7"/>
  <c r="G1735" i="7"/>
  <c r="F1735" i="7"/>
  <c r="E1735" i="7"/>
  <c r="C1735" i="7"/>
  <c r="D1735" i="7"/>
  <c r="B1735" i="7"/>
  <c r="K1735" i="7"/>
  <c r="L1719" i="7"/>
  <c r="H1719" i="7"/>
  <c r="G1719" i="7"/>
  <c r="F1719" i="7"/>
  <c r="E1719" i="7"/>
  <c r="C1719" i="7"/>
  <c r="D1719" i="7"/>
  <c r="B1719" i="7"/>
  <c r="K1719" i="7"/>
  <c r="L1703" i="7"/>
  <c r="G1703" i="7"/>
  <c r="F1703" i="7"/>
  <c r="H1703" i="7"/>
  <c r="E1703" i="7"/>
  <c r="C1703" i="7"/>
  <c r="D1703" i="7"/>
  <c r="B1703" i="7"/>
  <c r="K1703" i="7"/>
  <c r="L1687" i="7"/>
  <c r="H1687" i="7"/>
  <c r="G1687" i="7"/>
  <c r="F1687" i="7"/>
  <c r="E1687" i="7"/>
  <c r="C1687" i="7"/>
  <c r="D1687" i="7"/>
  <c r="B1687" i="7"/>
  <c r="K1687" i="7"/>
  <c r="L1671" i="7"/>
  <c r="H1671" i="7"/>
  <c r="G1671" i="7"/>
  <c r="F1671" i="7"/>
  <c r="E1671" i="7"/>
  <c r="C1671" i="7"/>
  <c r="D1671" i="7"/>
  <c r="B1671" i="7"/>
  <c r="K1671" i="7"/>
  <c r="L1655" i="7"/>
  <c r="H1655" i="7"/>
  <c r="G1655" i="7"/>
  <c r="F1655" i="7"/>
  <c r="E1655" i="7"/>
  <c r="C1655" i="7"/>
  <c r="D1655" i="7"/>
  <c r="B1655" i="7"/>
  <c r="K1655" i="7"/>
  <c r="L1639" i="7"/>
  <c r="H1639" i="7"/>
  <c r="F1639" i="7"/>
  <c r="G1639" i="7"/>
  <c r="E1639" i="7"/>
  <c r="D1639" i="7"/>
  <c r="C1639" i="7"/>
  <c r="B1639" i="7"/>
  <c r="K1639" i="7"/>
  <c r="L1623" i="7"/>
  <c r="H1623" i="7"/>
  <c r="G1623" i="7"/>
  <c r="F1623" i="7"/>
  <c r="E1623" i="7"/>
  <c r="D1623" i="7"/>
  <c r="C1623" i="7"/>
  <c r="B1623" i="7"/>
  <c r="K1623" i="7"/>
  <c r="L1607" i="7"/>
  <c r="H1607" i="7"/>
  <c r="G1607" i="7"/>
  <c r="E1607" i="7"/>
  <c r="F1607" i="7"/>
  <c r="D1607" i="7"/>
  <c r="C1607" i="7"/>
  <c r="B1607" i="7"/>
  <c r="K1607" i="7"/>
  <c r="L1591" i="7"/>
  <c r="H1591" i="7"/>
  <c r="G1591" i="7"/>
  <c r="F1591" i="7"/>
  <c r="E1591" i="7"/>
  <c r="D1591" i="7"/>
  <c r="C1591" i="7"/>
  <c r="B1591" i="7"/>
  <c r="K1591" i="7"/>
  <c r="L1575" i="7"/>
  <c r="H1575" i="7"/>
  <c r="G1575" i="7"/>
  <c r="F1575" i="7"/>
  <c r="E1575" i="7"/>
  <c r="D1575" i="7"/>
  <c r="C1575" i="7"/>
  <c r="B1575" i="7"/>
  <c r="K1575" i="7"/>
  <c r="L1559" i="7"/>
  <c r="H1559" i="7"/>
  <c r="G1559" i="7"/>
  <c r="F1559" i="7"/>
  <c r="E1559" i="7"/>
  <c r="D1559" i="7"/>
  <c r="C1559" i="7"/>
  <c r="B1559" i="7"/>
  <c r="K1559" i="7"/>
  <c r="L1543" i="7"/>
  <c r="H1543" i="7"/>
  <c r="G1543" i="7"/>
  <c r="E1543" i="7"/>
  <c r="F1543" i="7"/>
  <c r="D1543" i="7"/>
  <c r="C1543" i="7"/>
  <c r="B1543" i="7"/>
  <c r="K1543" i="7"/>
  <c r="L1527" i="7"/>
  <c r="H1527" i="7"/>
  <c r="G1527" i="7"/>
  <c r="F1527" i="7"/>
  <c r="E1527" i="7"/>
  <c r="D1527" i="7"/>
  <c r="C1527" i="7"/>
  <c r="B1527" i="7"/>
  <c r="K1527" i="7"/>
  <c r="L1511" i="7"/>
  <c r="H1511" i="7"/>
  <c r="F1511" i="7"/>
  <c r="G1511" i="7"/>
  <c r="E1511" i="7"/>
  <c r="D1511" i="7"/>
  <c r="C1511" i="7"/>
  <c r="B1511" i="7"/>
  <c r="K1511" i="7"/>
  <c r="L1495" i="7"/>
  <c r="G1495" i="7"/>
  <c r="H1495" i="7"/>
  <c r="F1495" i="7"/>
  <c r="E1495" i="7"/>
  <c r="D1495" i="7"/>
  <c r="C1495" i="7"/>
  <c r="B1495" i="7"/>
  <c r="K1495" i="7"/>
  <c r="L1479" i="7"/>
  <c r="H1479" i="7"/>
  <c r="G1479" i="7"/>
  <c r="F1479" i="7"/>
  <c r="E1479" i="7"/>
  <c r="D1479" i="7"/>
  <c r="C1479" i="7"/>
  <c r="B1479" i="7"/>
  <c r="K1479" i="7"/>
  <c r="L1463" i="7"/>
  <c r="H1463" i="7"/>
  <c r="G1463" i="7"/>
  <c r="F1463" i="7"/>
  <c r="E1463" i="7"/>
  <c r="D1463" i="7"/>
  <c r="C1463" i="7"/>
  <c r="B1463" i="7"/>
  <c r="K1463" i="7"/>
  <c r="L1447" i="7"/>
  <c r="H1447" i="7"/>
  <c r="G1447" i="7"/>
  <c r="F1447" i="7"/>
  <c r="E1447" i="7"/>
  <c r="D1447" i="7"/>
  <c r="C1447" i="7"/>
  <c r="B1447" i="7"/>
  <c r="K1447" i="7"/>
  <c r="L1431" i="7"/>
  <c r="H1431" i="7"/>
  <c r="G1431" i="7"/>
  <c r="F1431" i="7"/>
  <c r="E1431" i="7"/>
  <c r="D1431" i="7"/>
  <c r="C1431" i="7"/>
  <c r="B1431" i="7"/>
  <c r="K1431" i="7"/>
  <c r="L1415" i="7"/>
  <c r="H1415" i="7"/>
  <c r="G1415" i="7"/>
  <c r="F1415" i="7"/>
  <c r="E1415" i="7"/>
  <c r="D1415" i="7"/>
  <c r="C1415" i="7"/>
  <c r="B1415" i="7"/>
  <c r="K1415" i="7"/>
  <c r="L1399" i="7"/>
  <c r="H1399" i="7"/>
  <c r="G1399" i="7"/>
  <c r="F1399" i="7"/>
  <c r="E1399" i="7"/>
  <c r="D1399" i="7"/>
  <c r="C1399" i="7"/>
  <c r="B1399" i="7"/>
  <c r="K1399" i="7"/>
  <c r="L1383" i="7"/>
  <c r="H1383" i="7"/>
  <c r="G1383" i="7"/>
  <c r="F1383" i="7"/>
  <c r="E1383" i="7"/>
  <c r="D1383" i="7"/>
  <c r="C1383" i="7"/>
  <c r="B1383" i="7"/>
  <c r="K1383" i="7"/>
  <c r="L1367" i="7"/>
  <c r="H1367" i="7"/>
  <c r="G1367" i="7"/>
  <c r="F1367" i="7"/>
  <c r="E1367" i="7"/>
  <c r="D1367" i="7"/>
  <c r="C1367" i="7"/>
  <c r="B1367" i="7"/>
  <c r="K1367" i="7"/>
  <c r="L1351" i="7"/>
  <c r="H1351" i="7"/>
  <c r="F1351" i="7"/>
  <c r="G1351" i="7"/>
  <c r="E1351" i="7"/>
  <c r="D1351" i="7"/>
  <c r="C1351" i="7"/>
  <c r="B1351" i="7"/>
  <c r="L1335" i="7"/>
  <c r="H1335" i="7"/>
  <c r="G1335" i="7"/>
  <c r="F1335" i="7"/>
  <c r="E1335" i="7"/>
  <c r="D1335" i="7"/>
  <c r="C1335" i="7"/>
  <c r="B1335" i="7"/>
  <c r="L1319" i="7"/>
  <c r="H1319" i="7"/>
  <c r="G1319" i="7"/>
  <c r="E1319" i="7"/>
  <c r="F1319" i="7"/>
  <c r="D1319" i="7"/>
  <c r="C1319" i="7"/>
  <c r="B1319" i="7"/>
  <c r="L1303" i="7"/>
  <c r="H1303" i="7"/>
  <c r="G1303" i="7"/>
  <c r="F1303" i="7"/>
  <c r="E1303" i="7"/>
  <c r="D1303" i="7"/>
  <c r="C1303" i="7"/>
  <c r="B1303" i="7"/>
  <c r="K1303" i="7"/>
  <c r="L1287" i="7"/>
  <c r="H1287" i="7"/>
  <c r="G1287" i="7"/>
  <c r="F1287" i="7"/>
  <c r="E1287" i="7"/>
  <c r="D1287" i="7"/>
  <c r="C1287" i="7"/>
  <c r="B1287" i="7"/>
  <c r="K1287" i="7"/>
  <c r="L1271" i="7"/>
  <c r="H1271" i="7"/>
  <c r="G1271" i="7"/>
  <c r="F1271" i="7"/>
  <c r="D1271" i="7"/>
  <c r="E1271" i="7"/>
  <c r="C1271" i="7"/>
  <c r="B1271" i="7"/>
  <c r="K1271" i="7"/>
  <c r="L1255" i="7"/>
  <c r="H1255" i="7"/>
  <c r="G1255" i="7"/>
  <c r="F1255" i="7"/>
  <c r="E1255" i="7"/>
  <c r="D1255" i="7"/>
  <c r="C1255" i="7"/>
  <c r="B1255" i="7"/>
  <c r="L1239" i="7"/>
  <c r="H1239" i="7"/>
  <c r="G1239" i="7"/>
  <c r="F1239" i="7"/>
  <c r="E1239" i="7"/>
  <c r="D1239" i="7"/>
  <c r="C1239" i="7"/>
  <c r="B1239" i="7"/>
  <c r="L1223" i="7"/>
  <c r="H1223" i="7"/>
  <c r="F1223" i="7"/>
  <c r="G1223" i="7"/>
  <c r="D1223" i="7"/>
  <c r="E1223" i="7"/>
  <c r="C1223" i="7"/>
  <c r="B1223" i="7"/>
  <c r="K1223" i="7"/>
  <c r="L1207" i="7"/>
  <c r="H1207" i="7"/>
  <c r="G1207" i="7"/>
  <c r="F1207" i="7"/>
  <c r="D1207" i="7"/>
  <c r="E1207" i="7"/>
  <c r="C1207" i="7"/>
  <c r="B1207" i="7"/>
  <c r="K1207" i="7"/>
  <c r="L1191" i="7"/>
  <c r="H1191" i="7"/>
  <c r="F1191" i="7"/>
  <c r="G1191" i="7"/>
  <c r="E1191" i="7"/>
  <c r="D1191" i="7"/>
  <c r="C1191" i="7"/>
  <c r="B1191" i="7"/>
  <c r="K1191" i="7"/>
  <c r="L1175" i="7"/>
  <c r="H1175" i="7"/>
  <c r="G1175" i="7"/>
  <c r="F1175" i="7"/>
  <c r="E1175" i="7"/>
  <c r="D1175" i="7"/>
  <c r="C1175" i="7"/>
  <c r="B1175" i="7"/>
  <c r="K1175" i="7"/>
  <c r="L1159" i="7"/>
  <c r="H1159" i="7"/>
  <c r="G1159" i="7"/>
  <c r="F1159" i="7"/>
  <c r="E1159" i="7"/>
  <c r="D1159" i="7"/>
  <c r="C1159" i="7"/>
  <c r="B1159" i="7"/>
  <c r="L1143" i="7"/>
  <c r="H1143" i="7"/>
  <c r="G1143" i="7"/>
  <c r="F1143" i="7"/>
  <c r="E1143" i="7"/>
  <c r="D1143" i="7"/>
  <c r="C1143" i="7"/>
  <c r="B1143" i="7"/>
  <c r="K1143" i="7"/>
  <c r="L1127" i="7"/>
  <c r="H1127" i="7"/>
  <c r="G1127" i="7"/>
  <c r="F1127" i="7"/>
  <c r="E1127" i="7"/>
  <c r="D1127" i="7"/>
  <c r="C1127" i="7"/>
  <c r="B1127" i="7"/>
  <c r="K1127" i="7"/>
  <c r="L1111" i="7"/>
  <c r="G1111" i="7"/>
  <c r="H1111" i="7"/>
  <c r="F1111" i="7"/>
  <c r="E1111" i="7"/>
  <c r="D1111" i="7"/>
  <c r="C1111" i="7"/>
  <c r="B1111" i="7"/>
  <c r="K1111" i="7"/>
  <c r="L1095" i="7"/>
  <c r="H1095" i="7"/>
  <c r="G1095" i="7"/>
  <c r="F1095" i="7"/>
  <c r="E1095" i="7"/>
  <c r="D1095" i="7"/>
  <c r="C1095" i="7"/>
  <c r="B1095" i="7"/>
  <c r="L1079" i="7"/>
  <c r="H1079" i="7"/>
  <c r="G1079" i="7"/>
  <c r="F1079" i="7"/>
  <c r="E1079" i="7"/>
  <c r="D1079" i="7"/>
  <c r="C1079" i="7"/>
  <c r="B1079" i="7"/>
  <c r="L1063" i="7"/>
  <c r="H1063" i="7"/>
  <c r="G1063" i="7"/>
  <c r="E1063" i="7"/>
  <c r="F1063" i="7"/>
  <c r="D1063" i="7"/>
  <c r="C1063" i="7"/>
  <c r="K1063" i="7"/>
  <c r="B1063" i="7"/>
  <c r="L1047" i="7"/>
  <c r="H1047" i="7"/>
  <c r="G1047" i="7"/>
  <c r="F1047" i="7"/>
  <c r="E1047" i="7"/>
  <c r="D1047" i="7"/>
  <c r="C1047" i="7"/>
  <c r="B1047" i="7"/>
  <c r="K1047" i="7"/>
  <c r="L1031" i="7"/>
  <c r="H1031" i="7"/>
  <c r="G1031" i="7"/>
  <c r="F1031" i="7"/>
  <c r="E1031" i="7"/>
  <c r="D1031" i="7"/>
  <c r="C1031" i="7"/>
  <c r="B1031" i="7"/>
  <c r="L1015" i="7"/>
  <c r="H1015" i="7"/>
  <c r="G1015" i="7"/>
  <c r="F1015" i="7"/>
  <c r="D1015" i="7"/>
  <c r="E1015" i="7"/>
  <c r="C1015" i="7"/>
  <c r="B1015" i="7"/>
  <c r="L999" i="7"/>
  <c r="H999" i="7"/>
  <c r="G999" i="7"/>
  <c r="F999" i="7"/>
  <c r="E999" i="7"/>
  <c r="D999" i="7"/>
  <c r="C999" i="7"/>
  <c r="K999" i="7"/>
  <c r="L983" i="7"/>
  <c r="G983" i="7"/>
  <c r="H983" i="7"/>
  <c r="F983" i="7"/>
  <c r="D983" i="7"/>
  <c r="E983" i="7"/>
  <c r="C983" i="7"/>
  <c r="B983" i="7"/>
  <c r="K983" i="7"/>
  <c r="L967" i="7"/>
  <c r="H967" i="7"/>
  <c r="G967" i="7"/>
  <c r="F967" i="7"/>
  <c r="D967" i="7"/>
  <c r="C967" i="7"/>
  <c r="E967" i="7"/>
  <c r="B967" i="7"/>
  <c r="L951" i="7"/>
  <c r="H951" i="7"/>
  <c r="G951" i="7"/>
  <c r="F951" i="7"/>
  <c r="D951" i="7"/>
  <c r="E951" i="7"/>
  <c r="C951" i="7"/>
  <c r="B951" i="7"/>
  <c r="K951" i="7"/>
  <c r="L935" i="7"/>
  <c r="G935" i="7"/>
  <c r="H935" i="7"/>
  <c r="F935" i="7"/>
  <c r="E935" i="7"/>
  <c r="D935" i="7"/>
  <c r="C935" i="7"/>
  <c r="B935" i="7"/>
  <c r="K935" i="7"/>
  <c r="L919" i="7"/>
  <c r="H919" i="7"/>
  <c r="G919" i="7"/>
  <c r="F919" i="7"/>
  <c r="E919" i="7"/>
  <c r="D919" i="7"/>
  <c r="C919" i="7"/>
  <c r="B919" i="7"/>
  <c r="K919" i="7"/>
  <c r="L903" i="7"/>
  <c r="H903" i="7"/>
  <c r="G903" i="7"/>
  <c r="F903" i="7"/>
  <c r="E903" i="7"/>
  <c r="D903" i="7"/>
  <c r="C903" i="7"/>
  <c r="B903" i="7"/>
  <c r="L887" i="7"/>
  <c r="H887" i="7"/>
  <c r="G887" i="7"/>
  <c r="F887" i="7"/>
  <c r="E887" i="7"/>
  <c r="D887" i="7"/>
  <c r="C887" i="7"/>
  <c r="B887" i="7"/>
  <c r="K887" i="7"/>
  <c r="L871" i="7"/>
  <c r="H871" i="7"/>
  <c r="G871" i="7"/>
  <c r="F871" i="7"/>
  <c r="E871" i="7"/>
  <c r="D871" i="7"/>
  <c r="C871" i="7"/>
  <c r="B871" i="7"/>
  <c r="L855" i="7"/>
  <c r="H855" i="7"/>
  <c r="G855" i="7"/>
  <c r="F855" i="7"/>
  <c r="E855" i="7"/>
  <c r="D855" i="7"/>
  <c r="C855" i="7"/>
  <c r="B855" i="7"/>
  <c r="L839" i="7"/>
  <c r="H839" i="7"/>
  <c r="G839" i="7"/>
  <c r="F839" i="7"/>
  <c r="E839" i="7"/>
  <c r="D839" i="7"/>
  <c r="C839" i="7"/>
  <c r="B839" i="7"/>
  <c r="K839" i="7"/>
  <c r="L823" i="7"/>
  <c r="H823" i="7"/>
  <c r="G823" i="7"/>
  <c r="F823" i="7"/>
  <c r="E823" i="7"/>
  <c r="D823" i="7"/>
  <c r="C823" i="7"/>
  <c r="B823" i="7"/>
  <c r="K823" i="7"/>
  <c r="L807" i="7"/>
  <c r="H807" i="7"/>
  <c r="G807" i="7"/>
  <c r="F807" i="7"/>
  <c r="E807" i="7"/>
  <c r="D807" i="7"/>
  <c r="C807" i="7"/>
  <c r="B807" i="7"/>
  <c r="L791" i="7"/>
  <c r="H791" i="7"/>
  <c r="G791" i="7"/>
  <c r="F791" i="7"/>
  <c r="E791" i="7"/>
  <c r="D791" i="7"/>
  <c r="C791" i="7"/>
  <c r="B791" i="7"/>
  <c r="K791" i="7"/>
  <c r="L775" i="7"/>
  <c r="H775" i="7"/>
  <c r="G775" i="7"/>
  <c r="F775" i="7"/>
  <c r="E775" i="7"/>
  <c r="D775" i="7"/>
  <c r="C775" i="7"/>
  <c r="B775" i="7"/>
  <c r="K775" i="7"/>
  <c r="L759" i="7"/>
  <c r="H759" i="7"/>
  <c r="G759" i="7"/>
  <c r="F759" i="7"/>
  <c r="E759" i="7"/>
  <c r="D759" i="7"/>
  <c r="C759" i="7"/>
  <c r="B759" i="7"/>
  <c r="L743" i="7"/>
  <c r="H743" i="7"/>
  <c r="G743" i="7"/>
  <c r="F743" i="7"/>
  <c r="E743" i="7"/>
  <c r="D743" i="7"/>
  <c r="C743" i="7"/>
  <c r="B743" i="7"/>
  <c r="K743" i="7"/>
  <c r="L727" i="7"/>
  <c r="H727" i="7"/>
  <c r="G727" i="7"/>
  <c r="F727" i="7"/>
  <c r="D727" i="7"/>
  <c r="C727" i="7"/>
  <c r="E727" i="7"/>
  <c r="B727" i="7"/>
  <c r="K727" i="7"/>
  <c r="L711" i="7"/>
  <c r="H711" i="7"/>
  <c r="G711" i="7"/>
  <c r="F711" i="7"/>
  <c r="E711" i="7"/>
  <c r="D711" i="7"/>
  <c r="C711" i="7"/>
  <c r="B711" i="7"/>
  <c r="K711" i="7"/>
  <c r="L695" i="7"/>
  <c r="H695" i="7"/>
  <c r="G695" i="7"/>
  <c r="F695" i="7"/>
  <c r="E695" i="7"/>
  <c r="D695" i="7"/>
  <c r="C695" i="7"/>
  <c r="B695" i="7"/>
  <c r="K695" i="7"/>
  <c r="L679" i="7"/>
  <c r="H679" i="7"/>
  <c r="G679" i="7"/>
  <c r="F679" i="7"/>
  <c r="E679" i="7"/>
  <c r="D679" i="7"/>
  <c r="C679" i="7"/>
  <c r="B679" i="7"/>
  <c r="K679" i="7"/>
  <c r="L663" i="7"/>
  <c r="H663" i="7"/>
  <c r="G663" i="7"/>
  <c r="F663" i="7"/>
  <c r="D663" i="7"/>
  <c r="E663" i="7"/>
  <c r="C663" i="7"/>
  <c r="B663" i="7"/>
  <c r="K663" i="7"/>
  <c r="L647" i="7"/>
  <c r="H647" i="7"/>
  <c r="G647" i="7"/>
  <c r="F647" i="7"/>
  <c r="E647" i="7"/>
  <c r="D647" i="7"/>
  <c r="C647" i="7"/>
  <c r="B647" i="7"/>
  <c r="L631" i="7"/>
  <c r="H631" i="7"/>
  <c r="G631" i="7"/>
  <c r="F631" i="7"/>
  <c r="E631" i="7"/>
  <c r="D631" i="7"/>
  <c r="C631" i="7"/>
  <c r="B631" i="7"/>
  <c r="K631" i="7"/>
  <c r="L615" i="7"/>
  <c r="H615" i="7"/>
  <c r="G615" i="7"/>
  <c r="F615" i="7"/>
  <c r="E615" i="7"/>
  <c r="D615" i="7"/>
  <c r="C615" i="7"/>
  <c r="B615" i="7"/>
  <c r="K615" i="7"/>
  <c r="L599" i="7"/>
  <c r="H599" i="7"/>
  <c r="G599" i="7"/>
  <c r="F599" i="7"/>
  <c r="E599" i="7"/>
  <c r="D599" i="7"/>
  <c r="C599" i="7"/>
  <c r="B599" i="7"/>
  <c r="K599" i="7"/>
  <c r="L583" i="7"/>
  <c r="H583" i="7"/>
  <c r="G583" i="7"/>
  <c r="F583" i="7"/>
  <c r="E583" i="7"/>
  <c r="D583" i="7"/>
  <c r="C583" i="7"/>
  <c r="B583" i="7"/>
  <c r="K583" i="7"/>
  <c r="L567" i="7"/>
  <c r="H567" i="7"/>
  <c r="G567" i="7"/>
  <c r="F567" i="7"/>
  <c r="E567" i="7"/>
  <c r="C567" i="7"/>
  <c r="D567" i="7"/>
  <c r="B567" i="7"/>
  <c r="L551" i="7"/>
  <c r="H551" i="7"/>
  <c r="G551" i="7"/>
  <c r="F551" i="7"/>
  <c r="E551" i="7"/>
  <c r="D551" i="7"/>
  <c r="C551" i="7"/>
  <c r="B551" i="7"/>
  <c r="K551" i="7"/>
  <c r="L535" i="7"/>
  <c r="H535" i="7"/>
  <c r="G535" i="7"/>
  <c r="F535" i="7"/>
  <c r="E535" i="7"/>
  <c r="D535" i="7"/>
  <c r="C535" i="7"/>
  <c r="B535" i="7"/>
  <c r="L519" i="7"/>
  <c r="H519" i="7"/>
  <c r="G519" i="7"/>
  <c r="F519" i="7"/>
  <c r="E519" i="7"/>
  <c r="D519" i="7"/>
  <c r="C519" i="7"/>
  <c r="B519" i="7"/>
  <c r="K519" i="7"/>
  <c r="L503" i="7"/>
  <c r="H503" i="7"/>
  <c r="G503" i="7"/>
  <c r="F503" i="7"/>
  <c r="E503" i="7"/>
  <c r="D503" i="7"/>
  <c r="C503" i="7"/>
  <c r="B503" i="7"/>
  <c r="L487" i="7"/>
  <c r="H487" i="7"/>
  <c r="G487" i="7"/>
  <c r="F487" i="7"/>
  <c r="E487" i="7"/>
  <c r="D487" i="7"/>
  <c r="C487" i="7"/>
  <c r="B487" i="7"/>
  <c r="K487" i="7"/>
  <c r="L471" i="7"/>
  <c r="H471" i="7"/>
  <c r="G471" i="7"/>
  <c r="F471" i="7"/>
  <c r="E471" i="7"/>
  <c r="D471" i="7"/>
  <c r="C471" i="7"/>
  <c r="B471" i="7"/>
  <c r="L455" i="7"/>
  <c r="H455" i="7"/>
  <c r="G455" i="7"/>
  <c r="F455" i="7"/>
  <c r="E455" i="7"/>
  <c r="D455" i="7"/>
  <c r="C455" i="7"/>
  <c r="B455" i="7"/>
  <c r="K455" i="7"/>
  <c r="L439" i="7"/>
  <c r="H439" i="7"/>
  <c r="F439" i="7"/>
  <c r="G439" i="7"/>
  <c r="E439" i="7"/>
  <c r="C439" i="7"/>
  <c r="D439" i="7"/>
  <c r="B439" i="7"/>
  <c r="L423" i="7"/>
  <c r="H423" i="7"/>
  <c r="G423" i="7"/>
  <c r="F423" i="7"/>
  <c r="E423" i="7"/>
  <c r="C423" i="7"/>
  <c r="D423" i="7"/>
  <c r="B423" i="7"/>
  <c r="K423" i="7"/>
  <c r="L407" i="7"/>
  <c r="H407" i="7"/>
  <c r="G407" i="7"/>
  <c r="F407" i="7"/>
  <c r="E407" i="7"/>
  <c r="D407" i="7"/>
  <c r="C407" i="7"/>
  <c r="B407" i="7"/>
  <c r="L391" i="7"/>
  <c r="H391" i="7"/>
  <c r="G391" i="7"/>
  <c r="F391" i="7"/>
  <c r="E391" i="7"/>
  <c r="D391" i="7"/>
  <c r="C391" i="7"/>
  <c r="B391" i="7"/>
  <c r="K391" i="7"/>
  <c r="L375" i="7"/>
  <c r="H375" i="7"/>
  <c r="G375" i="7"/>
  <c r="F375" i="7"/>
  <c r="E375" i="7"/>
  <c r="D375" i="7"/>
  <c r="C375" i="7"/>
  <c r="B375" i="7"/>
  <c r="K375" i="7"/>
  <c r="L359" i="7"/>
  <c r="H359" i="7"/>
  <c r="G359" i="7"/>
  <c r="F359" i="7"/>
  <c r="E359" i="7"/>
  <c r="D359" i="7"/>
  <c r="C359" i="7"/>
  <c r="B359" i="7"/>
  <c r="L343" i="7"/>
  <c r="H343" i="7"/>
  <c r="G343" i="7"/>
  <c r="F343" i="7"/>
  <c r="E343" i="7"/>
  <c r="D343" i="7"/>
  <c r="C343" i="7"/>
  <c r="B343" i="7"/>
  <c r="K343" i="7"/>
  <c r="L327" i="7"/>
  <c r="H327" i="7"/>
  <c r="G327" i="7"/>
  <c r="F327" i="7"/>
  <c r="E327" i="7"/>
  <c r="D327" i="7"/>
  <c r="B327" i="7"/>
  <c r="C327" i="7"/>
  <c r="K327" i="7"/>
  <c r="L311" i="7"/>
  <c r="H311" i="7"/>
  <c r="G311" i="7"/>
  <c r="F311" i="7"/>
  <c r="E311" i="7"/>
  <c r="C311" i="7"/>
  <c r="B311" i="7"/>
  <c r="D311" i="7"/>
  <c r="K311" i="7"/>
  <c r="L295" i="7"/>
  <c r="H295" i="7"/>
  <c r="G295" i="7"/>
  <c r="F295" i="7"/>
  <c r="E295" i="7"/>
  <c r="D295" i="7"/>
  <c r="C295" i="7"/>
  <c r="B295" i="7"/>
  <c r="K295" i="7"/>
  <c r="L279" i="7"/>
  <c r="H279" i="7"/>
  <c r="G279" i="7"/>
  <c r="F279" i="7"/>
  <c r="D279" i="7"/>
  <c r="E279" i="7"/>
  <c r="C279" i="7"/>
  <c r="B279" i="7"/>
  <c r="K279" i="7"/>
  <c r="L263" i="7"/>
  <c r="H263" i="7"/>
  <c r="G263" i="7"/>
  <c r="F263" i="7"/>
  <c r="E263" i="7"/>
  <c r="D263" i="7"/>
  <c r="C263" i="7"/>
  <c r="B263" i="7"/>
  <c r="K263" i="7"/>
  <c r="L247" i="7"/>
  <c r="H247" i="7"/>
  <c r="G247" i="7"/>
  <c r="F247" i="7"/>
  <c r="E247" i="7"/>
  <c r="D247" i="7"/>
  <c r="C247" i="7"/>
  <c r="B247" i="7"/>
  <c r="K247" i="7"/>
  <c r="L231" i="7"/>
  <c r="H231" i="7"/>
  <c r="G231" i="7"/>
  <c r="F231" i="7"/>
  <c r="E231" i="7"/>
  <c r="D231" i="7"/>
  <c r="B231" i="7"/>
  <c r="K231" i="7"/>
  <c r="L215" i="7"/>
  <c r="H215" i="7"/>
  <c r="G215" i="7"/>
  <c r="F215" i="7"/>
  <c r="E215" i="7"/>
  <c r="B215" i="7"/>
  <c r="C215" i="7"/>
  <c r="K215" i="7"/>
  <c r="D215" i="7"/>
  <c r="L199" i="7"/>
  <c r="H199" i="7"/>
  <c r="G199" i="7"/>
  <c r="F199" i="7"/>
  <c r="E199" i="7"/>
  <c r="D199" i="7"/>
  <c r="B199" i="7"/>
  <c r="K199" i="7"/>
  <c r="C199" i="7"/>
  <c r="L183" i="7"/>
  <c r="H183" i="7"/>
  <c r="F183" i="7"/>
  <c r="G183" i="7"/>
  <c r="E183" i="7"/>
  <c r="D183" i="7"/>
  <c r="C183" i="7"/>
  <c r="B183" i="7"/>
  <c r="K183" i="7"/>
  <c r="L167" i="7"/>
  <c r="H167" i="7"/>
  <c r="G167" i="7"/>
  <c r="F167" i="7"/>
  <c r="E167" i="7"/>
  <c r="D167" i="7"/>
  <c r="C167" i="7"/>
  <c r="B167" i="7"/>
  <c r="K167" i="7"/>
  <c r="L151" i="7"/>
  <c r="H151" i="7"/>
  <c r="G151" i="7"/>
  <c r="F151" i="7"/>
  <c r="E151" i="7"/>
  <c r="D151" i="7"/>
  <c r="B151" i="7"/>
  <c r="K151" i="7"/>
  <c r="C151" i="7"/>
  <c r="L135" i="7"/>
  <c r="H135" i="7"/>
  <c r="G135" i="7"/>
  <c r="F135" i="7"/>
  <c r="E135" i="7"/>
  <c r="D135" i="7"/>
  <c r="C135" i="7"/>
  <c r="B135" i="7"/>
  <c r="K135" i="7"/>
  <c r="L119" i="7"/>
  <c r="H119" i="7"/>
  <c r="G119" i="7"/>
  <c r="F119" i="7"/>
  <c r="D119" i="7"/>
  <c r="E119" i="7"/>
  <c r="C119" i="7"/>
  <c r="B119" i="7"/>
  <c r="K119" i="7"/>
  <c r="L103" i="7"/>
  <c r="H103" i="7"/>
  <c r="G103" i="7"/>
  <c r="F103" i="7"/>
  <c r="E103" i="7"/>
  <c r="D103" i="7"/>
  <c r="C103" i="7"/>
  <c r="B103" i="7"/>
  <c r="K103" i="7"/>
  <c r="L87" i="7"/>
  <c r="G87" i="7"/>
  <c r="F87" i="7"/>
  <c r="H87" i="7"/>
  <c r="E87" i="7"/>
  <c r="D87" i="7"/>
  <c r="B87" i="7"/>
  <c r="C87" i="7"/>
  <c r="K87" i="7"/>
  <c r="L71" i="7"/>
  <c r="H71" i="7"/>
  <c r="G71" i="7"/>
  <c r="F71" i="7"/>
  <c r="E71" i="7"/>
  <c r="D71" i="7"/>
  <c r="B71" i="7"/>
  <c r="C71" i="7"/>
  <c r="K71" i="7"/>
  <c r="L55" i="7"/>
  <c r="H55" i="7"/>
  <c r="G55" i="7"/>
  <c r="F55" i="7"/>
  <c r="E55" i="7"/>
  <c r="D55" i="7"/>
  <c r="B55" i="7"/>
  <c r="C55" i="7"/>
  <c r="K55" i="7"/>
  <c r="L39" i="7"/>
  <c r="H39" i="7"/>
  <c r="G39" i="7"/>
  <c r="F39" i="7"/>
  <c r="E39" i="7"/>
  <c r="D39" i="7"/>
  <c r="B39" i="7"/>
  <c r="C39" i="7"/>
  <c r="K39" i="7"/>
  <c r="L23" i="7"/>
  <c r="H23" i="7"/>
  <c r="G23" i="7"/>
  <c r="F23" i="7"/>
  <c r="E23" i="7"/>
  <c r="D23" i="7"/>
  <c r="B23" i="7"/>
  <c r="C23" i="7"/>
  <c r="K23" i="7"/>
  <c r="K1756" i="7"/>
  <c r="K1644" i="7"/>
  <c r="K1472" i="7"/>
  <c r="K1159" i="7"/>
  <c r="K617" i="7"/>
  <c r="K503" i="7"/>
  <c r="K359" i="7"/>
  <c r="K202" i="7"/>
  <c r="C1802" i="7"/>
  <c r="D1674" i="7"/>
  <c r="L1990" i="7"/>
  <c r="H1990" i="7"/>
  <c r="G1990" i="7"/>
  <c r="F1990" i="7"/>
  <c r="E1990" i="7"/>
  <c r="C1990" i="7"/>
  <c r="D1990" i="7"/>
  <c r="K1990" i="7"/>
  <c r="L1974" i="7"/>
  <c r="H1974" i="7"/>
  <c r="G1974" i="7"/>
  <c r="F1974" i="7"/>
  <c r="E1974" i="7"/>
  <c r="D1974" i="7"/>
  <c r="C1974" i="7"/>
  <c r="B1974" i="7"/>
  <c r="K1974" i="7"/>
  <c r="L1958" i="7"/>
  <c r="H1958" i="7"/>
  <c r="G1958" i="7"/>
  <c r="F1958" i="7"/>
  <c r="E1958" i="7"/>
  <c r="C1958" i="7"/>
  <c r="D1958" i="7"/>
  <c r="B1958" i="7"/>
  <c r="K1958" i="7"/>
  <c r="L1942" i="7"/>
  <c r="H1942" i="7"/>
  <c r="G1942" i="7"/>
  <c r="F1942" i="7"/>
  <c r="E1942" i="7"/>
  <c r="D1942" i="7"/>
  <c r="K1942" i="7"/>
  <c r="C1942" i="7"/>
  <c r="L1926" i="7"/>
  <c r="H1926" i="7"/>
  <c r="G1926" i="7"/>
  <c r="F1926" i="7"/>
  <c r="E1926" i="7"/>
  <c r="D1926" i="7"/>
  <c r="C1926" i="7"/>
  <c r="K1926" i="7"/>
  <c r="L1910" i="7"/>
  <c r="H1910" i="7"/>
  <c r="F1910" i="7"/>
  <c r="G1910" i="7"/>
  <c r="E1910" i="7"/>
  <c r="D1910" i="7"/>
  <c r="C1910" i="7"/>
  <c r="B1910" i="7"/>
  <c r="K1910" i="7"/>
  <c r="L1894" i="7"/>
  <c r="H1894" i="7"/>
  <c r="G1894" i="7"/>
  <c r="F1894" i="7"/>
  <c r="E1894" i="7"/>
  <c r="D1894" i="7"/>
  <c r="C1894" i="7"/>
  <c r="K1894" i="7"/>
  <c r="B1894" i="7"/>
  <c r="L1878" i="7"/>
  <c r="H1878" i="7"/>
  <c r="G1878" i="7"/>
  <c r="F1878" i="7"/>
  <c r="E1878" i="7"/>
  <c r="D1878" i="7"/>
  <c r="K1878" i="7"/>
  <c r="C1878" i="7"/>
  <c r="B1878" i="7"/>
  <c r="L1862" i="7"/>
  <c r="H1862" i="7"/>
  <c r="G1862" i="7"/>
  <c r="F1862" i="7"/>
  <c r="E1862" i="7"/>
  <c r="C1862" i="7"/>
  <c r="D1862" i="7"/>
  <c r="B1862" i="7"/>
  <c r="K1862" i="7"/>
  <c r="L1846" i="7"/>
  <c r="H1846" i="7"/>
  <c r="G1846" i="7"/>
  <c r="F1846" i="7"/>
  <c r="D1846" i="7"/>
  <c r="E1846" i="7"/>
  <c r="C1846" i="7"/>
  <c r="B1846" i="7"/>
  <c r="K1846" i="7"/>
  <c r="L1830" i="7"/>
  <c r="H1830" i="7"/>
  <c r="G1830" i="7"/>
  <c r="F1830" i="7"/>
  <c r="E1830" i="7"/>
  <c r="D1830" i="7"/>
  <c r="C1830" i="7"/>
  <c r="K1830" i="7"/>
  <c r="B1830" i="7"/>
  <c r="L1814" i="7"/>
  <c r="H1814" i="7"/>
  <c r="G1814" i="7"/>
  <c r="F1814" i="7"/>
  <c r="E1814" i="7"/>
  <c r="D1814" i="7"/>
  <c r="C1814" i="7"/>
  <c r="B1814" i="7"/>
  <c r="K1814" i="7"/>
  <c r="L1798" i="7"/>
  <c r="G1798" i="7"/>
  <c r="H1798" i="7"/>
  <c r="F1798" i="7"/>
  <c r="E1798" i="7"/>
  <c r="D1798" i="7"/>
  <c r="C1798" i="7"/>
  <c r="B1798" i="7"/>
  <c r="K1798" i="7"/>
  <c r="L1782" i="7"/>
  <c r="H1782" i="7"/>
  <c r="G1782" i="7"/>
  <c r="F1782" i="7"/>
  <c r="E1782" i="7"/>
  <c r="D1782" i="7"/>
  <c r="C1782" i="7"/>
  <c r="K1782" i="7"/>
  <c r="B1782" i="7"/>
  <c r="L1766" i="7"/>
  <c r="H1766" i="7"/>
  <c r="G1766" i="7"/>
  <c r="F1766" i="7"/>
  <c r="E1766" i="7"/>
  <c r="D1766" i="7"/>
  <c r="C1766" i="7"/>
  <c r="B1766" i="7"/>
  <c r="K1766" i="7"/>
  <c r="L1750" i="7"/>
  <c r="H1750" i="7"/>
  <c r="G1750" i="7"/>
  <c r="F1750" i="7"/>
  <c r="E1750" i="7"/>
  <c r="D1750" i="7"/>
  <c r="C1750" i="7"/>
  <c r="K1750" i="7"/>
  <c r="L1734" i="7"/>
  <c r="H1734" i="7"/>
  <c r="G1734" i="7"/>
  <c r="F1734" i="7"/>
  <c r="E1734" i="7"/>
  <c r="D1734" i="7"/>
  <c r="C1734" i="7"/>
  <c r="B1734" i="7"/>
  <c r="K1734" i="7"/>
  <c r="L1718" i="7"/>
  <c r="H1718" i="7"/>
  <c r="G1718" i="7"/>
  <c r="F1718" i="7"/>
  <c r="E1718" i="7"/>
  <c r="D1718" i="7"/>
  <c r="C1718" i="7"/>
  <c r="B1718" i="7"/>
  <c r="K1718" i="7"/>
  <c r="L1702" i="7"/>
  <c r="G1702" i="7"/>
  <c r="F1702" i="7"/>
  <c r="H1702" i="7"/>
  <c r="E1702" i="7"/>
  <c r="D1702" i="7"/>
  <c r="C1702" i="7"/>
  <c r="K1702" i="7"/>
  <c r="B1702" i="7"/>
  <c r="L1686" i="7"/>
  <c r="H1686" i="7"/>
  <c r="G1686" i="7"/>
  <c r="F1686" i="7"/>
  <c r="E1686" i="7"/>
  <c r="D1686" i="7"/>
  <c r="B1686" i="7"/>
  <c r="K1686" i="7"/>
  <c r="C1686" i="7"/>
  <c r="L1670" i="7"/>
  <c r="H1670" i="7"/>
  <c r="G1670" i="7"/>
  <c r="F1670" i="7"/>
  <c r="E1670" i="7"/>
  <c r="D1670" i="7"/>
  <c r="C1670" i="7"/>
  <c r="B1670" i="7"/>
  <c r="K1670" i="7"/>
  <c r="L1654" i="7"/>
  <c r="H1654" i="7"/>
  <c r="G1654" i="7"/>
  <c r="F1654" i="7"/>
  <c r="E1654" i="7"/>
  <c r="D1654" i="7"/>
  <c r="C1654" i="7"/>
  <c r="K1654" i="7"/>
  <c r="B1654" i="7"/>
  <c r="L1638" i="7"/>
  <c r="H1638" i="7"/>
  <c r="F1638" i="7"/>
  <c r="G1638" i="7"/>
  <c r="E1638" i="7"/>
  <c r="D1638" i="7"/>
  <c r="B1638" i="7"/>
  <c r="C1638" i="7"/>
  <c r="K1638" i="7"/>
  <c r="L1622" i="7"/>
  <c r="H1622" i="7"/>
  <c r="G1622" i="7"/>
  <c r="F1622" i="7"/>
  <c r="E1622" i="7"/>
  <c r="D1622" i="7"/>
  <c r="C1622" i="7"/>
  <c r="B1622" i="7"/>
  <c r="K1622" i="7"/>
  <c r="L1606" i="7"/>
  <c r="H1606" i="7"/>
  <c r="G1606" i="7"/>
  <c r="E1606" i="7"/>
  <c r="F1606" i="7"/>
  <c r="D1606" i="7"/>
  <c r="C1606" i="7"/>
  <c r="B1606" i="7"/>
  <c r="K1606" i="7"/>
  <c r="L1590" i="7"/>
  <c r="H1590" i="7"/>
  <c r="F1590" i="7"/>
  <c r="G1590" i="7"/>
  <c r="E1590" i="7"/>
  <c r="D1590" i="7"/>
  <c r="B1590" i="7"/>
  <c r="C1590" i="7"/>
  <c r="K1590" i="7"/>
  <c r="L1574" i="7"/>
  <c r="H1574" i="7"/>
  <c r="G1574" i="7"/>
  <c r="F1574" i="7"/>
  <c r="E1574" i="7"/>
  <c r="D1574" i="7"/>
  <c r="C1574" i="7"/>
  <c r="K1574" i="7"/>
  <c r="B1574" i="7"/>
  <c r="L1558" i="7"/>
  <c r="H1558" i="7"/>
  <c r="G1558" i="7"/>
  <c r="F1558" i="7"/>
  <c r="E1558" i="7"/>
  <c r="D1558" i="7"/>
  <c r="B1558" i="7"/>
  <c r="C1558" i="7"/>
  <c r="K1558" i="7"/>
  <c r="L1542" i="7"/>
  <c r="H1542" i="7"/>
  <c r="G1542" i="7"/>
  <c r="E1542" i="7"/>
  <c r="F1542" i="7"/>
  <c r="D1542" i="7"/>
  <c r="C1542" i="7"/>
  <c r="B1542" i="7"/>
  <c r="K1542" i="7"/>
  <c r="L1526" i="7"/>
  <c r="H1526" i="7"/>
  <c r="G1526" i="7"/>
  <c r="F1526" i="7"/>
  <c r="E1526" i="7"/>
  <c r="D1526" i="7"/>
  <c r="C1526" i="7"/>
  <c r="K1526" i="7"/>
  <c r="L1510" i="7"/>
  <c r="H1510" i="7"/>
  <c r="F1510" i="7"/>
  <c r="G1510" i="7"/>
  <c r="E1510" i="7"/>
  <c r="D1510" i="7"/>
  <c r="C1510" i="7"/>
  <c r="B1510" i="7"/>
  <c r="K1510" i="7"/>
  <c r="L1494" i="7"/>
  <c r="G1494" i="7"/>
  <c r="H1494" i="7"/>
  <c r="F1494" i="7"/>
  <c r="E1494" i="7"/>
  <c r="D1494" i="7"/>
  <c r="C1494" i="7"/>
  <c r="K1494" i="7"/>
  <c r="B1494" i="7"/>
  <c r="L1478" i="7"/>
  <c r="H1478" i="7"/>
  <c r="G1478" i="7"/>
  <c r="F1478" i="7"/>
  <c r="E1478" i="7"/>
  <c r="D1478" i="7"/>
  <c r="C1478" i="7"/>
  <c r="B1478" i="7"/>
  <c r="K1478" i="7"/>
  <c r="L1462" i="7"/>
  <c r="H1462" i="7"/>
  <c r="F1462" i="7"/>
  <c r="G1462" i="7"/>
  <c r="E1462" i="7"/>
  <c r="D1462" i="7"/>
  <c r="C1462" i="7"/>
  <c r="B1462" i="7"/>
  <c r="K1462" i="7"/>
  <c r="L1446" i="7"/>
  <c r="H1446" i="7"/>
  <c r="G1446" i="7"/>
  <c r="F1446" i="7"/>
  <c r="E1446" i="7"/>
  <c r="D1446" i="7"/>
  <c r="C1446" i="7"/>
  <c r="K1446" i="7"/>
  <c r="B1446" i="7"/>
  <c r="L1430" i="7"/>
  <c r="H1430" i="7"/>
  <c r="G1430" i="7"/>
  <c r="F1430" i="7"/>
  <c r="E1430" i="7"/>
  <c r="D1430" i="7"/>
  <c r="B1430" i="7"/>
  <c r="K1430" i="7"/>
  <c r="L1414" i="7"/>
  <c r="H1414" i="7"/>
  <c r="G1414" i="7"/>
  <c r="E1414" i="7"/>
  <c r="F1414" i="7"/>
  <c r="D1414" i="7"/>
  <c r="C1414" i="7"/>
  <c r="B1414" i="7"/>
  <c r="K1414" i="7"/>
  <c r="L1398" i="7"/>
  <c r="H1398" i="7"/>
  <c r="G1398" i="7"/>
  <c r="F1398" i="7"/>
  <c r="E1398" i="7"/>
  <c r="D1398" i="7"/>
  <c r="C1398" i="7"/>
  <c r="K1398" i="7"/>
  <c r="L1382" i="7"/>
  <c r="H1382" i="7"/>
  <c r="G1382" i="7"/>
  <c r="F1382" i="7"/>
  <c r="E1382" i="7"/>
  <c r="D1382" i="7"/>
  <c r="C1382" i="7"/>
  <c r="B1382" i="7"/>
  <c r="K1382" i="7"/>
  <c r="L1366" i="7"/>
  <c r="H1366" i="7"/>
  <c r="G1366" i="7"/>
  <c r="F1366" i="7"/>
  <c r="E1366" i="7"/>
  <c r="D1366" i="7"/>
  <c r="C1366" i="7"/>
  <c r="K1366" i="7"/>
  <c r="B1366" i="7"/>
  <c r="L1350" i="7"/>
  <c r="H1350" i="7"/>
  <c r="F1350" i="7"/>
  <c r="G1350" i="7"/>
  <c r="E1350" i="7"/>
  <c r="D1350" i="7"/>
  <c r="C1350" i="7"/>
  <c r="B1350" i="7"/>
  <c r="K1350" i="7"/>
  <c r="L1334" i="7"/>
  <c r="H1334" i="7"/>
  <c r="G1334" i="7"/>
  <c r="F1334" i="7"/>
  <c r="E1334" i="7"/>
  <c r="D1334" i="7"/>
  <c r="C1334" i="7"/>
  <c r="B1334" i="7"/>
  <c r="L1318" i="7"/>
  <c r="H1318" i="7"/>
  <c r="G1318" i="7"/>
  <c r="E1318" i="7"/>
  <c r="D1318" i="7"/>
  <c r="F1318" i="7"/>
  <c r="C1318" i="7"/>
  <c r="B1318" i="7"/>
  <c r="L1302" i="7"/>
  <c r="H1302" i="7"/>
  <c r="G1302" i="7"/>
  <c r="F1302" i="7"/>
  <c r="E1302" i="7"/>
  <c r="D1302" i="7"/>
  <c r="K1302" i="7"/>
  <c r="C1302" i="7"/>
  <c r="B1302" i="7"/>
  <c r="L1286" i="7"/>
  <c r="H1286" i="7"/>
  <c r="G1286" i="7"/>
  <c r="F1286" i="7"/>
  <c r="E1286" i="7"/>
  <c r="D1286" i="7"/>
  <c r="C1286" i="7"/>
  <c r="B1286" i="7"/>
  <c r="K1286" i="7"/>
  <c r="L1270" i="7"/>
  <c r="H1270" i="7"/>
  <c r="G1270" i="7"/>
  <c r="F1270" i="7"/>
  <c r="D1270" i="7"/>
  <c r="E1270" i="7"/>
  <c r="C1270" i="7"/>
  <c r="B1270" i="7"/>
  <c r="K1270" i="7"/>
  <c r="L1254" i="7"/>
  <c r="H1254" i="7"/>
  <c r="F1254" i="7"/>
  <c r="G1254" i="7"/>
  <c r="D1254" i="7"/>
  <c r="E1254" i="7"/>
  <c r="C1254" i="7"/>
  <c r="K1254" i="7"/>
  <c r="B1254" i="7"/>
  <c r="L1238" i="7"/>
  <c r="H1238" i="7"/>
  <c r="G1238" i="7"/>
  <c r="F1238" i="7"/>
  <c r="E1238" i="7"/>
  <c r="D1238" i="7"/>
  <c r="C1238" i="7"/>
  <c r="B1238" i="7"/>
  <c r="L1222" i="7"/>
  <c r="H1222" i="7"/>
  <c r="F1222" i="7"/>
  <c r="D1222" i="7"/>
  <c r="E1222" i="7"/>
  <c r="G1222" i="7"/>
  <c r="C1222" i="7"/>
  <c r="B1222" i="7"/>
  <c r="K1222" i="7"/>
  <c r="L1206" i="7"/>
  <c r="H1206" i="7"/>
  <c r="G1206" i="7"/>
  <c r="F1206" i="7"/>
  <c r="D1206" i="7"/>
  <c r="E1206" i="7"/>
  <c r="B1206" i="7"/>
  <c r="K1206" i="7"/>
  <c r="L1190" i="7"/>
  <c r="H1190" i="7"/>
  <c r="F1190" i="7"/>
  <c r="G1190" i="7"/>
  <c r="E1190" i="7"/>
  <c r="D1190" i="7"/>
  <c r="C1190" i="7"/>
  <c r="B1190" i="7"/>
  <c r="K1190" i="7"/>
  <c r="L1174" i="7"/>
  <c r="H1174" i="7"/>
  <c r="G1174" i="7"/>
  <c r="F1174" i="7"/>
  <c r="E1174" i="7"/>
  <c r="D1174" i="7"/>
  <c r="B1174" i="7"/>
  <c r="C1174" i="7"/>
  <c r="L1158" i="7"/>
  <c r="H1158" i="7"/>
  <c r="G1158" i="7"/>
  <c r="E1158" i="7"/>
  <c r="F1158" i="7"/>
  <c r="D1158" i="7"/>
  <c r="B1158" i="7"/>
  <c r="C1158" i="7"/>
  <c r="L1142" i="7"/>
  <c r="H1142" i="7"/>
  <c r="G1142" i="7"/>
  <c r="F1142" i="7"/>
  <c r="E1142" i="7"/>
  <c r="D1142" i="7"/>
  <c r="B1142" i="7"/>
  <c r="C1142" i="7"/>
  <c r="L1126" i="7"/>
  <c r="H1126" i="7"/>
  <c r="G1126" i="7"/>
  <c r="F1126" i="7"/>
  <c r="E1126" i="7"/>
  <c r="D1126" i="7"/>
  <c r="B1126" i="7"/>
  <c r="C1126" i="7"/>
  <c r="K1126" i="7"/>
  <c r="L1110" i="7"/>
  <c r="G1110" i="7"/>
  <c r="H1110" i="7"/>
  <c r="F1110" i="7"/>
  <c r="E1110" i="7"/>
  <c r="D1110" i="7"/>
  <c r="B1110" i="7"/>
  <c r="C1110" i="7"/>
  <c r="K1110" i="7"/>
  <c r="L1094" i="7"/>
  <c r="H1094" i="7"/>
  <c r="G1094" i="7"/>
  <c r="F1094" i="7"/>
  <c r="E1094" i="7"/>
  <c r="D1094" i="7"/>
  <c r="B1094" i="7"/>
  <c r="C1094" i="7"/>
  <c r="K1094" i="7"/>
  <c r="L1078" i="7"/>
  <c r="H1078" i="7"/>
  <c r="G1078" i="7"/>
  <c r="F1078" i="7"/>
  <c r="E1078" i="7"/>
  <c r="D1078" i="7"/>
  <c r="B1078" i="7"/>
  <c r="C1078" i="7"/>
  <c r="L1062" i="7"/>
  <c r="H1062" i="7"/>
  <c r="G1062" i="7"/>
  <c r="E1062" i="7"/>
  <c r="F1062" i="7"/>
  <c r="D1062" i="7"/>
  <c r="C1062" i="7"/>
  <c r="B1062" i="7"/>
  <c r="K1062" i="7"/>
  <c r="L1046" i="7"/>
  <c r="H1046" i="7"/>
  <c r="F1046" i="7"/>
  <c r="E1046" i="7"/>
  <c r="G1046" i="7"/>
  <c r="D1046" i="7"/>
  <c r="B1046" i="7"/>
  <c r="C1046" i="7"/>
  <c r="K1046" i="7"/>
  <c r="L1030" i="7"/>
  <c r="H1030" i="7"/>
  <c r="G1030" i="7"/>
  <c r="F1030" i="7"/>
  <c r="E1030" i="7"/>
  <c r="D1030" i="7"/>
  <c r="B1030" i="7"/>
  <c r="C1030" i="7"/>
  <c r="K1030" i="7"/>
  <c r="L1014" i="7"/>
  <c r="H1014" i="7"/>
  <c r="G1014" i="7"/>
  <c r="F1014" i="7"/>
  <c r="E1014" i="7"/>
  <c r="D1014" i="7"/>
  <c r="B1014" i="7"/>
  <c r="C1014" i="7"/>
  <c r="L998" i="7"/>
  <c r="H998" i="7"/>
  <c r="G998" i="7"/>
  <c r="F998" i="7"/>
  <c r="E998" i="7"/>
  <c r="D998" i="7"/>
  <c r="B998" i="7"/>
  <c r="C998" i="7"/>
  <c r="K998" i="7"/>
  <c r="L982" i="7"/>
  <c r="H982" i="7"/>
  <c r="F982" i="7"/>
  <c r="G982" i="7"/>
  <c r="E982" i="7"/>
  <c r="D982" i="7"/>
  <c r="B982" i="7"/>
  <c r="C982" i="7"/>
  <c r="K982" i="7"/>
  <c r="L966" i="7"/>
  <c r="H966" i="7"/>
  <c r="G966" i="7"/>
  <c r="F966" i="7"/>
  <c r="D966" i="7"/>
  <c r="E966" i="7"/>
  <c r="C966" i="7"/>
  <c r="B966" i="7"/>
  <c r="K966" i="7"/>
  <c r="L950" i="7"/>
  <c r="H950" i="7"/>
  <c r="G950" i="7"/>
  <c r="F950" i="7"/>
  <c r="D950" i="7"/>
  <c r="E950" i="7"/>
  <c r="B950" i="7"/>
  <c r="C950" i="7"/>
  <c r="L934" i="7"/>
  <c r="G934" i="7"/>
  <c r="H934" i="7"/>
  <c r="F934" i="7"/>
  <c r="D934" i="7"/>
  <c r="E934" i="7"/>
  <c r="B934" i="7"/>
  <c r="C934" i="7"/>
  <c r="K934" i="7"/>
  <c r="L918" i="7"/>
  <c r="H918" i="7"/>
  <c r="G918" i="7"/>
  <c r="F918" i="7"/>
  <c r="E918" i="7"/>
  <c r="D918" i="7"/>
  <c r="B918" i="7"/>
  <c r="C918" i="7"/>
  <c r="L902" i="7"/>
  <c r="H902" i="7"/>
  <c r="G902" i="7"/>
  <c r="F902" i="7"/>
  <c r="E902" i="7"/>
  <c r="D902" i="7"/>
  <c r="B902" i="7"/>
  <c r="C902" i="7"/>
  <c r="L886" i="7"/>
  <c r="H886" i="7"/>
  <c r="G886" i="7"/>
  <c r="F886" i="7"/>
  <c r="E886" i="7"/>
  <c r="D886" i="7"/>
  <c r="B886" i="7"/>
  <c r="C886" i="7"/>
  <c r="K886" i="7"/>
  <c r="L870" i="7"/>
  <c r="H870" i="7"/>
  <c r="G870" i="7"/>
  <c r="F870" i="7"/>
  <c r="E870" i="7"/>
  <c r="D870" i="7"/>
  <c r="B870" i="7"/>
  <c r="C870" i="7"/>
  <c r="K870" i="7"/>
  <c r="L854" i="7"/>
  <c r="H854" i="7"/>
  <c r="G854" i="7"/>
  <c r="F854" i="7"/>
  <c r="E854" i="7"/>
  <c r="D854" i="7"/>
  <c r="B854" i="7"/>
  <c r="C854" i="7"/>
  <c r="L838" i="7"/>
  <c r="H838" i="7"/>
  <c r="G838" i="7"/>
  <c r="F838" i="7"/>
  <c r="E838" i="7"/>
  <c r="D838" i="7"/>
  <c r="B838" i="7"/>
  <c r="C838" i="7"/>
  <c r="K838" i="7"/>
  <c r="L822" i="7"/>
  <c r="H822" i="7"/>
  <c r="G822" i="7"/>
  <c r="F822" i="7"/>
  <c r="E822" i="7"/>
  <c r="D822" i="7"/>
  <c r="B822" i="7"/>
  <c r="C822" i="7"/>
  <c r="K822" i="7"/>
  <c r="L806" i="7"/>
  <c r="H806" i="7"/>
  <c r="G806" i="7"/>
  <c r="F806" i="7"/>
  <c r="E806" i="7"/>
  <c r="D806" i="7"/>
  <c r="B806" i="7"/>
  <c r="C806" i="7"/>
  <c r="L790" i="7"/>
  <c r="H790" i="7"/>
  <c r="G790" i="7"/>
  <c r="F790" i="7"/>
  <c r="E790" i="7"/>
  <c r="D790" i="7"/>
  <c r="B790" i="7"/>
  <c r="C790" i="7"/>
  <c r="K790" i="7"/>
  <c r="L774" i="7"/>
  <c r="H774" i="7"/>
  <c r="G774" i="7"/>
  <c r="F774" i="7"/>
  <c r="E774" i="7"/>
  <c r="D774" i="7"/>
  <c r="B774" i="7"/>
  <c r="C774" i="7"/>
  <c r="K774" i="7"/>
  <c r="L758" i="7"/>
  <c r="H758" i="7"/>
  <c r="G758" i="7"/>
  <c r="F758" i="7"/>
  <c r="E758" i="7"/>
  <c r="D758" i="7"/>
  <c r="B758" i="7"/>
  <c r="C758" i="7"/>
  <c r="K758" i="7"/>
  <c r="L742" i="7"/>
  <c r="H742" i="7"/>
  <c r="G742" i="7"/>
  <c r="F742" i="7"/>
  <c r="E742" i="7"/>
  <c r="D742" i="7"/>
  <c r="B742" i="7"/>
  <c r="C742" i="7"/>
  <c r="K742" i="7"/>
  <c r="L726" i="7"/>
  <c r="H726" i="7"/>
  <c r="G726" i="7"/>
  <c r="F726" i="7"/>
  <c r="E726" i="7"/>
  <c r="D726" i="7"/>
  <c r="B726" i="7"/>
  <c r="C726" i="7"/>
  <c r="K726" i="7"/>
  <c r="L710" i="7"/>
  <c r="H710" i="7"/>
  <c r="G710" i="7"/>
  <c r="F710" i="7"/>
  <c r="D710" i="7"/>
  <c r="E710" i="7"/>
  <c r="B710" i="7"/>
  <c r="C710" i="7"/>
  <c r="K710" i="7"/>
  <c r="L694" i="7"/>
  <c r="H694" i="7"/>
  <c r="G694" i="7"/>
  <c r="F694" i="7"/>
  <c r="E694" i="7"/>
  <c r="D694" i="7"/>
  <c r="B694" i="7"/>
  <c r="C694" i="7"/>
  <c r="L678" i="7"/>
  <c r="H678" i="7"/>
  <c r="G678" i="7"/>
  <c r="F678" i="7"/>
  <c r="E678" i="7"/>
  <c r="D678" i="7"/>
  <c r="B678" i="7"/>
  <c r="C678" i="7"/>
  <c r="K678" i="7"/>
  <c r="L662" i="7"/>
  <c r="H662" i="7"/>
  <c r="G662" i="7"/>
  <c r="F662" i="7"/>
  <c r="E662" i="7"/>
  <c r="D662" i="7"/>
  <c r="B662" i="7"/>
  <c r="C662" i="7"/>
  <c r="K662" i="7"/>
  <c r="L646" i="7"/>
  <c r="H646" i="7"/>
  <c r="G646" i="7"/>
  <c r="F646" i="7"/>
  <c r="E646" i="7"/>
  <c r="D646" i="7"/>
  <c r="B646" i="7"/>
  <c r="C646" i="7"/>
  <c r="L630" i="7"/>
  <c r="H630" i="7"/>
  <c r="G630" i="7"/>
  <c r="F630" i="7"/>
  <c r="E630" i="7"/>
  <c r="D630" i="7"/>
  <c r="B630" i="7"/>
  <c r="C630" i="7"/>
  <c r="K630" i="7"/>
  <c r="L614" i="7"/>
  <c r="H614" i="7"/>
  <c r="G614" i="7"/>
  <c r="F614" i="7"/>
  <c r="D614" i="7"/>
  <c r="B614" i="7"/>
  <c r="E614" i="7"/>
  <c r="C614" i="7"/>
  <c r="K614" i="7"/>
  <c r="L598" i="7"/>
  <c r="H598" i="7"/>
  <c r="G598" i="7"/>
  <c r="F598" i="7"/>
  <c r="E598" i="7"/>
  <c r="C598" i="7"/>
  <c r="B598" i="7"/>
  <c r="D598" i="7"/>
  <c r="K598" i="7"/>
  <c r="L582" i="7"/>
  <c r="H582" i="7"/>
  <c r="G582" i="7"/>
  <c r="F582" i="7"/>
  <c r="E582" i="7"/>
  <c r="D582" i="7"/>
  <c r="B582" i="7"/>
  <c r="C582" i="7"/>
  <c r="K582" i="7"/>
  <c r="L566" i="7"/>
  <c r="H566" i="7"/>
  <c r="G566" i="7"/>
  <c r="F566" i="7"/>
  <c r="E566" i="7"/>
  <c r="D566" i="7"/>
  <c r="B566" i="7"/>
  <c r="C566" i="7"/>
  <c r="L550" i="7"/>
  <c r="H550" i="7"/>
  <c r="G550" i="7"/>
  <c r="F550" i="7"/>
  <c r="E550" i="7"/>
  <c r="D550" i="7"/>
  <c r="B550" i="7"/>
  <c r="C550" i="7"/>
  <c r="K550" i="7"/>
  <c r="L534" i="7"/>
  <c r="H534" i="7"/>
  <c r="G534" i="7"/>
  <c r="F534" i="7"/>
  <c r="E534" i="7"/>
  <c r="D534" i="7"/>
  <c r="B534" i="7"/>
  <c r="C534" i="7"/>
  <c r="L518" i="7"/>
  <c r="H518" i="7"/>
  <c r="G518" i="7"/>
  <c r="F518" i="7"/>
  <c r="D518" i="7"/>
  <c r="E518" i="7"/>
  <c r="B518" i="7"/>
  <c r="C518" i="7"/>
  <c r="K518" i="7"/>
  <c r="L502" i="7"/>
  <c r="H502" i="7"/>
  <c r="G502" i="7"/>
  <c r="F502" i="7"/>
  <c r="E502" i="7"/>
  <c r="D502" i="7"/>
  <c r="B502" i="7"/>
  <c r="C502" i="7"/>
  <c r="L486" i="7"/>
  <c r="H486" i="7"/>
  <c r="F486" i="7"/>
  <c r="G486" i="7"/>
  <c r="E486" i="7"/>
  <c r="D486" i="7"/>
  <c r="B486" i="7"/>
  <c r="C486" i="7"/>
  <c r="K486" i="7"/>
  <c r="L470" i="7"/>
  <c r="H470" i="7"/>
  <c r="G470" i="7"/>
  <c r="F470" i="7"/>
  <c r="D470" i="7"/>
  <c r="E470" i="7"/>
  <c r="B470" i="7"/>
  <c r="C470" i="7"/>
  <c r="L454" i="7"/>
  <c r="H454" i="7"/>
  <c r="G454" i="7"/>
  <c r="F454" i="7"/>
  <c r="E454" i="7"/>
  <c r="D454" i="7"/>
  <c r="B454" i="7"/>
  <c r="C454" i="7"/>
  <c r="K454" i="7"/>
  <c r="L438" i="7"/>
  <c r="H438" i="7"/>
  <c r="F438" i="7"/>
  <c r="G438" i="7"/>
  <c r="E438" i="7"/>
  <c r="D438" i="7"/>
  <c r="B438" i="7"/>
  <c r="C438" i="7"/>
  <c r="L422" i="7"/>
  <c r="H422" i="7"/>
  <c r="G422" i="7"/>
  <c r="F422" i="7"/>
  <c r="E422" i="7"/>
  <c r="D422" i="7"/>
  <c r="B422" i="7"/>
  <c r="C422" i="7"/>
  <c r="K422" i="7"/>
  <c r="L406" i="7"/>
  <c r="H406" i="7"/>
  <c r="G406" i="7"/>
  <c r="F406" i="7"/>
  <c r="E406" i="7"/>
  <c r="D406" i="7"/>
  <c r="B406" i="7"/>
  <c r="C406" i="7"/>
  <c r="L390" i="7"/>
  <c r="H390" i="7"/>
  <c r="G390" i="7"/>
  <c r="F390" i="7"/>
  <c r="D390" i="7"/>
  <c r="E390" i="7"/>
  <c r="B390" i="7"/>
  <c r="C390" i="7"/>
  <c r="K390" i="7"/>
  <c r="L374" i="7"/>
  <c r="H374" i="7"/>
  <c r="G374" i="7"/>
  <c r="F374" i="7"/>
  <c r="E374" i="7"/>
  <c r="D374" i="7"/>
  <c r="B374" i="7"/>
  <c r="C374" i="7"/>
  <c r="K374" i="7"/>
  <c r="L358" i="7"/>
  <c r="H358" i="7"/>
  <c r="G358" i="7"/>
  <c r="F358" i="7"/>
  <c r="E358" i="7"/>
  <c r="D358" i="7"/>
  <c r="B358" i="7"/>
  <c r="C358" i="7"/>
  <c r="L342" i="7"/>
  <c r="H342" i="7"/>
  <c r="G342" i="7"/>
  <c r="F342" i="7"/>
  <c r="E342" i="7"/>
  <c r="D342" i="7"/>
  <c r="B342" i="7"/>
  <c r="C342" i="7"/>
  <c r="K342" i="7"/>
  <c r="L326" i="7"/>
  <c r="H326" i="7"/>
  <c r="G326" i="7"/>
  <c r="F326" i="7"/>
  <c r="E326" i="7"/>
  <c r="D326" i="7"/>
  <c r="C326" i="7"/>
  <c r="B326" i="7"/>
  <c r="K326" i="7"/>
  <c r="L310" i="7"/>
  <c r="H310" i="7"/>
  <c r="G310" i="7"/>
  <c r="F310" i="7"/>
  <c r="E310" i="7"/>
  <c r="D310" i="7"/>
  <c r="C310" i="7"/>
  <c r="B310" i="7"/>
  <c r="K310" i="7"/>
  <c r="L294" i="7"/>
  <c r="H294" i="7"/>
  <c r="G294" i="7"/>
  <c r="F294" i="7"/>
  <c r="E294" i="7"/>
  <c r="C294" i="7"/>
  <c r="D294" i="7"/>
  <c r="B294" i="7"/>
  <c r="K294" i="7"/>
  <c r="L278" i="7"/>
  <c r="H278" i="7"/>
  <c r="G278" i="7"/>
  <c r="F278" i="7"/>
  <c r="E278" i="7"/>
  <c r="D278" i="7"/>
  <c r="C278" i="7"/>
  <c r="B278" i="7"/>
  <c r="K278" i="7"/>
  <c r="L262" i="7"/>
  <c r="H262" i="7"/>
  <c r="G262" i="7"/>
  <c r="F262" i="7"/>
  <c r="E262" i="7"/>
  <c r="D262" i="7"/>
  <c r="B262" i="7"/>
  <c r="C262" i="7"/>
  <c r="K262" i="7"/>
  <c r="L246" i="7"/>
  <c r="H246" i="7"/>
  <c r="G246" i="7"/>
  <c r="F246" i="7"/>
  <c r="E246" i="7"/>
  <c r="C246" i="7"/>
  <c r="B246" i="7"/>
  <c r="D246" i="7"/>
  <c r="K246" i="7"/>
  <c r="L230" i="7"/>
  <c r="H230" i="7"/>
  <c r="F230" i="7"/>
  <c r="G230" i="7"/>
  <c r="E230" i="7"/>
  <c r="D230" i="7"/>
  <c r="C230" i="7"/>
  <c r="B230" i="7"/>
  <c r="K230" i="7"/>
  <c r="L214" i="7"/>
  <c r="H214" i="7"/>
  <c r="G214" i="7"/>
  <c r="F214" i="7"/>
  <c r="E214" i="7"/>
  <c r="D214" i="7"/>
  <c r="B214" i="7"/>
  <c r="C214" i="7"/>
  <c r="L198" i="7"/>
  <c r="H198" i="7"/>
  <c r="G198" i="7"/>
  <c r="F198" i="7"/>
  <c r="E198" i="7"/>
  <c r="D198" i="7"/>
  <c r="B198" i="7"/>
  <c r="C198" i="7"/>
  <c r="K198" i="7"/>
  <c r="L182" i="7"/>
  <c r="H182" i="7"/>
  <c r="F182" i="7"/>
  <c r="G182" i="7"/>
  <c r="E182" i="7"/>
  <c r="D182" i="7"/>
  <c r="B182" i="7"/>
  <c r="C182" i="7"/>
  <c r="K182" i="7"/>
  <c r="L166" i="7"/>
  <c r="G166" i="7"/>
  <c r="H166" i="7"/>
  <c r="F166" i="7"/>
  <c r="E166" i="7"/>
  <c r="D166" i="7"/>
  <c r="C166" i="7"/>
  <c r="B166" i="7"/>
  <c r="K166" i="7"/>
  <c r="L150" i="7"/>
  <c r="H150" i="7"/>
  <c r="G150" i="7"/>
  <c r="F150" i="7"/>
  <c r="E150" i="7"/>
  <c r="D150" i="7"/>
  <c r="B150" i="7"/>
  <c r="C150" i="7"/>
  <c r="K150" i="7"/>
  <c r="L134" i="7"/>
  <c r="H134" i="7"/>
  <c r="G134" i="7"/>
  <c r="F134" i="7"/>
  <c r="E134" i="7"/>
  <c r="C134" i="7"/>
  <c r="D134" i="7"/>
  <c r="B134" i="7"/>
  <c r="K134" i="7"/>
  <c r="L118" i="7"/>
  <c r="H118" i="7"/>
  <c r="G118" i="7"/>
  <c r="F118" i="7"/>
  <c r="E118" i="7"/>
  <c r="D118" i="7"/>
  <c r="C118" i="7"/>
  <c r="B118" i="7"/>
  <c r="K118" i="7"/>
  <c r="L102" i="7"/>
  <c r="H102" i="7"/>
  <c r="G102" i="7"/>
  <c r="F102" i="7"/>
  <c r="E102" i="7"/>
  <c r="D102" i="7"/>
  <c r="C102" i="7"/>
  <c r="B102" i="7"/>
  <c r="K102" i="7"/>
  <c r="L86" i="7"/>
  <c r="H86" i="7"/>
  <c r="G86" i="7"/>
  <c r="F86" i="7"/>
  <c r="E86" i="7"/>
  <c r="D86" i="7"/>
  <c r="B86" i="7"/>
  <c r="C86" i="7"/>
  <c r="K86" i="7"/>
  <c r="L70" i="7"/>
  <c r="G70" i="7"/>
  <c r="H70" i="7"/>
  <c r="F70" i="7"/>
  <c r="E70" i="7"/>
  <c r="D70" i="7"/>
  <c r="C70" i="7"/>
  <c r="B70" i="7"/>
  <c r="L54" i="7"/>
  <c r="H54" i="7"/>
  <c r="G54" i="7"/>
  <c r="F54" i="7"/>
  <c r="E54" i="7"/>
  <c r="D54" i="7"/>
  <c r="C54" i="7"/>
  <c r="B54" i="7"/>
  <c r="K54" i="7"/>
  <c r="L38" i="7"/>
  <c r="H38" i="7"/>
  <c r="G38" i="7"/>
  <c r="F38" i="7"/>
  <c r="E38" i="7"/>
  <c r="D38" i="7"/>
  <c r="C38" i="7"/>
  <c r="B38" i="7"/>
  <c r="K38" i="7"/>
  <c r="L22" i="7"/>
  <c r="H22" i="7"/>
  <c r="G22" i="7"/>
  <c r="F22" i="7"/>
  <c r="E22" i="7"/>
  <c r="D22" i="7"/>
  <c r="C22" i="7"/>
  <c r="B22" i="7"/>
  <c r="K22" i="7"/>
  <c r="K1985" i="7"/>
  <c r="K1964" i="7"/>
  <c r="K1500" i="7"/>
  <c r="K1370" i="7"/>
  <c r="K1258" i="7"/>
  <c r="K1158" i="7"/>
  <c r="K1098" i="7"/>
  <c r="K1049" i="7"/>
  <c r="K991" i="7"/>
  <c r="K922" i="7"/>
  <c r="K777" i="7"/>
  <c r="K694" i="7"/>
  <c r="K616" i="7"/>
  <c r="K502" i="7"/>
  <c r="K358" i="7"/>
  <c r="K201" i="7"/>
  <c r="B1526" i="7"/>
  <c r="B476" i="7"/>
  <c r="C1796" i="7"/>
  <c r="C1002" i="7"/>
  <c r="D1673" i="7"/>
  <c r="L1989" i="7"/>
  <c r="H1989" i="7"/>
  <c r="G1989" i="7"/>
  <c r="E1989" i="7"/>
  <c r="F1989" i="7"/>
  <c r="D1989" i="7"/>
  <c r="C1989" i="7"/>
  <c r="B1989" i="7"/>
  <c r="L1973" i="7"/>
  <c r="H1973" i="7"/>
  <c r="G1973" i="7"/>
  <c r="F1973" i="7"/>
  <c r="E1973" i="7"/>
  <c r="D1973" i="7"/>
  <c r="B1973" i="7"/>
  <c r="L1957" i="7"/>
  <c r="H1957" i="7"/>
  <c r="G1957" i="7"/>
  <c r="E1957" i="7"/>
  <c r="F1957" i="7"/>
  <c r="D1957" i="7"/>
  <c r="B1957" i="7"/>
  <c r="C1957" i="7"/>
  <c r="L1941" i="7"/>
  <c r="H1941" i="7"/>
  <c r="G1941" i="7"/>
  <c r="E1941" i="7"/>
  <c r="F1941" i="7"/>
  <c r="D1941" i="7"/>
  <c r="B1941" i="7"/>
  <c r="C1941" i="7"/>
  <c r="L1925" i="7"/>
  <c r="H1925" i="7"/>
  <c r="G1925" i="7"/>
  <c r="F1925" i="7"/>
  <c r="E1925" i="7"/>
  <c r="D1925" i="7"/>
  <c r="B1925" i="7"/>
  <c r="C1925" i="7"/>
  <c r="L1909" i="7"/>
  <c r="H1909" i="7"/>
  <c r="F1909" i="7"/>
  <c r="G1909" i="7"/>
  <c r="E1909" i="7"/>
  <c r="D1909" i="7"/>
  <c r="B1909" i="7"/>
  <c r="C1909" i="7"/>
  <c r="L1893" i="7"/>
  <c r="H1893" i="7"/>
  <c r="G1893" i="7"/>
  <c r="F1893" i="7"/>
  <c r="E1893" i="7"/>
  <c r="D1893" i="7"/>
  <c r="B1893" i="7"/>
  <c r="C1893" i="7"/>
  <c r="L1877" i="7"/>
  <c r="H1877" i="7"/>
  <c r="G1877" i="7"/>
  <c r="F1877" i="7"/>
  <c r="E1877" i="7"/>
  <c r="D1877" i="7"/>
  <c r="C1877" i="7"/>
  <c r="B1877" i="7"/>
  <c r="L1861" i="7"/>
  <c r="H1861" i="7"/>
  <c r="G1861" i="7"/>
  <c r="F1861" i="7"/>
  <c r="E1861" i="7"/>
  <c r="D1861" i="7"/>
  <c r="C1861" i="7"/>
  <c r="B1861" i="7"/>
  <c r="L1845" i="7"/>
  <c r="H1845" i="7"/>
  <c r="G1845" i="7"/>
  <c r="F1845" i="7"/>
  <c r="E1845" i="7"/>
  <c r="D1845" i="7"/>
  <c r="B1845" i="7"/>
  <c r="C1845" i="7"/>
  <c r="L1829" i="7"/>
  <c r="H1829" i="7"/>
  <c r="G1829" i="7"/>
  <c r="F1829" i="7"/>
  <c r="E1829" i="7"/>
  <c r="D1829" i="7"/>
  <c r="C1829" i="7"/>
  <c r="B1829" i="7"/>
  <c r="L1813" i="7"/>
  <c r="H1813" i="7"/>
  <c r="G1813" i="7"/>
  <c r="F1813" i="7"/>
  <c r="E1813" i="7"/>
  <c r="D1813" i="7"/>
  <c r="C1813" i="7"/>
  <c r="B1813" i="7"/>
  <c r="L1797" i="7"/>
  <c r="G1797" i="7"/>
  <c r="H1797" i="7"/>
  <c r="F1797" i="7"/>
  <c r="E1797" i="7"/>
  <c r="D1797" i="7"/>
  <c r="C1797" i="7"/>
  <c r="B1797" i="7"/>
  <c r="L1781" i="7"/>
  <c r="H1781" i="7"/>
  <c r="G1781" i="7"/>
  <c r="F1781" i="7"/>
  <c r="E1781" i="7"/>
  <c r="D1781" i="7"/>
  <c r="C1781" i="7"/>
  <c r="B1781" i="7"/>
  <c r="L1765" i="7"/>
  <c r="H1765" i="7"/>
  <c r="G1765" i="7"/>
  <c r="F1765" i="7"/>
  <c r="E1765" i="7"/>
  <c r="D1765" i="7"/>
  <c r="B1765" i="7"/>
  <c r="C1765" i="7"/>
  <c r="L1749" i="7"/>
  <c r="H1749" i="7"/>
  <c r="G1749" i="7"/>
  <c r="F1749" i="7"/>
  <c r="E1749" i="7"/>
  <c r="D1749" i="7"/>
  <c r="B1749" i="7"/>
  <c r="C1749" i="7"/>
  <c r="L1733" i="7"/>
  <c r="H1733" i="7"/>
  <c r="G1733" i="7"/>
  <c r="F1733" i="7"/>
  <c r="E1733" i="7"/>
  <c r="D1733" i="7"/>
  <c r="B1733" i="7"/>
  <c r="C1733" i="7"/>
  <c r="L1717" i="7"/>
  <c r="H1717" i="7"/>
  <c r="G1717" i="7"/>
  <c r="F1717" i="7"/>
  <c r="E1717" i="7"/>
  <c r="D1717" i="7"/>
  <c r="C1717" i="7"/>
  <c r="B1717" i="7"/>
  <c r="L1701" i="7"/>
  <c r="H1701" i="7"/>
  <c r="G1701" i="7"/>
  <c r="F1701" i="7"/>
  <c r="E1701" i="7"/>
  <c r="D1701" i="7"/>
  <c r="C1701" i="7"/>
  <c r="B1701" i="7"/>
  <c r="L1685" i="7"/>
  <c r="H1685" i="7"/>
  <c r="G1685" i="7"/>
  <c r="F1685" i="7"/>
  <c r="E1685" i="7"/>
  <c r="D1685" i="7"/>
  <c r="C1685" i="7"/>
  <c r="B1685" i="7"/>
  <c r="L1669" i="7"/>
  <c r="H1669" i="7"/>
  <c r="G1669" i="7"/>
  <c r="F1669" i="7"/>
  <c r="E1669" i="7"/>
  <c r="D1669" i="7"/>
  <c r="C1669" i="7"/>
  <c r="B1669" i="7"/>
  <c r="L1653" i="7"/>
  <c r="H1653" i="7"/>
  <c r="G1653" i="7"/>
  <c r="F1653" i="7"/>
  <c r="E1653" i="7"/>
  <c r="D1653" i="7"/>
  <c r="C1653" i="7"/>
  <c r="B1653" i="7"/>
  <c r="L1637" i="7"/>
  <c r="H1637" i="7"/>
  <c r="G1637" i="7"/>
  <c r="F1637" i="7"/>
  <c r="E1637" i="7"/>
  <c r="D1637" i="7"/>
  <c r="B1637" i="7"/>
  <c r="C1637" i="7"/>
  <c r="L1621" i="7"/>
  <c r="H1621" i="7"/>
  <c r="G1621" i="7"/>
  <c r="F1621" i="7"/>
  <c r="E1621" i="7"/>
  <c r="D1621" i="7"/>
  <c r="B1621" i="7"/>
  <c r="C1621" i="7"/>
  <c r="L1605" i="7"/>
  <c r="H1605" i="7"/>
  <c r="G1605" i="7"/>
  <c r="E1605" i="7"/>
  <c r="F1605" i="7"/>
  <c r="D1605" i="7"/>
  <c r="C1605" i="7"/>
  <c r="B1605" i="7"/>
  <c r="L1589" i="7"/>
  <c r="H1589" i="7"/>
  <c r="F1589" i="7"/>
  <c r="G1589" i="7"/>
  <c r="E1589" i="7"/>
  <c r="D1589" i="7"/>
  <c r="C1589" i="7"/>
  <c r="B1589" i="7"/>
  <c r="L1573" i="7"/>
  <c r="H1573" i="7"/>
  <c r="G1573" i="7"/>
  <c r="F1573" i="7"/>
  <c r="E1573" i="7"/>
  <c r="D1573" i="7"/>
  <c r="B1573" i="7"/>
  <c r="C1573" i="7"/>
  <c r="L1557" i="7"/>
  <c r="H1557" i="7"/>
  <c r="G1557" i="7"/>
  <c r="F1557" i="7"/>
  <c r="E1557" i="7"/>
  <c r="D1557" i="7"/>
  <c r="C1557" i="7"/>
  <c r="B1557" i="7"/>
  <c r="L1541" i="7"/>
  <c r="H1541" i="7"/>
  <c r="G1541" i="7"/>
  <c r="E1541" i="7"/>
  <c r="F1541" i="7"/>
  <c r="D1541" i="7"/>
  <c r="C1541" i="7"/>
  <c r="B1541" i="7"/>
  <c r="L1525" i="7"/>
  <c r="H1525" i="7"/>
  <c r="G1525" i="7"/>
  <c r="F1525" i="7"/>
  <c r="E1525" i="7"/>
  <c r="D1525" i="7"/>
  <c r="C1525" i="7"/>
  <c r="B1525" i="7"/>
  <c r="L1509" i="7"/>
  <c r="H1509" i="7"/>
  <c r="G1509" i="7"/>
  <c r="F1509" i="7"/>
  <c r="E1509" i="7"/>
  <c r="D1509" i="7"/>
  <c r="B1509" i="7"/>
  <c r="C1509" i="7"/>
  <c r="L1493" i="7"/>
  <c r="H1493" i="7"/>
  <c r="G1493" i="7"/>
  <c r="F1493" i="7"/>
  <c r="E1493" i="7"/>
  <c r="D1493" i="7"/>
  <c r="B1493" i="7"/>
  <c r="C1493" i="7"/>
  <c r="L1477" i="7"/>
  <c r="H1477" i="7"/>
  <c r="G1477" i="7"/>
  <c r="E1477" i="7"/>
  <c r="F1477" i="7"/>
  <c r="D1477" i="7"/>
  <c r="B1477" i="7"/>
  <c r="C1477" i="7"/>
  <c r="L1461" i="7"/>
  <c r="H1461" i="7"/>
  <c r="F1461" i="7"/>
  <c r="G1461" i="7"/>
  <c r="E1461" i="7"/>
  <c r="D1461" i="7"/>
  <c r="C1461" i="7"/>
  <c r="B1461" i="7"/>
  <c r="L1445" i="7"/>
  <c r="H1445" i="7"/>
  <c r="G1445" i="7"/>
  <c r="F1445" i="7"/>
  <c r="E1445" i="7"/>
  <c r="D1445" i="7"/>
  <c r="B1445" i="7"/>
  <c r="C1445" i="7"/>
  <c r="L1429" i="7"/>
  <c r="H1429" i="7"/>
  <c r="G1429" i="7"/>
  <c r="F1429" i="7"/>
  <c r="E1429" i="7"/>
  <c r="D1429" i="7"/>
  <c r="C1429" i="7"/>
  <c r="B1429" i="7"/>
  <c r="L1413" i="7"/>
  <c r="H1413" i="7"/>
  <c r="G1413" i="7"/>
  <c r="E1413" i="7"/>
  <c r="F1413" i="7"/>
  <c r="D1413" i="7"/>
  <c r="C1413" i="7"/>
  <c r="B1413" i="7"/>
  <c r="L1397" i="7"/>
  <c r="H1397" i="7"/>
  <c r="G1397" i="7"/>
  <c r="F1397" i="7"/>
  <c r="E1397" i="7"/>
  <c r="D1397" i="7"/>
  <c r="C1397" i="7"/>
  <c r="B1397" i="7"/>
  <c r="L1381" i="7"/>
  <c r="H1381" i="7"/>
  <c r="F1381" i="7"/>
  <c r="G1381" i="7"/>
  <c r="E1381" i="7"/>
  <c r="D1381" i="7"/>
  <c r="C1381" i="7"/>
  <c r="B1381" i="7"/>
  <c r="K1381" i="7"/>
  <c r="L1365" i="7"/>
  <c r="H1365" i="7"/>
  <c r="G1365" i="7"/>
  <c r="F1365" i="7"/>
  <c r="E1365" i="7"/>
  <c r="D1365" i="7"/>
  <c r="B1365" i="7"/>
  <c r="K1365" i="7"/>
  <c r="C1365" i="7"/>
  <c r="L1349" i="7"/>
  <c r="H1349" i="7"/>
  <c r="F1349" i="7"/>
  <c r="G1349" i="7"/>
  <c r="E1349" i="7"/>
  <c r="D1349" i="7"/>
  <c r="B1349" i="7"/>
  <c r="C1349" i="7"/>
  <c r="K1349" i="7"/>
  <c r="L1333" i="7"/>
  <c r="H1333" i="7"/>
  <c r="G1333" i="7"/>
  <c r="F1333" i="7"/>
  <c r="E1333" i="7"/>
  <c r="D1333" i="7"/>
  <c r="C1333" i="7"/>
  <c r="B1333" i="7"/>
  <c r="K1333" i="7"/>
  <c r="L1317" i="7"/>
  <c r="G1317" i="7"/>
  <c r="H1317" i="7"/>
  <c r="F1317" i="7"/>
  <c r="E1317" i="7"/>
  <c r="D1317" i="7"/>
  <c r="B1317" i="7"/>
  <c r="C1317" i="7"/>
  <c r="L1301" i="7"/>
  <c r="H1301" i="7"/>
  <c r="G1301" i="7"/>
  <c r="F1301" i="7"/>
  <c r="E1301" i="7"/>
  <c r="D1301" i="7"/>
  <c r="C1301" i="7"/>
  <c r="B1301" i="7"/>
  <c r="K1301" i="7"/>
  <c r="L1285" i="7"/>
  <c r="H1285" i="7"/>
  <c r="G1285" i="7"/>
  <c r="F1285" i="7"/>
  <c r="E1285" i="7"/>
  <c r="D1285" i="7"/>
  <c r="C1285" i="7"/>
  <c r="B1285" i="7"/>
  <c r="K1285" i="7"/>
  <c r="L1269" i="7"/>
  <c r="H1269" i="7"/>
  <c r="G1269" i="7"/>
  <c r="F1269" i="7"/>
  <c r="E1269" i="7"/>
  <c r="D1269" i="7"/>
  <c r="C1269" i="7"/>
  <c r="B1269" i="7"/>
  <c r="K1269" i="7"/>
  <c r="L1253" i="7"/>
  <c r="H1253" i="7"/>
  <c r="F1253" i="7"/>
  <c r="G1253" i="7"/>
  <c r="D1253" i="7"/>
  <c r="E1253" i="7"/>
  <c r="B1253" i="7"/>
  <c r="C1253" i="7"/>
  <c r="L1237" i="7"/>
  <c r="H1237" i="7"/>
  <c r="G1237" i="7"/>
  <c r="F1237" i="7"/>
  <c r="E1237" i="7"/>
  <c r="D1237" i="7"/>
  <c r="B1237" i="7"/>
  <c r="C1237" i="7"/>
  <c r="L1221" i="7"/>
  <c r="H1221" i="7"/>
  <c r="F1221" i="7"/>
  <c r="G1221" i="7"/>
  <c r="E1221" i="7"/>
  <c r="D1221" i="7"/>
  <c r="B1221" i="7"/>
  <c r="C1221" i="7"/>
  <c r="L1205" i="7"/>
  <c r="H1205" i="7"/>
  <c r="G1205" i="7"/>
  <c r="F1205" i="7"/>
  <c r="D1205" i="7"/>
  <c r="E1205" i="7"/>
  <c r="C1205" i="7"/>
  <c r="B1205" i="7"/>
  <c r="K1205" i="7"/>
  <c r="L1189" i="7"/>
  <c r="H1189" i="7"/>
  <c r="F1189" i="7"/>
  <c r="G1189" i="7"/>
  <c r="E1189" i="7"/>
  <c r="D1189" i="7"/>
  <c r="C1189" i="7"/>
  <c r="B1189" i="7"/>
  <c r="K1189" i="7"/>
  <c r="L1173" i="7"/>
  <c r="H1173" i="7"/>
  <c r="G1173" i="7"/>
  <c r="F1173" i="7"/>
  <c r="D1173" i="7"/>
  <c r="E1173" i="7"/>
  <c r="C1173" i="7"/>
  <c r="B1173" i="7"/>
  <c r="K1173" i="7"/>
  <c r="L1157" i="7"/>
  <c r="H1157" i="7"/>
  <c r="G1157" i="7"/>
  <c r="F1157" i="7"/>
  <c r="E1157" i="7"/>
  <c r="D1157" i="7"/>
  <c r="C1157" i="7"/>
  <c r="B1157" i="7"/>
  <c r="L1141" i="7"/>
  <c r="H1141" i="7"/>
  <c r="G1141" i="7"/>
  <c r="F1141" i="7"/>
  <c r="E1141" i="7"/>
  <c r="D1141" i="7"/>
  <c r="C1141" i="7"/>
  <c r="B1141" i="7"/>
  <c r="L1125" i="7"/>
  <c r="H1125" i="7"/>
  <c r="G1125" i="7"/>
  <c r="F1125" i="7"/>
  <c r="E1125" i="7"/>
  <c r="D1125" i="7"/>
  <c r="C1125" i="7"/>
  <c r="B1125" i="7"/>
  <c r="K1125" i="7"/>
  <c r="L1109" i="7"/>
  <c r="H1109" i="7"/>
  <c r="G1109" i="7"/>
  <c r="E1109" i="7"/>
  <c r="F1109" i="7"/>
  <c r="D1109" i="7"/>
  <c r="C1109" i="7"/>
  <c r="B1109" i="7"/>
  <c r="K1109" i="7"/>
  <c r="L1093" i="7"/>
  <c r="H1093" i="7"/>
  <c r="G1093" i="7"/>
  <c r="F1093" i="7"/>
  <c r="E1093" i="7"/>
  <c r="D1093" i="7"/>
  <c r="C1093" i="7"/>
  <c r="B1093" i="7"/>
  <c r="L1077" i="7"/>
  <c r="H1077" i="7"/>
  <c r="G1077" i="7"/>
  <c r="F1077" i="7"/>
  <c r="E1077" i="7"/>
  <c r="D1077" i="7"/>
  <c r="C1077" i="7"/>
  <c r="L1061" i="7"/>
  <c r="H1061" i="7"/>
  <c r="G1061" i="7"/>
  <c r="F1061" i="7"/>
  <c r="E1061" i="7"/>
  <c r="D1061" i="7"/>
  <c r="C1061" i="7"/>
  <c r="B1061" i="7"/>
  <c r="K1061" i="7"/>
  <c r="L1045" i="7"/>
  <c r="H1045" i="7"/>
  <c r="G1045" i="7"/>
  <c r="F1045" i="7"/>
  <c r="E1045" i="7"/>
  <c r="D1045" i="7"/>
  <c r="C1045" i="7"/>
  <c r="B1045" i="7"/>
  <c r="K1045" i="7"/>
  <c r="L1029" i="7"/>
  <c r="H1029" i="7"/>
  <c r="G1029" i="7"/>
  <c r="F1029" i="7"/>
  <c r="E1029" i="7"/>
  <c r="D1029" i="7"/>
  <c r="C1029" i="7"/>
  <c r="B1029" i="7"/>
  <c r="L1013" i="7"/>
  <c r="H1013" i="7"/>
  <c r="G1013" i="7"/>
  <c r="F1013" i="7"/>
  <c r="E1013" i="7"/>
  <c r="D1013" i="7"/>
  <c r="C1013" i="7"/>
  <c r="B1013" i="7"/>
  <c r="L997" i="7"/>
  <c r="H997" i="7"/>
  <c r="G997" i="7"/>
  <c r="F997" i="7"/>
  <c r="E997" i="7"/>
  <c r="D997" i="7"/>
  <c r="C997" i="7"/>
  <c r="B997" i="7"/>
  <c r="K997" i="7"/>
  <c r="L981" i="7"/>
  <c r="H981" i="7"/>
  <c r="F981" i="7"/>
  <c r="G981" i="7"/>
  <c r="D981" i="7"/>
  <c r="E981" i="7"/>
  <c r="B981" i="7"/>
  <c r="C981" i="7"/>
  <c r="K981" i="7"/>
  <c r="L965" i="7"/>
  <c r="H965" i="7"/>
  <c r="F965" i="7"/>
  <c r="G965" i="7"/>
  <c r="E965" i="7"/>
  <c r="D965" i="7"/>
  <c r="C965" i="7"/>
  <c r="B965" i="7"/>
  <c r="L949" i="7"/>
  <c r="H949" i="7"/>
  <c r="G949" i="7"/>
  <c r="F949" i="7"/>
  <c r="D949" i="7"/>
  <c r="E949" i="7"/>
  <c r="C949" i="7"/>
  <c r="B949" i="7"/>
  <c r="L933" i="7"/>
  <c r="G933" i="7"/>
  <c r="H933" i="7"/>
  <c r="F933" i="7"/>
  <c r="D933" i="7"/>
  <c r="E933" i="7"/>
  <c r="C933" i="7"/>
  <c r="B933" i="7"/>
  <c r="K933" i="7"/>
  <c r="L917" i="7"/>
  <c r="H917" i="7"/>
  <c r="G917" i="7"/>
  <c r="F917" i="7"/>
  <c r="E917" i="7"/>
  <c r="D917" i="7"/>
  <c r="C917" i="7"/>
  <c r="B917" i="7"/>
  <c r="K917" i="7"/>
  <c r="L901" i="7"/>
  <c r="H901" i="7"/>
  <c r="G901" i="7"/>
  <c r="F901" i="7"/>
  <c r="E901" i="7"/>
  <c r="D901" i="7"/>
  <c r="B901" i="7"/>
  <c r="C901" i="7"/>
  <c r="L885" i="7"/>
  <c r="G885" i="7"/>
  <c r="H885" i="7"/>
  <c r="F885" i="7"/>
  <c r="E885" i="7"/>
  <c r="D885" i="7"/>
  <c r="C885" i="7"/>
  <c r="B885" i="7"/>
  <c r="K885" i="7"/>
  <c r="L869" i="7"/>
  <c r="H869" i="7"/>
  <c r="G869" i="7"/>
  <c r="F869" i="7"/>
  <c r="E869" i="7"/>
  <c r="D869" i="7"/>
  <c r="C869" i="7"/>
  <c r="B869" i="7"/>
  <c r="K869" i="7"/>
  <c r="L853" i="7"/>
  <c r="H853" i="7"/>
  <c r="G853" i="7"/>
  <c r="F853" i="7"/>
  <c r="E853" i="7"/>
  <c r="D853" i="7"/>
  <c r="C853" i="7"/>
  <c r="B853" i="7"/>
  <c r="L837" i="7"/>
  <c r="H837" i="7"/>
  <c r="G837" i="7"/>
  <c r="F837" i="7"/>
  <c r="E837" i="7"/>
  <c r="D837" i="7"/>
  <c r="C837" i="7"/>
  <c r="B837" i="7"/>
  <c r="K837" i="7"/>
  <c r="L821" i="7"/>
  <c r="H821" i="7"/>
  <c r="F821" i="7"/>
  <c r="G821" i="7"/>
  <c r="E821" i="7"/>
  <c r="D821" i="7"/>
  <c r="C821" i="7"/>
  <c r="K821" i="7"/>
  <c r="L805" i="7"/>
  <c r="G805" i="7"/>
  <c r="H805" i="7"/>
  <c r="F805" i="7"/>
  <c r="E805" i="7"/>
  <c r="D805" i="7"/>
  <c r="C805" i="7"/>
  <c r="B805" i="7"/>
  <c r="K805" i="7"/>
  <c r="L789" i="7"/>
  <c r="H789" i="7"/>
  <c r="G789" i="7"/>
  <c r="F789" i="7"/>
  <c r="E789" i="7"/>
  <c r="D789" i="7"/>
  <c r="B789" i="7"/>
  <c r="C789" i="7"/>
  <c r="K789" i="7"/>
  <c r="L773" i="7"/>
  <c r="H773" i="7"/>
  <c r="G773" i="7"/>
  <c r="F773" i="7"/>
  <c r="E773" i="7"/>
  <c r="D773" i="7"/>
  <c r="B773" i="7"/>
  <c r="C773" i="7"/>
  <c r="K773" i="7"/>
  <c r="L757" i="7"/>
  <c r="H757" i="7"/>
  <c r="G757" i="7"/>
  <c r="F757" i="7"/>
  <c r="E757" i="7"/>
  <c r="D757" i="7"/>
  <c r="C757" i="7"/>
  <c r="B757" i="7"/>
  <c r="K757" i="7"/>
  <c r="L741" i="7"/>
  <c r="H741" i="7"/>
  <c r="G741" i="7"/>
  <c r="F741" i="7"/>
  <c r="E741" i="7"/>
  <c r="D741" i="7"/>
  <c r="C741" i="7"/>
  <c r="B741" i="7"/>
  <c r="L725" i="7"/>
  <c r="H725" i="7"/>
  <c r="G725" i="7"/>
  <c r="F725" i="7"/>
  <c r="D725" i="7"/>
  <c r="E725" i="7"/>
  <c r="B725" i="7"/>
  <c r="K725" i="7"/>
  <c r="C725" i="7"/>
  <c r="L709" i="7"/>
  <c r="H709" i="7"/>
  <c r="G709" i="7"/>
  <c r="F709" i="7"/>
  <c r="E709" i="7"/>
  <c r="D709" i="7"/>
  <c r="C709" i="7"/>
  <c r="L693" i="7"/>
  <c r="H693" i="7"/>
  <c r="G693" i="7"/>
  <c r="F693" i="7"/>
  <c r="E693" i="7"/>
  <c r="D693" i="7"/>
  <c r="C693" i="7"/>
  <c r="B693" i="7"/>
  <c r="L677" i="7"/>
  <c r="H677" i="7"/>
  <c r="G677" i="7"/>
  <c r="F677" i="7"/>
  <c r="E677" i="7"/>
  <c r="D677" i="7"/>
  <c r="C677" i="7"/>
  <c r="B677" i="7"/>
  <c r="K677" i="7"/>
  <c r="L661" i="7"/>
  <c r="H661" i="7"/>
  <c r="G661" i="7"/>
  <c r="F661" i="7"/>
  <c r="D661" i="7"/>
  <c r="E661" i="7"/>
  <c r="C661" i="7"/>
  <c r="B661" i="7"/>
  <c r="K661" i="7"/>
  <c r="L645" i="7"/>
  <c r="H645" i="7"/>
  <c r="G645" i="7"/>
  <c r="F645" i="7"/>
  <c r="E645" i="7"/>
  <c r="D645" i="7"/>
  <c r="C645" i="7"/>
  <c r="B645" i="7"/>
  <c r="L629" i="7"/>
  <c r="G629" i="7"/>
  <c r="F629" i="7"/>
  <c r="H629" i="7"/>
  <c r="E629" i="7"/>
  <c r="D629" i="7"/>
  <c r="C629" i="7"/>
  <c r="B629" i="7"/>
  <c r="K629" i="7"/>
  <c r="L613" i="7"/>
  <c r="H613" i="7"/>
  <c r="G613" i="7"/>
  <c r="F613" i="7"/>
  <c r="E613" i="7"/>
  <c r="D613" i="7"/>
  <c r="B613" i="7"/>
  <c r="C613" i="7"/>
  <c r="K613" i="7"/>
  <c r="L597" i="7"/>
  <c r="H597" i="7"/>
  <c r="G597" i="7"/>
  <c r="F597" i="7"/>
  <c r="D597" i="7"/>
  <c r="E597" i="7"/>
  <c r="B597" i="7"/>
  <c r="C597" i="7"/>
  <c r="L581" i="7"/>
  <c r="H581" i="7"/>
  <c r="G581" i="7"/>
  <c r="F581" i="7"/>
  <c r="E581" i="7"/>
  <c r="D581" i="7"/>
  <c r="C581" i="7"/>
  <c r="B581" i="7"/>
  <c r="K581" i="7"/>
  <c r="L565" i="7"/>
  <c r="H565" i="7"/>
  <c r="G565" i="7"/>
  <c r="F565" i="7"/>
  <c r="E565" i="7"/>
  <c r="D565" i="7"/>
  <c r="C565" i="7"/>
  <c r="B565" i="7"/>
  <c r="K565" i="7"/>
  <c r="L549" i="7"/>
  <c r="H549" i="7"/>
  <c r="G549" i="7"/>
  <c r="F549" i="7"/>
  <c r="E549" i="7"/>
  <c r="D549" i="7"/>
  <c r="K549" i="7"/>
  <c r="B549" i="7"/>
  <c r="L533" i="7"/>
  <c r="H533" i="7"/>
  <c r="G533" i="7"/>
  <c r="F533" i="7"/>
  <c r="E533" i="7"/>
  <c r="D533" i="7"/>
  <c r="C533" i="7"/>
  <c r="B533" i="7"/>
  <c r="K533" i="7"/>
  <c r="L517" i="7"/>
  <c r="H517" i="7"/>
  <c r="G517" i="7"/>
  <c r="F517" i="7"/>
  <c r="E517" i="7"/>
  <c r="D517" i="7"/>
  <c r="B517" i="7"/>
  <c r="C517" i="7"/>
  <c r="K517" i="7"/>
  <c r="L501" i="7"/>
  <c r="H501" i="7"/>
  <c r="G501" i="7"/>
  <c r="F501" i="7"/>
  <c r="E501" i="7"/>
  <c r="D501" i="7"/>
  <c r="C501" i="7"/>
  <c r="K501" i="7"/>
  <c r="L485" i="7"/>
  <c r="H485" i="7"/>
  <c r="F485" i="7"/>
  <c r="G485" i="7"/>
  <c r="E485" i="7"/>
  <c r="D485" i="7"/>
  <c r="C485" i="7"/>
  <c r="B485" i="7"/>
  <c r="K485" i="7"/>
  <c r="L469" i="7"/>
  <c r="H469" i="7"/>
  <c r="G469" i="7"/>
  <c r="F469" i="7"/>
  <c r="E469" i="7"/>
  <c r="D469" i="7"/>
  <c r="B469" i="7"/>
  <c r="C469" i="7"/>
  <c r="K469" i="7"/>
  <c r="L453" i="7"/>
  <c r="H453" i="7"/>
  <c r="G453" i="7"/>
  <c r="F453" i="7"/>
  <c r="E453" i="7"/>
  <c r="D453" i="7"/>
  <c r="C453" i="7"/>
  <c r="B453" i="7"/>
  <c r="K453" i="7"/>
  <c r="L437" i="7"/>
  <c r="H437" i="7"/>
  <c r="F437" i="7"/>
  <c r="G437" i="7"/>
  <c r="E437" i="7"/>
  <c r="D437" i="7"/>
  <c r="C437" i="7"/>
  <c r="B437" i="7"/>
  <c r="K437" i="7"/>
  <c r="L421" i="7"/>
  <c r="H421" i="7"/>
  <c r="G421" i="7"/>
  <c r="F421" i="7"/>
  <c r="E421" i="7"/>
  <c r="C421" i="7"/>
  <c r="K421" i="7"/>
  <c r="D421" i="7"/>
  <c r="B421" i="7"/>
  <c r="L405" i="7"/>
  <c r="H405" i="7"/>
  <c r="G405" i="7"/>
  <c r="F405" i="7"/>
  <c r="E405" i="7"/>
  <c r="K405" i="7"/>
  <c r="D405" i="7"/>
  <c r="C405" i="7"/>
  <c r="B405" i="7"/>
  <c r="L389" i="7"/>
  <c r="H389" i="7"/>
  <c r="G389" i="7"/>
  <c r="F389" i="7"/>
  <c r="E389" i="7"/>
  <c r="D389" i="7"/>
  <c r="C389" i="7"/>
  <c r="K389" i="7"/>
  <c r="B389" i="7"/>
  <c r="L373" i="7"/>
  <c r="H373" i="7"/>
  <c r="G373" i="7"/>
  <c r="F373" i="7"/>
  <c r="E373" i="7"/>
  <c r="D373" i="7"/>
  <c r="C373" i="7"/>
  <c r="K373" i="7"/>
  <c r="B373" i="7"/>
  <c r="L357" i="7"/>
  <c r="H357" i="7"/>
  <c r="G357" i="7"/>
  <c r="F357" i="7"/>
  <c r="E357" i="7"/>
  <c r="D357" i="7"/>
  <c r="K357" i="7"/>
  <c r="C357" i="7"/>
  <c r="B357" i="7"/>
  <c r="L341" i="7"/>
  <c r="H341" i="7"/>
  <c r="G341" i="7"/>
  <c r="F341" i="7"/>
  <c r="D341" i="7"/>
  <c r="E341" i="7"/>
  <c r="C341" i="7"/>
  <c r="K341" i="7"/>
  <c r="B341" i="7"/>
  <c r="L325" i="7"/>
  <c r="H325" i="7"/>
  <c r="G325" i="7"/>
  <c r="F325" i="7"/>
  <c r="E325" i="7"/>
  <c r="D325" i="7"/>
  <c r="K325" i="7"/>
  <c r="C325" i="7"/>
  <c r="B325" i="7"/>
  <c r="L309" i="7"/>
  <c r="H309" i="7"/>
  <c r="G309" i="7"/>
  <c r="F309" i="7"/>
  <c r="D309" i="7"/>
  <c r="E309" i="7"/>
  <c r="C309" i="7"/>
  <c r="K309" i="7"/>
  <c r="B309" i="7"/>
  <c r="L293" i="7"/>
  <c r="H293" i="7"/>
  <c r="G293" i="7"/>
  <c r="F293" i="7"/>
  <c r="E293" i="7"/>
  <c r="D293" i="7"/>
  <c r="K293" i="7"/>
  <c r="C293" i="7"/>
  <c r="B293" i="7"/>
  <c r="L277" i="7"/>
  <c r="H277" i="7"/>
  <c r="G277" i="7"/>
  <c r="F277" i="7"/>
  <c r="D277" i="7"/>
  <c r="E277" i="7"/>
  <c r="C277" i="7"/>
  <c r="K277" i="7"/>
  <c r="B277" i="7"/>
  <c r="L261" i="7"/>
  <c r="H261" i="7"/>
  <c r="G261" i="7"/>
  <c r="F261" i="7"/>
  <c r="E261" i="7"/>
  <c r="D261" i="7"/>
  <c r="C261" i="7"/>
  <c r="K261" i="7"/>
  <c r="B261" i="7"/>
  <c r="L245" i="7"/>
  <c r="H245" i="7"/>
  <c r="G245" i="7"/>
  <c r="F245" i="7"/>
  <c r="E245" i="7"/>
  <c r="D245" i="7"/>
  <c r="C245" i="7"/>
  <c r="B245" i="7"/>
  <c r="K245" i="7"/>
  <c r="L229" i="7"/>
  <c r="H229" i="7"/>
  <c r="F229" i="7"/>
  <c r="G229" i="7"/>
  <c r="E229" i="7"/>
  <c r="D229" i="7"/>
  <c r="C229" i="7"/>
  <c r="K229" i="7"/>
  <c r="B229" i="7"/>
  <c r="L213" i="7"/>
  <c r="H213" i="7"/>
  <c r="G213" i="7"/>
  <c r="F213" i="7"/>
  <c r="E213" i="7"/>
  <c r="C213" i="7"/>
  <c r="D213" i="7"/>
  <c r="K213" i="7"/>
  <c r="B213" i="7"/>
  <c r="L197" i="7"/>
  <c r="H197" i="7"/>
  <c r="G197" i="7"/>
  <c r="F197" i="7"/>
  <c r="E197" i="7"/>
  <c r="D197" i="7"/>
  <c r="K197" i="7"/>
  <c r="B197" i="7"/>
  <c r="C197" i="7"/>
  <c r="L181" i="7"/>
  <c r="H181" i="7"/>
  <c r="F181" i="7"/>
  <c r="G181" i="7"/>
  <c r="E181" i="7"/>
  <c r="D181" i="7"/>
  <c r="C181" i="7"/>
  <c r="K181" i="7"/>
  <c r="B181" i="7"/>
  <c r="L165" i="7"/>
  <c r="H165" i="7"/>
  <c r="G165" i="7"/>
  <c r="F165" i="7"/>
  <c r="D165" i="7"/>
  <c r="E165" i="7"/>
  <c r="C165" i="7"/>
  <c r="K165" i="7"/>
  <c r="B165" i="7"/>
  <c r="L149" i="7"/>
  <c r="H149" i="7"/>
  <c r="G149" i="7"/>
  <c r="F149" i="7"/>
  <c r="E149" i="7"/>
  <c r="D149" i="7"/>
  <c r="C149" i="7"/>
  <c r="K149" i="7"/>
  <c r="B149" i="7"/>
  <c r="L133" i="7"/>
  <c r="H133" i="7"/>
  <c r="G133" i="7"/>
  <c r="F133" i="7"/>
  <c r="E133" i="7"/>
  <c r="D133" i="7"/>
  <c r="K133" i="7"/>
  <c r="B133" i="7"/>
  <c r="C133" i="7"/>
  <c r="L117" i="7"/>
  <c r="H117" i="7"/>
  <c r="G117" i="7"/>
  <c r="F117" i="7"/>
  <c r="E117" i="7"/>
  <c r="D117" i="7"/>
  <c r="K117" i="7"/>
  <c r="C117" i="7"/>
  <c r="B117" i="7"/>
  <c r="L101" i="7"/>
  <c r="H101" i="7"/>
  <c r="G101" i="7"/>
  <c r="F101" i="7"/>
  <c r="E101" i="7"/>
  <c r="D101" i="7"/>
  <c r="C101" i="7"/>
  <c r="K101" i="7"/>
  <c r="B101" i="7"/>
  <c r="L85" i="7"/>
  <c r="H85" i="7"/>
  <c r="G85" i="7"/>
  <c r="F85" i="7"/>
  <c r="E85" i="7"/>
  <c r="C85" i="7"/>
  <c r="D85" i="7"/>
  <c r="B85" i="7"/>
  <c r="K85" i="7"/>
  <c r="L69" i="7"/>
  <c r="G69" i="7"/>
  <c r="H69" i="7"/>
  <c r="F69" i="7"/>
  <c r="E69" i="7"/>
  <c r="C69" i="7"/>
  <c r="D69" i="7"/>
  <c r="B69" i="7"/>
  <c r="K69" i="7"/>
  <c r="L53" i="7"/>
  <c r="H53" i="7"/>
  <c r="G53" i="7"/>
  <c r="F53" i="7"/>
  <c r="E53" i="7"/>
  <c r="C53" i="7"/>
  <c r="D53" i="7"/>
  <c r="K53" i="7"/>
  <c r="B53" i="7"/>
  <c r="L37" i="7"/>
  <c r="H37" i="7"/>
  <c r="G37" i="7"/>
  <c r="E37" i="7"/>
  <c r="F37" i="7"/>
  <c r="C37" i="7"/>
  <c r="D37" i="7"/>
  <c r="B37" i="7"/>
  <c r="K37" i="7"/>
  <c r="L21" i="7"/>
  <c r="H21" i="7"/>
  <c r="G21" i="7"/>
  <c r="F21" i="7"/>
  <c r="E21" i="7"/>
  <c r="C21" i="7"/>
  <c r="D21" i="7"/>
  <c r="B21" i="7"/>
  <c r="K21" i="7"/>
  <c r="H5" i="7"/>
  <c r="E5" i="7"/>
  <c r="C5" i="7"/>
  <c r="D5" i="7"/>
  <c r="B5" i="7"/>
  <c r="K5" i="7"/>
  <c r="F5" i="7" s="1"/>
  <c r="K1916" i="7"/>
  <c r="K1749" i="7"/>
  <c r="K1612" i="7"/>
  <c r="K1493" i="7"/>
  <c r="K1257" i="7"/>
  <c r="K1157" i="7"/>
  <c r="K1097" i="7"/>
  <c r="K921" i="7"/>
  <c r="K762" i="7"/>
  <c r="K693" i="7"/>
  <c r="K597" i="7"/>
  <c r="K473" i="7"/>
  <c r="B1990" i="7"/>
  <c r="B1750" i="7"/>
  <c r="B824" i="7"/>
  <c r="L1988" i="7"/>
  <c r="H1988" i="7"/>
  <c r="G1988" i="7"/>
  <c r="F1988" i="7"/>
  <c r="E1988" i="7"/>
  <c r="D1988" i="7"/>
  <c r="C1988" i="7"/>
  <c r="L1972" i="7"/>
  <c r="H1972" i="7"/>
  <c r="G1972" i="7"/>
  <c r="F1972" i="7"/>
  <c r="E1972" i="7"/>
  <c r="D1972" i="7"/>
  <c r="C1972" i="7"/>
  <c r="B1972" i="7"/>
  <c r="L1956" i="7"/>
  <c r="H1956" i="7"/>
  <c r="G1956" i="7"/>
  <c r="E1956" i="7"/>
  <c r="F1956" i="7"/>
  <c r="D1956" i="7"/>
  <c r="C1956" i="7"/>
  <c r="B1956" i="7"/>
  <c r="L1940" i="7"/>
  <c r="H1940" i="7"/>
  <c r="G1940" i="7"/>
  <c r="E1940" i="7"/>
  <c r="F1940" i="7"/>
  <c r="D1940" i="7"/>
  <c r="C1940" i="7"/>
  <c r="L1924" i="7"/>
  <c r="H1924" i="7"/>
  <c r="G1924" i="7"/>
  <c r="E1924" i="7"/>
  <c r="F1924" i="7"/>
  <c r="D1924" i="7"/>
  <c r="C1924" i="7"/>
  <c r="L1908" i="7"/>
  <c r="H1908" i="7"/>
  <c r="G1908" i="7"/>
  <c r="F1908" i="7"/>
  <c r="E1908" i="7"/>
  <c r="D1908" i="7"/>
  <c r="C1908" i="7"/>
  <c r="B1908" i="7"/>
  <c r="L1892" i="7"/>
  <c r="H1892" i="7"/>
  <c r="G1892" i="7"/>
  <c r="F1892" i="7"/>
  <c r="E1892" i="7"/>
  <c r="D1892" i="7"/>
  <c r="C1892" i="7"/>
  <c r="B1892" i="7"/>
  <c r="L1876" i="7"/>
  <c r="H1876" i="7"/>
  <c r="G1876" i="7"/>
  <c r="F1876" i="7"/>
  <c r="E1876" i="7"/>
  <c r="D1876" i="7"/>
  <c r="C1876" i="7"/>
  <c r="L1860" i="7"/>
  <c r="H1860" i="7"/>
  <c r="G1860" i="7"/>
  <c r="F1860" i="7"/>
  <c r="E1860" i="7"/>
  <c r="D1860" i="7"/>
  <c r="C1860" i="7"/>
  <c r="B1860" i="7"/>
  <c r="L1844" i="7"/>
  <c r="H1844" i="7"/>
  <c r="G1844" i="7"/>
  <c r="F1844" i="7"/>
  <c r="E1844" i="7"/>
  <c r="D1844" i="7"/>
  <c r="C1844" i="7"/>
  <c r="B1844" i="7"/>
  <c r="L1828" i="7"/>
  <c r="H1828" i="7"/>
  <c r="G1828" i="7"/>
  <c r="F1828" i="7"/>
  <c r="E1828" i="7"/>
  <c r="D1828" i="7"/>
  <c r="C1828" i="7"/>
  <c r="B1828" i="7"/>
  <c r="L1812" i="7"/>
  <c r="H1812" i="7"/>
  <c r="G1812" i="7"/>
  <c r="F1812" i="7"/>
  <c r="E1812" i="7"/>
  <c r="D1812" i="7"/>
  <c r="C1812" i="7"/>
  <c r="B1812" i="7"/>
  <c r="L1796" i="7"/>
  <c r="H1796" i="7"/>
  <c r="F1796" i="7"/>
  <c r="E1796" i="7"/>
  <c r="D1796" i="7"/>
  <c r="G1796" i="7"/>
  <c r="B1796" i="7"/>
  <c r="L1780" i="7"/>
  <c r="H1780" i="7"/>
  <c r="G1780" i="7"/>
  <c r="F1780" i="7"/>
  <c r="E1780" i="7"/>
  <c r="D1780" i="7"/>
  <c r="C1780" i="7"/>
  <c r="B1780" i="7"/>
  <c r="L1764" i="7"/>
  <c r="H1764" i="7"/>
  <c r="G1764" i="7"/>
  <c r="F1764" i="7"/>
  <c r="E1764" i="7"/>
  <c r="D1764" i="7"/>
  <c r="C1764" i="7"/>
  <c r="B1764" i="7"/>
  <c r="L1748" i="7"/>
  <c r="H1748" i="7"/>
  <c r="G1748" i="7"/>
  <c r="F1748" i="7"/>
  <c r="E1748" i="7"/>
  <c r="D1748" i="7"/>
  <c r="C1748" i="7"/>
  <c r="L1732" i="7"/>
  <c r="H1732" i="7"/>
  <c r="G1732" i="7"/>
  <c r="F1732" i="7"/>
  <c r="E1732" i="7"/>
  <c r="D1732" i="7"/>
  <c r="C1732" i="7"/>
  <c r="L1716" i="7"/>
  <c r="H1716" i="7"/>
  <c r="G1716" i="7"/>
  <c r="F1716" i="7"/>
  <c r="E1716" i="7"/>
  <c r="D1716" i="7"/>
  <c r="C1716" i="7"/>
  <c r="B1716" i="7"/>
  <c r="L1700" i="7"/>
  <c r="G1700" i="7"/>
  <c r="H1700" i="7"/>
  <c r="F1700" i="7"/>
  <c r="E1700" i="7"/>
  <c r="D1700" i="7"/>
  <c r="C1700" i="7"/>
  <c r="B1700" i="7"/>
  <c r="L1684" i="7"/>
  <c r="H1684" i="7"/>
  <c r="G1684" i="7"/>
  <c r="F1684" i="7"/>
  <c r="E1684" i="7"/>
  <c r="D1684" i="7"/>
  <c r="C1684" i="7"/>
  <c r="B1684" i="7"/>
  <c r="L1668" i="7"/>
  <c r="H1668" i="7"/>
  <c r="F1668" i="7"/>
  <c r="E1668" i="7"/>
  <c r="G1668" i="7"/>
  <c r="D1668" i="7"/>
  <c r="B1668" i="7"/>
  <c r="C1668" i="7"/>
  <c r="L1652" i="7"/>
  <c r="H1652" i="7"/>
  <c r="G1652" i="7"/>
  <c r="F1652" i="7"/>
  <c r="E1652" i="7"/>
  <c r="D1652" i="7"/>
  <c r="C1652" i="7"/>
  <c r="B1652" i="7"/>
  <c r="L1636" i="7"/>
  <c r="H1636" i="7"/>
  <c r="G1636" i="7"/>
  <c r="F1636" i="7"/>
  <c r="E1636" i="7"/>
  <c r="D1636" i="7"/>
  <c r="C1636" i="7"/>
  <c r="B1636" i="7"/>
  <c r="L1620" i="7"/>
  <c r="H1620" i="7"/>
  <c r="G1620" i="7"/>
  <c r="F1620" i="7"/>
  <c r="E1620" i="7"/>
  <c r="D1620" i="7"/>
  <c r="C1620" i="7"/>
  <c r="B1620" i="7"/>
  <c r="L1604" i="7"/>
  <c r="H1604" i="7"/>
  <c r="G1604" i="7"/>
  <c r="F1604" i="7"/>
  <c r="E1604" i="7"/>
  <c r="D1604" i="7"/>
  <c r="C1604" i="7"/>
  <c r="L1588" i="7"/>
  <c r="H1588" i="7"/>
  <c r="G1588" i="7"/>
  <c r="E1588" i="7"/>
  <c r="F1588" i="7"/>
  <c r="D1588" i="7"/>
  <c r="B1588" i="7"/>
  <c r="C1588" i="7"/>
  <c r="L1572" i="7"/>
  <c r="H1572" i="7"/>
  <c r="G1572" i="7"/>
  <c r="F1572" i="7"/>
  <c r="E1572" i="7"/>
  <c r="D1572" i="7"/>
  <c r="C1572" i="7"/>
  <c r="B1572" i="7"/>
  <c r="L1556" i="7"/>
  <c r="H1556" i="7"/>
  <c r="G1556" i="7"/>
  <c r="F1556" i="7"/>
  <c r="E1556" i="7"/>
  <c r="D1556" i="7"/>
  <c r="C1556" i="7"/>
  <c r="B1556" i="7"/>
  <c r="L1540" i="7"/>
  <c r="H1540" i="7"/>
  <c r="F1540" i="7"/>
  <c r="E1540" i="7"/>
  <c r="G1540" i="7"/>
  <c r="D1540" i="7"/>
  <c r="C1540" i="7"/>
  <c r="B1540" i="7"/>
  <c r="L1524" i="7"/>
  <c r="H1524" i="7"/>
  <c r="G1524" i="7"/>
  <c r="E1524" i="7"/>
  <c r="F1524" i="7"/>
  <c r="D1524" i="7"/>
  <c r="C1524" i="7"/>
  <c r="B1524" i="7"/>
  <c r="L1508" i="7"/>
  <c r="H1508" i="7"/>
  <c r="G1508" i="7"/>
  <c r="F1508" i="7"/>
  <c r="E1508" i="7"/>
  <c r="D1508" i="7"/>
  <c r="C1508" i="7"/>
  <c r="B1508" i="7"/>
  <c r="L1492" i="7"/>
  <c r="H1492" i="7"/>
  <c r="G1492" i="7"/>
  <c r="F1492" i="7"/>
  <c r="E1492" i="7"/>
  <c r="D1492" i="7"/>
  <c r="C1492" i="7"/>
  <c r="B1492" i="7"/>
  <c r="L1476" i="7"/>
  <c r="H1476" i="7"/>
  <c r="G1476" i="7"/>
  <c r="F1476" i="7"/>
  <c r="E1476" i="7"/>
  <c r="D1476" i="7"/>
  <c r="C1476" i="7"/>
  <c r="B1476" i="7"/>
  <c r="L1460" i="7"/>
  <c r="H1460" i="7"/>
  <c r="G1460" i="7"/>
  <c r="F1460" i="7"/>
  <c r="E1460" i="7"/>
  <c r="D1460" i="7"/>
  <c r="B1460" i="7"/>
  <c r="C1460" i="7"/>
  <c r="L1444" i="7"/>
  <c r="H1444" i="7"/>
  <c r="G1444" i="7"/>
  <c r="F1444" i="7"/>
  <c r="E1444" i="7"/>
  <c r="D1444" i="7"/>
  <c r="C1444" i="7"/>
  <c r="B1444" i="7"/>
  <c r="L1428" i="7"/>
  <c r="H1428" i="7"/>
  <c r="G1428" i="7"/>
  <c r="F1428" i="7"/>
  <c r="E1428" i="7"/>
  <c r="D1428" i="7"/>
  <c r="C1428" i="7"/>
  <c r="B1428" i="7"/>
  <c r="L1412" i="7"/>
  <c r="H1412" i="7"/>
  <c r="G1412" i="7"/>
  <c r="E1412" i="7"/>
  <c r="F1412" i="7"/>
  <c r="D1412" i="7"/>
  <c r="C1412" i="7"/>
  <c r="B1412" i="7"/>
  <c r="L1396" i="7"/>
  <c r="H1396" i="7"/>
  <c r="G1396" i="7"/>
  <c r="F1396" i="7"/>
  <c r="E1396" i="7"/>
  <c r="D1396" i="7"/>
  <c r="C1396" i="7"/>
  <c r="L1380" i="7"/>
  <c r="H1380" i="7"/>
  <c r="F1380" i="7"/>
  <c r="G1380" i="7"/>
  <c r="E1380" i="7"/>
  <c r="D1380" i="7"/>
  <c r="C1380" i="7"/>
  <c r="B1380" i="7"/>
  <c r="K1380" i="7"/>
  <c r="L1364" i="7"/>
  <c r="H1364" i="7"/>
  <c r="G1364" i="7"/>
  <c r="F1364" i="7"/>
  <c r="E1364" i="7"/>
  <c r="D1364" i="7"/>
  <c r="K1364" i="7"/>
  <c r="B1364" i="7"/>
  <c r="C1364" i="7"/>
  <c r="L1348" i="7"/>
  <c r="H1348" i="7"/>
  <c r="G1348" i="7"/>
  <c r="F1348" i="7"/>
  <c r="E1348" i="7"/>
  <c r="D1348" i="7"/>
  <c r="C1348" i="7"/>
  <c r="B1348" i="7"/>
  <c r="K1348" i="7"/>
  <c r="L1332" i="7"/>
  <c r="H1332" i="7"/>
  <c r="G1332" i="7"/>
  <c r="F1332" i="7"/>
  <c r="E1332" i="7"/>
  <c r="D1332" i="7"/>
  <c r="C1332" i="7"/>
  <c r="L1316" i="7"/>
  <c r="H1316" i="7"/>
  <c r="G1316" i="7"/>
  <c r="F1316" i="7"/>
  <c r="E1316" i="7"/>
  <c r="D1316" i="7"/>
  <c r="C1316" i="7"/>
  <c r="B1316" i="7"/>
  <c r="L1300" i="7"/>
  <c r="H1300" i="7"/>
  <c r="G1300" i="7"/>
  <c r="F1300" i="7"/>
  <c r="E1300" i="7"/>
  <c r="D1300" i="7"/>
  <c r="C1300" i="7"/>
  <c r="B1300" i="7"/>
  <c r="L1284" i="7"/>
  <c r="H1284" i="7"/>
  <c r="G1284" i="7"/>
  <c r="F1284" i="7"/>
  <c r="E1284" i="7"/>
  <c r="D1284" i="7"/>
  <c r="C1284" i="7"/>
  <c r="K1284" i="7"/>
  <c r="B1284" i="7"/>
  <c r="L1268" i="7"/>
  <c r="H1268" i="7"/>
  <c r="G1268" i="7"/>
  <c r="F1268" i="7"/>
  <c r="E1268" i="7"/>
  <c r="D1268" i="7"/>
  <c r="C1268" i="7"/>
  <c r="B1268" i="7"/>
  <c r="K1268" i="7"/>
  <c r="L1252" i="7"/>
  <c r="H1252" i="7"/>
  <c r="G1252" i="7"/>
  <c r="F1252" i="7"/>
  <c r="E1252" i="7"/>
  <c r="D1252" i="7"/>
  <c r="C1252" i="7"/>
  <c r="K1252" i="7"/>
  <c r="L1236" i="7"/>
  <c r="H1236" i="7"/>
  <c r="G1236" i="7"/>
  <c r="F1236" i="7"/>
  <c r="E1236" i="7"/>
  <c r="D1236" i="7"/>
  <c r="B1236" i="7"/>
  <c r="C1236" i="7"/>
  <c r="L1220" i="7"/>
  <c r="H1220" i="7"/>
  <c r="G1220" i="7"/>
  <c r="F1220" i="7"/>
  <c r="D1220" i="7"/>
  <c r="E1220" i="7"/>
  <c r="C1220" i="7"/>
  <c r="B1220" i="7"/>
  <c r="L1204" i="7"/>
  <c r="H1204" i="7"/>
  <c r="G1204" i="7"/>
  <c r="E1204" i="7"/>
  <c r="D1204" i="7"/>
  <c r="F1204" i="7"/>
  <c r="B1204" i="7"/>
  <c r="K1204" i="7"/>
  <c r="L1188" i="7"/>
  <c r="H1188" i="7"/>
  <c r="G1188" i="7"/>
  <c r="F1188" i="7"/>
  <c r="E1188" i="7"/>
  <c r="D1188" i="7"/>
  <c r="B1188" i="7"/>
  <c r="C1188" i="7"/>
  <c r="K1188" i="7"/>
  <c r="L1172" i="7"/>
  <c r="H1172" i="7"/>
  <c r="G1172" i="7"/>
  <c r="F1172" i="7"/>
  <c r="D1172" i="7"/>
  <c r="E1172" i="7"/>
  <c r="C1172" i="7"/>
  <c r="B1172" i="7"/>
  <c r="K1172" i="7"/>
  <c r="L1156" i="7"/>
  <c r="H1156" i="7"/>
  <c r="G1156" i="7"/>
  <c r="F1156" i="7"/>
  <c r="D1156" i="7"/>
  <c r="E1156" i="7"/>
  <c r="B1156" i="7"/>
  <c r="C1156" i="7"/>
  <c r="K1156" i="7"/>
  <c r="L1140" i="7"/>
  <c r="H1140" i="7"/>
  <c r="G1140" i="7"/>
  <c r="F1140" i="7"/>
  <c r="E1140" i="7"/>
  <c r="D1140" i="7"/>
  <c r="C1140" i="7"/>
  <c r="B1140" i="7"/>
  <c r="L1124" i="7"/>
  <c r="H1124" i="7"/>
  <c r="G1124" i="7"/>
  <c r="F1124" i="7"/>
  <c r="E1124" i="7"/>
  <c r="D1124" i="7"/>
  <c r="C1124" i="7"/>
  <c r="B1124" i="7"/>
  <c r="K1124" i="7"/>
  <c r="L1108" i="7"/>
  <c r="H1108" i="7"/>
  <c r="G1108" i="7"/>
  <c r="F1108" i="7"/>
  <c r="E1108" i="7"/>
  <c r="D1108" i="7"/>
  <c r="B1108" i="7"/>
  <c r="C1108" i="7"/>
  <c r="K1108" i="7"/>
  <c r="L1092" i="7"/>
  <c r="H1092" i="7"/>
  <c r="G1092" i="7"/>
  <c r="F1092" i="7"/>
  <c r="E1092" i="7"/>
  <c r="D1092" i="7"/>
  <c r="C1092" i="7"/>
  <c r="B1092" i="7"/>
  <c r="K1092" i="7"/>
  <c r="L1076" i="7"/>
  <c r="H1076" i="7"/>
  <c r="G1076" i="7"/>
  <c r="F1076" i="7"/>
  <c r="E1076" i="7"/>
  <c r="D1076" i="7"/>
  <c r="B1076" i="7"/>
  <c r="C1076" i="7"/>
  <c r="L1060" i="7"/>
  <c r="H1060" i="7"/>
  <c r="G1060" i="7"/>
  <c r="F1060" i="7"/>
  <c r="E1060" i="7"/>
  <c r="D1060" i="7"/>
  <c r="C1060" i="7"/>
  <c r="B1060" i="7"/>
  <c r="K1060" i="7"/>
  <c r="L1044" i="7"/>
  <c r="H1044" i="7"/>
  <c r="F1044" i="7"/>
  <c r="E1044" i="7"/>
  <c r="D1044" i="7"/>
  <c r="G1044" i="7"/>
  <c r="C1044" i="7"/>
  <c r="B1044" i="7"/>
  <c r="K1044" i="7"/>
  <c r="L1028" i="7"/>
  <c r="H1028" i="7"/>
  <c r="G1028" i="7"/>
  <c r="F1028" i="7"/>
  <c r="E1028" i="7"/>
  <c r="D1028" i="7"/>
  <c r="C1028" i="7"/>
  <c r="B1028" i="7"/>
  <c r="K1028" i="7"/>
  <c r="L1012" i="7"/>
  <c r="H1012" i="7"/>
  <c r="G1012" i="7"/>
  <c r="F1012" i="7"/>
  <c r="E1012" i="7"/>
  <c r="D1012" i="7"/>
  <c r="C1012" i="7"/>
  <c r="B1012" i="7"/>
  <c r="L996" i="7"/>
  <c r="H996" i="7"/>
  <c r="G996" i="7"/>
  <c r="F996" i="7"/>
  <c r="E996" i="7"/>
  <c r="D996" i="7"/>
  <c r="C996" i="7"/>
  <c r="B996" i="7"/>
  <c r="K996" i="7"/>
  <c r="L980" i="7"/>
  <c r="H980" i="7"/>
  <c r="F980" i="7"/>
  <c r="G980" i="7"/>
  <c r="E980" i="7"/>
  <c r="D980" i="7"/>
  <c r="B980" i="7"/>
  <c r="K980" i="7"/>
  <c r="C980" i="7"/>
  <c r="L964" i="7"/>
  <c r="H964" i="7"/>
  <c r="F964" i="7"/>
  <c r="G964" i="7"/>
  <c r="D964" i="7"/>
  <c r="E964" i="7"/>
  <c r="C964" i="7"/>
  <c r="B964" i="7"/>
  <c r="K964" i="7"/>
  <c r="L948" i="7"/>
  <c r="H948" i="7"/>
  <c r="G948" i="7"/>
  <c r="F948" i="7"/>
  <c r="E948" i="7"/>
  <c r="D948" i="7"/>
  <c r="C948" i="7"/>
  <c r="B948" i="7"/>
  <c r="L932" i="7"/>
  <c r="H932" i="7"/>
  <c r="G932" i="7"/>
  <c r="F932" i="7"/>
  <c r="D932" i="7"/>
  <c r="E932" i="7"/>
  <c r="C932" i="7"/>
  <c r="B932" i="7"/>
  <c r="K932" i="7"/>
  <c r="L916" i="7"/>
  <c r="H916" i="7"/>
  <c r="G916" i="7"/>
  <c r="F916" i="7"/>
  <c r="E916" i="7"/>
  <c r="D916" i="7"/>
  <c r="B916" i="7"/>
  <c r="C916" i="7"/>
  <c r="K916" i="7"/>
  <c r="L900" i="7"/>
  <c r="H900" i="7"/>
  <c r="G900" i="7"/>
  <c r="F900" i="7"/>
  <c r="D900" i="7"/>
  <c r="E900" i="7"/>
  <c r="B900" i="7"/>
  <c r="C900" i="7"/>
  <c r="L884" i="7"/>
  <c r="H884" i="7"/>
  <c r="G884" i="7"/>
  <c r="F884" i="7"/>
  <c r="E884" i="7"/>
  <c r="D884" i="7"/>
  <c r="B884" i="7"/>
  <c r="C884" i="7"/>
  <c r="K884" i="7"/>
  <c r="L868" i="7"/>
  <c r="H868" i="7"/>
  <c r="G868" i="7"/>
  <c r="F868" i="7"/>
  <c r="E868" i="7"/>
  <c r="D868" i="7"/>
  <c r="C868" i="7"/>
  <c r="B868" i="7"/>
  <c r="K868" i="7"/>
  <c r="L852" i="7"/>
  <c r="H852" i="7"/>
  <c r="G852" i="7"/>
  <c r="F852" i="7"/>
  <c r="E852" i="7"/>
  <c r="D852" i="7"/>
  <c r="C852" i="7"/>
  <c r="B852" i="7"/>
  <c r="K852" i="7"/>
  <c r="L836" i="7"/>
  <c r="H836" i="7"/>
  <c r="G836" i="7"/>
  <c r="F836" i="7"/>
  <c r="E836" i="7"/>
  <c r="D836" i="7"/>
  <c r="B836" i="7"/>
  <c r="C836" i="7"/>
  <c r="K836" i="7"/>
  <c r="L820" i="7"/>
  <c r="H820" i="7"/>
  <c r="F820" i="7"/>
  <c r="G820" i="7"/>
  <c r="E820" i="7"/>
  <c r="D820" i="7"/>
  <c r="B820" i="7"/>
  <c r="K820" i="7"/>
  <c r="L804" i="7"/>
  <c r="H804" i="7"/>
  <c r="G804" i="7"/>
  <c r="F804" i="7"/>
  <c r="E804" i="7"/>
  <c r="D804" i="7"/>
  <c r="C804" i="7"/>
  <c r="B804" i="7"/>
  <c r="K804" i="7"/>
  <c r="L788" i="7"/>
  <c r="H788" i="7"/>
  <c r="G788" i="7"/>
  <c r="F788" i="7"/>
  <c r="E788" i="7"/>
  <c r="D788" i="7"/>
  <c r="C788" i="7"/>
  <c r="B788" i="7"/>
  <c r="L772" i="7"/>
  <c r="H772" i="7"/>
  <c r="G772" i="7"/>
  <c r="F772" i="7"/>
  <c r="E772" i="7"/>
  <c r="D772" i="7"/>
  <c r="B772" i="7"/>
  <c r="C772" i="7"/>
  <c r="K772" i="7"/>
  <c r="L756" i="7"/>
  <c r="H756" i="7"/>
  <c r="G756" i="7"/>
  <c r="F756" i="7"/>
  <c r="E756" i="7"/>
  <c r="D756" i="7"/>
  <c r="B756" i="7"/>
  <c r="C756" i="7"/>
  <c r="L740" i="7"/>
  <c r="H740" i="7"/>
  <c r="G740" i="7"/>
  <c r="F740" i="7"/>
  <c r="E740" i="7"/>
  <c r="D740" i="7"/>
  <c r="C740" i="7"/>
  <c r="B740" i="7"/>
  <c r="L724" i="7"/>
  <c r="H724" i="7"/>
  <c r="G724" i="7"/>
  <c r="F724" i="7"/>
  <c r="E724" i="7"/>
  <c r="D724" i="7"/>
  <c r="B724" i="7"/>
  <c r="K724" i="7"/>
  <c r="C724" i="7"/>
  <c r="L708" i="7"/>
  <c r="H708" i="7"/>
  <c r="G708" i="7"/>
  <c r="F708" i="7"/>
  <c r="D708" i="7"/>
  <c r="E708" i="7"/>
  <c r="C708" i="7"/>
  <c r="K708" i="7"/>
  <c r="L692" i="7"/>
  <c r="H692" i="7"/>
  <c r="G692" i="7"/>
  <c r="F692" i="7"/>
  <c r="E692" i="7"/>
  <c r="D692" i="7"/>
  <c r="C692" i="7"/>
  <c r="B692" i="7"/>
  <c r="L676" i="7"/>
  <c r="H676" i="7"/>
  <c r="G676" i="7"/>
  <c r="F676" i="7"/>
  <c r="E676" i="7"/>
  <c r="D676" i="7"/>
  <c r="C676" i="7"/>
  <c r="B676" i="7"/>
  <c r="K676" i="7"/>
  <c r="L660" i="7"/>
  <c r="H660" i="7"/>
  <c r="G660" i="7"/>
  <c r="F660" i="7"/>
  <c r="E660" i="7"/>
  <c r="D660" i="7"/>
  <c r="C660" i="7"/>
  <c r="B660" i="7"/>
  <c r="K660" i="7"/>
  <c r="L644" i="7"/>
  <c r="H644" i="7"/>
  <c r="G644" i="7"/>
  <c r="F644" i="7"/>
  <c r="D644" i="7"/>
  <c r="E644" i="7"/>
  <c r="C644" i="7"/>
  <c r="B644" i="7"/>
  <c r="L628" i="7"/>
  <c r="H628" i="7"/>
  <c r="G628" i="7"/>
  <c r="F628" i="7"/>
  <c r="E628" i="7"/>
  <c r="D628" i="7"/>
  <c r="C628" i="7"/>
  <c r="B628" i="7"/>
  <c r="K628" i="7"/>
  <c r="L612" i="7"/>
  <c r="H612" i="7"/>
  <c r="G612" i="7"/>
  <c r="F612" i="7"/>
  <c r="E612" i="7"/>
  <c r="D612" i="7"/>
  <c r="B612" i="7"/>
  <c r="C612" i="7"/>
  <c r="K612" i="7"/>
  <c r="L596" i="7"/>
  <c r="H596" i="7"/>
  <c r="G596" i="7"/>
  <c r="F596" i="7"/>
  <c r="E596" i="7"/>
  <c r="D596" i="7"/>
  <c r="B596" i="7"/>
  <c r="C596" i="7"/>
  <c r="L580" i="7"/>
  <c r="H580" i="7"/>
  <c r="F580" i="7"/>
  <c r="G580" i="7"/>
  <c r="E580" i="7"/>
  <c r="D580" i="7"/>
  <c r="C580" i="7"/>
  <c r="B580" i="7"/>
  <c r="K580" i="7"/>
  <c r="L564" i="7"/>
  <c r="G564" i="7"/>
  <c r="H564" i="7"/>
  <c r="F564" i="7"/>
  <c r="E564" i="7"/>
  <c r="D564" i="7"/>
  <c r="C564" i="7"/>
  <c r="B564" i="7"/>
  <c r="K564" i="7"/>
  <c r="L548" i="7"/>
  <c r="H548" i="7"/>
  <c r="G548" i="7"/>
  <c r="F548" i="7"/>
  <c r="D548" i="7"/>
  <c r="C548" i="7"/>
  <c r="E548" i="7"/>
  <c r="K548" i="7"/>
  <c r="B548" i="7"/>
  <c r="L532" i="7"/>
  <c r="H532" i="7"/>
  <c r="G532" i="7"/>
  <c r="F532" i="7"/>
  <c r="E532" i="7"/>
  <c r="D532" i="7"/>
  <c r="B532" i="7"/>
  <c r="C532" i="7"/>
  <c r="K532" i="7"/>
  <c r="L516" i="7"/>
  <c r="H516" i="7"/>
  <c r="G516" i="7"/>
  <c r="F516" i="7"/>
  <c r="E516" i="7"/>
  <c r="D516" i="7"/>
  <c r="C516" i="7"/>
  <c r="K516" i="7"/>
  <c r="B516" i="7"/>
  <c r="L500" i="7"/>
  <c r="H500" i="7"/>
  <c r="G500" i="7"/>
  <c r="F500" i="7"/>
  <c r="E500" i="7"/>
  <c r="D500" i="7"/>
  <c r="C500" i="7"/>
  <c r="K500" i="7"/>
  <c r="L484" i="7"/>
  <c r="H484" i="7"/>
  <c r="F484" i="7"/>
  <c r="G484" i="7"/>
  <c r="E484" i="7"/>
  <c r="D484" i="7"/>
  <c r="C484" i="7"/>
  <c r="B484" i="7"/>
  <c r="K484" i="7"/>
  <c r="L468" i="7"/>
  <c r="H468" i="7"/>
  <c r="G468" i="7"/>
  <c r="F468" i="7"/>
  <c r="D468" i="7"/>
  <c r="E468" i="7"/>
  <c r="C468" i="7"/>
  <c r="B468" i="7"/>
  <c r="K468" i="7"/>
  <c r="L452" i="7"/>
  <c r="H452" i="7"/>
  <c r="G452" i="7"/>
  <c r="F452" i="7"/>
  <c r="E452" i="7"/>
  <c r="D452" i="7"/>
  <c r="C452" i="7"/>
  <c r="B452" i="7"/>
  <c r="K452" i="7"/>
  <c r="L436" i="7"/>
  <c r="H436" i="7"/>
  <c r="G436" i="7"/>
  <c r="F436" i="7"/>
  <c r="E436" i="7"/>
  <c r="D436" i="7"/>
  <c r="C436" i="7"/>
  <c r="B436" i="7"/>
  <c r="K436" i="7"/>
  <c r="L420" i="7"/>
  <c r="H420" i="7"/>
  <c r="G420" i="7"/>
  <c r="F420" i="7"/>
  <c r="E420" i="7"/>
  <c r="D420" i="7"/>
  <c r="C420" i="7"/>
  <c r="B420" i="7"/>
  <c r="K420" i="7"/>
  <c r="L404" i="7"/>
  <c r="H404" i="7"/>
  <c r="G404" i="7"/>
  <c r="F404" i="7"/>
  <c r="E404" i="7"/>
  <c r="D404" i="7"/>
  <c r="C404" i="7"/>
  <c r="B404" i="7"/>
  <c r="L388" i="7"/>
  <c r="H388" i="7"/>
  <c r="G388" i="7"/>
  <c r="F388" i="7"/>
  <c r="E388" i="7"/>
  <c r="D388" i="7"/>
  <c r="B388" i="7"/>
  <c r="C388" i="7"/>
  <c r="K388" i="7"/>
  <c r="L372" i="7"/>
  <c r="H372" i="7"/>
  <c r="G372" i="7"/>
  <c r="F372" i="7"/>
  <c r="E372" i="7"/>
  <c r="D372" i="7"/>
  <c r="C372" i="7"/>
  <c r="B372" i="7"/>
  <c r="K372" i="7"/>
  <c r="L356" i="7"/>
  <c r="H356" i="7"/>
  <c r="G356" i="7"/>
  <c r="F356" i="7"/>
  <c r="E356" i="7"/>
  <c r="D356" i="7"/>
  <c r="C356" i="7"/>
  <c r="K356" i="7"/>
  <c r="B356" i="7"/>
  <c r="L340" i="7"/>
  <c r="H340" i="7"/>
  <c r="G340" i="7"/>
  <c r="F340" i="7"/>
  <c r="E340" i="7"/>
  <c r="D340" i="7"/>
  <c r="B340" i="7"/>
  <c r="K340" i="7"/>
  <c r="C340" i="7"/>
  <c r="L324" i="7"/>
  <c r="H324" i="7"/>
  <c r="G324" i="7"/>
  <c r="F324" i="7"/>
  <c r="E324" i="7"/>
  <c r="D324" i="7"/>
  <c r="C324" i="7"/>
  <c r="B324" i="7"/>
  <c r="L308" i="7"/>
  <c r="H308" i="7"/>
  <c r="G308" i="7"/>
  <c r="F308" i="7"/>
  <c r="E308" i="7"/>
  <c r="D308" i="7"/>
  <c r="C308" i="7"/>
  <c r="B308" i="7"/>
  <c r="K308" i="7"/>
  <c r="L292" i="7"/>
  <c r="H292" i="7"/>
  <c r="G292" i="7"/>
  <c r="F292" i="7"/>
  <c r="E292" i="7"/>
  <c r="C292" i="7"/>
  <c r="D292" i="7"/>
  <c r="K292" i="7"/>
  <c r="B292" i="7"/>
  <c r="L276" i="7"/>
  <c r="H276" i="7"/>
  <c r="G276" i="7"/>
  <c r="F276" i="7"/>
  <c r="E276" i="7"/>
  <c r="D276" i="7"/>
  <c r="C276" i="7"/>
  <c r="B276" i="7"/>
  <c r="K276" i="7"/>
  <c r="L260" i="7"/>
  <c r="H260" i="7"/>
  <c r="G260" i="7"/>
  <c r="F260" i="7"/>
  <c r="E260" i="7"/>
  <c r="D260" i="7"/>
  <c r="C260" i="7"/>
  <c r="K260" i="7"/>
  <c r="B260" i="7"/>
  <c r="L244" i="7"/>
  <c r="H244" i="7"/>
  <c r="G244" i="7"/>
  <c r="E244" i="7"/>
  <c r="F244" i="7"/>
  <c r="D244" i="7"/>
  <c r="C244" i="7"/>
  <c r="B244" i="7"/>
  <c r="K244" i="7"/>
  <c r="L228" i="7"/>
  <c r="H228" i="7"/>
  <c r="F228" i="7"/>
  <c r="G228" i="7"/>
  <c r="E228" i="7"/>
  <c r="D228" i="7"/>
  <c r="B228" i="7"/>
  <c r="C228" i="7"/>
  <c r="K228" i="7"/>
  <c r="L212" i="7"/>
  <c r="H212" i="7"/>
  <c r="G212" i="7"/>
  <c r="F212" i="7"/>
  <c r="E212" i="7"/>
  <c r="D212" i="7"/>
  <c r="C212" i="7"/>
  <c r="B212" i="7"/>
  <c r="K212" i="7"/>
  <c r="L196" i="7"/>
  <c r="H196" i="7"/>
  <c r="G196" i="7"/>
  <c r="F196" i="7"/>
  <c r="C196" i="7"/>
  <c r="E196" i="7"/>
  <c r="B196" i="7"/>
  <c r="D196" i="7"/>
  <c r="K196" i="7"/>
  <c r="L180" i="7"/>
  <c r="H180" i="7"/>
  <c r="G180" i="7"/>
  <c r="F180" i="7"/>
  <c r="E180" i="7"/>
  <c r="D180" i="7"/>
  <c r="C180" i="7"/>
  <c r="B180" i="7"/>
  <c r="K180" i="7"/>
  <c r="L164" i="7"/>
  <c r="H164" i="7"/>
  <c r="G164" i="7"/>
  <c r="F164" i="7"/>
  <c r="E164" i="7"/>
  <c r="C164" i="7"/>
  <c r="D164" i="7"/>
  <c r="B164" i="7"/>
  <c r="L148" i="7"/>
  <c r="G148" i="7"/>
  <c r="H148" i="7"/>
  <c r="F148" i="7"/>
  <c r="E148" i="7"/>
  <c r="C148" i="7"/>
  <c r="D148" i="7"/>
  <c r="K148" i="7"/>
  <c r="B148" i="7"/>
  <c r="L132" i="7"/>
  <c r="H132" i="7"/>
  <c r="G132" i="7"/>
  <c r="F132" i="7"/>
  <c r="E132" i="7"/>
  <c r="C132" i="7"/>
  <c r="D132" i="7"/>
  <c r="B132" i="7"/>
  <c r="K132" i="7"/>
  <c r="L116" i="7"/>
  <c r="H116" i="7"/>
  <c r="G116" i="7"/>
  <c r="F116" i="7"/>
  <c r="C116" i="7"/>
  <c r="E116" i="7"/>
  <c r="D116" i="7"/>
  <c r="B116" i="7"/>
  <c r="K116" i="7"/>
  <c r="L100" i="7"/>
  <c r="H100" i="7"/>
  <c r="G100" i="7"/>
  <c r="F100" i="7"/>
  <c r="E100" i="7"/>
  <c r="D100" i="7"/>
  <c r="C100" i="7"/>
  <c r="K100" i="7"/>
  <c r="B100" i="7"/>
  <c r="L84" i="7"/>
  <c r="H84" i="7"/>
  <c r="G84" i="7"/>
  <c r="F84" i="7"/>
  <c r="E84" i="7"/>
  <c r="C84" i="7"/>
  <c r="D84" i="7"/>
  <c r="B84" i="7"/>
  <c r="L68" i="7"/>
  <c r="H68" i="7"/>
  <c r="G68" i="7"/>
  <c r="F68" i="7"/>
  <c r="D68" i="7"/>
  <c r="E68" i="7"/>
  <c r="C68" i="7"/>
  <c r="B68" i="7"/>
  <c r="K68" i="7"/>
  <c r="L52" i="7"/>
  <c r="H52" i="7"/>
  <c r="G52" i="7"/>
  <c r="F52" i="7"/>
  <c r="D52" i="7"/>
  <c r="E52" i="7"/>
  <c r="C52" i="7"/>
  <c r="B52" i="7"/>
  <c r="K52" i="7"/>
  <c r="L36" i="7"/>
  <c r="H36" i="7"/>
  <c r="G36" i="7"/>
  <c r="F36" i="7"/>
  <c r="E36" i="7"/>
  <c r="D36" i="7"/>
  <c r="C36" i="7"/>
  <c r="B36" i="7"/>
  <c r="K36" i="7"/>
  <c r="L20" i="7"/>
  <c r="H20" i="7"/>
  <c r="G20" i="7"/>
  <c r="F20" i="7"/>
  <c r="E20" i="7"/>
  <c r="D20" i="7"/>
  <c r="C20" i="7"/>
  <c r="B20" i="7"/>
  <c r="K20" i="7"/>
  <c r="H4" i="7"/>
  <c r="E4" i="7"/>
  <c r="D4" i="7"/>
  <c r="C4" i="7"/>
  <c r="B4" i="7"/>
  <c r="K4" i="7"/>
  <c r="K1957" i="7"/>
  <c r="K1868" i="7"/>
  <c r="K1748" i="7"/>
  <c r="K1724" i="7"/>
  <c r="K1605" i="7"/>
  <c r="K1492" i="7"/>
  <c r="K1468" i="7"/>
  <c r="K1096" i="7"/>
  <c r="K1034" i="7"/>
  <c r="K985" i="7"/>
  <c r="K918" i="7"/>
  <c r="K761" i="7"/>
  <c r="K692" i="7"/>
  <c r="K596" i="7"/>
  <c r="K472" i="7"/>
  <c r="B1988" i="7"/>
  <c r="B1748" i="7"/>
  <c r="B821" i="7"/>
  <c r="L1987" i="7"/>
  <c r="H1987" i="7"/>
  <c r="G1987" i="7"/>
  <c r="F1987" i="7"/>
  <c r="E1987" i="7"/>
  <c r="D1987" i="7"/>
  <c r="C1987" i="7"/>
  <c r="L1971" i="7"/>
  <c r="H1971" i="7"/>
  <c r="G1971" i="7"/>
  <c r="F1971" i="7"/>
  <c r="E1971" i="7"/>
  <c r="D1971" i="7"/>
  <c r="C1971" i="7"/>
  <c r="B1971" i="7"/>
  <c r="L1955" i="7"/>
  <c r="H1955" i="7"/>
  <c r="G1955" i="7"/>
  <c r="E1955" i="7"/>
  <c r="F1955" i="7"/>
  <c r="D1955" i="7"/>
  <c r="C1955" i="7"/>
  <c r="B1955" i="7"/>
  <c r="L1939" i="7"/>
  <c r="H1939" i="7"/>
  <c r="G1939" i="7"/>
  <c r="E1939" i="7"/>
  <c r="D1939" i="7"/>
  <c r="F1939" i="7"/>
  <c r="C1939" i="7"/>
  <c r="B1939" i="7"/>
  <c r="L1923" i="7"/>
  <c r="H1923" i="7"/>
  <c r="G1923" i="7"/>
  <c r="E1923" i="7"/>
  <c r="F1923" i="7"/>
  <c r="D1923" i="7"/>
  <c r="C1923" i="7"/>
  <c r="B1923" i="7"/>
  <c r="L1907" i="7"/>
  <c r="H1907" i="7"/>
  <c r="G1907" i="7"/>
  <c r="F1907" i="7"/>
  <c r="E1907" i="7"/>
  <c r="D1907" i="7"/>
  <c r="C1907" i="7"/>
  <c r="B1907" i="7"/>
  <c r="L1891" i="7"/>
  <c r="H1891" i="7"/>
  <c r="G1891" i="7"/>
  <c r="F1891" i="7"/>
  <c r="E1891" i="7"/>
  <c r="D1891" i="7"/>
  <c r="B1891" i="7"/>
  <c r="C1891" i="7"/>
  <c r="L1875" i="7"/>
  <c r="H1875" i="7"/>
  <c r="G1875" i="7"/>
  <c r="F1875" i="7"/>
  <c r="E1875" i="7"/>
  <c r="D1875" i="7"/>
  <c r="C1875" i="7"/>
  <c r="L1859" i="7"/>
  <c r="H1859" i="7"/>
  <c r="G1859" i="7"/>
  <c r="F1859" i="7"/>
  <c r="E1859" i="7"/>
  <c r="D1859" i="7"/>
  <c r="B1859" i="7"/>
  <c r="C1859" i="7"/>
  <c r="L1843" i="7"/>
  <c r="H1843" i="7"/>
  <c r="G1843" i="7"/>
  <c r="F1843" i="7"/>
  <c r="E1843" i="7"/>
  <c r="D1843" i="7"/>
  <c r="C1843" i="7"/>
  <c r="B1843" i="7"/>
  <c r="L1827" i="7"/>
  <c r="H1827" i="7"/>
  <c r="G1827" i="7"/>
  <c r="F1827" i="7"/>
  <c r="E1827" i="7"/>
  <c r="D1827" i="7"/>
  <c r="C1827" i="7"/>
  <c r="B1827" i="7"/>
  <c r="L1811" i="7"/>
  <c r="H1811" i="7"/>
  <c r="G1811" i="7"/>
  <c r="F1811" i="7"/>
  <c r="E1811" i="7"/>
  <c r="D1811" i="7"/>
  <c r="C1811" i="7"/>
  <c r="B1811" i="7"/>
  <c r="L1795" i="7"/>
  <c r="H1795" i="7"/>
  <c r="F1795" i="7"/>
  <c r="G1795" i="7"/>
  <c r="E1795" i="7"/>
  <c r="D1795" i="7"/>
  <c r="C1795" i="7"/>
  <c r="B1795" i="7"/>
  <c r="L1779" i="7"/>
  <c r="H1779" i="7"/>
  <c r="G1779" i="7"/>
  <c r="F1779" i="7"/>
  <c r="E1779" i="7"/>
  <c r="D1779" i="7"/>
  <c r="C1779" i="7"/>
  <c r="B1779" i="7"/>
  <c r="L1763" i="7"/>
  <c r="H1763" i="7"/>
  <c r="G1763" i="7"/>
  <c r="F1763" i="7"/>
  <c r="E1763" i="7"/>
  <c r="D1763" i="7"/>
  <c r="C1763" i="7"/>
  <c r="B1763" i="7"/>
  <c r="L1747" i="7"/>
  <c r="H1747" i="7"/>
  <c r="G1747" i="7"/>
  <c r="F1747" i="7"/>
  <c r="E1747" i="7"/>
  <c r="D1747" i="7"/>
  <c r="C1747" i="7"/>
  <c r="B1747" i="7"/>
  <c r="L1731" i="7"/>
  <c r="H1731" i="7"/>
  <c r="G1731" i="7"/>
  <c r="E1731" i="7"/>
  <c r="F1731" i="7"/>
  <c r="D1731" i="7"/>
  <c r="C1731" i="7"/>
  <c r="L1715" i="7"/>
  <c r="H1715" i="7"/>
  <c r="G1715" i="7"/>
  <c r="F1715" i="7"/>
  <c r="E1715" i="7"/>
  <c r="D1715" i="7"/>
  <c r="C1715" i="7"/>
  <c r="B1715" i="7"/>
  <c r="L1699" i="7"/>
  <c r="H1699" i="7"/>
  <c r="G1699" i="7"/>
  <c r="F1699" i="7"/>
  <c r="E1699" i="7"/>
  <c r="D1699" i="7"/>
  <c r="C1699" i="7"/>
  <c r="B1699" i="7"/>
  <c r="L1683" i="7"/>
  <c r="H1683" i="7"/>
  <c r="G1683" i="7"/>
  <c r="F1683" i="7"/>
  <c r="E1683" i="7"/>
  <c r="D1683" i="7"/>
  <c r="C1683" i="7"/>
  <c r="B1683" i="7"/>
  <c r="L1667" i="7"/>
  <c r="H1667" i="7"/>
  <c r="F1667" i="7"/>
  <c r="E1667" i="7"/>
  <c r="G1667" i="7"/>
  <c r="D1667" i="7"/>
  <c r="C1667" i="7"/>
  <c r="B1667" i="7"/>
  <c r="L1651" i="7"/>
  <c r="H1651" i="7"/>
  <c r="G1651" i="7"/>
  <c r="E1651" i="7"/>
  <c r="F1651" i="7"/>
  <c r="D1651" i="7"/>
  <c r="C1651" i="7"/>
  <c r="B1651" i="7"/>
  <c r="L1635" i="7"/>
  <c r="H1635" i="7"/>
  <c r="G1635" i="7"/>
  <c r="F1635" i="7"/>
  <c r="E1635" i="7"/>
  <c r="D1635" i="7"/>
  <c r="C1635" i="7"/>
  <c r="B1635" i="7"/>
  <c r="L1619" i="7"/>
  <c r="H1619" i="7"/>
  <c r="G1619" i="7"/>
  <c r="F1619" i="7"/>
  <c r="E1619" i="7"/>
  <c r="D1619" i="7"/>
  <c r="C1619" i="7"/>
  <c r="B1619" i="7"/>
  <c r="L1603" i="7"/>
  <c r="H1603" i="7"/>
  <c r="G1603" i="7"/>
  <c r="F1603" i="7"/>
  <c r="E1603" i="7"/>
  <c r="D1603" i="7"/>
  <c r="L1587" i="7"/>
  <c r="H1587" i="7"/>
  <c r="G1587" i="7"/>
  <c r="E1587" i="7"/>
  <c r="F1587" i="7"/>
  <c r="D1587" i="7"/>
  <c r="C1587" i="7"/>
  <c r="B1587" i="7"/>
  <c r="L1571" i="7"/>
  <c r="H1571" i="7"/>
  <c r="G1571" i="7"/>
  <c r="F1571" i="7"/>
  <c r="E1571" i="7"/>
  <c r="D1571" i="7"/>
  <c r="C1571" i="7"/>
  <c r="B1571" i="7"/>
  <c r="L1555" i="7"/>
  <c r="H1555" i="7"/>
  <c r="G1555" i="7"/>
  <c r="F1555" i="7"/>
  <c r="E1555" i="7"/>
  <c r="D1555" i="7"/>
  <c r="B1555" i="7"/>
  <c r="C1555" i="7"/>
  <c r="L1539" i="7"/>
  <c r="H1539" i="7"/>
  <c r="F1539" i="7"/>
  <c r="E1539" i="7"/>
  <c r="G1539" i="7"/>
  <c r="D1539" i="7"/>
  <c r="C1539" i="7"/>
  <c r="B1539" i="7"/>
  <c r="L1523" i="7"/>
  <c r="H1523" i="7"/>
  <c r="G1523" i="7"/>
  <c r="E1523" i="7"/>
  <c r="F1523" i="7"/>
  <c r="D1523" i="7"/>
  <c r="C1523" i="7"/>
  <c r="B1523" i="7"/>
  <c r="L1507" i="7"/>
  <c r="H1507" i="7"/>
  <c r="G1507" i="7"/>
  <c r="F1507" i="7"/>
  <c r="E1507" i="7"/>
  <c r="D1507" i="7"/>
  <c r="C1507" i="7"/>
  <c r="B1507" i="7"/>
  <c r="L1491" i="7"/>
  <c r="H1491" i="7"/>
  <c r="G1491" i="7"/>
  <c r="F1491" i="7"/>
  <c r="E1491" i="7"/>
  <c r="D1491" i="7"/>
  <c r="C1491" i="7"/>
  <c r="B1491" i="7"/>
  <c r="L1475" i="7"/>
  <c r="H1475" i="7"/>
  <c r="G1475" i="7"/>
  <c r="F1475" i="7"/>
  <c r="E1475" i="7"/>
  <c r="D1475" i="7"/>
  <c r="C1475" i="7"/>
  <c r="B1475" i="7"/>
  <c r="L1459" i="7"/>
  <c r="H1459" i="7"/>
  <c r="G1459" i="7"/>
  <c r="E1459" i="7"/>
  <c r="D1459" i="7"/>
  <c r="F1459" i="7"/>
  <c r="B1459" i="7"/>
  <c r="C1459" i="7"/>
  <c r="L1443" i="7"/>
  <c r="H1443" i="7"/>
  <c r="G1443" i="7"/>
  <c r="F1443" i="7"/>
  <c r="E1443" i="7"/>
  <c r="D1443" i="7"/>
  <c r="C1443" i="7"/>
  <c r="B1443" i="7"/>
  <c r="L1427" i="7"/>
  <c r="H1427" i="7"/>
  <c r="F1427" i="7"/>
  <c r="G1427" i="7"/>
  <c r="E1427" i="7"/>
  <c r="D1427" i="7"/>
  <c r="B1427" i="7"/>
  <c r="C1427" i="7"/>
  <c r="L1411" i="7"/>
  <c r="H1411" i="7"/>
  <c r="F1411" i="7"/>
  <c r="G1411" i="7"/>
  <c r="E1411" i="7"/>
  <c r="D1411" i="7"/>
  <c r="C1411" i="7"/>
  <c r="B1411" i="7"/>
  <c r="L1395" i="7"/>
  <c r="H1395" i="7"/>
  <c r="F1395" i="7"/>
  <c r="G1395" i="7"/>
  <c r="E1395" i="7"/>
  <c r="D1395" i="7"/>
  <c r="C1395" i="7"/>
  <c r="L1379" i="7"/>
  <c r="H1379" i="7"/>
  <c r="F1379" i="7"/>
  <c r="G1379" i="7"/>
  <c r="E1379" i="7"/>
  <c r="D1379" i="7"/>
  <c r="C1379" i="7"/>
  <c r="B1379" i="7"/>
  <c r="L1363" i="7"/>
  <c r="H1363" i="7"/>
  <c r="G1363" i="7"/>
  <c r="F1363" i="7"/>
  <c r="E1363" i="7"/>
  <c r="D1363" i="7"/>
  <c r="C1363" i="7"/>
  <c r="B1363" i="7"/>
  <c r="K1363" i="7"/>
  <c r="L1347" i="7"/>
  <c r="H1347" i="7"/>
  <c r="G1347" i="7"/>
  <c r="F1347" i="7"/>
  <c r="E1347" i="7"/>
  <c r="D1347" i="7"/>
  <c r="C1347" i="7"/>
  <c r="B1347" i="7"/>
  <c r="K1347" i="7"/>
  <c r="L1331" i="7"/>
  <c r="H1331" i="7"/>
  <c r="G1331" i="7"/>
  <c r="F1331" i="7"/>
  <c r="E1331" i="7"/>
  <c r="D1331" i="7"/>
  <c r="C1331" i="7"/>
  <c r="K1331" i="7"/>
  <c r="L1315" i="7"/>
  <c r="H1315" i="7"/>
  <c r="G1315" i="7"/>
  <c r="F1315" i="7"/>
  <c r="E1315" i="7"/>
  <c r="D1315" i="7"/>
  <c r="C1315" i="7"/>
  <c r="B1315" i="7"/>
  <c r="L1299" i="7"/>
  <c r="H1299" i="7"/>
  <c r="G1299" i="7"/>
  <c r="F1299" i="7"/>
  <c r="E1299" i="7"/>
  <c r="D1299" i="7"/>
  <c r="B1299" i="7"/>
  <c r="C1299" i="7"/>
  <c r="L1283" i="7"/>
  <c r="H1283" i="7"/>
  <c r="G1283" i="7"/>
  <c r="F1283" i="7"/>
  <c r="E1283" i="7"/>
  <c r="D1283" i="7"/>
  <c r="C1283" i="7"/>
  <c r="K1283" i="7"/>
  <c r="B1283" i="7"/>
  <c r="L1267" i="7"/>
  <c r="H1267" i="7"/>
  <c r="G1267" i="7"/>
  <c r="F1267" i="7"/>
  <c r="E1267" i="7"/>
  <c r="D1267" i="7"/>
  <c r="C1267" i="7"/>
  <c r="B1267" i="7"/>
  <c r="K1267" i="7"/>
  <c r="L1251" i="7"/>
  <c r="H1251" i="7"/>
  <c r="G1251" i="7"/>
  <c r="F1251" i="7"/>
  <c r="E1251" i="7"/>
  <c r="D1251" i="7"/>
  <c r="C1251" i="7"/>
  <c r="K1251" i="7"/>
  <c r="L1235" i="7"/>
  <c r="H1235" i="7"/>
  <c r="G1235" i="7"/>
  <c r="F1235" i="7"/>
  <c r="E1235" i="7"/>
  <c r="D1235" i="7"/>
  <c r="B1235" i="7"/>
  <c r="K1235" i="7"/>
  <c r="L1219" i="7"/>
  <c r="H1219" i="7"/>
  <c r="G1219" i="7"/>
  <c r="F1219" i="7"/>
  <c r="D1219" i="7"/>
  <c r="E1219" i="7"/>
  <c r="C1219" i="7"/>
  <c r="B1219" i="7"/>
  <c r="L1203" i="7"/>
  <c r="H1203" i="7"/>
  <c r="G1203" i="7"/>
  <c r="F1203" i="7"/>
  <c r="D1203" i="7"/>
  <c r="E1203" i="7"/>
  <c r="B1203" i="7"/>
  <c r="C1203" i="7"/>
  <c r="K1203" i="7"/>
  <c r="L1187" i="7"/>
  <c r="H1187" i="7"/>
  <c r="G1187" i="7"/>
  <c r="F1187" i="7"/>
  <c r="E1187" i="7"/>
  <c r="D1187" i="7"/>
  <c r="C1187" i="7"/>
  <c r="K1187" i="7"/>
  <c r="B1187" i="7"/>
  <c r="L1171" i="7"/>
  <c r="H1171" i="7"/>
  <c r="G1171" i="7"/>
  <c r="F1171" i="7"/>
  <c r="D1171" i="7"/>
  <c r="E1171" i="7"/>
  <c r="B1171" i="7"/>
  <c r="C1171" i="7"/>
  <c r="K1171" i="7"/>
  <c r="L1155" i="7"/>
  <c r="H1155" i="7"/>
  <c r="G1155" i="7"/>
  <c r="F1155" i="7"/>
  <c r="D1155" i="7"/>
  <c r="E1155" i="7"/>
  <c r="C1155" i="7"/>
  <c r="B1155" i="7"/>
  <c r="L1139" i="7"/>
  <c r="H1139" i="7"/>
  <c r="G1139" i="7"/>
  <c r="F1139" i="7"/>
  <c r="D1139" i="7"/>
  <c r="E1139" i="7"/>
  <c r="C1139" i="7"/>
  <c r="B1139" i="7"/>
  <c r="L1123" i="7"/>
  <c r="H1123" i="7"/>
  <c r="G1123" i="7"/>
  <c r="F1123" i="7"/>
  <c r="E1123" i="7"/>
  <c r="D1123" i="7"/>
  <c r="C1123" i="7"/>
  <c r="B1123" i="7"/>
  <c r="L1107" i="7"/>
  <c r="H1107" i="7"/>
  <c r="G1107" i="7"/>
  <c r="F1107" i="7"/>
  <c r="E1107" i="7"/>
  <c r="D1107" i="7"/>
  <c r="B1107" i="7"/>
  <c r="C1107" i="7"/>
  <c r="K1107" i="7"/>
  <c r="L1091" i="7"/>
  <c r="H1091" i="7"/>
  <c r="G1091" i="7"/>
  <c r="F1091" i="7"/>
  <c r="E1091" i="7"/>
  <c r="D1091" i="7"/>
  <c r="C1091" i="7"/>
  <c r="B1091" i="7"/>
  <c r="K1091" i="7"/>
  <c r="L1075" i="7"/>
  <c r="H1075" i="7"/>
  <c r="G1075" i="7"/>
  <c r="F1075" i="7"/>
  <c r="E1075" i="7"/>
  <c r="D1075" i="7"/>
  <c r="C1075" i="7"/>
  <c r="L1059" i="7"/>
  <c r="H1059" i="7"/>
  <c r="G1059" i="7"/>
  <c r="F1059" i="7"/>
  <c r="E1059" i="7"/>
  <c r="D1059" i="7"/>
  <c r="C1059" i="7"/>
  <c r="B1059" i="7"/>
  <c r="L1043" i="7"/>
  <c r="H1043" i="7"/>
  <c r="G1043" i="7"/>
  <c r="F1043" i="7"/>
  <c r="E1043" i="7"/>
  <c r="D1043" i="7"/>
  <c r="C1043" i="7"/>
  <c r="K1043" i="7"/>
  <c r="B1043" i="7"/>
  <c r="L1027" i="7"/>
  <c r="H1027" i="7"/>
  <c r="F1027" i="7"/>
  <c r="G1027" i="7"/>
  <c r="E1027" i="7"/>
  <c r="D1027" i="7"/>
  <c r="C1027" i="7"/>
  <c r="B1027" i="7"/>
  <c r="K1027" i="7"/>
  <c r="L1011" i="7"/>
  <c r="H1011" i="7"/>
  <c r="G1011" i="7"/>
  <c r="F1011" i="7"/>
  <c r="E1011" i="7"/>
  <c r="D1011" i="7"/>
  <c r="C1011" i="7"/>
  <c r="B1011" i="7"/>
  <c r="L995" i="7"/>
  <c r="H995" i="7"/>
  <c r="G995" i="7"/>
  <c r="F995" i="7"/>
  <c r="E995" i="7"/>
  <c r="D995" i="7"/>
  <c r="C995" i="7"/>
  <c r="L979" i="7"/>
  <c r="H979" i="7"/>
  <c r="G979" i="7"/>
  <c r="F979" i="7"/>
  <c r="E979" i="7"/>
  <c r="D979" i="7"/>
  <c r="C979" i="7"/>
  <c r="B979" i="7"/>
  <c r="K979" i="7"/>
  <c r="L963" i="7"/>
  <c r="H963" i="7"/>
  <c r="F963" i="7"/>
  <c r="G963" i="7"/>
  <c r="E963" i="7"/>
  <c r="D963" i="7"/>
  <c r="C963" i="7"/>
  <c r="B963" i="7"/>
  <c r="K963" i="7"/>
  <c r="L947" i="7"/>
  <c r="H947" i="7"/>
  <c r="G947" i="7"/>
  <c r="F947" i="7"/>
  <c r="D947" i="7"/>
  <c r="E947" i="7"/>
  <c r="C947" i="7"/>
  <c r="B947" i="7"/>
  <c r="L931" i="7"/>
  <c r="H931" i="7"/>
  <c r="G931" i="7"/>
  <c r="F931" i="7"/>
  <c r="E931" i="7"/>
  <c r="D931" i="7"/>
  <c r="C931" i="7"/>
  <c r="K931" i="7"/>
  <c r="B931" i="7"/>
  <c r="L915" i="7"/>
  <c r="H915" i="7"/>
  <c r="G915" i="7"/>
  <c r="F915" i="7"/>
  <c r="D915" i="7"/>
  <c r="E915" i="7"/>
  <c r="C915" i="7"/>
  <c r="B915" i="7"/>
  <c r="K915" i="7"/>
  <c r="L899" i="7"/>
  <c r="H899" i="7"/>
  <c r="G899" i="7"/>
  <c r="F899" i="7"/>
  <c r="E899" i="7"/>
  <c r="D899" i="7"/>
  <c r="C899" i="7"/>
  <c r="B899" i="7"/>
  <c r="K899" i="7"/>
  <c r="L883" i="7"/>
  <c r="H883" i="7"/>
  <c r="G883" i="7"/>
  <c r="F883" i="7"/>
  <c r="D883" i="7"/>
  <c r="E883" i="7"/>
  <c r="C883" i="7"/>
  <c r="B883" i="7"/>
  <c r="K883" i="7"/>
  <c r="L867" i="7"/>
  <c r="H867" i="7"/>
  <c r="G867" i="7"/>
  <c r="F867" i="7"/>
  <c r="E867" i="7"/>
  <c r="D867" i="7"/>
  <c r="C867" i="7"/>
  <c r="B867" i="7"/>
  <c r="K867" i="7"/>
  <c r="L851" i="7"/>
  <c r="H851" i="7"/>
  <c r="G851" i="7"/>
  <c r="F851" i="7"/>
  <c r="E851" i="7"/>
  <c r="D851" i="7"/>
  <c r="C851" i="7"/>
  <c r="B851" i="7"/>
  <c r="K851" i="7"/>
  <c r="L835" i="7"/>
  <c r="H835" i="7"/>
  <c r="G835" i="7"/>
  <c r="F835" i="7"/>
  <c r="E835" i="7"/>
  <c r="D835" i="7"/>
  <c r="C835" i="7"/>
  <c r="B835" i="7"/>
  <c r="L819" i="7"/>
  <c r="H819" i="7"/>
  <c r="F819" i="7"/>
  <c r="G819" i="7"/>
  <c r="E819" i="7"/>
  <c r="D819" i="7"/>
  <c r="C819" i="7"/>
  <c r="B819" i="7"/>
  <c r="K819" i="7"/>
  <c r="L803" i="7"/>
  <c r="H803" i="7"/>
  <c r="G803" i="7"/>
  <c r="F803" i="7"/>
  <c r="E803" i="7"/>
  <c r="D803" i="7"/>
  <c r="C803" i="7"/>
  <c r="B803" i="7"/>
  <c r="L787" i="7"/>
  <c r="H787" i="7"/>
  <c r="G787" i="7"/>
  <c r="F787" i="7"/>
  <c r="E787" i="7"/>
  <c r="D787" i="7"/>
  <c r="C787" i="7"/>
  <c r="B787" i="7"/>
  <c r="L771" i="7"/>
  <c r="H771" i="7"/>
  <c r="G771" i="7"/>
  <c r="F771" i="7"/>
  <c r="E771" i="7"/>
  <c r="D771" i="7"/>
  <c r="C771" i="7"/>
  <c r="B771" i="7"/>
  <c r="K771" i="7"/>
  <c r="L755" i="7"/>
  <c r="H755" i="7"/>
  <c r="G755" i="7"/>
  <c r="F755" i="7"/>
  <c r="E755" i="7"/>
  <c r="D755" i="7"/>
  <c r="C755" i="7"/>
  <c r="B755" i="7"/>
  <c r="K755" i="7"/>
  <c r="L739" i="7"/>
  <c r="H739" i="7"/>
  <c r="G739" i="7"/>
  <c r="F739" i="7"/>
  <c r="E739" i="7"/>
  <c r="D739" i="7"/>
  <c r="C739" i="7"/>
  <c r="B739" i="7"/>
  <c r="L723" i="7"/>
  <c r="H723" i="7"/>
  <c r="G723" i="7"/>
  <c r="F723" i="7"/>
  <c r="E723" i="7"/>
  <c r="D723" i="7"/>
  <c r="C723" i="7"/>
  <c r="B723" i="7"/>
  <c r="K723" i="7"/>
  <c r="L707" i="7"/>
  <c r="H707" i="7"/>
  <c r="G707" i="7"/>
  <c r="F707" i="7"/>
  <c r="E707" i="7"/>
  <c r="D707" i="7"/>
  <c r="C707" i="7"/>
  <c r="B707" i="7"/>
  <c r="K707" i="7"/>
  <c r="L691" i="7"/>
  <c r="H691" i="7"/>
  <c r="G691" i="7"/>
  <c r="F691" i="7"/>
  <c r="D691" i="7"/>
  <c r="E691" i="7"/>
  <c r="C691" i="7"/>
  <c r="B691" i="7"/>
  <c r="L675" i="7"/>
  <c r="H675" i="7"/>
  <c r="G675" i="7"/>
  <c r="F675" i="7"/>
  <c r="E675" i="7"/>
  <c r="D675" i="7"/>
  <c r="C675" i="7"/>
  <c r="B675" i="7"/>
  <c r="K675" i="7"/>
  <c r="L659" i="7"/>
  <c r="H659" i="7"/>
  <c r="G659" i="7"/>
  <c r="F659" i="7"/>
  <c r="E659" i="7"/>
  <c r="D659" i="7"/>
  <c r="C659" i="7"/>
  <c r="B659" i="7"/>
  <c r="K659" i="7"/>
  <c r="L643" i="7"/>
  <c r="H643" i="7"/>
  <c r="G643" i="7"/>
  <c r="F643" i="7"/>
  <c r="E643" i="7"/>
  <c r="D643" i="7"/>
  <c r="C643" i="7"/>
  <c r="B643" i="7"/>
  <c r="K643" i="7"/>
  <c r="L627" i="7"/>
  <c r="H627" i="7"/>
  <c r="G627" i="7"/>
  <c r="F627" i="7"/>
  <c r="E627" i="7"/>
  <c r="D627" i="7"/>
  <c r="C627" i="7"/>
  <c r="B627" i="7"/>
  <c r="K627" i="7"/>
  <c r="L611" i="7"/>
  <c r="G611" i="7"/>
  <c r="H611" i="7"/>
  <c r="F611" i="7"/>
  <c r="D611" i="7"/>
  <c r="E611" i="7"/>
  <c r="C611" i="7"/>
  <c r="B611" i="7"/>
  <c r="K611" i="7"/>
  <c r="L595" i="7"/>
  <c r="H595" i="7"/>
  <c r="G595" i="7"/>
  <c r="F595" i="7"/>
  <c r="D595" i="7"/>
  <c r="C595" i="7"/>
  <c r="B595" i="7"/>
  <c r="E595" i="7"/>
  <c r="L579" i="7"/>
  <c r="H579" i="7"/>
  <c r="G579" i="7"/>
  <c r="F579" i="7"/>
  <c r="E579" i="7"/>
  <c r="D579" i="7"/>
  <c r="C579" i="7"/>
  <c r="B579" i="7"/>
  <c r="K579" i="7"/>
  <c r="L563" i="7"/>
  <c r="G563" i="7"/>
  <c r="H563" i="7"/>
  <c r="F563" i="7"/>
  <c r="D563" i="7"/>
  <c r="E563" i="7"/>
  <c r="C563" i="7"/>
  <c r="B563" i="7"/>
  <c r="K563" i="7"/>
  <c r="L547" i="7"/>
  <c r="G547" i="7"/>
  <c r="H547" i="7"/>
  <c r="F547" i="7"/>
  <c r="D547" i="7"/>
  <c r="E547" i="7"/>
  <c r="C547" i="7"/>
  <c r="B547" i="7"/>
  <c r="K547" i="7"/>
  <c r="L531" i="7"/>
  <c r="H531" i="7"/>
  <c r="G531" i="7"/>
  <c r="F531" i="7"/>
  <c r="D531" i="7"/>
  <c r="E531" i="7"/>
  <c r="C531" i="7"/>
  <c r="B531" i="7"/>
  <c r="K531" i="7"/>
  <c r="L515" i="7"/>
  <c r="H515" i="7"/>
  <c r="G515" i="7"/>
  <c r="D515" i="7"/>
  <c r="E515" i="7"/>
  <c r="F515" i="7"/>
  <c r="C515" i="7"/>
  <c r="B515" i="7"/>
  <c r="K515" i="7"/>
  <c r="L499" i="7"/>
  <c r="H499" i="7"/>
  <c r="G499" i="7"/>
  <c r="F499" i="7"/>
  <c r="D499" i="7"/>
  <c r="E499" i="7"/>
  <c r="C499" i="7"/>
  <c r="K499" i="7"/>
  <c r="B499" i="7"/>
  <c r="L483" i="7"/>
  <c r="H483" i="7"/>
  <c r="G483" i="7"/>
  <c r="F483" i="7"/>
  <c r="D483" i="7"/>
  <c r="E483" i="7"/>
  <c r="C483" i="7"/>
  <c r="B483" i="7"/>
  <c r="K483" i="7"/>
  <c r="L467" i="7"/>
  <c r="H467" i="7"/>
  <c r="G467" i="7"/>
  <c r="F467" i="7"/>
  <c r="D467" i="7"/>
  <c r="E467" i="7"/>
  <c r="C467" i="7"/>
  <c r="B467" i="7"/>
  <c r="K467" i="7"/>
  <c r="L451" i="7"/>
  <c r="H451" i="7"/>
  <c r="G451" i="7"/>
  <c r="F451" i="7"/>
  <c r="E451" i="7"/>
  <c r="D451" i="7"/>
  <c r="C451" i="7"/>
  <c r="B451" i="7"/>
  <c r="K451" i="7"/>
  <c r="L435" i="7"/>
  <c r="H435" i="7"/>
  <c r="G435" i="7"/>
  <c r="F435" i="7"/>
  <c r="D435" i="7"/>
  <c r="E435" i="7"/>
  <c r="C435" i="7"/>
  <c r="B435" i="7"/>
  <c r="K435" i="7"/>
  <c r="L419" i="7"/>
  <c r="H419" i="7"/>
  <c r="G419" i="7"/>
  <c r="F419" i="7"/>
  <c r="D419" i="7"/>
  <c r="E419" i="7"/>
  <c r="C419" i="7"/>
  <c r="B419" i="7"/>
  <c r="K419" i="7"/>
  <c r="L403" i="7"/>
  <c r="G403" i="7"/>
  <c r="H403" i="7"/>
  <c r="F403" i="7"/>
  <c r="D403" i="7"/>
  <c r="E403" i="7"/>
  <c r="C403" i="7"/>
  <c r="B403" i="7"/>
  <c r="L387" i="7"/>
  <c r="H387" i="7"/>
  <c r="G387" i="7"/>
  <c r="F387" i="7"/>
  <c r="D387" i="7"/>
  <c r="E387" i="7"/>
  <c r="C387" i="7"/>
  <c r="B387" i="7"/>
  <c r="K387" i="7"/>
  <c r="L371" i="7"/>
  <c r="H371" i="7"/>
  <c r="G371" i="7"/>
  <c r="F371" i="7"/>
  <c r="D371" i="7"/>
  <c r="E371" i="7"/>
  <c r="C371" i="7"/>
  <c r="B371" i="7"/>
  <c r="K371" i="7"/>
  <c r="L355" i="7"/>
  <c r="H355" i="7"/>
  <c r="G355" i="7"/>
  <c r="F355" i="7"/>
  <c r="D355" i="7"/>
  <c r="E355" i="7"/>
  <c r="C355" i="7"/>
  <c r="B355" i="7"/>
  <c r="K355" i="7"/>
  <c r="L339" i="7"/>
  <c r="H339" i="7"/>
  <c r="G339" i="7"/>
  <c r="F339" i="7"/>
  <c r="D339" i="7"/>
  <c r="C339" i="7"/>
  <c r="E339" i="7"/>
  <c r="B339" i="7"/>
  <c r="K339" i="7"/>
  <c r="L323" i="7"/>
  <c r="H323" i="7"/>
  <c r="G323" i="7"/>
  <c r="F323" i="7"/>
  <c r="D323" i="7"/>
  <c r="E323" i="7"/>
  <c r="C323" i="7"/>
  <c r="B323" i="7"/>
  <c r="L307" i="7"/>
  <c r="H307" i="7"/>
  <c r="G307" i="7"/>
  <c r="F307" i="7"/>
  <c r="D307" i="7"/>
  <c r="C307" i="7"/>
  <c r="E307" i="7"/>
  <c r="B307" i="7"/>
  <c r="K307" i="7"/>
  <c r="L291" i="7"/>
  <c r="H291" i="7"/>
  <c r="G291" i="7"/>
  <c r="F291" i="7"/>
  <c r="E291" i="7"/>
  <c r="D291" i="7"/>
  <c r="C291" i="7"/>
  <c r="B291" i="7"/>
  <c r="K291" i="7"/>
  <c r="L275" i="7"/>
  <c r="H275" i="7"/>
  <c r="G275" i="7"/>
  <c r="F275" i="7"/>
  <c r="D275" i="7"/>
  <c r="E275" i="7"/>
  <c r="C275" i="7"/>
  <c r="B275" i="7"/>
  <c r="K275" i="7"/>
  <c r="L259" i="7"/>
  <c r="H259" i="7"/>
  <c r="G259" i="7"/>
  <c r="F259" i="7"/>
  <c r="D259" i="7"/>
  <c r="E259" i="7"/>
  <c r="C259" i="7"/>
  <c r="B259" i="7"/>
  <c r="K259" i="7"/>
  <c r="L243" i="7"/>
  <c r="H243" i="7"/>
  <c r="G243" i="7"/>
  <c r="D243" i="7"/>
  <c r="E243" i="7"/>
  <c r="F243" i="7"/>
  <c r="C243" i="7"/>
  <c r="B243" i="7"/>
  <c r="K243" i="7"/>
  <c r="L227" i="7"/>
  <c r="G227" i="7"/>
  <c r="H227" i="7"/>
  <c r="F227" i="7"/>
  <c r="D227" i="7"/>
  <c r="E227" i="7"/>
  <c r="C227" i="7"/>
  <c r="B227" i="7"/>
  <c r="K227" i="7"/>
  <c r="L211" i="7"/>
  <c r="H211" i="7"/>
  <c r="G211" i="7"/>
  <c r="F211" i="7"/>
  <c r="D211" i="7"/>
  <c r="E211" i="7"/>
  <c r="C211" i="7"/>
  <c r="B211" i="7"/>
  <c r="K211" i="7"/>
  <c r="L195" i="7"/>
  <c r="H195" i="7"/>
  <c r="G195" i="7"/>
  <c r="F195" i="7"/>
  <c r="D195" i="7"/>
  <c r="E195" i="7"/>
  <c r="C195" i="7"/>
  <c r="B195" i="7"/>
  <c r="K195" i="7"/>
  <c r="L179" i="7"/>
  <c r="H179" i="7"/>
  <c r="G179" i="7"/>
  <c r="F179" i="7"/>
  <c r="E179" i="7"/>
  <c r="D179" i="7"/>
  <c r="C179" i="7"/>
  <c r="B179" i="7"/>
  <c r="K179" i="7"/>
  <c r="L163" i="7"/>
  <c r="H163" i="7"/>
  <c r="G163" i="7"/>
  <c r="F163" i="7"/>
  <c r="E163" i="7"/>
  <c r="D163" i="7"/>
  <c r="C163" i="7"/>
  <c r="B163" i="7"/>
  <c r="L147" i="7"/>
  <c r="G147" i="7"/>
  <c r="H147" i="7"/>
  <c r="F147" i="7"/>
  <c r="E147" i="7"/>
  <c r="D147" i="7"/>
  <c r="C147" i="7"/>
  <c r="B147" i="7"/>
  <c r="K147" i="7"/>
  <c r="L131" i="7"/>
  <c r="H131" i="7"/>
  <c r="G131" i="7"/>
  <c r="F131" i="7"/>
  <c r="E131" i="7"/>
  <c r="D131" i="7"/>
  <c r="C131" i="7"/>
  <c r="B131" i="7"/>
  <c r="K131" i="7"/>
  <c r="L115" i="7"/>
  <c r="H115" i="7"/>
  <c r="G115" i="7"/>
  <c r="F115" i="7"/>
  <c r="E115" i="7"/>
  <c r="D115" i="7"/>
  <c r="C115" i="7"/>
  <c r="B115" i="7"/>
  <c r="K115" i="7"/>
  <c r="L99" i="7"/>
  <c r="H99" i="7"/>
  <c r="G99" i="7"/>
  <c r="F99" i="7"/>
  <c r="E99" i="7"/>
  <c r="D99" i="7"/>
  <c r="C99" i="7"/>
  <c r="B99" i="7"/>
  <c r="K99" i="7"/>
  <c r="L83" i="7"/>
  <c r="H83" i="7"/>
  <c r="G83" i="7"/>
  <c r="F83" i="7"/>
  <c r="E83" i="7"/>
  <c r="D83" i="7"/>
  <c r="C83" i="7"/>
  <c r="B83" i="7"/>
  <c r="L67" i="7"/>
  <c r="H67" i="7"/>
  <c r="F67" i="7"/>
  <c r="G67" i="7"/>
  <c r="E67" i="7"/>
  <c r="D67" i="7"/>
  <c r="C67" i="7"/>
  <c r="B67" i="7"/>
  <c r="K67" i="7"/>
  <c r="L51" i="7"/>
  <c r="H51" i="7"/>
  <c r="G51" i="7"/>
  <c r="F51" i="7"/>
  <c r="E51" i="7"/>
  <c r="D51" i="7"/>
  <c r="C51" i="7"/>
  <c r="B51" i="7"/>
  <c r="K51" i="7"/>
  <c r="L35" i="7"/>
  <c r="H35" i="7"/>
  <c r="G35" i="7"/>
  <c r="F35" i="7"/>
  <c r="E35" i="7"/>
  <c r="D35" i="7"/>
  <c r="C35" i="7"/>
  <c r="B35" i="7"/>
  <c r="K35" i="7"/>
  <c r="L19" i="7"/>
  <c r="H19" i="7"/>
  <c r="G19" i="7"/>
  <c r="E19" i="7"/>
  <c r="F19" i="7"/>
  <c r="D19" i="7"/>
  <c r="C19" i="7"/>
  <c r="B19" i="7"/>
  <c r="K19" i="7"/>
  <c r="H3" i="7"/>
  <c r="E3" i="7"/>
  <c r="D3" i="7"/>
  <c r="C3" i="7"/>
  <c r="B3" i="7"/>
  <c r="K3" i="7"/>
  <c r="F3" i="7" s="1"/>
  <c r="K1956" i="7"/>
  <c r="K1909" i="7"/>
  <c r="K1820" i="7"/>
  <c r="K1747" i="7"/>
  <c r="K1717" i="7"/>
  <c r="K1604" i="7"/>
  <c r="K1580" i="7"/>
  <c r="K1491" i="7"/>
  <c r="K1461" i="7"/>
  <c r="K1300" i="7"/>
  <c r="K1255" i="7"/>
  <c r="K1142" i="7"/>
  <c r="K1095" i="7"/>
  <c r="K1033" i="7"/>
  <c r="K903" i="7"/>
  <c r="K760" i="7"/>
  <c r="K691" i="7"/>
  <c r="K595" i="7"/>
  <c r="K471" i="7"/>
  <c r="B1987" i="7"/>
  <c r="B1732" i="7"/>
  <c r="D954" i="7"/>
  <c r="L1986" i="7"/>
  <c r="H1986" i="7"/>
  <c r="G1986" i="7"/>
  <c r="F1986" i="7"/>
  <c r="E1986" i="7"/>
  <c r="D1986" i="7"/>
  <c r="C1986" i="7"/>
  <c r="B1986" i="7"/>
  <c r="L1970" i="7"/>
  <c r="H1970" i="7"/>
  <c r="G1970" i="7"/>
  <c r="F1970" i="7"/>
  <c r="E1970" i="7"/>
  <c r="D1970" i="7"/>
  <c r="C1970" i="7"/>
  <c r="B1970" i="7"/>
  <c r="L1954" i="7"/>
  <c r="H1954" i="7"/>
  <c r="F1954" i="7"/>
  <c r="G1954" i="7"/>
  <c r="E1954" i="7"/>
  <c r="C1954" i="7"/>
  <c r="D1954" i="7"/>
  <c r="B1954" i="7"/>
  <c r="L1938" i="7"/>
  <c r="H1938" i="7"/>
  <c r="G1938" i="7"/>
  <c r="E1938" i="7"/>
  <c r="F1938" i="7"/>
  <c r="D1938" i="7"/>
  <c r="C1938" i="7"/>
  <c r="B1938" i="7"/>
  <c r="L1922" i="7"/>
  <c r="H1922" i="7"/>
  <c r="G1922" i="7"/>
  <c r="E1922" i="7"/>
  <c r="F1922" i="7"/>
  <c r="D1922" i="7"/>
  <c r="B1922" i="7"/>
  <c r="C1922" i="7"/>
  <c r="L1906" i="7"/>
  <c r="H1906" i="7"/>
  <c r="G1906" i="7"/>
  <c r="E1906" i="7"/>
  <c r="F1906" i="7"/>
  <c r="C1906" i="7"/>
  <c r="D1906" i="7"/>
  <c r="B1906" i="7"/>
  <c r="L1890" i="7"/>
  <c r="H1890" i="7"/>
  <c r="F1890" i="7"/>
  <c r="G1890" i="7"/>
  <c r="E1890" i="7"/>
  <c r="D1890" i="7"/>
  <c r="B1890" i="7"/>
  <c r="C1890" i="7"/>
  <c r="L1874" i="7"/>
  <c r="H1874" i="7"/>
  <c r="G1874" i="7"/>
  <c r="F1874" i="7"/>
  <c r="E1874" i="7"/>
  <c r="D1874" i="7"/>
  <c r="C1874" i="7"/>
  <c r="B1874" i="7"/>
  <c r="L1858" i="7"/>
  <c r="H1858" i="7"/>
  <c r="G1858" i="7"/>
  <c r="F1858" i="7"/>
  <c r="E1858" i="7"/>
  <c r="D1858" i="7"/>
  <c r="B1858" i="7"/>
  <c r="C1858" i="7"/>
  <c r="L1842" i="7"/>
  <c r="H1842" i="7"/>
  <c r="G1842" i="7"/>
  <c r="F1842" i="7"/>
  <c r="E1842" i="7"/>
  <c r="D1842" i="7"/>
  <c r="C1842" i="7"/>
  <c r="B1842" i="7"/>
  <c r="L1826" i="7"/>
  <c r="H1826" i="7"/>
  <c r="G1826" i="7"/>
  <c r="F1826" i="7"/>
  <c r="E1826" i="7"/>
  <c r="C1826" i="7"/>
  <c r="D1826" i="7"/>
  <c r="B1826" i="7"/>
  <c r="L1810" i="7"/>
  <c r="H1810" i="7"/>
  <c r="G1810" i="7"/>
  <c r="E1810" i="7"/>
  <c r="F1810" i="7"/>
  <c r="C1810" i="7"/>
  <c r="D1810" i="7"/>
  <c r="B1810" i="7"/>
  <c r="L1794" i="7"/>
  <c r="H1794" i="7"/>
  <c r="F1794" i="7"/>
  <c r="G1794" i="7"/>
  <c r="E1794" i="7"/>
  <c r="D1794" i="7"/>
  <c r="C1794" i="7"/>
  <c r="B1794" i="7"/>
  <c r="L1778" i="7"/>
  <c r="H1778" i="7"/>
  <c r="G1778" i="7"/>
  <c r="F1778" i="7"/>
  <c r="E1778" i="7"/>
  <c r="C1778" i="7"/>
  <c r="B1778" i="7"/>
  <c r="D1778" i="7"/>
  <c r="L1762" i="7"/>
  <c r="H1762" i="7"/>
  <c r="G1762" i="7"/>
  <c r="F1762" i="7"/>
  <c r="E1762" i="7"/>
  <c r="C1762" i="7"/>
  <c r="D1762" i="7"/>
  <c r="B1762" i="7"/>
  <c r="L1746" i="7"/>
  <c r="H1746" i="7"/>
  <c r="G1746" i="7"/>
  <c r="F1746" i="7"/>
  <c r="E1746" i="7"/>
  <c r="D1746" i="7"/>
  <c r="C1746" i="7"/>
  <c r="B1746" i="7"/>
  <c r="L1730" i="7"/>
  <c r="H1730" i="7"/>
  <c r="G1730" i="7"/>
  <c r="E1730" i="7"/>
  <c r="F1730" i="7"/>
  <c r="D1730" i="7"/>
  <c r="B1730" i="7"/>
  <c r="C1730" i="7"/>
  <c r="L1714" i="7"/>
  <c r="H1714" i="7"/>
  <c r="G1714" i="7"/>
  <c r="F1714" i="7"/>
  <c r="E1714" i="7"/>
  <c r="D1714" i="7"/>
  <c r="C1714" i="7"/>
  <c r="B1714" i="7"/>
  <c r="L1698" i="7"/>
  <c r="H1698" i="7"/>
  <c r="G1698" i="7"/>
  <c r="F1698" i="7"/>
  <c r="E1698" i="7"/>
  <c r="D1698" i="7"/>
  <c r="B1698" i="7"/>
  <c r="C1698" i="7"/>
  <c r="L1682" i="7"/>
  <c r="H1682" i="7"/>
  <c r="G1682" i="7"/>
  <c r="F1682" i="7"/>
  <c r="E1682" i="7"/>
  <c r="D1682" i="7"/>
  <c r="C1682" i="7"/>
  <c r="B1682" i="7"/>
  <c r="L1666" i="7"/>
  <c r="H1666" i="7"/>
  <c r="F1666" i="7"/>
  <c r="G1666" i="7"/>
  <c r="E1666" i="7"/>
  <c r="D1666" i="7"/>
  <c r="C1666" i="7"/>
  <c r="B1666" i="7"/>
  <c r="L1650" i="7"/>
  <c r="H1650" i="7"/>
  <c r="G1650" i="7"/>
  <c r="F1650" i="7"/>
  <c r="E1650" i="7"/>
  <c r="D1650" i="7"/>
  <c r="C1650" i="7"/>
  <c r="B1650" i="7"/>
  <c r="L1634" i="7"/>
  <c r="H1634" i="7"/>
  <c r="F1634" i="7"/>
  <c r="G1634" i="7"/>
  <c r="E1634" i="7"/>
  <c r="D1634" i="7"/>
  <c r="C1634" i="7"/>
  <c r="B1634" i="7"/>
  <c r="L1618" i="7"/>
  <c r="H1618" i="7"/>
  <c r="F1618" i="7"/>
  <c r="G1618" i="7"/>
  <c r="E1618" i="7"/>
  <c r="D1618" i="7"/>
  <c r="C1618" i="7"/>
  <c r="B1618" i="7"/>
  <c r="L1602" i="7"/>
  <c r="H1602" i="7"/>
  <c r="F1602" i="7"/>
  <c r="G1602" i="7"/>
  <c r="E1602" i="7"/>
  <c r="D1602" i="7"/>
  <c r="C1602" i="7"/>
  <c r="B1602" i="7"/>
  <c r="L1586" i="7"/>
  <c r="H1586" i="7"/>
  <c r="F1586" i="7"/>
  <c r="G1586" i="7"/>
  <c r="E1586" i="7"/>
  <c r="C1586" i="7"/>
  <c r="B1586" i="7"/>
  <c r="D1586" i="7"/>
  <c r="L1570" i="7"/>
  <c r="H1570" i="7"/>
  <c r="G1570" i="7"/>
  <c r="F1570" i="7"/>
  <c r="E1570" i="7"/>
  <c r="D1570" i="7"/>
  <c r="B1570" i="7"/>
  <c r="C1570" i="7"/>
  <c r="L1554" i="7"/>
  <c r="H1554" i="7"/>
  <c r="F1554" i="7"/>
  <c r="G1554" i="7"/>
  <c r="E1554" i="7"/>
  <c r="D1554" i="7"/>
  <c r="C1554" i="7"/>
  <c r="B1554" i="7"/>
  <c r="L1538" i="7"/>
  <c r="H1538" i="7"/>
  <c r="F1538" i="7"/>
  <c r="E1538" i="7"/>
  <c r="G1538" i="7"/>
  <c r="D1538" i="7"/>
  <c r="C1538" i="7"/>
  <c r="B1538" i="7"/>
  <c r="L1522" i="7"/>
  <c r="H1522" i="7"/>
  <c r="G1522" i="7"/>
  <c r="F1522" i="7"/>
  <c r="E1522" i="7"/>
  <c r="D1522" i="7"/>
  <c r="C1522" i="7"/>
  <c r="B1522" i="7"/>
  <c r="L1506" i="7"/>
  <c r="H1506" i="7"/>
  <c r="F1506" i="7"/>
  <c r="G1506" i="7"/>
  <c r="E1506" i="7"/>
  <c r="D1506" i="7"/>
  <c r="C1506" i="7"/>
  <c r="B1506" i="7"/>
  <c r="L1490" i="7"/>
  <c r="H1490" i="7"/>
  <c r="F1490" i="7"/>
  <c r="G1490" i="7"/>
  <c r="E1490" i="7"/>
  <c r="D1490" i="7"/>
  <c r="C1490" i="7"/>
  <c r="B1490" i="7"/>
  <c r="L1474" i="7"/>
  <c r="H1474" i="7"/>
  <c r="F1474" i="7"/>
  <c r="G1474" i="7"/>
  <c r="E1474" i="7"/>
  <c r="D1474" i="7"/>
  <c r="B1474" i="7"/>
  <c r="C1474" i="7"/>
  <c r="L1458" i="7"/>
  <c r="H1458" i="7"/>
  <c r="F1458" i="7"/>
  <c r="G1458" i="7"/>
  <c r="E1458" i="7"/>
  <c r="D1458" i="7"/>
  <c r="C1458" i="7"/>
  <c r="B1458" i="7"/>
  <c r="L1442" i="7"/>
  <c r="H1442" i="7"/>
  <c r="G1442" i="7"/>
  <c r="F1442" i="7"/>
  <c r="E1442" i="7"/>
  <c r="D1442" i="7"/>
  <c r="C1442" i="7"/>
  <c r="B1442" i="7"/>
  <c r="L1426" i="7"/>
  <c r="H1426" i="7"/>
  <c r="G1426" i="7"/>
  <c r="F1426" i="7"/>
  <c r="E1426" i="7"/>
  <c r="D1426" i="7"/>
  <c r="B1426" i="7"/>
  <c r="C1426" i="7"/>
  <c r="L1410" i="7"/>
  <c r="G1410" i="7"/>
  <c r="H1410" i="7"/>
  <c r="F1410" i="7"/>
  <c r="E1410" i="7"/>
  <c r="D1410" i="7"/>
  <c r="C1410" i="7"/>
  <c r="B1410" i="7"/>
  <c r="L1394" i="7"/>
  <c r="H1394" i="7"/>
  <c r="G1394" i="7"/>
  <c r="F1394" i="7"/>
  <c r="E1394" i="7"/>
  <c r="D1394" i="7"/>
  <c r="B1394" i="7"/>
  <c r="C1394" i="7"/>
  <c r="L1378" i="7"/>
  <c r="H1378" i="7"/>
  <c r="G1378" i="7"/>
  <c r="F1378" i="7"/>
  <c r="E1378" i="7"/>
  <c r="C1378" i="7"/>
  <c r="D1378" i="7"/>
  <c r="B1378" i="7"/>
  <c r="L1362" i="7"/>
  <c r="H1362" i="7"/>
  <c r="G1362" i="7"/>
  <c r="F1362" i="7"/>
  <c r="E1362" i="7"/>
  <c r="D1362" i="7"/>
  <c r="C1362" i="7"/>
  <c r="B1362" i="7"/>
  <c r="K1362" i="7"/>
  <c r="L1346" i="7"/>
  <c r="H1346" i="7"/>
  <c r="G1346" i="7"/>
  <c r="F1346" i="7"/>
  <c r="E1346" i="7"/>
  <c r="D1346" i="7"/>
  <c r="B1346" i="7"/>
  <c r="C1346" i="7"/>
  <c r="K1346" i="7"/>
  <c r="L1330" i="7"/>
  <c r="H1330" i="7"/>
  <c r="G1330" i="7"/>
  <c r="F1330" i="7"/>
  <c r="E1330" i="7"/>
  <c r="D1330" i="7"/>
  <c r="B1330" i="7"/>
  <c r="C1330" i="7"/>
  <c r="K1330" i="7"/>
  <c r="L1314" i="7"/>
  <c r="H1314" i="7"/>
  <c r="G1314" i="7"/>
  <c r="F1314" i="7"/>
  <c r="E1314" i="7"/>
  <c r="C1314" i="7"/>
  <c r="B1314" i="7"/>
  <c r="D1314" i="7"/>
  <c r="K1314" i="7"/>
  <c r="L1298" i="7"/>
  <c r="H1298" i="7"/>
  <c r="G1298" i="7"/>
  <c r="F1298" i="7"/>
  <c r="E1298" i="7"/>
  <c r="D1298" i="7"/>
  <c r="B1298" i="7"/>
  <c r="C1298" i="7"/>
  <c r="L1282" i="7"/>
  <c r="H1282" i="7"/>
  <c r="G1282" i="7"/>
  <c r="F1282" i="7"/>
  <c r="E1282" i="7"/>
  <c r="D1282" i="7"/>
  <c r="C1282" i="7"/>
  <c r="B1282" i="7"/>
  <c r="K1282" i="7"/>
  <c r="L1266" i="7"/>
  <c r="H1266" i="7"/>
  <c r="G1266" i="7"/>
  <c r="F1266" i="7"/>
  <c r="E1266" i="7"/>
  <c r="D1266" i="7"/>
  <c r="B1266" i="7"/>
  <c r="C1266" i="7"/>
  <c r="K1266" i="7"/>
  <c r="L1250" i="7"/>
  <c r="H1250" i="7"/>
  <c r="G1250" i="7"/>
  <c r="F1250" i="7"/>
  <c r="E1250" i="7"/>
  <c r="C1250" i="7"/>
  <c r="D1250" i="7"/>
  <c r="B1250" i="7"/>
  <c r="K1250" i="7"/>
  <c r="L1234" i="7"/>
  <c r="H1234" i="7"/>
  <c r="G1234" i="7"/>
  <c r="F1234" i="7"/>
  <c r="E1234" i="7"/>
  <c r="D1234" i="7"/>
  <c r="C1234" i="7"/>
  <c r="B1234" i="7"/>
  <c r="L1218" i="7"/>
  <c r="H1218" i="7"/>
  <c r="G1218" i="7"/>
  <c r="F1218" i="7"/>
  <c r="E1218" i="7"/>
  <c r="D1218" i="7"/>
  <c r="C1218" i="7"/>
  <c r="B1218" i="7"/>
  <c r="L1202" i="7"/>
  <c r="H1202" i="7"/>
  <c r="G1202" i="7"/>
  <c r="F1202" i="7"/>
  <c r="E1202" i="7"/>
  <c r="D1202" i="7"/>
  <c r="B1202" i="7"/>
  <c r="C1202" i="7"/>
  <c r="L1186" i="7"/>
  <c r="H1186" i="7"/>
  <c r="G1186" i="7"/>
  <c r="F1186" i="7"/>
  <c r="E1186" i="7"/>
  <c r="D1186" i="7"/>
  <c r="C1186" i="7"/>
  <c r="B1186" i="7"/>
  <c r="K1186" i="7"/>
  <c r="L1170" i="7"/>
  <c r="H1170" i="7"/>
  <c r="G1170" i="7"/>
  <c r="F1170" i="7"/>
  <c r="E1170" i="7"/>
  <c r="D1170" i="7"/>
  <c r="B1170" i="7"/>
  <c r="C1170" i="7"/>
  <c r="K1170" i="7"/>
  <c r="L1154" i="7"/>
  <c r="H1154" i="7"/>
  <c r="G1154" i="7"/>
  <c r="F1154" i="7"/>
  <c r="D1154" i="7"/>
  <c r="E1154" i="7"/>
  <c r="C1154" i="7"/>
  <c r="B1154" i="7"/>
  <c r="K1154" i="7"/>
  <c r="L1138" i="7"/>
  <c r="H1138" i="7"/>
  <c r="G1138" i="7"/>
  <c r="F1138" i="7"/>
  <c r="E1138" i="7"/>
  <c r="D1138" i="7"/>
  <c r="C1138" i="7"/>
  <c r="B1138" i="7"/>
  <c r="L1122" i="7"/>
  <c r="H1122" i="7"/>
  <c r="G1122" i="7"/>
  <c r="F1122" i="7"/>
  <c r="E1122" i="7"/>
  <c r="D1122" i="7"/>
  <c r="C1122" i="7"/>
  <c r="B1122" i="7"/>
  <c r="L1106" i="7"/>
  <c r="H1106" i="7"/>
  <c r="G1106" i="7"/>
  <c r="F1106" i="7"/>
  <c r="E1106" i="7"/>
  <c r="D1106" i="7"/>
  <c r="C1106" i="7"/>
  <c r="B1106" i="7"/>
  <c r="K1106" i="7"/>
  <c r="L1090" i="7"/>
  <c r="H1090" i="7"/>
  <c r="G1090" i="7"/>
  <c r="F1090" i="7"/>
  <c r="E1090" i="7"/>
  <c r="D1090" i="7"/>
  <c r="C1090" i="7"/>
  <c r="B1090" i="7"/>
  <c r="K1090" i="7"/>
  <c r="L1074" i="7"/>
  <c r="H1074" i="7"/>
  <c r="G1074" i="7"/>
  <c r="F1074" i="7"/>
  <c r="E1074" i="7"/>
  <c r="D1074" i="7"/>
  <c r="B1074" i="7"/>
  <c r="C1074" i="7"/>
  <c r="K1074" i="7"/>
  <c r="L1058" i="7"/>
  <c r="H1058" i="7"/>
  <c r="G1058" i="7"/>
  <c r="F1058" i="7"/>
  <c r="E1058" i="7"/>
  <c r="D1058" i="7"/>
  <c r="C1058" i="7"/>
  <c r="B1058" i="7"/>
  <c r="L1042" i="7"/>
  <c r="H1042" i="7"/>
  <c r="G1042" i="7"/>
  <c r="F1042" i="7"/>
  <c r="E1042" i="7"/>
  <c r="D1042" i="7"/>
  <c r="B1042" i="7"/>
  <c r="C1042" i="7"/>
  <c r="K1042" i="7"/>
  <c r="L1026" i="7"/>
  <c r="H1026" i="7"/>
  <c r="G1026" i="7"/>
  <c r="F1026" i="7"/>
  <c r="E1026" i="7"/>
  <c r="C1026" i="7"/>
  <c r="D1026" i="7"/>
  <c r="B1026" i="7"/>
  <c r="K1026" i="7"/>
  <c r="L1010" i="7"/>
  <c r="H1010" i="7"/>
  <c r="F1010" i="7"/>
  <c r="G1010" i="7"/>
  <c r="E1010" i="7"/>
  <c r="D1010" i="7"/>
  <c r="C1010" i="7"/>
  <c r="B1010" i="7"/>
  <c r="K1010" i="7"/>
  <c r="L994" i="7"/>
  <c r="H994" i="7"/>
  <c r="G994" i="7"/>
  <c r="F994" i="7"/>
  <c r="E994" i="7"/>
  <c r="D994" i="7"/>
  <c r="C994" i="7"/>
  <c r="L978" i="7"/>
  <c r="H978" i="7"/>
  <c r="F978" i="7"/>
  <c r="G978" i="7"/>
  <c r="E978" i="7"/>
  <c r="D978" i="7"/>
  <c r="B978" i="7"/>
  <c r="K978" i="7"/>
  <c r="C978" i="7"/>
  <c r="L962" i="7"/>
  <c r="H962" i="7"/>
  <c r="G962" i="7"/>
  <c r="F962" i="7"/>
  <c r="E962" i="7"/>
  <c r="C962" i="7"/>
  <c r="B962" i="7"/>
  <c r="K962" i="7"/>
  <c r="L946" i="7"/>
  <c r="H946" i="7"/>
  <c r="G946" i="7"/>
  <c r="F946" i="7"/>
  <c r="E946" i="7"/>
  <c r="D946" i="7"/>
  <c r="B946" i="7"/>
  <c r="C946" i="7"/>
  <c r="K946" i="7"/>
  <c r="L930" i="7"/>
  <c r="H930" i="7"/>
  <c r="G930" i="7"/>
  <c r="F930" i="7"/>
  <c r="E930" i="7"/>
  <c r="D930" i="7"/>
  <c r="C930" i="7"/>
  <c r="B930" i="7"/>
  <c r="K930" i="7"/>
  <c r="L914" i="7"/>
  <c r="H914" i="7"/>
  <c r="G914" i="7"/>
  <c r="F914" i="7"/>
  <c r="E914" i="7"/>
  <c r="D914" i="7"/>
  <c r="C914" i="7"/>
  <c r="B914" i="7"/>
  <c r="K914" i="7"/>
  <c r="L898" i="7"/>
  <c r="H898" i="7"/>
  <c r="G898" i="7"/>
  <c r="F898" i="7"/>
  <c r="E898" i="7"/>
  <c r="D898" i="7"/>
  <c r="B898" i="7"/>
  <c r="C898" i="7"/>
  <c r="K898" i="7"/>
  <c r="L882" i="7"/>
  <c r="H882" i="7"/>
  <c r="G882" i="7"/>
  <c r="F882" i="7"/>
  <c r="E882" i="7"/>
  <c r="D882" i="7"/>
  <c r="B882" i="7"/>
  <c r="C882" i="7"/>
  <c r="L866" i="7"/>
  <c r="H866" i="7"/>
  <c r="G866" i="7"/>
  <c r="F866" i="7"/>
  <c r="E866" i="7"/>
  <c r="D866" i="7"/>
  <c r="B866" i="7"/>
  <c r="C866" i="7"/>
  <c r="K866" i="7"/>
  <c r="L850" i="7"/>
  <c r="H850" i="7"/>
  <c r="G850" i="7"/>
  <c r="F850" i="7"/>
  <c r="E850" i="7"/>
  <c r="D850" i="7"/>
  <c r="C850" i="7"/>
  <c r="B850" i="7"/>
  <c r="L834" i="7"/>
  <c r="H834" i="7"/>
  <c r="G834" i="7"/>
  <c r="F834" i="7"/>
  <c r="E834" i="7"/>
  <c r="D834" i="7"/>
  <c r="B834" i="7"/>
  <c r="C834" i="7"/>
  <c r="L818" i="7"/>
  <c r="H818" i="7"/>
  <c r="G818" i="7"/>
  <c r="F818" i="7"/>
  <c r="E818" i="7"/>
  <c r="D818" i="7"/>
  <c r="B818" i="7"/>
  <c r="K818" i="7"/>
  <c r="L802" i="7"/>
  <c r="H802" i="7"/>
  <c r="G802" i="7"/>
  <c r="F802" i="7"/>
  <c r="E802" i="7"/>
  <c r="D802" i="7"/>
  <c r="C802" i="7"/>
  <c r="B802" i="7"/>
  <c r="K802" i="7"/>
  <c r="L786" i="7"/>
  <c r="H786" i="7"/>
  <c r="G786" i="7"/>
  <c r="F786" i="7"/>
  <c r="E786" i="7"/>
  <c r="D786" i="7"/>
  <c r="C786" i="7"/>
  <c r="B786" i="7"/>
  <c r="L770" i="7"/>
  <c r="H770" i="7"/>
  <c r="G770" i="7"/>
  <c r="F770" i="7"/>
  <c r="E770" i="7"/>
  <c r="D770" i="7"/>
  <c r="B770" i="7"/>
  <c r="C770" i="7"/>
  <c r="K770" i="7"/>
  <c r="L754" i="7"/>
  <c r="H754" i="7"/>
  <c r="G754" i="7"/>
  <c r="F754" i="7"/>
  <c r="E754" i="7"/>
  <c r="D754" i="7"/>
  <c r="B754" i="7"/>
  <c r="C754" i="7"/>
  <c r="K754" i="7"/>
  <c r="L738" i="7"/>
  <c r="H738" i="7"/>
  <c r="G738" i="7"/>
  <c r="F738" i="7"/>
  <c r="E738" i="7"/>
  <c r="D738" i="7"/>
  <c r="C738" i="7"/>
  <c r="B738" i="7"/>
  <c r="L722" i="7"/>
  <c r="H722" i="7"/>
  <c r="G722" i="7"/>
  <c r="F722" i="7"/>
  <c r="E722" i="7"/>
  <c r="D722" i="7"/>
  <c r="C722" i="7"/>
  <c r="B722" i="7"/>
  <c r="K722" i="7"/>
  <c r="L706" i="7"/>
  <c r="H706" i="7"/>
  <c r="G706" i="7"/>
  <c r="F706" i="7"/>
  <c r="E706" i="7"/>
  <c r="D706" i="7"/>
  <c r="C706" i="7"/>
  <c r="B706" i="7"/>
  <c r="K706" i="7"/>
  <c r="L690" i="7"/>
  <c r="H690" i="7"/>
  <c r="G690" i="7"/>
  <c r="F690" i="7"/>
  <c r="E690" i="7"/>
  <c r="D690" i="7"/>
  <c r="C690" i="7"/>
  <c r="B690" i="7"/>
  <c r="K690" i="7"/>
  <c r="L674" i="7"/>
  <c r="H674" i="7"/>
  <c r="G674" i="7"/>
  <c r="F674" i="7"/>
  <c r="E674" i="7"/>
  <c r="C674" i="7"/>
  <c r="B674" i="7"/>
  <c r="D674" i="7"/>
  <c r="K674" i="7"/>
  <c r="L658" i="7"/>
  <c r="G658" i="7"/>
  <c r="H658" i="7"/>
  <c r="F658" i="7"/>
  <c r="E658" i="7"/>
  <c r="D658" i="7"/>
  <c r="C658" i="7"/>
  <c r="B658" i="7"/>
  <c r="K658" i="7"/>
  <c r="L642" i="7"/>
  <c r="H642" i="7"/>
  <c r="G642" i="7"/>
  <c r="F642" i="7"/>
  <c r="E642" i="7"/>
  <c r="D642" i="7"/>
  <c r="C642" i="7"/>
  <c r="B642" i="7"/>
  <c r="K642" i="7"/>
  <c r="L626" i="7"/>
  <c r="H626" i="7"/>
  <c r="G626" i="7"/>
  <c r="F626" i="7"/>
  <c r="E626" i="7"/>
  <c r="D626" i="7"/>
  <c r="C626" i="7"/>
  <c r="B626" i="7"/>
  <c r="K626" i="7"/>
  <c r="L610" i="7"/>
  <c r="H610" i="7"/>
  <c r="G610" i="7"/>
  <c r="F610" i="7"/>
  <c r="E610" i="7"/>
  <c r="D610" i="7"/>
  <c r="C610" i="7"/>
  <c r="B610" i="7"/>
  <c r="K610" i="7"/>
  <c r="L594" i="7"/>
  <c r="H594" i="7"/>
  <c r="G594" i="7"/>
  <c r="F594" i="7"/>
  <c r="E594" i="7"/>
  <c r="D594" i="7"/>
  <c r="C594" i="7"/>
  <c r="B594" i="7"/>
  <c r="L578" i="7"/>
  <c r="H578" i="7"/>
  <c r="G578" i="7"/>
  <c r="F578" i="7"/>
  <c r="E578" i="7"/>
  <c r="D578" i="7"/>
  <c r="B578" i="7"/>
  <c r="C578" i="7"/>
  <c r="K578" i="7"/>
  <c r="L562" i="7"/>
  <c r="G562" i="7"/>
  <c r="H562" i="7"/>
  <c r="F562" i="7"/>
  <c r="E562" i="7"/>
  <c r="D562" i="7"/>
  <c r="B562" i="7"/>
  <c r="K562" i="7"/>
  <c r="C562" i="7"/>
  <c r="L546" i="7"/>
  <c r="G546" i="7"/>
  <c r="H546" i="7"/>
  <c r="F546" i="7"/>
  <c r="E546" i="7"/>
  <c r="D546" i="7"/>
  <c r="C546" i="7"/>
  <c r="B546" i="7"/>
  <c r="K546" i="7"/>
  <c r="L530" i="7"/>
  <c r="G530" i="7"/>
  <c r="H530" i="7"/>
  <c r="F530" i="7"/>
  <c r="E530" i="7"/>
  <c r="D530" i="7"/>
  <c r="C530" i="7"/>
  <c r="B530" i="7"/>
  <c r="K530" i="7"/>
  <c r="L514" i="7"/>
  <c r="H514" i="7"/>
  <c r="G514" i="7"/>
  <c r="F514" i="7"/>
  <c r="E514" i="7"/>
  <c r="D514" i="7"/>
  <c r="C514" i="7"/>
  <c r="B514" i="7"/>
  <c r="K514" i="7"/>
  <c r="L498" i="7"/>
  <c r="H498" i="7"/>
  <c r="G498" i="7"/>
  <c r="F498" i="7"/>
  <c r="D498" i="7"/>
  <c r="E498" i="7"/>
  <c r="C498" i="7"/>
  <c r="B498" i="7"/>
  <c r="K498" i="7"/>
  <c r="L482" i="7"/>
  <c r="H482" i="7"/>
  <c r="G482" i="7"/>
  <c r="F482" i="7"/>
  <c r="E482" i="7"/>
  <c r="D482" i="7"/>
  <c r="C482" i="7"/>
  <c r="B482" i="7"/>
  <c r="K482" i="7"/>
  <c r="L466" i="7"/>
  <c r="H466" i="7"/>
  <c r="G466" i="7"/>
  <c r="F466" i="7"/>
  <c r="D466" i="7"/>
  <c r="E466" i="7"/>
  <c r="C466" i="7"/>
  <c r="B466" i="7"/>
  <c r="K466" i="7"/>
  <c r="L450" i="7"/>
  <c r="H450" i="7"/>
  <c r="G450" i="7"/>
  <c r="F450" i="7"/>
  <c r="E450" i="7"/>
  <c r="D450" i="7"/>
  <c r="B450" i="7"/>
  <c r="C450" i="7"/>
  <c r="K450" i="7"/>
  <c r="L434" i="7"/>
  <c r="H434" i="7"/>
  <c r="G434" i="7"/>
  <c r="F434" i="7"/>
  <c r="E434" i="7"/>
  <c r="D434" i="7"/>
  <c r="C434" i="7"/>
  <c r="B434" i="7"/>
  <c r="K434" i="7"/>
  <c r="L418" i="7"/>
  <c r="H418" i="7"/>
  <c r="G418" i="7"/>
  <c r="F418" i="7"/>
  <c r="D418" i="7"/>
  <c r="E418" i="7"/>
  <c r="C418" i="7"/>
  <c r="B418" i="7"/>
  <c r="K418" i="7"/>
  <c r="L402" i="7"/>
  <c r="H402" i="7"/>
  <c r="G402" i="7"/>
  <c r="F402" i="7"/>
  <c r="E402" i="7"/>
  <c r="D402" i="7"/>
  <c r="C402" i="7"/>
  <c r="B402" i="7"/>
  <c r="K402" i="7"/>
  <c r="L386" i="7"/>
  <c r="G386" i="7"/>
  <c r="H386" i="7"/>
  <c r="F386" i="7"/>
  <c r="E386" i="7"/>
  <c r="D386" i="7"/>
  <c r="C386" i="7"/>
  <c r="B386" i="7"/>
  <c r="K386" i="7"/>
  <c r="L370" i="7"/>
  <c r="H370" i="7"/>
  <c r="G370" i="7"/>
  <c r="F370" i="7"/>
  <c r="D370" i="7"/>
  <c r="E370" i="7"/>
  <c r="C370" i="7"/>
  <c r="B370" i="7"/>
  <c r="L354" i="7"/>
  <c r="H354" i="7"/>
  <c r="G354" i="7"/>
  <c r="F354" i="7"/>
  <c r="E354" i="7"/>
  <c r="D354" i="7"/>
  <c r="C354" i="7"/>
  <c r="B354" i="7"/>
  <c r="K354" i="7"/>
  <c r="L338" i="7"/>
  <c r="H338" i="7"/>
  <c r="G338" i="7"/>
  <c r="F338" i="7"/>
  <c r="E338" i="7"/>
  <c r="D338" i="7"/>
  <c r="C338" i="7"/>
  <c r="B338" i="7"/>
  <c r="K338" i="7"/>
  <c r="L322" i="7"/>
  <c r="H322" i="7"/>
  <c r="G322" i="7"/>
  <c r="F322" i="7"/>
  <c r="E322" i="7"/>
  <c r="D322" i="7"/>
  <c r="C322" i="7"/>
  <c r="B322" i="7"/>
  <c r="L306" i="7"/>
  <c r="H306" i="7"/>
  <c r="G306" i="7"/>
  <c r="F306" i="7"/>
  <c r="D306" i="7"/>
  <c r="E306" i="7"/>
  <c r="C306" i="7"/>
  <c r="B306" i="7"/>
  <c r="K306" i="7"/>
  <c r="L290" i="7"/>
  <c r="H290" i="7"/>
  <c r="G290" i="7"/>
  <c r="F290" i="7"/>
  <c r="E290" i="7"/>
  <c r="D290" i="7"/>
  <c r="C290" i="7"/>
  <c r="K290" i="7"/>
  <c r="B290" i="7"/>
  <c r="L274" i="7"/>
  <c r="H274" i="7"/>
  <c r="G274" i="7"/>
  <c r="F274" i="7"/>
  <c r="D274" i="7"/>
  <c r="E274" i="7"/>
  <c r="C274" i="7"/>
  <c r="B274" i="7"/>
  <c r="K274" i="7"/>
  <c r="L258" i="7"/>
  <c r="H258" i="7"/>
  <c r="G258" i="7"/>
  <c r="F258" i="7"/>
  <c r="D258" i="7"/>
  <c r="E258" i="7"/>
  <c r="C258" i="7"/>
  <c r="B258" i="7"/>
  <c r="K258" i="7"/>
  <c r="L242" i="7"/>
  <c r="H242" i="7"/>
  <c r="G242" i="7"/>
  <c r="D242" i="7"/>
  <c r="E242" i="7"/>
  <c r="F242" i="7"/>
  <c r="C242" i="7"/>
  <c r="B242" i="7"/>
  <c r="K242" i="7"/>
  <c r="L226" i="7"/>
  <c r="G226" i="7"/>
  <c r="H226" i="7"/>
  <c r="F226" i="7"/>
  <c r="D226" i="7"/>
  <c r="E226" i="7"/>
  <c r="C226" i="7"/>
  <c r="B226" i="7"/>
  <c r="K226" i="7"/>
  <c r="L210" i="7"/>
  <c r="H210" i="7"/>
  <c r="G210" i="7"/>
  <c r="F210" i="7"/>
  <c r="D210" i="7"/>
  <c r="E210" i="7"/>
  <c r="C210" i="7"/>
  <c r="K210" i="7"/>
  <c r="B210" i="7"/>
  <c r="L194" i="7"/>
  <c r="H194" i="7"/>
  <c r="G194" i="7"/>
  <c r="F194" i="7"/>
  <c r="E194" i="7"/>
  <c r="D194" i="7"/>
  <c r="C194" i="7"/>
  <c r="B194" i="7"/>
  <c r="K194" i="7"/>
  <c r="L178" i="7"/>
  <c r="H178" i="7"/>
  <c r="G178" i="7"/>
  <c r="F178" i="7"/>
  <c r="E178" i="7"/>
  <c r="D178" i="7"/>
  <c r="C178" i="7"/>
  <c r="B178" i="7"/>
  <c r="K178" i="7"/>
  <c r="L162" i="7"/>
  <c r="H162" i="7"/>
  <c r="G162" i="7"/>
  <c r="F162" i="7"/>
  <c r="E162" i="7"/>
  <c r="D162" i="7"/>
  <c r="C162" i="7"/>
  <c r="B162" i="7"/>
  <c r="L146" i="7"/>
  <c r="H146" i="7"/>
  <c r="G146" i="7"/>
  <c r="F146" i="7"/>
  <c r="E146" i="7"/>
  <c r="D146" i="7"/>
  <c r="C146" i="7"/>
  <c r="B146" i="7"/>
  <c r="K146" i="7"/>
  <c r="L130" i="7"/>
  <c r="G130" i="7"/>
  <c r="H130" i="7"/>
  <c r="F130" i="7"/>
  <c r="E130" i="7"/>
  <c r="D130" i="7"/>
  <c r="K130" i="7"/>
  <c r="C130" i="7"/>
  <c r="B130" i="7"/>
  <c r="L114" i="7"/>
  <c r="H114" i="7"/>
  <c r="G114" i="7"/>
  <c r="F114" i="7"/>
  <c r="E114" i="7"/>
  <c r="D114" i="7"/>
  <c r="C114" i="7"/>
  <c r="B114" i="7"/>
  <c r="K114" i="7"/>
  <c r="L98" i="7"/>
  <c r="H98" i="7"/>
  <c r="G98" i="7"/>
  <c r="F98" i="7"/>
  <c r="E98" i="7"/>
  <c r="D98" i="7"/>
  <c r="C98" i="7"/>
  <c r="B98" i="7"/>
  <c r="K98" i="7"/>
  <c r="L82" i="7"/>
  <c r="H82" i="7"/>
  <c r="G82" i="7"/>
  <c r="F82" i="7"/>
  <c r="E82" i="7"/>
  <c r="D82" i="7"/>
  <c r="B82" i="7"/>
  <c r="K82" i="7"/>
  <c r="C82" i="7"/>
  <c r="L66" i="7"/>
  <c r="H66" i="7"/>
  <c r="G66" i="7"/>
  <c r="F66" i="7"/>
  <c r="E66" i="7"/>
  <c r="D66" i="7"/>
  <c r="C66" i="7"/>
  <c r="B66" i="7"/>
  <c r="K66" i="7"/>
  <c r="L50" i="7"/>
  <c r="H50" i="7"/>
  <c r="G50" i="7"/>
  <c r="F50" i="7"/>
  <c r="E50" i="7"/>
  <c r="D50" i="7"/>
  <c r="C50" i="7"/>
  <c r="B50" i="7"/>
  <c r="K50" i="7"/>
  <c r="L34" i="7"/>
  <c r="H34" i="7"/>
  <c r="G34" i="7"/>
  <c r="F34" i="7"/>
  <c r="E34" i="7"/>
  <c r="D34" i="7"/>
  <c r="B34" i="7"/>
  <c r="C34" i="7"/>
  <c r="K34" i="7"/>
  <c r="L18" i="7"/>
  <c r="H18" i="7"/>
  <c r="G18" i="7"/>
  <c r="E18" i="7"/>
  <c r="F18" i="7"/>
  <c r="D18" i="7"/>
  <c r="B18" i="7"/>
  <c r="C18" i="7"/>
  <c r="K18" i="7"/>
  <c r="H2" i="7"/>
  <c r="E2" i="7"/>
  <c r="D2" i="7"/>
  <c r="C2" i="7"/>
  <c r="B2" i="7"/>
  <c r="K2" i="7"/>
  <c r="K1955" i="7"/>
  <c r="K1908" i="7"/>
  <c r="K1861" i="7"/>
  <c r="K1772" i="7"/>
  <c r="K1746" i="7"/>
  <c r="K1716" i="7"/>
  <c r="K1692" i="7"/>
  <c r="K1603" i="7"/>
  <c r="K1573" i="7"/>
  <c r="K1490" i="7"/>
  <c r="K1460" i="7"/>
  <c r="K1436" i="7"/>
  <c r="K1397" i="7"/>
  <c r="K1354" i="7"/>
  <c r="K1299" i="7"/>
  <c r="K1253" i="7"/>
  <c r="K1141" i="7"/>
  <c r="K1093" i="7"/>
  <c r="K1032" i="7"/>
  <c r="K970" i="7"/>
  <c r="K902" i="7"/>
  <c r="K759" i="7"/>
  <c r="K594" i="7"/>
  <c r="K470" i="7"/>
  <c r="B1731" i="7"/>
  <c r="D810" i="7"/>
  <c r="L2001" i="7"/>
  <c r="G2001" i="7"/>
  <c r="F2001" i="7"/>
  <c r="H2001" i="7"/>
  <c r="E2001" i="7"/>
  <c r="D2001" i="7"/>
  <c r="C2001" i="7"/>
  <c r="B2001" i="7"/>
  <c r="L1985" i="7"/>
  <c r="H1985" i="7"/>
  <c r="F1985" i="7"/>
  <c r="G1985" i="7"/>
  <c r="E1985" i="7"/>
  <c r="C1985" i="7"/>
  <c r="D1985" i="7"/>
  <c r="L1969" i="7"/>
  <c r="H1969" i="7"/>
  <c r="F1969" i="7"/>
  <c r="G1969" i="7"/>
  <c r="E1969" i="7"/>
  <c r="D1969" i="7"/>
  <c r="C1969" i="7"/>
  <c r="B1969" i="7"/>
  <c r="L1953" i="7"/>
  <c r="H1953" i="7"/>
  <c r="F1953" i="7"/>
  <c r="G1953" i="7"/>
  <c r="E1953" i="7"/>
  <c r="C1953" i="7"/>
  <c r="D1953" i="7"/>
  <c r="B1953" i="7"/>
  <c r="L1937" i="7"/>
  <c r="H1937" i="7"/>
  <c r="G1937" i="7"/>
  <c r="F1937" i="7"/>
  <c r="E1937" i="7"/>
  <c r="D1937" i="7"/>
  <c r="C1937" i="7"/>
  <c r="B1937" i="7"/>
  <c r="L1921" i="7"/>
  <c r="G1921" i="7"/>
  <c r="H1921" i="7"/>
  <c r="F1921" i="7"/>
  <c r="E1921" i="7"/>
  <c r="C1921" i="7"/>
  <c r="D1921" i="7"/>
  <c r="B1921" i="7"/>
  <c r="L1905" i="7"/>
  <c r="H1905" i="7"/>
  <c r="G1905" i="7"/>
  <c r="F1905" i="7"/>
  <c r="E1905" i="7"/>
  <c r="D1905" i="7"/>
  <c r="C1905" i="7"/>
  <c r="B1905" i="7"/>
  <c r="L1889" i="7"/>
  <c r="H1889" i="7"/>
  <c r="G1889" i="7"/>
  <c r="F1889" i="7"/>
  <c r="E1889" i="7"/>
  <c r="D1889" i="7"/>
  <c r="C1889" i="7"/>
  <c r="B1889" i="7"/>
  <c r="L1873" i="7"/>
  <c r="H1873" i="7"/>
  <c r="G1873" i="7"/>
  <c r="F1873" i="7"/>
  <c r="E1873" i="7"/>
  <c r="D1873" i="7"/>
  <c r="C1873" i="7"/>
  <c r="B1873" i="7"/>
  <c r="L1857" i="7"/>
  <c r="H1857" i="7"/>
  <c r="G1857" i="7"/>
  <c r="F1857" i="7"/>
  <c r="E1857" i="7"/>
  <c r="D1857" i="7"/>
  <c r="C1857" i="7"/>
  <c r="B1857" i="7"/>
  <c r="L1841" i="7"/>
  <c r="H1841" i="7"/>
  <c r="G1841" i="7"/>
  <c r="F1841" i="7"/>
  <c r="E1841" i="7"/>
  <c r="D1841" i="7"/>
  <c r="C1841" i="7"/>
  <c r="B1841" i="7"/>
  <c r="L1825" i="7"/>
  <c r="H1825" i="7"/>
  <c r="G1825" i="7"/>
  <c r="F1825" i="7"/>
  <c r="E1825" i="7"/>
  <c r="D1825" i="7"/>
  <c r="C1825" i="7"/>
  <c r="B1825" i="7"/>
  <c r="L1809" i="7"/>
  <c r="H1809" i="7"/>
  <c r="G1809" i="7"/>
  <c r="F1809" i="7"/>
  <c r="E1809" i="7"/>
  <c r="C1809" i="7"/>
  <c r="D1809" i="7"/>
  <c r="L1793" i="7"/>
  <c r="G1793" i="7"/>
  <c r="H1793" i="7"/>
  <c r="F1793" i="7"/>
  <c r="E1793" i="7"/>
  <c r="D1793" i="7"/>
  <c r="C1793" i="7"/>
  <c r="B1793" i="7"/>
  <c r="L1777" i="7"/>
  <c r="G1777" i="7"/>
  <c r="H1777" i="7"/>
  <c r="F1777" i="7"/>
  <c r="E1777" i="7"/>
  <c r="C1777" i="7"/>
  <c r="D1777" i="7"/>
  <c r="B1777" i="7"/>
  <c r="L1761" i="7"/>
  <c r="H1761" i="7"/>
  <c r="G1761" i="7"/>
  <c r="F1761" i="7"/>
  <c r="E1761" i="7"/>
  <c r="D1761" i="7"/>
  <c r="C1761" i="7"/>
  <c r="B1761" i="7"/>
  <c r="L1745" i="7"/>
  <c r="G1745" i="7"/>
  <c r="F1745" i="7"/>
  <c r="E1745" i="7"/>
  <c r="H1745" i="7"/>
  <c r="D1745" i="7"/>
  <c r="C1745" i="7"/>
  <c r="B1745" i="7"/>
  <c r="L1729" i="7"/>
  <c r="H1729" i="7"/>
  <c r="G1729" i="7"/>
  <c r="F1729" i="7"/>
  <c r="E1729" i="7"/>
  <c r="D1729" i="7"/>
  <c r="C1729" i="7"/>
  <c r="B1729" i="7"/>
  <c r="L1713" i="7"/>
  <c r="H1713" i="7"/>
  <c r="G1713" i="7"/>
  <c r="F1713" i="7"/>
  <c r="E1713" i="7"/>
  <c r="D1713" i="7"/>
  <c r="C1713" i="7"/>
  <c r="B1713" i="7"/>
  <c r="L1697" i="7"/>
  <c r="H1697" i="7"/>
  <c r="G1697" i="7"/>
  <c r="F1697" i="7"/>
  <c r="E1697" i="7"/>
  <c r="C1697" i="7"/>
  <c r="D1697" i="7"/>
  <c r="B1697" i="7"/>
  <c r="L1681" i="7"/>
  <c r="H1681" i="7"/>
  <c r="G1681" i="7"/>
  <c r="F1681" i="7"/>
  <c r="E1681" i="7"/>
  <c r="D1681" i="7"/>
  <c r="C1681" i="7"/>
  <c r="B1681" i="7"/>
  <c r="L1665" i="7"/>
  <c r="H1665" i="7"/>
  <c r="G1665" i="7"/>
  <c r="F1665" i="7"/>
  <c r="E1665" i="7"/>
  <c r="D1665" i="7"/>
  <c r="B1665" i="7"/>
  <c r="C1665" i="7"/>
  <c r="L1649" i="7"/>
  <c r="H1649" i="7"/>
  <c r="G1649" i="7"/>
  <c r="F1649" i="7"/>
  <c r="E1649" i="7"/>
  <c r="D1649" i="7"/>
  <c r="C1649" i="7"/>
  <c r="B1649" i="7"/>
  <c r="L1633" i="7"/>
  <c r="H1633" i="7"/>
  <c r="G1633" i="7"/>
  <c r="F1633" i="7"/>
  <c r="E1633" i="7"/>
  <c r="D1633" i="7"/>
  <c r="C1633" i="7"/>
  <c r="B1633" i="7"/>
  <c r="L1617" i="7"/>
  <c r="H1617" i="7"/>
  <c r="G1617" i="7"/>
  <c r="F1617" i="7"/>
  <c r="E1617" i="7"/>
  <c r="D1617" i="7"/>
  <c r="C1617" i="7"/>
  <c r="B1617" i="7"/>
  <c r="L1601" i="7"/>
  <c r="H1601" i="7"/>
  <c r="G1601" i="7"/>
  <c r="F1601" i="7"/>
  <c r="E1601" i="7"/>
  <c r="D1601" i="7"/>
  <c r="L1585" i="7"/>
  <c r="H1585" i="7"/>
  <c r="G1585" i="7"/>
  <c r="F1585" i="7"/>
  <c r="E1585" i="7"/>
  <c r="D1585" i="7"/>
  <c r="C1585" i="7"/>
  <c r="B1585" i="7"/>
  <c r="L1569" i="7"/>
  <c r="H1569" i="7"/>
  <c r="G1569" i="7"/>
  <c r="F1569" i="7"/>
  <c r="E1569" i="7"/>
  <c r="D1569" i="7"/>
  <c r="C1569" i="7"/>
  <c r="B1569" i="7"/>
  <c r="L1553" i="7"/>
  <c r="H1553" i="7"/>
  <c r="G1553" i="7"/>
  <c r="F1553" i="7"/>
  <c r="E1553" i="7"/>
  <c r="D1553" i="7"/>
  <c r="C1553" i="7"/>
  <c r="B1553" i="7"/>
  <c r="L1537" i="7"/>
  <c r="H1537" i="7"/>
  <c r="G1537" i="7"/>
  <c r="F1537" i="7"/>
  <c r="E1537" i="7"/>
  <c r="D1537" i="7"/>
  <c r="C1537" i="7"/>
  <c r="B1537" i="7"/>
  <c r="L1521" i="7"/>
  <c r="H1521" i="7"/>
  <c r="G1521" i="7"/>
  <c r="F1521" i="7"/>
  <c r="E1521" i="7"/>
  <c r="D1521" i="7"/>
  <c r="C1521" i="7"/>
  <c r="B1521" i="7"/>
  <c r="L1505" i="7"/>
  <c r="H1505" i="7"/>
  <c r="G1505" i="7"/>
  <c r="F1505" i="7"/>
  <c r="E1505" i="7"/>
  <c r="D1505" i="7"/>
  <c r="C1505" i="7"/>
  <c r="B1505" i="7"/>
  <c r="L1489" i="7"/>
  <c r="H1489" i="7"/>
  <c r="G1489" i="7"/>
  <c r="F1489" i="7"/>
  <c r="E1489" i="7"/>
  <c r="D1489" i="7"/>
  <c r="C1489" i="7"/>
  <c r="B1489" i="7"/>
  <c r="L1473" i="7"/>
  <c r="H1473" i="7"/>
  <c r="G1473" i="7"/>
  <c r="F1473" i="7"/>
  <c r="E1473" i="7"/>
  <c r="D1473" i="7"/>
  <c r="C1473" i="7"/>
  <c r="L1457" i="7"/>
  <c r="H1457" i="7"/>
  <c r="G1457" i="7"/>
  <c r="F1457" i="7"/>
  <c r="E1457" i="7"/>
  <c r="D1457" i="7"/>
  <c r="C1457" i="7"/>
  <c r="B1457" i="7"/>
  <c r="L1441" i="7"/>
  <c r="H1441" i="7"/>
  <c r="G1441" i="7"/>
  <c r="F1441" i="7"/>
  <c r="E1441" i="7"/>
  <c r="D1441" i="7"/>
  <c r="C1441" i="7"/>
  <c r="B1441" i="7"/>
  <c r="L1425" i="7"/>
  <c r="H1425" i="7"/>
  <c r="G1425" i="7"/>
  <c r="F1425" i="7"/>
  <c r="E1425" i="7"/>
  <c r="D1425" i="7"/>
  <c r="C1425" i="7"/>
  <c r="B1425" i="7"/>
  <c r="L1409" i="7"/>
  <c r="H1409" i="7"/>
  <c r="G1409" i="7"/>
  <c r="F1409" i="7"/>
  <c r="E1409" i="7"/>
  <c r="C1409" i="7"/>
  <c r="D1409" i="7"/>
  <c r="B1409" i="7"/>
  <c r="L1393" i="7"/>
  <c r="H1393" i="7"/>
  <c r="G1393" i="7"/>
  <c r="F1393" i="7"/>
  <c r="E1393" i="7"/>
  <c r="D1393" i="7"/>
  <c r="C1393" i="7"/>
  <c r="L1377" i="7"/>
  <c r="H1377" i="7"/>
  <c r="G1377" i="7"/>
  <c r="F1377" i="7"/>
  <c r="E1377" i="7"/>
  <c r="D1377" i="7"/>
  <c r="C1377" i="7"/>
  <c r="B1377" i="7"/>
  <c r="L1361" i="7"/>
  <c r="H1361" i="7"/>
  <c r="G1361" i="7"/>
  <c r="F1361" i="7"/>
  <c r="E1361" i="7"/>
  <c r="D1361" i="7"/>
  <c r="C1361" i="7"/>
  <c r="B1361" i="7"/>
  <c r="K1361" i="7"/>
  <c r="L1345" i="7"/>
  <c r="H1345" i="7"/>
  <c r="G1345" i="7"/>
  <c r="F1345" i="7"/>
  <c r="E1345" i="7"/>
  <c r="D1345" i="7"/>
  <c r="B1345" i="7"/>
  <c r="C1345" i="7"/>
  <c r="K1345" i="7"/>
  <c r="L1329" i="7"/>
  <c r="H1329" i="7"/>
  <c r="G1329" i="7"/>
  <c r="F1329" i="7"/>
  <c r="E1329" i="7"/>
  <c r="D1329" i="7"/>
  <c r="C1329" i="7"/>
  <c r="B1329" i="7"/>
  <c r="K1329" i="7"/>
  <c r="L1313" i="7"/>
  <c r="H1313" i="7"/>
  <c r="G1313" i="7"/>
  <c r="F1313" i="7"/>
  <c r="E1313" i="7"/>
  <c r="D1313" i="7"/>
  <c r="C1313" i="7"/>
  <c r="L1297" i="7"/>
  <c r="H1297" i="7"/>
  <c r="G1297" i="7"/>
  <c r="F1297" i="7"/>
  <c r="E1297" i="7"/>
  <c r="D1297" i="7"/>
  <c r="C1297" i="7"/>
  <c r="B1297" i="7"/>
  <c r="L1281" i="7"/>
  <c r="H1281" i="7"/>
  <c r="G1281" i="7"/>
  <c r="F1281" i="7"/>
  <c r="E1281" i="7"/>
  <c r="D1281" i="7"/>
  <c r="C1281" i="7"/>
  <c r="B1281" i="7"/>
  <c r="L1265" i="7"/>
  <c r="H1265" i="7"/>
  <c r="G1265" i="7"/>
  <c r="F1265" i="7"/>
  <c r="E1265" i="7"/>
  <c r="D1265" i="7"/>
  <c r="C1265" i="7"/>
  <c r="B1265" i="7"/>
  <c r="K1265" i="7"/>
  <c r="L1249" i="7"/>
  <c r="H1249" i="7"/>
  <c r="G1249" i="7"/>
  <c r="F1249" i="7"/>
  <c r="E1249" i="7"/>
  <c r="D1249" i="7"/>
  <c r="C1249" i="7"/>
  <c r="B1249" i="7"/>
  <c r="K1249" i="7"/>
  <c r="L1233" i="7"/>
  <c r="H1233" i="7"/>
  <c r="G1233" i="7"/>
  <c r="F1233" i="7"/>
  <c r="E1233" i="7"/>
  <c r="D1233" i="7"/>
  <c r="C1233" i="7"/>
  <c r="B1233" i="7"/>
  <c r="K1233" i="7"/>
  <c r="L1217" i="7"/>
  <c r="H1217" i="7"/>
  <c r="G1217" i="7"/>
  <c r="F1217" i="7"/>
  <c r="E1217" i="7"/>
  <c r="D1217" i="7"/>
  <c r="B1217" i="7"/>
  <c r="L1201" i="7"/>
  <c r="H1201" i="7"/>
  <c r="G1201" i="7"/>
  <c r="F1201" i="7"/>
  <c r="E1201" i="7"/>
  <c r="D1201" i="7"/>
  <c r="B1201" i="7"/>
  <c r="C1201" i="7"/>
  <c r="L1185" i="7"/>
  <c r="H1185" i="7"/>
  <c r="G1185" i="7"/>
  <c r="F1185" i="7"/>
  <c r="D1185" i="7"/>
  <c r="E1185" i="7"/>
  <c r="C1185" i="7"/>
  <c r="B1185" i="7"/>
  <c r="K1185" i="7"/>
  <c r="L1169" i="7"/>
  <c r="H1169" i="7"/>
  <c r="G1169" i="7"/>
  <c r="F1169" i="7"/>
  <c r="E1169" i="7"/>
  <c r="C1169" i="7"/>
  <c r="D1169" i="7"/>
  <c r="K1169" i="7"/>
  <c r="L1153" i="7"/>
  <c r="H1153" i="7"/>
  <c r="G1153" i="7"/>
  <c r="F1153" i="7"/>
  <c r="E1153" i="7"/>
  <c r="D1153" i="7"/>
  <c r="C1153" i="7"/>
  <c r="B1153" i="7"/>
  <c r="K1153" i="7"/>
  <c r="L1137" i="7"/>
  <c r="H1137" i="7"/>
  <c r="G1137" i="7"/>
  <c r="F1137" i="7"/>
  <c r="E1137" i="7"/>
  <c r="C1137" i="7"/>
  <c r="B1137" i="7"/>
  <c r="D1137" i="7"/>
  <c r="K1137" i="7"/>
  <c r="L1121" i="7"/>
  <c r="H1121" i="7"/>
  <c r="G1121" i="7"/>
  <c r="F1121" i="7"/>
  <c r="E1121" i="7"/>
  <c r="D1121" i="7"/>
  <c r="C1121" i="7"/>
  <c r="B1121" i="7"/>
  <c r="L1105" i="7"/>
  <c r="H1105" i="7"/>
  <c r="G1105" i="7"/>
  <c r="F1105" i="7"/>
  <c r="E1105" i="7"/>
  <c r="D1105" i="7"/>
  <c r="C1105" i="7"/>
  <c r="B1105" i="7"/>
  <c r="K1105" i="7"/>
  <c r="L1089" i="7"/>
  <c r="H1089" i="7"/>
  <c r="G1089" i="7"/>
  <c r="F1089" i="7"/>
  <c r="E1089" i="7"/>
  <c r="D1089" i="7"/>
  <c r="C1089" i="7"/>
  <c r="B1089" i="7"/>
  <c r="K1089" i="7"/>
  <c r="L1073" i="7"/>
  <c r="H1073" i="7"/>
  <c r="G1073" i="7"/>
  <c r="F1073" i="7"/>
  <c r="E1073" i="7"/>
  <c r="D1073" i="7"/>
  <c r="B1073" i="7"/>
  <c r="C1073" i="7"/>
  <c r="L1057" i="7"/>
  <c r="H1057" i="7"/>
  <c r="G1057" i="7"/>
  <c r="F1057" i="7"/>
  <c r="E1057" i="7"/>
  <c r="D1057" i="7"/>
  <c r="C1057" i="7"/>
  <c r="B1057" i="7"/>
  <c r="L1041" i="7"/>
  <c r="H1041" i="7"/>
  <c r="G1041" i="7"/>
  <c r="F1041" i="7"/>
  <c r="E1041" i="7"/>
  <c r="D1041" i="7"/>
  <c r="C1041" i="7"/>
  <c r="K1041" i="7"/>
  <c r="B1041" i="7"/>
  <c r="L1025" i="7"/>
  <c r="H1025" i="7"/>
  <c r="G1025" i="7"/>
  <c r="F1025" i="7"/>
  <c r="E1025" i="7"/>
  <c r="D1025" i="7"/>
  <c r="C1025" i="7"/>
  <c r="B1025" i="7"/>
  <c r="K1025" i="7"/>
  <c r="L1009" i="7"/>
  <c r="H1009" i="7"/>
  <c r="G1009" i="7"/>
  <c r="F1009" i="7"/>
  <c r="E1009" i="7"/>
  <c r="D1009" i="7"/>
  <c r="B1009" i="7"/>
  <c r="L993" i="7"/>
  <c r="H993" i="7"/>
  <c r="F993" i="7"/>
  <c r="G993" i="7"/>
  <c r="E993" i="7"/>
  <c r="D993" i="7"/>
  <c r="C993" i="7"/>
  <c r="B993" i="7"/>
  <c r="L977" i="7"/>
  <c r="H977" i="7"/>
  <c r="G977" i="7"/>
  <c r="F977" i="7"/>
  <c r="E977" i="7"/>
  <c r="D977" i="7"/>
  <c r="B977" i="7"/>
  <c r="C977" i="7"/>
  <c r="K977" i="7"/>
  <c r="L961" i="7"/>
  <c r="H961" i="7"/>
  <c r="F961" i="7"/>
  <c r="G961" i="7"/>
  <c r="E961" i="7"/>
  <c r="C961" i="7"/>
  <c r="D961" i="7"/>
  <c r="K961" i="7"/>
  <c r="B961" i="7"/>
  <c r="L945" i="7"/>
  <c r="H945" i="7"/>
  <c r="G945" i="7"/>
  <c r="F945" i="7"/>
  <c r="E945" i="7"/>
  <c r="D945" i="7"/>
  <c r="C945" i="7"/>
  <c r="B945" i="7"/>
  <c r="K945" i="7"/>
  <c r="L929" i="7"/>
  <c r="H929" i="7"/>
  <c r="F929" i="7"/>
  <c r="G929" i="7"/>
  <c r="E929" i="7"/>
  <c r="D929" i="7"/>
  <c r="C929" i="7"/>
  <c r="B929" i="7"/>
  <c r="L913" i="7"/>
  <c r="H913" i="7"/>
  <c r="F913" i="7"/>
  <c r="G913" i="7"/>
  <c r="E913" i="7"/>
  <c r="D913" i="7"/>
  <c r="C913" i="7"/>
  <c r="B913" i="7"/>
  <c r="K913" i="7"/>
  <c r="L897" i="7"/>
  <c r="H897" i="7"/>
  <c r="G897" i="7"/>
  <c r="F897" i="7"/>
  <c r="E897" i="7"/>
  <c r="D897" i="7"/>
  <c r="C897" i="7"/>
  <c r="L881" i="7"/>
  <c r="H881" i="7"/>
  <c r="G881" i="7"/>
  <c r="F881" i="7"/>
  <c r="E881" i="7"/>
  <c r="D881" i="7"/>
  <c r="C881" i="7"/>
  <c r="B881" i="7"/>
  <c r="L865" i="7"/>
  <c r="H865" i="7"/>
  <c r="G865" i="7"/>
  <c r="F865" i="7"/>
  <c r="E865" i="7"/>
  <c r="C865" i="7"/>
  <c r="B865" i="7"/>
  <c r="D865" i="7"/>
  <c r="K865" i="7"/>
  <c r="L849" i="7"/>
  <c r="H849" i="7"/>
  <c r="G849" i="7"/>
  <c r="F849" i="7"/>
  <c r="E849" i="7"/>
  <c r="D849" i="7"/>
  <c r="C849" i="7"/>
  <c r="B849" i="7"/>
  <c r="K849" i="7"/>
  <c r="L833" i="7"/>
  <c r="H833" i="7"/>
  <c r="G833" i="7"/>
  <c r="F833" i="7"/>
  <c r="E833" i="7"/>
  <c r="D833" i="7"/>
  <c r="B833" i="7"/>
  <c r="C833" i="7"/>
  <c r="L817" i="7"/>
  <c r="H817" i="7"/>
  <c r="G817" i="7"/>
  <c r="F817" i="7"/>
  <c r="E817" i="7"/>
  <c r="D817" i="7"/>
  <c r="C817" i="7"/>
  <c r="B817" i="7"/>
  <c r="K817" i="7"/>
  <c r="L801" i="7"/>
  <c r="H801" i="7"/>
  <c r="F801" i="7"/>
  <c r="G801" i="7"/>
  <c r="E801" i="7"/>
  <c r="C801" i="7"/>
  <c r="D801" i="7"/>
  <c r="B801" i="7"/>
  <c r="K801" i="7"/>
  <c r="L785" i="7"/>
  <c r="H785" i="7"/>
  <c r="G785" i="7"/>
  <c r="F785" i="7"/>
  <c r="E785" i="7"/>
  <c r="D785" i="7"/>
  <c r="C785" i="7"/>
  <c r="B785" i="7"/>
  <c r="L769" i="7"/>
  <c r="H769" i="7"/>
  <c r="G769" i="7"/>
  <c r="F769" i="7"/>
  <c r="E769" i="7"/>
  <c r="D769" i="7"/>
  <c r="C769" i="7"/>
  <c r="B769" i="7"/>
  <c r="K769" i="7"/>
  <c r="L753" i="7"/>
  <c r="H753" i="7"/>
  <c r="G753" i="7"/>
  <c r="F753" i="7"/>
  <c r="E753" i="7"/>
  <c r="D753" i="7"/>
  <c r="C753" i="7"/>
  <c r="B753" i="7"/>
  <c r="K753" i="7"/>
  <c r="L737" i="7"/>
  <c r="H737" i="7"/>
  <c r="G737" i="7"/>
  <c r="F737" i="7"/>
  <c r="E737" i="7"/>
  <c r="C737" i="7"/>
  <c r="B737" i="7"/>
  <c r="D737" i="7"/>
  <c r="K737" i="7"/>
  <c r="L721" i="7"/>
  <c r="H721" i="7"/>
  <c r="F721" i="7"/>
  <c r="G721" i="7"/>
  <c r="E721" i="7"/>
  <c r="D721" i="7"/>
  <c r="C721" i="7"/>
  <c r="B721" i="7"/>
  <c r="K721" i="7"/>
  <c r="L705" i="7"/>
  <c r="H705" i="7"/>
  <c r="G705" i="7"/>
  <c r="F705" i="7"/>
  <c r="E705" i="7"/>
  <c r="C705" i="7"/>
  <c r="D705" i="7"/>
  <c r="K705" i="7"/>
  <c r="L689" i="7"/>
  <c r="H689" i="7"/>
  <c r="G689" i="7"/>
  <c r="F689" i="7"/>
  <c r="E689" i="7"/>
  <c r="D689" i="7"/>
  <c r="C689" i="7"/>
  <c r="B689" i="7"/>
  <c r="K689" i="7"/>
  <c r="L673" i="7"/>
  <c r="H673" i="7"/>
  <c r="G673" i="7"/>
  <c r="F673" i="7"/>
  <c r="E673" i="7"/>
  <c r="C673" i="7"/>
  <c r="D673" i="7"/>
  <c r="B673" i="7"/>
  <c r="L657" i="7"/>
  <c r="H657" i="7"/>
  <c r="G657" i="7"/>
  <c r="F657" i="7"/>
  <c r="E657" i="7"/>
  <c r="D657" i="7"/>
  <c r="C657" i="7"/>
  <c r="B657" i="7"/>
  <c r="K657" i="7"/>
  <c r="L641" i="7"/>
  <c r="H641" i="7"/>
  <c r="G641" i="7"/>
  <c r="F641" i="7"/>
  <c r="E641" i="7"/>
  <c r="C641" i="7"/>
  <c r="B641" i="7"/>
  <c r="D641" i="7"/>
  <c r="K641" i="7"/>
  <c r="L625" i="7"/>
  <c r="H625" i="7"/>
  <c r="G625" i="7"/>
  <c r="F625" i="7"/>
  <c r="E625" i="7"/>
  <c r="D625" i="7"/>
  <c r="K625" i="7"/>
  <c r="C625" i="7"/>
  <c r="B625" i="7"/>
  <c r="L609" i="7"/>
  <c r="H609" i="7"/>
  <c r="G609" i="7"/>
  <c r="F609" i="7"/>
  <c r="D609" i="7"/>
  <c r="E609" i="7"/>
  <c r="C609" i="7"/>
  <c r="B609" i="7"/>
  <c r="K609" i="7"/>
  <c r="L593" i="7"/>
  <c r="H593" i="7"/>
  <c r="G593" i="7"/>
  <c r="F593" i="7"/>
  <c r="D593" i="7"/>
  <c r="E593" i="7"/>
  <c r="B593" i="7"/>
  <c r="C593" i="7"/>
  <c r="K593" i="7"/>
  <c r="L577" i="7"/>
  <c r="G577" i="7"/>
  <c r="F577" i="7"/>
  <c r="H577" i="7"/>
  <c r="D577" i="7"/>
  <c r="E577" i="7"/>
  <c r="C577" i="7"/>
  <c r="B577" i="7"/>
  <c r="K577" i="7"/>
  <c r="L561" i="7"/>
  <c r="H561" i="7"/>
  <c r="G561" i="7"/>
  <c r="F561" i="7"/>
  <c r="D561" i="7"/>
  <c r="E561" i="7"/>
  <c r="C561" i="7"/>
  <c r="B561" i="7"/>
  <c r="K561" i="7"/>
  <c r="L545" i="7"/>
  <c r="G545" i="7"/>
  <c r="H545" i="7"/>
  <c r="F545" i="7"/>
  <c r="D545" i="7"/>
  <c r="E545" i="7"/>
  <c r="K545" i="7"/>
  <c r="B545" i="7"/>
  <c r="L529" i="7"/>
  <c r="G529" i="7"/>
  <c r="H529" i="7"/>
  <c r="F529" i="7"/>
  <c r="D529" i="7"/>
  <c r="E529" i="7"/>
  <c r="C529" i="7"/>
  <c r="B529" i="7"/>
  <c r="K529" i="7"/>
  <c r="L513" i="7"/>
  <c r="G513" i="7"/>
  <c r="H513" i="7"/>
  <c r="F513" i="7"/>
  <c r="D513" i="7"/>
  <c r="E513" i="7"/>
  <c r="C513" i="7"/>
  <c r="B513" i="7"/>
  <c r="K513" i="7"/>
  <c r="L497" i="7"/>
  <c r="H497" i="7"/>
  <c r="G497" i="7"/>
  <c r="F497" i="7"/>
  <c r="D497" i="7"/>
  <c r="E497" i="7"/>
  <c r="C497" i="7"/>
  <c r="B497" i="7"/>
  <c r="K497" i="7"/>
  <c r="L481" i="7"/>
  <c r="H481" i="7"/>
  <c r="G481" i="7"/>
  <c r="F481" i="7"/>
  <c r="D481" i="7"/>
  <c r="E481" i="7"/>
  <c r="C481" i="7"/>
  <c r="B481" i="7"/>
  <c r="K481" i="7"/>
  <c r="L465" i="7"/>
  <c r="H465" i="7"/>
  <c r="G465" i="7"/>
  <c r="F465" i="7"/>
  <c r="D465" i="7"/>
  <c r="E465" i="7"/>
  <c r="C465" i="7"/>
  <c r="K465" i="7"/>
  <c r="B465" i="7"/>
  <c r="L449" i="7"/>
  <c r="H449" i="7"/>
  <c r="G449" i="7"/>
  <c r="F449" i="7"/>
  <c r="D449" i="7"/>
  <c r="E449" i="7"/>
  <c r="B449" i="7"/>
  <c r="C449" i="7"/>
  <c r="K449" i="7"/>
  <c r="L433" i="7"/>
  <c r="H433" i="7"/>
  <c r="G433" i="7"/>
  <c r="F433" i="7"/>
  <c r="D433" i="7"/>
  <c r="E433" i="7"/>
  <c r="B433" i="7"/>
  <c r="K433" i="7"/>
  <c r="C433" i="7"/>
  <c r="L417" i="7"/>
  <c r="H417" i="7"/>
  <c r="G417" i="7"/>
  <c r="F417" i="7"/>
  <c r="D417" i="7"/>
  <c r="E417" i="7"/>
  <c r="C417" i="7"/>
  <c r="B417" i="7"/>
  <c r="K417" i="7"/>
  <c r="L401" i="7"/>
  <c r="H401" i="7"/>
  <c r="G401" i="7"/>
  <c r="F401" i="7"/>
  <c r="D401" i="7"/>
  <c r="E401" i="7"/>
  <c r="C401" i="7"/>
  <c r="B401" i="7"/>
  <c r="K401" i="7"/>
  <c r="L385" i="7"/>
  <c r="G385" i="7"/>
  <c r="H385" i="7"/>
  <c r="F385" i="7"/>
  <c r="D385" i="7"/>
  <c r="E385" i="7"/>
  <c r="C385" i="7"/>
  <c r="B385" i="7"/>
  <c r="K385" i="7"/>
  <c r="L369" i="7"/>
  <c r="H369" i="7"/>
  <c r="G369" i="7"/>
  <c r="F369" i="7"/>
  <c r="D369" i="7"/>
  <c r="E369" i="7"/>
  <c r="B369" i="7"/>
  <c r="C369" i="7"/>
  <c r="L353" i="7"/>
  <c r="H353" i="7"/>
  <c r="G353" i="7"/>
  <c r="F353" i="7"/>
  <c r="D353" i="7"/>
  <c r="E353" i="7"/>
  <c r="C353" i="7"/>
  <c r="K353" i="7"/>
  <c r="L337" i="7"/>
  <c r="H337" i="7"/>
  <c r="G337" i="7"/>
  <c r="F337" i="7"/>
  <c r="D337" i="7"/>
  <c r="E337" i="7"/>
  <c r="C337" i="7"/>
  <c r="B337" i="7"/>
  <c r="K337" i="7"/>
  <c r="L321" i="7"/>
  <c r="H321" i="7"/>
  <c r="G321" i="7"/>
  <c r="F321" i="7"/>
  <c r="D321" i="7"/>
  <c r="E321" i="7"/>
  <c r="C321" i="7"/>
  <c r="B321" i="7"/>
  <c r="L305" i="7"/>
  <c r="H305" i="7"/>
  <c r="G305" i="7"/>
  <c r="F305" i="7"/>
  <c r="D305" i="7"/>
  <c r="E305" i="7"/>
  <c r="C305" i="7"/>
  <c r="B305" i="7"/>
  <c r="K305" i="7"/>
  <c r="L289" i="7"/>
  <c r="H289" i="7"/>
  <c r="G289" i="7"/>
  <c r="F289" i="7"/>
  <c r="D289" i="7"/>
  <c r="E289" i="7"/>
  <c r="C289" i="7"/>
  <c r="B289" i="7"/>
  <c r="K289" i="7"/>
  <c r="L273" i="7"/>
  <c r="H273" i="7"/>
  <c r="G273" i="7"/>
  <c r="F273" i="7"/>
  <c r="D273" i="7"/>
  <c r="E273" i="7"/>
  <c r="C273" i="7"/>
  <c r="B273" i="7"/>
  <c r="K273" i="7"/>
  <c r="L257" i="7"/>
  <c r="H257" i="7"/>
  <c r="G257" i="7"/>
  <c r="F257" i="7"/>
  <c r="D257" i="7"/>
  <c r="E257" i="7"/>
  <c r="C257" i="7"/>
  <c r="B257" i="7"/>
  <c r="K257" i="7"/>
  <c r="L241" i="7"/>
  <c r="H241" i="7"/>
  <c r="G241" i="7"/>
  <c r="F241" i="7"/>
  <c r="D241" i="7"/>
  <c r="E241" i="7"/>
  <c r="C241" i="7"/>
  <c r="B241" i="7"/>
  <c r="K241" i="7"/>
  <c r="L225" i="7"/>
  <c r="H225" i="7"/>
  <c r="G225" i="7"/>
  <c r="F225" i="7"/>
  <c r="D225" i="7"/>
  <c r="E225" i="7"/>
  <c r="C225" i="7"/>
  <c r="B225" i="7"/>
  <c r="K225" i="7"/>
  <c r="L209" i="7"/>
  <c r="G209" i="7"/>
  <c r="H209" i="7"/>
  <c r="F209" i="7"/>
  <c r="D209" i="7"/>
  <c r="E209" i="7"/>
  <c r="C209" i="7"/>
  <c r="K209" i="7"/>
  <c r="B209" i="7"/>
  <c r="L193" i="7"/>
  <c r="H193" i="7"/>
  <c r="G193" i="7"/>
  <c r="F193" i="7"/>
  <c r="D193" i="7"/>
  <c r="E193" i="7"/>
  <c r="C193" i="7"/>
  <c r="B193" i="7"/>
  <c r="K193" i="7"/>
  <c r="L177" i="7"/>
  <c r="H177" i="7"/>
  <c r="G177" i="7"/>
  <c r="F177" i="7"/>
  <c r="D177" i="7"/>
  <c r="E177" i="7"/>
  <c r="C177" i="7"/>
  <c r="B177" i="7"/>
  <c r="K177" i="7"/>
  <c r="L161" i="7"/>
  <c r="H161" i="7"/>
  <c r="G161" i="7"/>
  <c r="F161" i="7"/>
  <c r="D161" i="7"/>
  <c r="C161" i="7"/>
  <c r="B161" i="7"/>
  <c r="E161" i="7"/>
  <c r="L145" i="7"/>
  <c r="H145" i="7"/>
  <c r="G145" i="7"/>
  <c r="F145" i="7"/>
  <c r="D145" i="7"/>
  <c r="E145" i="7"/>
  <c r="C145" i="7"/>
  <c r="B145" i="7"/>
  <c r="K145" i="7"/>
  <c r="L129" i="7"/>
  <c r="G129" i="7"/>
  <c r="H129" i="7"/>
  <c r="F129" i="7"/>
  <c r="D129" i="7"/>
  <c r="E129" i="7"/>
  <c r="C129" i="7"/>
  <c r="B129" i="7"/>
  <c r="K129" i="7"/>
  <c r="L113" i="7"/>
  <c r="H113" i="7"/>
  <c r="G113" i="7"/>
  <c r="F113" i="7"/>
  <c r="E113" i="7"/>
  <c r="D113" i="7"/>
  <c r="C113" i="7"/>
  <c r="B113" i="7"/>
  <c r="K113" i="7"/>
  <c r="L97" i="7"/>
  <c r="H97" i="7"/>
  <c r="G97" i="7"/>
  <c r="F97" i="7"/>
  <c r="E97" i="7"/>
  <c r="D97" i="7"/>
  <c r="C97" i="7"/>
  <c r="K97" i="7"/>
  <c r="B97" i="7"/>
  <c r="L81" i="7"/>
  <c r="H81" i="7"/>
  <c r="G81" i="7"/>
  <c r="F81" i="7"/>
  <c r="E81" i="7"/>
  <c r="D81" i="7"/>
  <c r="B81" i="7"/>
  <c r="K81" i="7"/>
  <c r="C81" i="7"/>
  <c r="L65" i="7"/>
  <c r="H65" i="7"/>
  <c r="F65" i="7"/>
  <c r="G65" i="7"/>
  <c r="E65" i="7"/>
  <c r="D65" i="7"/>
  <c r="C65" i="7"/>
  <c r="B65" i="7"/>
  <c r="K65" i="7"/>
  <c r="L49" i="7"/>
  <c r="G49" i="7"/>
  <c r="H49" i="7"/>
  <c r="F49" i="7"/>
  <c r="E49" i="7"/>
  <c r="D49" i="7"/>
  <c r="B49" i="7"/>
  <c r="C49" i="7"/>
  <c r="K49" i="7"/>
  <c r="L33" i="7"/>
  <c r="H33" i="7"/>
  <c r="G33" i="7"/>
  <c r="F33" i="7"/>
  <c r="E33" i="7"/>
  <c r="D33" i="7"/>
  <c r="C33" i="7"/>
  <c r="K33" i="7"/>
  <c r="B33" i="7"/>
  <c r="L17" i="7"/>
  <c r="H17" i="7"/>
  <c r="G17" i="7"/>
  <c r="E17" i="7"/>
  <c r="F17" i="7"/>
  <c r="D17" i="7"/>
  <c r="B17" i="7"/>
  <c r="C17" i="7"/>
  <c r="K17" i="7"/>
  <c r="K2001" i="7"/>
  <c r="K1980" i="7"/>
  <c r="K1954" i="7"/>
  <c r="K1907" i="7"/>
  <c r="K1860" i="7"/>
  <c r="K1813" i="7"/>
  <c r="K1745" i="7"/>
  <c r="K1715" i="7"/>
  <c r="K1685" i="7"/>
  <c r="K1602" i="7"/>
  <c r="K1572" i="7"/>
  <c r="K1548" i="7"/>
  <c r="K1489" i="7"/>
  <c r="K1459" i="7"/>
  <c r="K1429" i="7"/>
  <c r="K1396" i="7"/>
  <c r="K1353" i="7"/>
  <c r="K1298" i="7"/>
  <c r="K1140" i="7"/>
  <c r="K1079" i="7"/>
  <c r="K1031" i="7"/>
  <c r="K969" i="7"/>
  <c r="K901" i="7"/>
  <c r="K756" i="7"/>
  <c r="K673" i="7"/>
  <c r="K569" i="7"/>
  <c r="K441" i="7"/>
  <c r="B1942" i="7"/>
  <c r="B1398" i="7"/>
  <c r="B1098" i="7"/>
  <c r="B709" i="7"/>
  <c r="S3" i="3"/>
  <c r="W3" i="3" s="1"/>
  <c r="L2000" i="7"/>
  <c r="H2000" i="7"/>
  <c r="G2000" i="7"/>
  <c r="F2000" i="7"/>
  <c r="E2000" i="7"/>
  <c r="C2000" i="7"/>
  <c r="D2000" i="7"/>
  <c r="B2000" i="7"/>
  <c r="L1984" i="7"/>
  <c r="H1984" i="7"/>
  <c r="G1984" i="7"/>
  <c r="F1984" i="7"/>
  <c r="E1984" i="7"/>
  <c r="C1984" i="7"/>
  <c r="D1984" i="7"/>
  <c r="B1984" i="7"/>
  <c r="L1968" i="7"/>
  <c r="H1968" i="7"/>
  <c r="G1968" i="7"/>
  <c r="F1968" i="7"/>
  <c r="E1968" i="7"/>
  <c r="D1968" i="7"/>
  <c r="B1968" i="7"/>
  <c r="L1952" i="7"/>
  <c r="H1952" i="7"/>
  <c r="G1952" i="7"/>
  <c r="F1952" i="7"/>
  <c r="E1952" i="7"/>
  <c r="D1952" i="7"/>
  <c r="C1952" i="7"/>
  <c r="B1952" i="7"/>
  <c r="L1936" i="7"/>
  <c r="H1936" i="7"/>
  <c r="F1936" i="7"/>
  <c r="G1936" i="7"/>
  <c r="E1936" i="7"/>
  <c r="C1936" i="7"/>
  <c r="D1936" i="7"/>
  <c r="B1936" i="7"/>
  <c r="L1920" i="7"/>
  <c r="H1920" i="7"/>
  <c r="F1920" i="7"/>
  <c r="G1920" i="7"/>
  <c r="E1920" i="7"/>
  <c r="C1920" i="7"/>
  <c r="D1920" i="7"/>
  <c r="B1920" i="7"/>
  <c r="L1904" i="7"/>
  <c r="H1904" i="7"/>
  <c r="F1904" i="7"/>
  <c r="G1904" i="7"/>
  <c r="E1904" i="7"/>
  <c r="D1904" i="7"/>
  <c r="C1904" i="7"/>
  <c r="B1904" i="7"/>
  <c r="L1888" i="7"/>
  <c r="H1888" i="7"/>
  <c r="F1888" i="7"/>
  <c r="G1888" i="7"/>
  <c r="E1888" i="7"/>
  <c r="D1888" i="7"/>
  <c r="B1888" i="7"/>
  <c r="C1888" i="7"/>
  <c r="L1872" i="7"/>
  <c r="H1872" i="7"/>
  <c r="F1872" i="7"/>
  <c r="G1872" i="7"/>
  <c r="D1872" i="7"/>
  <c r="C1872" i="7"/>
  <c r="E1872" i="7"/>
  <c r="L1856" i="7"/>
  <c r="H1856" i="7"/>
  <c r="F1856" i="7"/>
  <c r="G1856" i="7"/>
  <c r="E1856" i="7"/>
  <c r="D1856" i="7"/>
  <c r="C1856" i="7"/>
  <c r="B1856" i="7"/>
  <c r="L1840" i="7"/>
  <c r="H1840" i="7"/>
  <c r="F1840" i="7"/>
  <c r="G1840" i="7"/>
  <c r="E1840" i="7"/>
  <c r="D1840" i="7"/>
  <c r="C1840" i="7"/>
  <c r="B1840" i="7"/>
  <c r="L1824" i="7"/>
  <c r="H1824" i="7"/>
  <c r="F1824" i="7"/>
  <c r="G1824" i="7"/>
  <c r="E1824" i="7"/>
  <c r="D1824" i="7"/>
  <c r="C1824" i="7"/>
  <c r="B1824" i="7"/>
  <c r="L1808" i="7"/>
  <c r="H1808" i="7"/>
  <c r="F1808" i="7"/>
  <c r="G1808" i="7"/>
  <c r="E1808" i="7"/>
  <c r="D1808" i="7"/>
  <c r="C1808" i="7"/>
  <c r="L1792" i="7"/>
  <c r="H1792" i="7"/>
  <c r="G1792" i="7"/>
  <c r="F1792" i="7"/>
  <c r="E1792" i="7"/>
  <c r="D1792" i="7"/>
  <c r="B1792" i="7"/>
  <c r="C1792" i="7"/>
  <c r="L1776" i="7"/>
  <c r="H1776" i="7"/>
  <c r="G1776" i="7"/>
  <c r="F1776" i="7"/>
  <c r="E1776" i="7"/>
  <c r="C1776" i="7"/>
  <c r="D1776" i="7"/>
  <c r="B1776" i="7"/>
  <c r="L1760" i="7"/>
  <c r="H1760" i="7"/>
  <c r="G1760" i="7"/>
  <c r="F1760" i="7"/>
  <c r="E1760" i="7"/>
  <c r="D1760" i="7"/>
  <c r="B1760" i="7"/>
  <c r="C1760" i="7"/>
  <c r="L1744" i="7"/>
  <c r="H1744" i="7"/>
  <c r="G1744" i="7"/>
  <c r="F1744" i="7"/>
  <c r="C1744" i="7"/>
  <c r="D1744" i="7"/>
  <c r="E1744" i="7"/>
  <c r="B1744" i="7"/>
  <c r="L1728" i="7"/>
  <c r="H1728" i="7"/>
  <c r="G1728" i="7"/>
  <c r="F1728" i="7"/>
  <c r="E1728" i="7"/>
  <c r="D1728" i="7"/>
  <c r="C1728" i="7"/>
  <c r="B1728" i="7"/>
  <c r="L1712" i="7"/>
  <c r="H1712" i="7"/>
  <c r="G1712" i="7"/>
  <c r="F1712" i="7"/>
  <c r="E1712" i="7"/>
  <c r="D1712" i="7"/>
  <c r="C1712" i="7"/>
  <c r="B1712" i="7"/>
  <c r="L1696" i="7"/>
  <c r="H1696" i="7"/>
  <c r="G1696" i="7"/>
  <c r="F1696" i="7"/>
  <c r="D1696" i="7"/>
  <c r="E1696" i="7"/>
  <c r="C1696" i="7"/>
  <c r="B1696" i="7"/>
  <c r="L1680" i="7"/>
  <c r="H1680" i="7"/>
  <c r="G1680" i="7"/>
  <c r="F1680" i="7"/>
  <c r="E1680" i="7"/>
  <c r="D1680" i="7"/>
  <c r="C1680" i="7"/>
  <c r="B1680" i="7"/>
  <c r="L1664" i="7"/>
  <c r="H1664" i="7"/>
  <c r="G1664" i="7"/>
  <c r="F1664" i="7"/>
  <c r="E1664" i="7"/>
  <c r="D1664" i="7"/>
  <c r="C1664" i="7"/>
  <c r="B1664" i="7"/>
  <c r="L1648" i="7"/>
  <c r="H1648" i="7"/>
  <c r="G1648" i="7"/>
  <c r="F1648" i="7"/>
  <c r="E1648" i="7"/>
  <c r="C1648" i="7"/>
  <c r="D1648" i="7"/>
  <c r="B1648" i="7"/>
  <c r="L1632" i="7"/>
  <c r="H1632" i="7"/>
  <c r="G1632" i="7"/>
  <c r="F1632" i="7"/>
  <c r="E1632" i="7"/>
  <c r="D1632" i="7"/>
  <c r="C1632" i="7"/>
  <c r="B1632" i="7"/>
  <c r="L1616" i="7"/>
  <c r="H1616" i="7"/>
  <c r="G1616" i="7"/>
  <c r="F1616" i="7"/>
  <c r="E1616" i="7"/>
  <c r="D1616" i="7"/>
  <c r="C1616" i="7"/>
  <c r="B1616" i="7"/>
  <c r="L1600" i="7"/>
  <c r="H1600" i="7"/>
  <c r="G1600" i="7"/>
  <c r="F1600" i="7"/>
  <c r="E1600" i="7"/>
  <c r="C1600" i="7"/>
  <c r="D1600" i="7"/>
  <c r="L1584" i="7"/>
  <c r="H1584" i="7"/>
  <c r="G1584" i="7"/>
  <c r="F1584" i="7"/>
  <c r="E1584" i="7"/>
  <c r="D1584" i="7"/>
  <c r="C1584" i="7"/>
  <c r="B1584" i="7"/>
  <c r="L1568" i="7"/>
  <c r="H1568" i="7"/>
  <c r="G1568" i="7"/>
  <c r="F1568" i="7"/>
  <c r="E1568" i="7"/>
  <c r="D1568" i="7"/>
  <c r="C1568" i="7"/>
  <c r="B1568" i="7"/>
  <c r="L1552" i="7"/>
  <c r="H1552" i="7"/>
  <c r="G1552" i="7"/>
  <c r="F1552" i="7"/>
  <c r="D1552" i="7"/>
  <c r="E1552" i="7"/>
  <c r="C1552" i="7"/>
  <c r="B1552" i="7"/>
  <c r="L1536" i="7"/>
  <c r="H1536" i="7"/>
  <c r="G1536" i="7"/>
  <c r="F1536" i="7"/>
  <c r="E1536" i="7"/>
  <c r="D1536" i="7"/>
  <c r="C1536" i="7"/>
  <c r="B1536" i="7"/>
  <c r="L1520" i="7"/>
  <c r="H1520" i="7"/>
  <c r="G1520" i="7"/>
  <c r="F1520" i="7"/>
  <c r="E1520" i="7"/>
  <c r="C1520" i="7"/>
  <c r="D1520" i="7"/>
  <c r="B1520" i="7"/>
  <c r="L1504" i="7"/>
  <c r="H1504" i="7"/>
  <c r="G1504" i="7"/>
  <c r="F1504" i="7"/>
  <c r="E1504" i="7"/>
  <c r="D1504" i="7"/>
  <c r="B1504" i="7"/>
  <c r="C1504" i="7"/>
  <c r="L1488" i="7"/>
  <c r="H1488" i="7"/>
  <c r="G1488" i="7"/>
  <c r="F1488" i="7"/>
  <c r="E1488" i="7"/>
  <c r="D1488" i="7"/>
  <c r="C1488" i="7"/>
  <c r="B1488" i="7"/>
  <c r="L1472" i="7"/>
  <c r="H1472" i="7"/>
  <c r="G1472" i="7"/>
  <c r="F1472" i="7"/>
  <c r="E1472" i="7"/>
  <c r="C1472" i="7"/>
  <c r="D1472" i="7"/>
  <c r="L1456" i="7"/>
  <c r="H1456" i="7"/>
  <c r="G1456" i="7"/>
  <c r="F1456" i="7"/>
  <c r="E1456" i="7"/>
  <c r="D1456" i="7"/>
  <c r="C1456" i="7"/>
  <c r="B1456" i="7"/>
  <c r="L1440" i="7"/>
  <c r="H1440" i="7"/>
  <c r="G1440" i="7"/>
  <c r="F1440" i="7"/>
  <c r="E1440" i="7"/>
  <c r="D1440" i="7"/>
  <c r="B1440" i="7"/>
  <c r="C1440" i="7"/>
  <c r="L1424" i="7"/>
  <c r="H1424" i="7"/>
  <c r="G1424" i="7"/>
  <c r="F1424" i="7"/>
  <c r="D1424" i="7"/>
  <c r="C1424" i="7"/>
  <c r="E1424" i="7"/>
  <c r="B1424" i="7"/>
  <c r="L1408" i="7"/>
  <c r="H1408" i="7"/>
  <c r="G1408" i="7"/>
  <c r="F1408" i="7"/>
  <c r="E1408" i="7"/>
  <c r="D1408" i="7"/>
  <c r="B1408" i="7"/>
  <c r="C1408" i="7"/>
  <c r="L1392" i="7"/>
  <c r="H1392" i="7"/>
  <c r="G1392" i="7"/>
  <c r="F1392" i="7"/>
  <c r="E1392" i="7"/>
  <c r="C1392" i="7"/>
  <c r="D1392" i="7"/>
  <c r="B1392" i="7"/>
  <c r="L1376" i="7"/>
  <c r="H1376" i="7"/>
  <c r="G1376" i="7"/>
  <c r="F1376" i="7"/>
  <c r="E1376" i="7"/>
  <c r="D1376" i="7"/>
  <c r="B1376" i="7"/>
  <c r="K1376" i="7"/>
  <c r="L1360" i="7"/>
  <c r="H1360" i="7"/>
  <c r="G1360" i="7"/>
  <c r="F1360" i="7"/>
  <c r="E1360" i="7"/>
  <c r="D1360" i="7"/>
  <c r="C1360" i="7"/>
  <c r="K1360" i="7"/>
  <c r="B1360" i="7"/>
  <c r="L1344" i="7"/>
  <c r="H1344" i="7"/>
  <c r="G1344" i="7"/>
  <c r="F1344" i="7"/>
  <c r="E1344" i="7"/>
  <c r="D1344" i="7"/>
  <c r="C1344" i="7"/>
  <c r="B1344" i="7"/>
  <c r="K1344" i="7"/>
  <c r="L1328" i="7"/>
  <c r="H1328" i="7"/>
  <c r="G1328" i="7"/>
  <c r="F1328" i="7"/>
  <c r="E1328" i="7"/>
  <c r="C1328" i="7"/>
  <c r="K1328" i="7"/>
  <c r="B1328" i="7"/>
  <c r="D1328" i="7"/>
  <c r="L1312" i="7"/>
  <c r="H1312" i="7"/>
  <c r="G1312" i="7"/>
  <c r="F1312" i="7"/>
  <c r="E1312" i="7"/>
  <c r="D1312" i="7"/>
  <c r="C1312" i="7"/>
  <c r="K1312" i="7"/>
  <c r="L1296" i="7"/>
  <c r="H1296" i="7"/>
  <c r="G1296" i="7"/>
  <c r="F1296" i="7"/>
  <c r="E1296" i="7"/>
  <c r="D1296" i="7"/>
  <c r="K1296" i="7"/>
  <c r="B1296" i="7"/>
  <c r="C1296" i="7"/>
  <c r="L1280" i="7"/>
  <c r="H1280" i="7"/>
  <c r="G1280" i="7"/>
  <c r="F1280" i="7"/>
  <c r="E1280" i="7"/>
  <c r="D1280" i="7"/>
  <c r="C1280" i="7"/>
  <c r="K1280" i="7"/>
  <c r="B1280" i="7"/>
  <c r="L1264" i="7"/>
  <c r="H1264" i="7"/>
  <c r="G1264" i="7"/>
  <c r="F1264" i="7"/>
  <c r="E1264" i="7"/>
  <c r="C1264" i="7"/>
  <c r="D1264" i="7"/>
  <c r="B1264" i="7"/>
  <c r="K1264" i="7"/>
  <c r="L1248" i="7"/>
  <c r="H1248" i="7"/>
  <c r="G1248" i="7"/>
  <c r="F1248" i="7"/>
  <c r="E1248" i="7"/>
  <c r="D1248" i="7"/>
  <c r="C1248" i="7"/>
  <c r="K1248" i="7"/>
  <c r="L1232" i="7"/>
  <c r="H1232" i="7"/>
  <c r="G1232" i="7"/>
  <c r="F1232" i="7"/>
  <c r="E1232" i="7"/>
  <c r="D1232" i="7"/>
  <c r="C1232" i="7"/>
  <c r="B1232" i="7"/>
  <c r="K1232" i="7"/>
  <c r="L1216" i="7"/>
  <c r="H1216" i="7"/>
  <c r="G1216" i="7"/>
  <c r="F1216" i="7"/>
  <c r="E1216" i="7"/>
  <c r="D1216" i="7"/>
  <c r="C1216" i="7"/>
  <c r="K1216" i="7"/>
  <c r="B1216" i="7"/>
  <c r="L1200" i="7"/>
  <c r="H1200" i="7"/>
  <c r="G1200" i="7"/>
  <c r="F1200" i="7"/>
  <c r="E1200" i="7"/>
  <c r="D1200" i="7"/>
  <c r="C1200" i="7"/>
  <c r="K1200" i="7"/>
  <c r="B1200" i="7"/>
  <c r="L1184" i="7"/>
  <c r="H1184" i="7"/>
  <c r="G1184" i="7"/>
  <c r="F1184" i="7"/>
  <c r="E1184" i="7"/>
  <c r="D1184" i="7"/>
  <c r="C1184" i="7"/>
  <c r="K1184" i="7"/>
  <c r="B1184" i="7"/>
  <c r="L1168" i="7"/>
  <c r="H1168" i="7"/>
  <c r="G1168" i="7"/>
  <c r="F1168" i="7"/>
  <c r="E1168" i="7"/>
  <c r="D1168" i="7"/>
  <c r="B1168" i="7"/>
  <c r="C1168" i="7"/>
  <c r="K1168" i="7"/>
  <c r="L1152" i="7"/>
  <c r="H1152" i="7"/>
  <c r="G1152" i="7"/>
  <c r="F1152" i="7"/>
  <c r="E1152" i="7"/>
  <c r="D1152" i="7"/>
  <c r="C1152" i="7"/>
  <c r="K1152" i="7"/>
  <c r="B1152" i="7"/>
  <c r="L1136" i="7"/>
  <c r="H1136" i="7"/>
  <c r="G1136" i="7"/>
  <c r="F1136" i="7"/>
  <c r="E1136" i="7"/>
  <c r="C1136" i="7"/>
  <c r="D1136" i="7"/>
  <c r="K1136" i="7"/>
  <c r="B1136" i="7"/>
  <c r="L1120" i="7"/>
  <c r="H1120" i="7"/>
  <c r="G1120" i="7"/>
  <c r="F1120" i="7"/>
  <c r="E1120" i="7"/>
  <c r="D1120" i="7"/>
  <c r="B1120" i="7"/>
  <c r="C1120" i="7"/>
  <c r="K1120" i="7"/>
  <c r="L1104" i="7"/>
  <c r="H1104" i="7"/>
  <c r="G1104" i="7"/>
  <c r="F1104" i="7"/>
  <c r="D1104" i="7"/>
  <c r="E1104" i="7"/>
  <c r="C1104" i="7"/>
  <c r="B1104" i="7"/>
  <c r="K1104" i="7"/>
  <c r="L1088" i="7"/>
  <c r="H1088" i="7"/>
  <c r="G1088" i="7"/>
  <c r="F1088" i="7"/>
  <c r="E1088" i="7"/>
  <c r="D1088" i="7"/>
  <c r="C1088" i="7"/>
  <c r="B1088" i="7"/>
  <c r="K1088" i="7"/>
  <c r="L1072" i="7"/>
  <c r="H1072" i="7"/>
  <c r="G1072" i="7"/>
  <c r="F1072" i="7"/>
  <c r="E1072" i="7"/>
  <c r="D1072" i="7"/>
  <c r="B1072" i="7"/>
  <c r="K1072" i="7"/>
  <c r="C1072" i="7"/>
  <c r="L1056" i="7"/>
  <c r="H1056" i="7"/>
  <c r="G1056" i="7"/>
  <c r="F1056" i="7"/>
  <c r="E1056" i="7"/>
  <c r="D1056" i="7"/>
  <c r="C1056" i="7"/>
  <c r="B1056" i="7"/>
  <c r="K1056" i="7"/>
  <c r="L1040" i="7"/>
  <c r="H1040" i="7"/>
  <c r="G1040" i="7"/>
  <c r="F1040" i="7"/>
  <c r="E1040" i="7"/>
  <c r="D1040" i="7"/>
  <c r="B1040" i="7"/>
  <c r="K1040" i="7"/>
  <c r="C1040" i="7"/>
  <c r="L1024" i="7"/>
  <c r="H1024" i="7"/>
  <c r="G1024" i="7"/>
  <c r="F1024" i="7"/>
  <c r="E1024" i="7"/>
  <c r="D1024" i="7"/>
  <c r="C1024" i="7"/>
  <c r="K1024" i="7"/>
  <c r="B1024" i="7"/>
  <c r="L1008" i="7"/>
  <c r="H1008" i="7"/>
  <c r="G1008" i="7"/>
  <c r="F1008" i="7"/>
  <c r="E1008" i="7"/>
  <c r="C1008" i="7"/>
  <c r="D1008" i="7"/>
  <c r="B1008" i="7"/>
  <c r="K1008" i="7"/>
  <c r="L992" i="7"/>
  <c r="H992" i="7"/>
  <c r="G992" i="7"/>
  <c r="F992" i="7"/>
  <c r="E992" i="7"/>
  <c r="C992" i="7"/>
  <c r="K992" i="7"/>
  <c r="B992" i="7"/>
  <c r="D992" i="7"/>
  <c r="L976" i="7"/>
  <c r="H976" i="7"/>
  <c r="F976" i="7"/>
  <c r="G976" i="7"/>
  <c r="E976" i="7"/>
  <c r="D976" i="7"/>
  <c r="B976" i="7"/>
  <c r="K976" i="7"/>
  <c r="C976" i="7"/>
  <c r="L960" i="7"/>
  <c r="H960" i="7"/>
  <c r="G960" i="7"/>
  <c r="F960" i="7"/>
  <c r="E960" i="7"/>
  <c r="D960" i="7"/>
  <c r="C960" i="7"/>
  <c r="K960" i="7"/>
  <c r="B960" i="7"/>
  <c r="L944" i="7"/>
  <c r="H944" i="7"/>
  <c r="G944" i="7"/>
  <c r="F944" i="7"/>
  <c r="E944" i="7"/>
  <c r="C944" i="7"/>
  <c r="D944" i="7"/>
  <c r="B944" i="7"/>
  <c r="K944" i="7"/>
  <c r="L928" i="7"/>
  <c r="H928" i="7"/>
  <c r="G928" i="7"/>
  <c r="F928" i="7"/>
  <c r="E928" i="7"/>
  <c r="D928" i="7"/>
  <c r="C928" i="7"/>
  <c r="K928" i="7"/>
  <c r="B928" i="7"/>
  <c r="L912" i="7"/>
  <c r="H912" i="7"/>
  <c r="F912" i="7"/>
  <c r="G912" i="7"/>
  <c r="E912" i="7"/>
  <c r="D912" i="7"/>
  <c r="C912" i="7"/>
  <c r="B912" i="7"/>
  <c r="K912" i="7"/>
  <c r="L896" i="7"/>
  <c r="H896" i="7"/>
  <c r="G896" i="7"/>
  <c r="F896" i="7"/>
  <c r="E896" i="7"/>
  <c r="D896" i="7"/>
  <c r="C896" i="7"/>
  <c r="K896" i="7"/>
  <c r="L880" i="7"/>
  <c r="H880" i="7"/>
  <c r="G880" i="7"/>
  <c r="F880" i="7"/>
  <c r="E880" i="7"/>
  <c r="D880" i="7"/>
  <c r="C880" i="7"/>
  <c r="K880" i="7"/>
  <c r="B880" i="7"/>
  <c r="L864" i="7"/>
  <c r="H864" i="7"/>
  <c r="G864" i="7"/>
  <c r="F864" i="7"/>
  <c r="E864" i="7"/>
  <c r="C864" i="7"/>
  <c r="D864" i="7"/>
  <c r="B864" i="7"/>
  <c r="K864" i="7"/>
  <c r="L848" i="7"/>
  <c r="H848" i="7"/>
  <c r="G848" i="7"/>
  <c r="F848" i="7"/>
  <c r="E848" i="7"/>
  <c r="D848" i="7"/>
  <c r="C848" i="7"/>
  <c r="B848" i="7"/>
  <c r="K848" i="7"/>
  <c r="L832" i="7"/>
  <c r="H832" i="7"/>
  <c r="G832" i="7"/>
  <c r="F832" i="7"/>
  <c r="E832" i="7"/>
  <c r="D832" i="7"/>
  <c r="B832" i="7"/>
  <c r="K832" i="7"/>
  <c r="C832" i="7"/>
  <c r="L816" i="7"/>
  <c r="H816" i="7"/>
  <c r="G816" i="7"/>
  <c r="F816" i="7"/>
  <c r="E816" i="7"/>
  <c r="D816" i="7"/>
  <c r="B816" i="7"/>
  <c r="C816" i="7"/>
  <c r="K816" i="7"/>
  <c r="L800" i="7"/>
  <c r="H800" i="7"/>
  <c r="G800" i="7"/>
  <c r="F800" i="7"/>
  <c r="E800" i="7"/>
  <c r="D800" i="7"/>
  <c r="C800" i="7"/>
  <c r="K800" i="7"/>
  <c r="L784" i="7"/>
  <c r="H784" i="7"/>
  <c r="G784" i="7"/>
  <c r="F784" i="7"/>
  <c r="E784" i="7"/>
  <c r="D784" i="7"/>
  <c r="C784" i="7"/>
  <c r="K784" i="7"/>
  <c r="B784" i="7"/>
  <c r="L768" i="7"/>
  <c r="H768" i="7"/>
  <c r="G768" i="7"/>
  <c r="F768" i="7"/>
  <c r="E768" i="7"/>
  <c r="D768" i="7"/>
  <c r="C768" i="7"/>
  <c r="B768" i="7"/>
  <c r="K768" i="7"/>
  <c r="L752" i="7"/>
  <c r="H752" i="7"/>
  <c r="G752" i="7"/>
  <c r="F752" i="7"/>
  <c r="E752" i="7"/>
  <c r="D752" i="7"/>
  <c r="B752" i="7"/>
  <c r="K752" i="7"/>
  <c r="L736" i="7"/>
  <c r="H736" i="7"/>
  <c r="G736" i="7"/>
  <c r="F736" i="7"/>
  <c r="E736" i="7"/>
  <c r="D736" i="7"/>
  <c r="C736" i="7"/>
  <c r="B736" i="7"/>
  <c r="K736" i="7"/>
  <c r="L720" i="7"/>
  <c r="H720" i="7"/>
  <c r="G720" i="7"/>
  <c r="F720" i="7"/>
  <c r="E720" i="7"/>
  <c r="D720" i="7"/>
  <c r="C720" i="7"/>
  <c r="B720" i="7"/>
  <c r="K720" i="7"/>
  <c r="L704" i="7"/>
  <c r="H704" i="7"/>
  <c r="G704" i="7"/>
  <c r="F704" i="7"/>
  <c r="E704" i="7"/>
  <c r="D704" i="7"/>
  <c r="C704" i="7"/>
  <c r="K704" i="7"/>
  <c r="L688" i="7"/>
  <c r="H688" i="7"/>
  <c r="G688" i="7"/>
  <c r="F688" i="7"/>
  <c r="E688" i="7"/>
  <c r="D688" i="7"/>
  <c r="C688" i="7"/>
  <c r="B688" i="7"/>
  <c r="K688" i="7"/>
  <c r="L672" i="7"/>
  <c r="H672" i="7"/>
  <c r="G672" i="7"/>
  <c r="F672" i="7"/>
  <c r="E672" i="7"/>
  <c r="D672" i="7"/>
  <c r="B672" i="7"/>
  <c r="C672" i="7"/>
  <c r="K672" i="7"/>
  <c r="L656" i="7"/>
  <c r="H656" i="7"/>
  <c r="G656" i="7"/>
  <c r="F656" i="7"/>
  <c r="E656" i="7"/>
  <c r="D656" i="7"/>
  <c r="C656" i="7"/>
  <c r="B656" i="7"/>
  <c r="K656" i="7"/>
  <c r="L640" i="7"/>
  <c r="H640" i="7"/>
  <c r="G640" i="7"/>
  <c r="F640" i="7"/>
  <c r="E640" i="7"/>
  <c r="D640" i="7"/>
  <c r="K640" i="7"/>
  <c r="C640" i="7"/>
  <c r="B640" i="7"/>
  <c r="L624" i="7"/>
  <c r="H624" i="7"/>
  <c r="G624" i="7"/>
  <c r="F624" i="7"/>
  <c r="E624" i="7"/>
  <c r="D624" i="7"/>
  <c r="C624" i="7"/>
  <c r="K624" i="7"/>
  <c r="B624" i="7"/>
  <c r="L608" i="7"/>
  <c r="H608" i="7"/>
  <c r="G608" i="7"/>
  <c r="F608" i="7"/>
  <c r="E608" i="7"/>
  <c r="D608" i="7"/>
  <c r="C608" i="7"/>
  <c r="B608" i="7"/>
  <c r="K608" i="7"/>
  <c r="L592" i="7"/>
  <c r="H592" i="7"/>
  <c r="G592" i="7"/>
  <c r="F592" i="7"/>
  <c r="E592" i="7"/>
  <c r="D592" i="7"/>
  <c r="C592" i="7"/>
  <c r="K592" i="7"/>
  <c r="L576" i="7"/>
  <c r="H576" i="7"/>
  <c r="G576" i="7"/>
  <c r="F576" i="7"/>
  <c r="E576" i="7"/>
  <c r="D576" i="7"/>
  <c r="C576" i="7"/>
  <c r="B576" i="7"/>
  <c r="K576" i="7"/>
  <c r="L560" i="7"/>
  <c r="G560" i="7"/>
  <c r="H560" i="7"/>
  <c r="F560" i="7"/>
  <c r="E560" i="7"/>
  <c r="D560" i="7"/>
  <c r="C560" i="7"/>
  <c r="K560" i="7"/>
  <c r="B560" i="7"/>
  <c r="L544" i="7"/>
  <c r="H544" i="7"/>
  <c r="G544" i="7"/>
  <c r="F544" i="7"/>
  <c r="E544" i="7"/>
  <c r="D544" i="7"/>
  <c r="K544" i="7"/>
  <c r="B544" i="7"/>
  <c r="L528" i="7"/>
  <c r="G528" i="7"/>
  <c r="H528" i="7"/>
  <c r="F528" i="7"/>
  <c r="E528" i="7"/>
  <c r="D528" i="7"/>
  <c r="C528" i="7"/>
  <c r="B528" i="7"/>
  <c r="K528" i="7"/>
  <c r="L512" i="7"/>
  <c r="G512" i="7"/>
  <c r="H512" i="7"/>
  <c r="F512" i="7"/>
  <c r="E512" i="7"/>
  <c r="D512" i="7"/>
  <c r="C512" i="7"/>
  <c r="B512" i="7"/>
  <c r="K512" i="7"/>
  <c r="L496" i="7"/>
  <c r="H496" i="7"/>
  <c r="G496" i="7"/>
  <c r="F496" i="7"/>
  <c r="E496" i="7"/>
  <c r="D496" i="7"/>
  <c r="C496" i="7"/>
  <c r="K496" i="7"/>
  <c r="B496" i="7"/>
  <c r="L480" i="7"/>
  <c r="H480" i="7"/>
  <c r="G480" i="7"/>
  <c r="F480" i="7"/>
  <c r="E480" i="7"/>
  <c r="D480" i="7"/>
  <c r="C480" i="7"/>
  <c r="B480" i="7"/>
  <c r="K480" i="7"/>
  <c r="L464" i="7"/>
  <c r="H464" i="7"/>
  <c r="G464" i="7"/>
  <c r="F464" i="7"/>
  <c r="E464" i="7"/>
  <c r="D464" i="7"/>
  <c r="C464" i="7"/>
  <c r="K464" i="7"/>
  <c r="B464" i="7"/>
  <c r="L448" i="7"/>
  <c r="H448" i="7"/>
  <c r="G448" i="7"/>
  <c r="F448" i="7"/>
  <c r="E448" i="7"/>
  <c r="D448" i="7"/>
  <c r="B448" i="7"/>
  <c r="C448" i="7"/>
  <c r="K448" i="7"/>
  <c r="L432" i="7"/>
  <c r="H432" i="7"/>
  <c r="G432" i="7"/>
  <c r="E432" i="7"/>
  <c r="F432" i="7"/>
  <c r="D432" i="7"/>
  <c r="C432" i="7"/>
  <c r="K432" i="7"/>
  <c r="B432" i="7"/>
  <c r="L416" i="7"/>
  <c r="H416" i="7"/>
  <c r="G416" i="7"/>
  <c r="F416" i="7"/>
  <c r="E416" i="7"/>
  <c r="D416" i="7"/>
  <c r="C416" i="7"/>
  <c r="K416" i="7"/>
  <c r="B416" i="7"/>
  <c r="L400" i="7"/>
  <c r="H400" i="7"/>
  <c r="G400" i="7"/>
  <c r="F400" i="7"/>
  <c r="E400" i="7"/>
  <c r="D400" i="7"/>
  <c r="C400" i="7"/>
  <c r="B400" i="7"/>
  <c r="K400" i="7"/>
  <c r="L384" i="7"/>
  <c r="G384" i="7"/>
  <c r="H384" i="7"/>
  <c r="F384" i="7"/>
  <c r="E384" i="7"/>
  <c r="D384" i="7"/>
  <c r="B384" i="7"/>
  <c r="C384" i="7"/>
  <c r="K384" i="7"/>
  <c r="L368" i="7"/>
  <c r="H368" i="7"/>
  <c r="G368" i="7"/>
  <c r="F368" i="7"/>
  <c r="E368" i="7"/>
  <c r="D368" i="7"/>
  <c r="C368" i="7"/>
  <c r="B368" i="7"/>
  <c r="K368" i="7"/>
  <c r="L352" i="7"/>
  <c r="H352" i="7"/>
  <c r="G352" i="7"/>
  <c r="F352" i="7"/>
  <c r="E352" i="7"/>
  <c r="D352" i="7"/>
  <c r="C352" i="7"/>
  <c r="K352" i="7"/>
  <c r="L336" i="7"/>
  <c r="H336" i="7"/>
  <c r="G336" i="7"/>
  <c r="F336" i="7"/>
  <c r="E336" i="7"/>
  <c r="D336" i="7"/>
  <c r="B336" i="7"/>
  <c r="C336" i="7"/>
  <c r="K336" i="7"/>
  <c r="L320" i="7"/>
  <c r="H320" i="7"/>
  <c r="G320" i="7"/>
  <c r="F320" i="7"/>
  <c r="E320" i="7"/>
  <c r="D320" i="7"/>
  <c r="C320" i="7"/>
  <c r="B320" i="7"/>
  <c r="K320" i="7"/>
  <c r="L304" i="7"/>
  <c r="H304" i="7"/>
  <c r="G304" i="7"/>
  <c r="F304" i="7"/>
  <c r="E304" i="7"/>
  <c r="D304" i="7"/>
  <c r="C304" i="7"/>
  <c r="B304" i="7"/>
  <c r="K304" i="7"/>
  <c r="L288" i="7"/>
  <c r="G288" i="7"/>
  <c r="H288" i="7"/>
  <c r="F288" i="7"/>
  <c r="E288" i="7"/>
  <c r="D288" i="7"/>
  <c r="C288" i="7"/>
  <c r="B288" i="7"/>
  <c r="L272" i="7"/>
  <c r="H272" i="7"/>
  <c r="G272" i="7"/>
  <c r="F272" i="7"/>
  <c r="E272" i="7"/>
  <c r="D272" i="7"/>
  <c r="B272" i="7"/>
  <c r="K272" i="7"/>
  <c r="L256" i="7"/>
  <c r="H256" i="7"/>
  <c r="G256" i="7"/>
  <c r="F256" i="7"/>
  <c r="E256" i="7"/>
  <c r="D256" i="7"/>
  <c r="C256" i="7"/>
  <c r="B256" i="7"/>
  <c r="K256" i="7"/>
  <c r="L240" i="7"/>
  <c r="H240" i="7"/>
  <c r="G240" i="7"/>
  <c r="F240" i="7"/>
  <c r="E240" i="7"/>
  <c r="D240" i="7"/>
  <c r="C240" i="7"/>
  <c r="K240" i="7"/>
  <c r="B240" i="7"/>
  <c r="L224" i="7"/>
  <c r="H224" i="7"/>
  <c r="G224" i="7"/>
  <c r="F224" i="7"/>
  <c r="E224" i="7"/>
  <c r="D224" i="7"/>
  <c r="B224" i="7"/>
  <c r="K224" i="7"/>
  <c r="C224" i="7"/>
  <c r="L208" i="7"/>
  <c r="G208" i="7"/>
  <c r="H208" i="7"/>
  <c r="F208" i="7"/>
  <c r="E208" i="7"/>
  <c r="D208" i="7"/>
  <c r="C208" i="7"/>
  <c r="K208" i="7"/>
  <c r="B208" i="7"/>
  <c r="L192" i="7"/>
  <c r="H192" i="7"/>
  <c r="G192" i="7"/>
  <c r="F192" i="7"/>
  <c r="E192" i="7"/>
  <c r="D192" i="7"/>
  <c r="B192" i="7"/>
  <c r="C192" i="7"/>
  <c r="K192" i="7"/>
  <c r="L176" i="7"/>
  <c r="H176" i="7"/>
  <c r="G176" i="7"/>
  <c r="F176" i="7"/>
  <c r="E176" i="7"/>
  <c r="D176" i="7"/>
  <c r="C176" i="7"/>
  <c r="K176" i="7"/>
  <c r="L160" i="7"/>
  <c r="H160" i="7"/>
  <c r="G160" i="7"/>
  <c r="F160" i="7"/>
  <c r="E160" i="7"/>
  <c r="D160" i="7"/>
  <c r="C160" i="7"/>
  <c r="K160" i="7"/>
  <c r="L144" i="7"/>
  <c r="H144" i="7"/>
  <c r="G144" i="7"/>
  <c r="F144" i="7"/>
  <c r="E144" i="7"/>
  <c r="D144" i="7"/>
  <c r="C144" i="7"/>
  <c r="B144" i="7"/>
  <c r="K144" i="7"/>
  <c r="L128" i="7"/>
  <c r="G128" i="7"/>
  <c r="H128" i="7"/>
  <c r="F128" i="7"/>
  <c r="E128" i="7"/>
  <c r="D128" i="7"/>
  <c r="C128" i="7"/>
  <c r="B128" i="7"/>
  <c r="K128" i="7"/>
  <c r="L112" i="7"/>
  <c r="H112" i="7"/>
  <c r="G112" i="7"/>
  <c r="F112" i="7"/>
  <c r="E112" i="7"/>
  <c r="C112" i="7"/>
  <c r="B112" i="7"/>
  <c r="K112" i="7"/>
  <c r="D112" i="7"/>
  <c r="L96" i="7"/>
  <c r="H96" i="7"/>
  <c r="G96" i="7"/>
  <c r="F96" i="7"/>
  <c r="E96" i="7"/>
  <c r="D96" i="7"/>
  <c r="C96" i="7"/>
  <c r="K96" i="7"/>
  <c r="B96" i="7"/>
  <c r="L80" i="7"/>
  <c r="H80" i="7"/>
  <c r="G80" i="7"/>
  <c r="F80" i="7"/>
  <c r="E80" i="7"/>
  <c r="D80" i="7"/>
  <c r="C80" i="7"/>
  <c r="B80" i="7"/>
  <c r="K80" i="7"/>
  <c r="L64" i="7"/>
  <c r="H64" i="7"/>
  <c r="G64" i="7"/>
  <c r="F64" i="7"/>
  <c r="E64" i="7"/>
  <c r="D64" i="7"/>
  <c r="C64" i="7"/>
  <c r="B64" i="7"/>
  <c r="K64" i="7"/>
  <c r="L48" i="7"/>
  <c r="H48" i="7"/>
  <c r="G48" i="7"/>
  <c r="F48" i="7"/>
  <c r="E48" i="7"/>
  <c r="D48" i="7"/>
  <c r="B48" i="7"/>
  <c r="K48" i="7"/>
  <c r="C48" i="7"/>
  <c r="L32" i="7"/>
  <c r="H32" i="7"/>
  <c r="G32" i="7"/>
  <c r="F32" i="7"/>
  <c r="E32" i="7"/>
  <c r="C32" i="7"/>
  <c r="D32" i="7"/>
  <c r="B32" i="7"/>
  <c r="L16" i="7"/>
  <c r="H16" i="7"/>
  <c r="G16" i="7"/>
  <c r="F16" i="7"/>
  <c r="E16" i="7"/>
  <c r="D16" i="7"/>
  <c r="C16" i="7"/>
  <c r="B16" i="7"/>
  <c r="K16" i="7"/>
  <c r="K2000" i="7"/>
  <c r="K1953" i="7"/>
  <c r="K1932" i="7"/>
  <c r="K1906" i="7"/>
  <c r="K1859" i="7"/>
  <c r="K1812" i="7"/>
  <c r="K1765" i="7"/>
  <c r="K1744" i="7"/>
  <c r="K1714" i="7"/>
  <c r="K1684" i="7"/>
  <c r="K1660" i="7"/>
  <c r="K1601" i="7"/>
  <c r="K1571" i="7"/>
  <c r="K1541" i="7"/>
  <c r="K1488" i="7"/>
  <c r="K1458" i="7"/>
  <c r="K1428" i="7"/>
  <c r="K1395" i="7"/>
  <c r="K1351" i="7"/>
  <c r="K1297" i="7"/>
  <c r="K1239" i="7"/>
  <c r="K1193" i="7"/>
  <c r="K1139" i="7"/>
  <c r="K1078" i="7"/>
  <c r="K1029" i="7"/>
  <c r="K968" i="7"/>
  <c r="K900" i="7"/>
  <c r="K824" i="7"/>
  <c r="K741" i="7"/>
  <c r="K568" i="7"/>
  <c r="K440" i="7"/>
  <c r="B1940" i="7"/>
  <c r="B1396" i="7"/>
  <c r="B1097" i="7"/>
  <c r="B708" i="7"/>
  <c r="B160" i="7"/>
  <c r="C1430" i="7"/>
  <c r="C549" i="7"/>
  <c r="L1999" i="7"/>
  <c r="H1999" i="7"/>
  <c r="G1999" i="7"/>
  <c r="F1999" i="7"/>
  <c r="E1999" i="7"/>
  <c r="D1999" i="7"/>
  <c r="B1999" i="7"/>
  <c r="C1999" i="7"/>
  <c r="L1983" i="7"/>
  <c r="H1983" i="7"/>
  <c r="G1983" i="7"/>
  <c r="F1983" i="7"/>
  <c r="E1983" i="7"/>
  <c r="D1983" i="7"/>
  <c r="C1983" i="7"/>
  <c r="B1983" i="7"/>
  <c r="L1967" i="7"/>
  <c r="H1967" i="7"/>
  <c r="G1967" i="7"/>
  <c r="F1967" i="7"/>
  <c r="E1967" i="7"/>
  <c r="D1967" i="7"/>
  <c r="C1967" i="7"/>
  <c r="B1967" i="7"/>
  <c r="L1951" i="7"/>
  <c r="H1951" i="7"/>
  <c r="G1951" i="7"/>
  <c r="F1951" i="7"/>
  <c r="E1951" i="7"/>
  <c r="D1951" i="7"/>
  <c r="B1951" i="7"/>
  <c r="C1951" i="7"/>
  <c r="L1935" i="7"/>
  <c r="H1935" i="7"/>
  <c r="G1935" i="7"/>
  <c r="F1935" i="7"/>
  <c r="E1935" i="7"/>
  <c r="C1935" i="7"/>
  <c r="D1935" i="7"/>
  <c r="B1935" i="7"/>
  <c r="L1919" i="7"/>
  <c r="H1919" i="7"/>
  <c r="G1919" i="7"/>
  <c r="F1919" i="7"/>
  <c r="E1919" i="7"/>
  <c r="D1919" i="7"/>
  <c r="C1919" i="7"/>
  <c r="B1919" i="7"/>
  <c r="L1903" i="7"/>
  <c r="H1903" i="7"/>
  <c r="G1903" i="7"/>
  <c r="F1903" i="7"/>
  <c r="E1903" i="7"/>
  <c r="C1903" i="7"/>
  <c r="D1903" i="7"/>
  <c r="B1903" i="7"/>
  <c r="L1887" i="7"/>
  <c r="H1887" i="7"/>
  <c r="G1887" i="7"/>
  <c r="F1887" i="7"/>
  <c r="E1887" i="7"/>
  <c r="D1887" i="7"/>
  <c r="C1887" i="7"/>
  <c r="B1887" i="7"/>
  <c r="L1871" i="7"/>
  <c r="H1871" i="7"/>
  <c r="G1871" i="7"/>
  <c r="F1871" i="7"/>
  <c r="E1871" i="7"/>
  <c r="C1871" i="7"/>
  <c r="D1871" i="7"/>
  <c r="L1855" i="7"/>
  <c r="H1855" i="7"/>
  <c r="G1855" i="7"/>
  <c r="F1855" i="7"/>
  <c r="E1855" i="7"/>
  <c r="D1855" i="7"/>
  <c r="C1855" i="7"/>
  <c r="B1855" i="7"/>
  <c r="L1839" i="7"/>
  <c r="H1839" i="7"/>
  <c r="G1839" i="7"/>
  <c r="F1839" i="7"/>
  <c r="D1839" i="7"/>
  <c r="E1839" i="7"/>
  <c r="C1839" i="7"/>
  <c r="B1839" i="7"/>
  <c r="L1823" i="7"/>
  <c r="H1823" i="7"/>
  <c r="G1823" i="7"/>
  <c r="F1823" i="7"/>
  <c r="E1823" i="7"/>
  <c r="B1823" i="7"/>
  <c r="C1823" i="7"/>
  <c r="L1807" i="7"/>
  <c r="H1807" i="7"/>
  <c r="G1807" i="7"/>
  <c r="F1807" i="7"/>
  <c r="E1807" i="7"/>
  <c r="D1807" i="7"/>
  <c r="C1807" i="7"/>
  <c r="L1791" i="7"/>
  <c r="H1791" i="7"/>
  <c r="G1791" i="7"/>
  <c r="F1791" i="7"/>
  <c r="E1791" i="7"/>
  <c r="D1791" i="7"/>
  <c r="C1791" i="7"/>
  <c r="B1791" i="7"/>
  <c r="L1775" i="7"/>
  <c r="H1775" i="7"/>
  <c r="G1775" i="7"/>
  <c r="F1775" i="7"/>
  <c r="E1775" i="7"/>
  <c r="D1775" i="7"/>
  <c r="C1775" i="7"/>
  <c r="B1775" i="7"/>
  <c r="L1759" i="7"/>
  <c r="H1759" i="7"/>
  <c r="G1759" i="7"/>
  <c r="F1759" i="7"/>
  <c r="E1759" i="7"/>
  <c r="D1759" i="7"/>
  <c r="C1759" i="7"/>
  <c r="B1759" i="7"/>
  <c r="L1743" i="7"/>
  <c r="H1743" i="7"/>
  <c r="G1743" i="7"/>
  <c r="F1743" i="7"/>
  <c r="E1743" i="7"/>
  <c r="D1743" i="7"/>
  <c r="C1743" i="7"/>
  <c r="B1743" i="7"/>
  <c r="L1727" i="7"/>
  <c r="H1727" i="7"/>
  <c r="G1727" i="7"/>
  <c r="F1727" i="7"/>
  <c r="E1727" i="7"/>
  <c r="D1727" i="7"/>
  <c r="C1727" i="7"/>
  <c r="B1727" i="7"/>
  <c r="L1711" i="7"/>
  <c r="H1711" i="7"/>
  <c r="G1711" i="7"/>
  <c r="F1711" i="7"/>
  <c r="E1711" i="7"/>
  <c r="C1711" i="7"/>
  <c r="B1711" i="7"/>
  <c r="D1711" i="7"/>
  <c r="L1695" i="7"/>
  <c r="H1695" i="7"/>
  <c r="G1695" i="7"/>
  <c r="F1695" i="7"/>
  <c r="E1695" i="7"/>
  <c r="D1695" i="7"/>
  <c r="C1695" i="7"/>
  <c r="B1695" i="7"/>
  <c r="L1679" i="7"/>
  <c r="H1679" i="7"/>
  <c r="G1679" i="7"/>
  <c r="F1679" i="7"/>
  <c r="E1679" i="7"/>
  <c r="D1679" i="7"/>
  <c r="C1679" i="7"/>
  <c r="L1663" i="7"/>
  <c r="H1663" i="7"/>
  <c r="G1663" i="7"/>
  <c r="F1663" i="7"/>
  <c r="E1663" i="7"/>
  <c r="C1663" i="7"/>
  <c r="B1663" i="7"/>
  <c r="D1663" i="7"/>
  <c r="L1647" i="7"/>
  <c r="H1647" i="7"/>
  <c r="G1647" i="7"/>
  <c r="F1647" i="7"/>
  <c r="E1647" i="7"/>
  <c r="D1647" i="7"/>
  <c r="C1647" i="7"/>
  <c r="B1647" i="7"/>
  <c r="L1631" i="7"/>
  <c r="H1631" i="7"/>
  <c r="G1631" i="7"/>
  <c r="F1631" i="7"/>
  <c r="D1631" i="7"/>
  <c r="C1631" i="7"/>
  <c r="E1631" i="7"/>
  <c r="B1631" i="7"/>
  <c r="L1615" i="7"/>
  <c r="H1615" i="7"/>
  <c r="G1615" i="7"/>
  <c r="F1615" i="7"/>
  <c r="E1615" i="7"/>
  <c r="C1615" i="7"/>
  <c r="D1615" i="7"/>
  <c r="B1615" i="7"/>
  <c r="L1599" i="7"/>
  <c r="H1599" i="7"/>
  <c r="G1599" i="7"/>
  <c r="F1599" i="7"/>
  <c r="E1599" i="7"/>
  <c r="D1599" i="7"/>
  <c r="C1599" i="7"/>
  <c r="B1599" i="7"/>
  <c r="L1583" i="7"/>
  <c r="H1583" i="7"/>
  <c r="G1583" i="7"/>
  <c r="F1583" i="7"/>
  <c r="E1583" i="7"/>
  <c r="D1583" i="7"/>
  <c r="C1583" i="7"/>
  <c r="B1583" i="7"/>
  <c r="L1567" i="7"/>
  <c r="H1567" i="7"/>
  <c r="G1567" i="7"/>
  <c r="F1567" i="7"/>
  <c r="E1567" i="7"/>
  <c r="D1567" i="7"/>
  <c r="C1567" i="7"/>
  <c r="B1567" i="7"/>
  <c r="L1551" i="7"/>
  <c r="H1551" i="7"/>
  <c r="G1551" i="7"/>
  <c r="F1551" i="7"/>
  <c r="E1551" i="7"/>
  <c r="D1551" i="7"/>
  <c r="C1551" i="7"/>
  <c r="B1551" i="7"/>
  <c r="L1535" i="7"/>
  <c r="H1535" i="7"/>
  <c r="G1535" i="7"/>
  <c r="F1535" i="7"/>
  <c r="E1535" i="7"/>
  <c r="C1535" i="7"/>
  <c r="D1535" i="7"/>
  <c r="B1535" i="7"/>
  <c r="L1519" i="7"/>
  <c r="H1519" i="7"/>
  <c r="G1519" i="7"/>
  <c r="F1519" i="7"/>
  <c r="E1519" i="7"/>
  <c r="D1519" i="7"/>
  <c r="C1519" i="7"/>
  <c r="B1519" i="7"/>
  <c r="L1503" i="7"/>
  <c r="H1503" i="7"/>
  <c r="G1503" i="7"/>
  <c r="F1503" i="7"/>
  <c r="E1503" i="7"/>
  <c r="D1503" i="7"/>
  <c r="C1503" i="7"/>
  <c r="B1503" i="7"/>
  <c r="L1487" i="7"/>
  <c r="H1487" i="7"/>
  <c r="G1487" i="7"/>
  <c r="F1487" i="7"/>
  <c r="E1487" i="7"/>
  <c r="C1487" i="7"/>
  <c r="D1487" i="7"/>
  <c r="B1487" i="7"/>
  <c r="L1471" i="7"/>
  <c r="H1471" i="7"/>
  <c r="G1471" i="7"/>
  <c r="F1471" i="7"/>
  <c r="E1471" i="7"/>
  <c r="D1471" i="7"/>
  <c r="C1471" i="7"/>
  <c r="B1471" i="7"/>
  <c r="L1455" i="7"/>
  <c r="H1455" i="7"/>
  <c r="G1455" i="7"/>
  <c r="F1455" i="7"/>
  <c r="E1455" i="7"/>
  <c r="D1455" i="7"/>
  <c r="C1455" i="7"/>
  <c r="B1455" i="7"/>
  <c r="L1439" i="7"/>
  <c r="H1439" i="7"/>
  <c r="G1439" i="7"/>
  <c r="F1439" i="7"/>
  <c r="D1439" i="7"/>
  <c r="E1439" i="7"/>
  <c r="C1439" i="7"/>
  <c r="B1439" i="7"/>
  <c r="L1423" i="7"/>
  <c r="H1423" i="7"/>
  <c r="G1423" i="7"/>
  <c r="F1423" i="7"/>
  <c r="E1423" i="7"/>
  <c r="D1423" i="7"/>
  <c r="C1423" i="7"/>
  <c r="B1423" i="7"/>
  <c r="L1407" i="7"/>
  <c r="H1407" i="7"/>
  <c r="G1407" i="7"/>
  <c r="F1407" i="7"/>
  <c r="E1407" i="7"/>
  <c r="D1407" i="7"/>
  <c r="C1407" i="7"/>
  <c r="B1407" i="7"/>
  <c r="K1407" i="7"/>
  <c r="L1391" i="7"/>
  <c r="H1391" i="7"/>
  <c r="G1391" i="7"/>
  <c r="F1391" i="7"/>
  <c r="E1391" i="7"/>
  <c r="D1391" i="7"/>
  <c r="C1391" i="7"/>
  <c r="K1391" i="7"/>
  <c r="B1391" i="7"/>
  <c r="L1375" i="7"/>
  <c r="H1375" i="7"/>
  <c r="G1375" i="7"/>
  <c r="F1375" i="7"/>
  <c r="E1375" i="7"/>
  <c r="D1375" i="7"/>
  <c r="C1375" i="7"/>
  <c r="B1375" i="7"/>
  <c r="L1359" i="7"/>
  <c r="H1359" i="7"/>
  <c r="G1359" i="7"/>
  <c r="F1359" i="7"/>
  <c r="C1359" i="7"/>
  <c r="D1359" i="7"/>
  <c r="B1359" i="7"/>
  <c r="E1359" i="7"/>
  <c r="L1343" i="7"/>
  <c r="H1343" i="7"/>
  <c r="G1343" i="7"/>
  <c r="F1343" i="7"/>
  <c r="E1343" i="7"/>
  <c r="D1343" i="7"/>
  <c r="C1343" i="7"/>
  <c r="K1343" i="7"/>
  <c r="B1343" i="7"/>
  <c r="L1327" i="7"/>
  <c r="H1327" i="7"/>
  <c r="G1327" i="7"/>
  <c r="F1327" i="7"/>
  <c r="E1327" i="7"/>
  <c r="D1327" i="7"/>
  <c r="C1327" i="7"/>
  <c r="B1327" i="7"/>
  <c r="K1327" i="7"/>
  <c r="L1311" i="7"/>
  <c r="H1311" i="7"/>
  <c r="G1311" i="7"/>
  <c r="F1311" i="7"/>
  <c r="E1311" i="7"/>
  <c r="D1311" i="7"/>
  <c r="C1311" i="7"/>
  <c r="K1311" i="7"/>
  <c r="B1311" i="7"/>
  <c r="L1295" i="7"/>
  <c r="H1295" i="7"/>
  <c r="G1295" i="7"/>
  <c r="F1295" i="7"/>
  <c r="E1295" i="7"/>
  <c r="D1295" i="7"/>
  <c r="C1295" i="7"/>
  <c r="B1295" i="7"/>
  <c r="L1279" i="7"/>
  <c r="H1279" i="7"/>
  <c r="G1279" i="7"/>
  <c r="F1279" i="7"/>
  <c r="E1279" i="7"/>
  <c r="D1279" i="7"/>
  <c r="C1279" i="7"/>
  <c r="B1279" i="7"/>
  <c r="L1263" i="7"/>
  <c r="H1263" i="7"/>
  <c r="G1263" i="7"/>
  <c r="F1263" i="7"/>
  <c r="E1263" i="7"/>
  <c r="D1263" i="7"/>
  <c r="B1263" i="7"/>
  <c r="C1263" i="7"/>
  <c r="K1263" i="7"/>
  <c r="L1247" i="7"/>
  <c r="H1247" i="7"/>
  <c r="G1247" i="7"/>
  <c r="F1247" i="7"/>
  <c r="E1247" i="7"/>
  <c r="D1247" i="7"/>
  <c r="C1247" i="7"/>
  <c r="K1247" i="7"/>
  <c r="L1231" i="7"/>
  <c r="H1231" i="7"/>
  <c r="G1231" i="7"/>
  <c r="F1231" i="7"/>
  <c r="E1231" i="7"/>
  <c r="C1231" i="7"/>
  <c r="B1231" i="7"/>
  <c r="D1231" i="7"/>
  <c r="K1231" i="7"/>
  <c r="L1215" i="7"/>
  <c r="H1215" i="7"/>
  <c r="G1215" i="7"/>
  <c r="F1215" i="7"/>
  <c r="E1215" i="7"/>
  <c r="D1215" i="7"/>
  <c r="C1215" i="7"/>
  <c r="B1215" i="7"/>
  <c r="K1215" i="7"/>
  <c r="L1199" i="7"/>
  <c r="H1199" i="7"/>
  <c r="G1199" i="7"/>
  <c r="F1199" i="7"/>
  <c r="E1199" i="7"/>
  <c r="D1199" i="7"/>
  <c r="C1199" i="7"/>
  <c r="B1199" i="7"/>
  <c r="L1183" i="7"/>
  <c r="H1183" i="7"/>
  <c r="G1183" i="7"/>
  <c r="F1183" i="7"/>
  <c r="E1183" i="7"/>
  <c r="D1183" i="7"/>
  <c r="C1183" i="7"/>
  <c r="B1183" i="7"/>
  <c r="K1183" i="7"/>
  <c r="L1167" i="7"/>
  <c r="H1167" i="7"/>
  <c r="G1167" i="7"/>
  <c r="F1167" i="7"/>
  <c r="E1167" i="7"/>
  <c r="D1167" i="7"/>
  <c r="K1167" i="7"/>
  <c r="C1167" i="7"/>
  <c r="L1151" i="7"/>
  <c r="H1151" i="7"/>
  <c r="G1151" i="7"/>
  <c r="F1151" i="7"/>
  <c r="E1151" i="7"/>
  <c r="D1151" i="7"/>
  <c r="C1151" i="7"/>
  <c r="B1151" i="7"/>
  <c r="K1151" i="7"/>
  <c r="L1135" i="7"/>
  <c r="H1135" i="7"/>
  <c r="G1135" i="7"/>
  <c r="F1135" i="7"/>
  <c r="E1135" i="7"/>
  <c r="D1135" i="7"/>
  <c r="C1135" i="7"/>
  <c r="B1135" i="7"/>
  <c r="L1119" i="7"/>
  <c r="H1119" i="7"/>
  <c r="G1119" i="7"/>
  <c r="F1119" i="7"/>
  <c r="E1119" i="7"/>
  <c r="D1119" i="7"/>
  <c r="C1119" i="7"/>
  <c r="B1119" i="7"/>
  <c r="L1103" i="7"/>
  <c r="H1103" i="7"/>
  <c r="G1103" i="7"/>
  <c r="F1103" i="7"/>
  <c r="E1103" i="7"/>
  <c r="D1103" i="7"/>
  <c r="C1103" i="7"/>
  <c r="B1103" i="7"/>
  <c r="K1103" i="7"/>
  <c r="L1087" i="7"/>
  <c r="H1087" i="7"/>
  <c r="G1087" i="7"/>
  <c r="F1087" i="7"/>
  <c r="E1087" i="7"/>
  <c r="D1087" i="7"/>
  <c r="C1087" i="7"/>
  <c r="B1087" i="7"/>
  <c r="K1087" i="7"/>
  <c r="L1071" i="7"/>
  <c r="H1071" i="7"/>
  <c r="G1071" i="7"/>
  <c r="F1071" i="7"/>
  <c r="E1071" i="7"/>
  <c r="B1071" i="7"/>
  <c r="C1071" i="7"/>
  <c r="D1071" i="7"/>
  <c r="K1071" i="7"/>
  <c r="L1055" i="7"/>
  <c r="H1055" i="7"/>
  <c r="G1055" i="7"/>
  <c r="F1055" i="7"/>
  <c r="E1055" i="7"/>
  <c r="D1055" i="7"/>
  <c r="C1055" i="7"/>
  <c r="B1055" i="7"/>
  <c r="L1039" i="7"/>
  <c r="H1039" i="7"/>
  <c r="G1039" i="7"/>
  <c r="F1039" i="7"/>
  <c r="E1039" i="7"/>
  <c r="D1039" i="7"/>
  <c r="B1039" i="7"/>
  <c r="C1039" i="7"/>
  <c r="K1039" i="7"/>
  <c r="L1023" i="7"/>
  <c r="H1023" i="7"/>
  <c r="G1023" i="7"/>
  <c r="F1023" i="7"/>
  <c r="E1023" i="7"/>
  <c r="D1023" i="7"/>
  <c r="C1023" i="7"/>
  <c r="B1023" i="7"/>
  <c r="K1023" i="7"/>
  <c r="L1007" i="7"/>
  <c r="H1007" i="7"/>
  <c r="G1007" i="7"/>
  <c r="F1007" i="7"/>
  <c r="E1007" i="7"/>
  <c r="C1007" i="7"/>
  <c r="D1007" i="7"/>
  <c r="K1007" i="7"/>
  <c r="B1007" i="7"/>
  <c r="L991" i="7"/>
  <c r="H991" i="7"/>
  <c r="G991" i="7"/>
  <c r="F991" i="7"/>
  <c r="E991" i="7"/>
  <c r="C991" i="7"/>
  <c r="B991" i="7"/>
  <c r="L975" i="7"/>
  <c r="H975" i="7"/>
  <c r="G975" i="7"/>
  <c r="F975" i="7"/>
  <c r="E975" i="7"/>
  <c r="D975" i="7"/>
  <c r="C975" i="7"/>
  <c r="B975" i="7"/>
  <c r="K975" i="7"/>
  <c r="L959" i="7"/>
  <c r="H959" i="7"/>
  <c r="G959" i="7"/>
  <c r="F959" i="7"/>
  <c r="E959" i="7"/>
  <c r="D959" i="7"/>
  <c r="C959" i="7"/>
  <c r="K959" i="7"/>
  <c r="B959" i="7"/>
  <c r="L943" i="7"/>
  <c r="H943" i="7"/>
  <c r="G943" i="7"/>
  <c r="F943" i="7"/>
  <c r="E943" i="7"/>
  <c r="D943" i="7"/>
  <c r="C943" i="7"/>
  <c r="B943" i="7"/>
  <c r="K943" i="7"/>
  <c r="L927" i="7"/>
  <c r="H927" i="7"/>
  <c r="G927" i="7"/>
  <c r="F927" i="7"/>
  <c r="E927" i="7"/>
  <c r="D927" i="7"/>
  <c r="C927" i="7"/>
  <c r="K927" i="7"/>
  <c r="B927" i="7"/>
  <c r="L911" i="7"/>
  <c r="H911" i="7"/>
  <c r="G911" i="7"/>
  <c r="F911" i="7"/>
  <c r="E911" i="7"/>
  <c r="C911" i="7"/>
  <c r="D911" i="7"/>
  <c r="B911" i="7"/>
  <c r="K911" i="7"/>
  <c r="L895" i="7"/>
  <c r="H895" i="7"/>
  <c r="G895" i="7"/>
  <c r="F895" i="7"/>
  <c r="E895" i="7"/>
  <c r="D895" i="7"/>
  <c r="C895" i="7"/>
  <c r="B895" i="7"/>
  <c r="K895" i="7"/>
  <c r="L879" i="7"/>
  <c r="H879" i="7"/>
  <c r="G879" i="7"/>
  <c r="F879" i="7"/>
  <c r="E879" i="7"/>
  <c r="C879" i="7"/>
  <c r="D879" i="7"/>
  <c r="K879" i="7"/>
  <c r="B879" i="7"/>
  <c r="L863" i="7"/>
  <c r="H863" i="7"/>
  <c r="G863" i="7"/>
  <c r="F863" i="7"/>
  <c r="E863" i="7"/>
  <c r="D863" i="7"/>
  <c r="C863" i="7"/>
  <c r="K863" i="7"/>
  <c r="B863" i="7"/>
  <c r="L847" i="7"/>
  <c r="H847" i="7"/>
  <c r="G847" i="7"/>
  <c r="F847" i="7"/>
  <c r="E847" i="7"/>
  <c r="D847" i="7"/>
  <c r="C847" i="7"/>
  <c r="B847" i="7"/>
  <c r="K847" i="7"/>
  <c r="L831" i="7"/>
  <c r="H831" i="7"/>
  <c r="G831" i="7"/>
  <c r="F831" i="7"/>
  <c r="E831" i="7"/>
  <c r="D831" i="7"/>
  <c r="B831" i="7"/>
  <c r="K831" i="7"/>
  <c r="C831" i="7"/>
  <c r="L815" i="7"/>
  <c r="H815" i="7"/>
  <c r="G815" i="7"/>
  <c r="F815" i="7"/>
  <c r="E815" i="7"/>
  <c r="D815" i="7"/>
  <c r="B815" i="7"/>
  <c r="C815" i="7"/>
  <c r="K815" i="7"/>
  <c r="L799" i="7"/>
  <c r="H799" i="7"/>
  <c r="G799" i="7"/>
  <c r="F799" i="7"/>
  <c r="E799" i="7"/>
  <c r="D799" i="7"/>
  <c r="C799" i="7"/>
  <c r="B799" i="7"/>
  <c r="K799" i="7"/>
  <c r="L783" i="7"/>
  <c r="H783" i="7"/>
  <c r="G783" i="7"/>
  <c r="F783" i="7"/>
  <c r="E783" i="7"/>
  <c r="D783" i="7"/>
  <c r="C783" i="7"/>
  <c r="K783" i="7"/>
  <c r="B783" i="7"/>
  <c r="L767" i="7"/>
  <c r="H767" i="7"/>
  <c r="G767" i="7"/>
  <c r="F767" i="7"/>
  <c r="E767" i="7"/>
  <c r="D767" i="7"/>
  <c r="C767" i="7"/>
  <c r="B767" i="7"/>
  <c r="K767" i="7"/>
  <c r="L751" i="7"/>
  <c r="H751" i="7"/>
  <c r="G751" i="7"/>
  <c r="F751" i="7"/>
  <c r="E751" i="7"/>
  <c r="D751" i="7"/>
  <c r="B751" i="7"/>
  <c r="K751" i="7"/>
  <c r="L735" i="7"/>
  <c r="H735" i="7"/>
  <c r="G735" i="7"/>
  <c r="F735" i="7"/>
  <c r="E735" i="7"/>
  <c r="D735" i="7"/>
  <c r="B735" i="7"/>
  <c r="C735" i="7"/>
  <c r="K735" i="7"/>
  <c r="L719" i="7"/>
  <c r="H719" i="7"/>
  <c r="G719" i="7"/>
  <c r="F719" i="7"/>
  <c r="E719" i="7"/>
  <c r="D719" i="7"/>
  <c r="C719" i="7"/>
  <c r="K719" i="7"/>
  <c r="B719" i="7"/>
  <c r="L703" i="7"/>
  <c r="H703" i="7"/>
  <c r="G703" i="7"/>
  <c r="F703" i="7"/>
  <c r="E703" i="7"/>
  <c r="D703" i="7"/>
  <c r="C703" i="7"/>
  <c r="K703" i="7"/>
  <c r="B703" i="7"/>
  <c r="L687" i="7"/>
  <c r="H687" i="7"/>
  <c r="G687" i="7"/>
  <c r="F687" i="7"/>
  <c r="C687" i="7"/>
  <c r="B687" i="7"/>
  <c r="K687" i="7"/>
  <c r="E687" i="7"/>
  <c r="D687" i="7"/>
  <c r="L671" i="7"/>
  <c r="H671" i="7"/>
  <c r="G671" i="7"/>
  <c r="F671" i="7"/>
  <c r="E671" i="7"/>
  <c r="D671" i="7"/>
  <c r="C671" i="7"/>
  <c r="K671" i="7"/>
  <c r="B671" i="7"/>
  <c r="L655" i="7"/>
  <c r="H655" i="7"/>
  <c r="G655" i="7"/>
  <c r="F655" i="7"/>
  <c r="E655" i="7"/>
  <c r="D655" i="7"/>
  <c r="C655" i="7"/>
  <c r="B655" i="7"/>
  <c r="K655" i="7"/>
  <c r="L639" i="7"/>
  <c r="H639" i="7"/>
  <c r="G639" i="7"/>
  <c r="F639" i="7"/>
  <c r="E639" i="7"/>
  <c r="B639" i="7"/>
  <c r="D639" i="7"/>
  <c r="K639" i="7"/>
  <c r="C639" i="7"/>
  <c r="L623" i="7"/>
  <c r="H623" i="7"/>
  <c r="G623" i="7"/>
  <c r="F623" i="7"/>
  <c r="E623" i="7"/>
  <c r="D623" i="7"/>
  <c r="C623" i="7"/>
  <c r="K623" i="7"/>
  <c r="B623" i="7"/>
  <c r="L607" i="7"/>
  <c r="H607" i="7"/>
  <c r="G607" i="7"/>
  <c r="F607" i="7"/>
  <c r="E607" i="7"/>
  <c r="D607" i="7"/>
  <c r="C607" i="7"/>
  <c r="B607" i="7"/>
  <c r="K607" i="7"/>
  <c r="L591" i="7"/>
  <c r="H591" i="7"/>
  <c r="G591" i="7"/>
  <c r="F591" i="7"/>
  <c r="E591" i="7"/>
  <c r="D591" i="7"/>
  <c r="C591" i="7"/>
  <c r="K591" i="7"/>
  <c r="L575" i="7"/>
  <c r="H575" i="7"/>
  <c r="G575" i="7"/>
  <c r="F575" i="7"/>
  <c r="D575" i="7"/>
  <c r="E575" i="7"/>
  <c r="B575" i="7"/>
  <c r="C575" i="7"/>
  <c r="K575" i="7"/>
  <c r="L559" i="7"/>
  <c r="H559" i="7"/>
  <c r="G559" i="7"/>
  <c r="F559" i="7"/>
  <c r="E559" i="7"/>
  <c r="D559" i="7"/>
  <c r="C559" i="7"/>
  <c r="B559" i="7"/>
  <c r="K559" i="7"/>
  <c r="L543" i="7"/>
  <c r="G543" i="7"/>
  <c r="H543" i="7"/>
  <c r="F543" i="7"/>
  <c r="E543" i="7"/>
  <c r="D543" i="7"/>
  <c r="K543" i="7"/>
  <c r="C543" i="7"/>
  <c r="B543" i="7"/>
  <c r="L527" i="7"/>
  <c r="H527" i="7"/>
  <c r="G527" i="7"/>
  <c r="F527" i="7"/>
  <c r="E527" i="7"/>
  <c r="D527" i="7"/>
  <c r="C527" i="7"/>
  <c r="B527" i="7"/>
  <c r="K527" i="7"/>
  <c r="L511" i="7"/>
  <c r="G511" i="7"/>
  <c r="H511" i="7"/>
  <c r="F511" i="7"/>
  <c r="E511" i="7"/>
  <c r="C511" i="7"/>
  <c r="B511" i="7"/>
  <c r="D511" i="7"/>
  <c r="K511" i="7"/>
  <c r="L495" i="7"/>
  <c r="G495" i="7"/>
  <c r="H495" i="7"/>
  <c r="F495" i="7"/>
  <c r="E495" i="7"/>
  <c r="D495" i="7"/>
  <c r="C495" i="7"/>
  <c r="B495" i="7"/>
  <c r="K495" i="7"/>
  <c r="L479" i="7"/>
  <c r="G479" i="7"/>
  <c r="H479" i="7"/>
  <c r="F479" i="7"/>
  <c r="E479" i="7"/>
  <c r="D479" i="7"/>
  <c r="C479" i="7"/>
  <c r="B479" i="7"/>
  <c r="K479" i="7"/>
  <c r="L463" i="7"/>
  <c r="H463" i="7"/>
  <c r="G463" i="7"/>
  <c r="F463" i="7"/>
  <c r="E463" i="7"/>
  <c r="D463" i="7"/>
  <c r="B463" i="7"/>
  <c r="K463" i="7"/>
  <c r="C463" i="7"/>
  <c r="L447" i="7"/>
  <c r="H447" i="7"/>
  <c r="G447" i="7"/>
  <c r="F447" i="7"/>
  <c r="D447" i="7"/>
  <c r="E447" i="7"/>
  <c r="B447" i="7"/>
  <c r="C447" i="7"/>
  <c r="K447" i="7"/>
  <c r="L431" i="7"/>
  <c r="H431" i="7"/>
  <c r="G431" i="7"/>
  <c r="E431" i="7"/>
  <c r="D431" i="7"/>
  <c r="F431" i="7"/>
  <c r="B431" i="7"/>
  <c r="K431" i="7"/>
  <c r="C431" i="7"/>
  <c r="L415" i="7"/>
  <c r="H415" i="7"/>
  <c r="G415" i="7"/>
  <c r="E415" i="7"/>
  <c r="D415" i="7"/>
  <c r="F415" i="7"/>
  <c r="C415" i="7"/>
  <c r="K415" i="7"/>
  <c r="B415" i="7"/>
  <c r="L399" i="7"/>
  <c r="H399" i="7"/>
  <c r="G399" i="7"/>
  <c r="F399" i="7"/>
  <c r="E399" i="7"/>
  <c r="D399" i="7"/>
  <c r="C399" i="7"/>
  <c r="B399" i="7"/>
  <c r="K399" i="7"/>
  <c r="L383" i="7"/>
  <c r="H383" i="7"/>
  <c r="G383" i="7"/>
  <c r="F383" i="7"/>
  <c r="E383" i="7"/>
  <c r="D383" i="7"/>
  <c r="B383" i="7"/>
  <c r="K383" i="7"/>
  <c r="C383" i="7"/>
  <c r="L367" i="7"/>
  <c r="G367" i="7"/>
  <c r="H367" i="7"/>
  <c r="F367" i="7"/>
  <c r="E367" i="7"/>
  <c r="D367" i="7"/>
  <c r="C367" i="7"/>
  <c r="B367" i="7"/>
  <c r="K367" i="7"/>
  <c r="L351" i="7"/>
  <c r="H351" i="7"/>
  <c r="G351" i="7"/>
  <c r="F351" i="7"/>
  <c r="E351" i="7"/>
  <c r="D351" i="7"/>
  <c r="C351" i="7"/>
  <c r="K351" i="7"/>
  <c r="B351" i="7"/>
  <c r="L335" i="7"/>
  <c r="H335" i="7"/>
  <c r="G335" i="7"/>
  <c r="F335" i="7"/>
  <c r="E335" i="7"/>
  <c r="D335" i="7"/>
  <c r="C335" i="7"/>
  <c r="B335" i="7"/>
  <c r="K335" i="7"/>
  <c r="L319" i="7"/>
  <c r="H319" i="7"/>
  <c r="G319" i="7"/>
  <c r="F319" i="7"/>
  <c r="E319" i="7"/>
  <c r="D319" i="7"/>
  <c r="C319" i="7"/>
  <c r="B319" i="7"/>
  <c r="K319" i="7"/>
  <c r="L303" i="7"/>
  <c r="H303" i="7"/>
  <c r="G303" i="7"/>
  <c r="F303" i="7"/>
  <c r="E303" i="7"/>
  <c r="C303" i="7"/>
  <c r="D303" i="7"/>
  <c r="B303" i="7"/>
  <c r="K303" i="7"/>
  <c r="L287" i="7"/>
  <c r="G287" i="7"/>
  <c r="H287" i="7"/>
  <c r="F287" i="7"/>
  <c r="E287" i="7"/>
  <c r="D287" i="7"/>
  <c r="C287" i="7"/>
  <c r="B287" i="7"/>
  <c r="L271" i="7"/>
  <c r="H271" i="7"/>
  <c r="G271" i="7"/>
  <c r="F271" i="7"/>
  <c r="E271" i="7"/>
  <c r="D271" i="7"/>
  <c r="C271" i="7"/>
  <c r="B271" i="7"/>
  <c r="K271" i="7"/>
  <c r="L255" i="7"/>
  <c r="H255" i="7"/>
  <c r="G255" i="7"/>
  <c r="F255" i="7"/>
  <c r="E255" i="7"/>
  <c r="D255" i="7"/>
  <c r="C255" i="7"/>
  <c r="B255" i="7"/>
  <c r="K255" i="7"/>
  <c r="L239" i="7"/>
  <c r="H239" i="7"/>
  <c r="G239" i="7"/>
  <c r="F239" i="7"/>
  <c r="E239" i="7"/>
  <c r="D239" i="7"/>
  <c r="C239" i="7"/>
  <c r="B239" i="7"/>
  <c r="L223" i="7"/>
  <c r="H223" i="7"/>
  <c r="G223" i="7"/>
  <c r="F223" i="7"/>
  <c r="E223" i="7"/>
  <c r="D223" i="7"/>
  <c r="C223" i="7"/>
  <c r="B223" i="7"/>
  <c r="K223" i="7"/>
  <c r="L207" i="7"/>
  <c r="G207" i="7"/>
  <c r="H207" i="7"/>
  <c r="F207" i="7"/>
  <c r="E207" i="7"/>
  <c r="D207" i="7"/>
  <c r="C207" i="7"/>
  <c r="K207" i="7"/>
  <c r="B207" i="7"/>
  <c r="L191" i="7"/>
  <c r="H191" i="7"/>
  <c r="G191" i="7"/>
  <c r="F191" i="7"/>
  <c r="E191" i="7"/>
  <c r="C191" i="7"/>
  <c r="D191" i="7"/>
  <c r="B191" i="7"/>
  <c r="K191" i="7"/>
  <c r="L175" i="7"/>
  <c r="H175" i="7"/>
  <c r="G175" i="7"/>
  <c r="F175" i="7"/>
  <c r="E175" i="7"/>
  <c r="D175" i="7"/>
  <c r="C175" i="7"/>
  <c r="B175" i="7"/>
  <c r="K175" i="7"/>
  <c r="L159" i="7"/>
  <c r="H159" i="7"/>
  <c r="G159" i="7"/>
  <c r="F159" i="7"/>
  <c r="E159" i="7"/>
  <c r="D159" i="7"/>
  <c r="C159" i="7"/>
  <c r="K159" i="7"/>
  <c r="L143" i="7"/>
  <c r="H143" i="7"/>
  <c r="G143" i="7"/>
  <c r="F143" i="7"/>
  <c r="E143" i="7"/>
  <c r="D143" i="7"/>
  <c r="C143" i="7"/>
  <c r="B143" i="7"/>
  <c r="K143" i="7"/>
  <c r="L127" i="7"/>
  <c r="G127" i="7"/>
  <c r="H127" i="7"/>
  <c r="F127" i="7"/>
  <c r="E127" i="7"/>
  <c r="D127" i="7"/>
  <c r="C127" i="7"/>
  <c r="B127" i="7"/>
  <c r="K127" i="7"/>
  <c r="L111" i="7"/>
  <c r="G111" i="7"/>
  <c r="H111" i="7"/>
  <c r="F111" i="7"/>
  <c r="E111" i="7"/>
  <c r="D111" i="7"/>
  <c r="C111" i="7"/>
  <c r="B111" i="7"/>
  <c r="K111" i="7"/>
  <c r="L95" i="7"/>
  <c r="G95" i="7"/>
  <c r="H95" i="7"/>
  <c r="F95" i="7"/>
  <c r="E95" i="7"/>
  <c r="C95" i="7"/>
  <c r="D95" i="7"/>
  <c r="K95" i="7"/>
  <c r="B95" i="7"/>
  <c r="L79" i="7"/>
  <c r="G79" i="7"/>
  <c r="H79" i="7"/>
  <c r="F79" i="7"/>
  <c r="E79" i="7"/>
  <c r="D79" i="7"/>
  <c r="C79" i="7"/>
  <c r="B79" i="7"/>
  <c r="K79" i="7"/>
  <c r="L63" i="7"/>
  <c r="G63" i="7"/>
  <c r="H63" i="7"/>
  <c r="F63" i="7"/>
  <c r="E63" i="7"/>
  <c r="D63" i="7"/>
  <c r="C63" i="7"/>
  <c r="B63" i="7"/>
  <c r="K63" i="7"/>
  <c r="L47" i="7"/>
  <c r="G47" i="7"/>
  <c r="H47" i="7"/>
  <c r="F47" i="7"/>
  <c r="E47" i="7"/>
  <c r="D47" i="7"/>
  <c r="C47" i="7"/>
  <c r="B47" i="7"/>
  <c r="K47" i="7"/>
  <c r="L31" i="7"/>
  <c r="G31" i="7"/>
  <c r="H31" i="7"/>
  <c r="F31" i="7"/>
  <c r="E31" i="7"/>
  <c r="D31" i="7"/>
  <c r="B31" i="7"/>
  <c r="C31" i="7"/>
  <c r="L15" i="7"/>
  <c r="G15" i="7"/>
  <c r="H15" i="7"/>
  <c r="F15" i="7"/>
  <c r="E15" i="7"/>
  <c r="D15" i="7"/>
  <c r="C15" i="7"/>
  <c r="B15" i="7"/>
  <c r="K15" i="7"/>
  <c r="K1999" i="7"/>
  <c r="K1973" i="7"/>
  <c r="K1952" i="7"/>
  <c r="K1905" i="7"/>
  <c r="K1884" i="7"/>
  <c r="K1858" i="7"/>
  <c r="K1811" i="7"/>
  <c r="K1764" i="7"/>
  <c r="K1743" i="7"/>
  <c r="K1713" i="7"/>
  <c r="K1683" i="7"/>
  <c r="K1653" i="7"/>
  <c r="K1600" i="7"/>
  <c r="K1570" i="7"/>
  <c r="K1540" i="7"/>
  <c r="K1516" i="7"/>
  <c r="K1487" i="7"/>
  <c r="K1457" i="7"/>
  <c r="K1427" i="7"/>
  <c r="K1394" i="7"/>
  <c r="K1338" i="7"/>
  <c r="K1295" i="7"/>
  <c r="K1238" i="7"/>
  <c r="K1138" i="7"/>
  <c r="K1077" i="7"/>
  <c r="K1015" i="7"/>
  <c r="K967" i="7"/>
  <c r="K897" i="7"/>
  <c r="K809" i="7"/>
  <c r="K740" i="7"/>
  <c r="K666" i="7"/>
  <c r="K567" i="7"/>
  <c r="K439" i="7"/>
  <c r="K124" i="7"/>
  <c r="B1926" i="7"/>
  <c r="B1676" i="7"/>
  <c r="B1395" i="7"/>
  <c r="B1077" i="7"/>
  <c r="B705" i="7"/>
  <c r="B159" i="7"/>
  <c r="C1376" i="7"/>
  <c r="C545" i="7"/>
  <c r="L750" i="7"/>
  <c r="H750" i="7"/>
  <c r="G750" i="7"/>
  <c r="F750" i="7"/>
  <c r="E750" i="7"/>
  <c r="D750" i="7"/>
  <c r="K750" i="7"/>
  <c r="B750" i="7"/>
  <c r="C750" i="7"/>
  <c r="L734" i="7"/>
  <c r="H734" i="7"/>
  <c r="G734" i="7"/>
  <c r="F734" i="7"/>
  <c r="E734" i="7"/>
  <c r="D734" i="7"/>
  <c r="B734" i="7"/>
  <c r="C734" i="7"/>
  <c r="K734" i="7"/>
  <c r="L718" i="7"/>
  <c r="H718" i="7"/>
  <c r="G718" i="7"/>
  <c r="E718" i="7"/>
  <c r="F718" i="7"/>
  <c r="D718" i="7"/>
  <c r="B718" i="7"/>
  <c r="C718" i="7"/>
  <c r="K718" i="7"/>
  <c r="L702" i="7"/>
  <c r="H702" i="7"/>
  <c r="G702" i="7"/>
  <c r="E702" i="7"/>
  <c r="F702" i="7"/>
  <c r="D702" i="7"/>
  <c r="C702" i="7"/>
  <c r="K702" i="7"/>
  <c r="B702" i="7"/>
  <c r="L686" i="7"/>
  <c r="H686" i="7"/>
  <c r="G686" i="7"/>
  <c r="E686" i="7"/>
  <c r="D686" i="7"/>
  <c r="F686" i="7"/>
  <c r="C686" i="7"/>
  <c r="B686" i="7"/>
  <c r="K686" i="7"/>
  <c r="L670" i="7"/>
  <c r="H670" i="7"/>
  <c r="G670" i="7"/>
  <c r="E670" i="7"/>
  <c r="F670" i="7"/>
  <c r="D670" i="7"/>
  <c r="C670" i="7"/>
  <c r="K670" i="7"/>
  <c r="B670" i="7"/>
  <c r="L654" i="7"/>
  <c r="H654" i="7"/>
  <c r="G654" i="7"/>
  <c r="F654" i="7"/>
  <c r="E654" i="7"/>
  <c r="D654" i="7"/>
  <c r="C654" i="7"/>
  <c r="B654" i="7"/>
  <c r="K654" i="7"/>
  <c r="L638" i="7"/>
  <c r="H638" i="7"/>
  <c r="G638" i="7"/>
  <c r="F638" i="7"/>
  <c r="E638" i="7"/>
  <c r="D638" i="7"/>
  <c r="B638" i="7"/>
  <c r="C638" i="7"/>
  <c r="K638" i="7"/>
  <c r="L622" i="7"/>
  <c r="H622" i="7"/>
  <c r="G622" i="7"/>
  <c r="F622" i="7"/>
  <c r="E622" i="7"/>
  <c r="D622" i="7"/>
  <c r="B622" i="7"/>
  <c r="K622" i="7"/>
  <c r="C622" i="7"/>
  <c r="L606" i="7"/>
  <c r="H606" i="7"/>
  <c r="G606" i="7"/>
  <c r="F606" i="7"/>
  <c r="E606" i="7"/>
  <c r="D606" i="7"/>
  <c r="C606" i="7"/>
  <c r="B606" i="7"/>
  <c r="K606" i="7"/>
  <c r="L590" i="7"/>
  <c r="H590" i="7"/>
  <c r="G590" i="7"/>
  <c r="F590" i="7"/>
  <c r="E590" i="7"/>
  <c r="D590" i="7"/>
  <c r="B590" i="7"/>
  <c r="C590" i="7"/>
  <c r="K590" i="7"/>
  <c r="L574" i="7"/>
  <c r="H574" i="7"/>
  <c r="F574" i="7"/>
  <c r="G574" i="7"/>
  <c r="E574" i="7"/>
  <c r="D574" i="7"/>
  <c r="B574" i="7"/>
  <c r="C574" i="7"/>
  <c r="K574" i="7"/>
  <c r="L558" i="7"/>
  <c r="H558" i="7"/>
  <c r="G558" i="7"/>
  <c r="F558" i="7"/>
  <c r="E558" i="7"/>
  <c r="D558" i="7"/>
  <c r="C558" i="7"/>
  <c r="B558" i="7"/>
  <c r="K558" i="7"/>
  <c r="L542" i="7"/>
  <c r="H542" i="7"/>
  <c r="G542" i="7"/>
  <c r="F542" i="7"/>
  <c r="E542" i="7"/>
  <c r="D542" i="7"/>
  <c r="C542" i="7"/>
  <c r="K542" i="7"/>
  <c r="B542" i="7"/>
  <c r="L526" i="7"/>
  <c r="H526" i="7"/>
  <c r="G526" i="7"/>
  <c r="F526" i="7"/>
  <c r="E526" i="7"/>
  <c r="D526" i="7"/>
  <c r="C526" i="7"/>
  <c r="K526" i="7"/>
  <c r="B526" i="7"/>
  <c r="L510" i="7"/>
  <c r="H510" i="7"/>
  <c r="G510" i="7"/>
  <c r="F510" i="7"/>
  <c r="E510" i="7"/>
  <c r="D510" i="7"/>
  <c r="B510" i="7"/>
  <c r="K510" i="7"/>
  <c r="C510" i="7"/>
  <c r="L494" i="7"/>
  <c r="G494" i="7"/>
  <c r="H494" i="7"/>
  <c r="F494" i="7"/>
  <c r="E494" i="7"/>
  <c r="D494" i="7"/>
  <c r="C494" i="7"/>
  <c r="B494" i="7"/>
  <c r="K494" i="7"/>
  <c r="L478" i="7"/>
  <c r="H478" i="7"/>
  <c r="G478" i="7"/>
  <c r="F478" i="7"/>
  <c r="E478" i="7"/>
  <c r="D478" i="7"/>
  <c r="C478" i="7"/>
  <c r="K478" i="7"/>
  <c r="L462" i="7"/>
  <c r="H462" i="7"/>
  <c r="G462" i="7"/>
  <c r="F462" i="7"/>
  <c r="E462" i="7"/>
  <c r="D462" i="7"/>
  <c r="C462" i="7"/>
  <c r="K462" i="7"/>
  <c r="B462" i="7"/>
  <c r="L446" i="7"/>
  <c r="H446" i="7"/>
  <c r="G446" i="7"/>
  <c r="F446" i="7"/>
  <c r="E446" i="7"/>
  <c r="D446" i="7"/>
  <c r="C446" i="7"/>
  <c r="B446" i="7"/>
  <c r="K446" i="7"/>
  <c r="L430" i="7"/>
  <c r="H430" i="7"/>
  <c r="G430" i="7"/>
  <c r="E430" i="7"/>
  <c r="F430" i="7"/>
  <c r="D430" i="7"/>
  <c r="C430" i="7"/>
  <c r="K430" i="7"/>
  <c r="B430" i="7"/>
  <c r="L414" i="7"/>
  <c r="H414" i="7"/>
  <c r="G414" i="7"/>
  <c r="E414" i="7"/>
  <c r="F414" i="7"/>
  <c r="C414" i="7"/>
  <c r="D414" i="7"/>
  <c r="B414" i="7"/>
  <c r="K414" i="7"/>
  <c r="L398" i="7"/>
  <c r="H398" i="7"/>
  <c r="G398" i="7"/>
  <c r="E398" i="7"/>
  <c r="F398" i="7"/>
  <c r="D398" i="7"/>
  <c r="C398" i="7"/>
  <c r="B398" i="7"/>
  <c r="K398" i="7"/>
  <c r="L382" i="7"/>
  <c r="H382" i="7"/>
  <c r="G382" i="7"/>
  <c r="F382" i="7"/>
  <c r="E382" i="7"/>
  <c r="D382" i="7"/>
  <c r="B382" i="7"/>
  <c r="K382" i="7"/>
  <c r="C382" i="7"/>
  <c r="L366" i="7"/>
  <c r="H366" i="7"/>
  <c r="G366" i="7"/>
  <c r="F366" i="7"/>
  <c r="E366" i="7"/>
  <c r="D366" i="7"/>
  <c r="B366" i="7"/>
  <c r="C366" i="7"/>
  <c r="K366" i="7"/>
  <c r="L350" i="7"/>
  <c r="H350" i="7"/>
  <c r="G350" i="7"/>
  <c r="F350" i="7"/>
  <c r="E350" i="7"/>
  <c r="D350" i="7"/>
  <c r="C350" i="7"/>
  <c r="K350" i="7"/>
  <c r="L334" i="7"/>
  <c r="H334" i="7"/>
  <c r="G334" i="7"/>
  <c r="F334" i="7"/>
  <c r="E334" i="7"/>
  <c r="D334" i="7"/>
  <c r="B334" i="7"/>
  <c r="C334" i="7"/>
  <c r="K334" i="7"/>
  <c r="L318" i="7"/>
  <c r="H318" i="7"/>
  <c r="F318" i="7"/>
  <c r="G318" i="7"/>
  <c r="E318" i="7"/>
  <c r="D318" i="7"/>
  <c r="C318" i="7"/>
  <c r="B318" i="7"/>
  <c r="K318" i="7"/>
  <c r="L302" i="7"/>
  <c r="H302" i="7"/>
  <c r="G302" i="7"/>
  <c r="F302" i="7"/>
  <c r="E302" i="7"/>
  <c r="D302" i="7"/>
  <c r="C302" i="7"/>
  <c r="B302" i="7"/>
  <c r="K302" i="7"/>
  <c r="L286" i="7"/>
  <c r="H286" i="7"/>
  <c r="G286" i="7"/>
  <c r="F286" i="7"/>
  <c r="E286" i="7"/>
  <c r="D286" i="7"/>
  <c r="C286" i="7"/>
  <c r="B286" i="7"/>
  <c r="L270" i="7"/>
  <c r="H270" i="7"/>
  <c r="G270" i="7"/>
  <c r="F270" i="7"/>
  <c r="E270" i="7"/>
  <c r="D270" i="7"/>
  <c r="C270" i="7"/>
  <c r="B270" i="7"/>
  <c r="K270" i="7"/>
  <c r="L254" i="7"/>
  <c r="H254" i="7"/>
  <c r="G254" i="7"/>
  <c r="F254" i="7"/>
  <c r="E254" i="7"/>
  <c r="D254" i="7"/>
  <c r="C254" i="7"/>
  <c r="B254" i="7"/>
  <c r="K254" i="7"/>
  <c r="L238" i="7"/>
  <c r="H238" i="7"/>
  <c r="G238" i="7"/>
  <c r="F238" i="7"/>
  <c r="E238" i="7"/>
  <c r="D238" i="7"/>
  <c r="C238" i="7"/>
  <c r="B238" i="7"/>
  <c r="K238" i="7"/>
  <c r="L222" i="7"/>
  <c r="H222" i="7"/>
  <c r="G222" i="7"/>
  <c r="F222" i="7"/>
  <c r="E222" i="7"/>
  <c r="D222" i="7"/>
  <c r="B222" i="7"/>
  <c r="K222" i="7"/>
  <c r="C222" i="7"/>
  <c r="L206" i="7"/>
  <c r="H206" i="7"/>
  <c r="G206" i="7"/>
  <c r="F206" i="7"/>
  <c r="E206" i="7"/>
  <c r="D206" i="7"/>
  <c r="C206" i="7"/>
  <c r="K206" i="7"/>
  <c r="B206" i="7"/>
  <c r="L190" i="7"/>
  <c r="H190" i="7"/>
  <c r="G190" i="7"/>
  <c r="F190" i="7"/>
  <c r="E190" i="7"/>
  <c r="D190" i="7"/>
  <c r="C190" i="7"/>
  <c r="K190" i="7"/>
  <c r="B190" i="7"/>
  <c r="L174" i="7"/>
  <c r="H174" i="7"/>
  <c r="G174" i="7"/>
  <c r="F174" i="7"/>
  <c r="E174" i="7"/>
  <c r="D174" i="7"/>
  <c r="C174" i="7"/>
  <c r="B174" i="7"/>
  <c r="K174" i="7"/>
  <c r="L158" i="7"/>
  <c r="H158" i="7"/>
  <c r="F158" i="7"/>
  <c r="G158" i="7"/>
  <c r="E158" i="7"/>
  <c r="D158" i="7"/>
  <c r="C158" i="7"/>
  <c r="B158" i="7"/>
  <c r="K158" i="7"/>
  <c r="L142" i="7"/>
  <c r="H142" i="7"/>
  <c r="F142" i="7"/>
  <c r="G142" i="7"/>
  <c r="E142" i="7"/>
  <c r="D142" i="7"/>
  <c r="C142" i="7"/>
  <c r="B142" i="7"/>
  <c r="K142" i="7"/>
  <c r="L126" i="7"/>
  <c r="H126" i="7"/>
  <c r="G126" i="7"/>
  <c r="F126" i="7"/>
  <c r="E126" i="7"/>
  <c r="D126" i="7"/>
  <c r="C126" i="7"/>
  <c r="B126" i="7"/>
  <c r="L110" i="7"/>
  <c r="G110" i="7"/>
  <c r="H110" i="7"/>
  <c r="F110" i="7"/>
  <c r="E110" i="7"/>
  <c r="D110" i="7"/>
  <c r="C110" i="7"/>
  <c r="B110" i="7"/>
  <c r="K110" i="7"/>
  <c r="L94" i="7"/>
  <c r="H94" i="7"/>
  <c r="G94" i="7"/>
  <c r="F94" i="7"/>
  <c r="E94" i="7"/>
  <c r="D94" i="7"/>
  <c r="C94" i="7"/>
  <c r="K94" i="7"/>
  <c r="B94" i="7"/>
  <c r="L78" i="7"/>
  <c r="H78" i="7"/>
  <c r="G78" i="7"/>
  <c r="F78" i="7"/>
  <c r="E78" i="7"/>
  <c r="D78" i="7"/>
  <c r="B78" i="7"/>
  <c r="C78" i="7"/>
  <c r="K78" i="7"/>
  <c r="L62" i="7"/>
  <c r="H62" i="7"/>
  <c r="G62" i="7"/>
  <c r="F62" i="7"/>
  <c r="E62" i="7"/>
  <c r="D62" i="7"/>
  <c r="C62" i="7"/>
  <c r="B62" i="7"/>
  <c r="K62" i="7"/>
  <c r="L46" i="7"/>
  <c r="H46" i="7"/>
  <c r="G46" i="7"/>
  <c r="F46" i="7"/>
  <c r="E46" i="7"/>
  <c r="D46" i="7"/>
  <c r="C46" i="7"/>
  <c r="B46" i="7"/>
  <c r="K46" i="7"/>
  <c r="L30" i="7"/>
  <c r="H30" i="7"/>
  <c r="F30" i="7"/>
  <c r="G30" i="7"/>
  <c r="E30" i="7"/>
  <c r="C30" i="7"/>
  <c r="D30" i="7"/>
  <c r="B30" i="7"/>
  <c r="L14" i="7"/>
  <c r="H14" i="7"/>
  <c r="G14" i="7"/>
  <c r="F14" i="7"/>
  <c r="E14" i="7"/>
  <c r="D14" i="7"/>
  <c r="C14" i="7"/>
  <c r="B14" i="7"/>
  <c r="K14" i="7"/>
  <c r="K1972" i="7"/>
  <c r="K1951" i="7"/>
  <c r="K1925" i="7"/>
  <c r="K1904" i="7"/>
  <c r="K1857" i="7"/>
  <c r="K1836" i="7"/>
  <c r="K1810" i="7"/>
  <c r="K1763" i="7"/>
  <c r="K1712" i="7"/>
  <c r="K1682" i="7"/>
  <c r="K1652" i="7"/>
  <c r="K1628" i="7"/>
  <c r="K1599" i="7"/>
  <c r="K1569" i="7"/>
  <c r="K1539" i="7"/>
  <c r="K1509" i="7"/>
  <c r="K1456" i="7"/>
  <c r="K1426" i="7"/>
  <c r="K1393" i="7"/>
  <c r="K1337" i="7"/>
  <c r="K1237" i="7"/>
  <c r="K1135" i="7"/>
  <c r="K1076" i="7"/>
  <c r="K1014" i="7"/>
  <c r="K965" i="7"/>
  <c r="K882" i="7"/>
  <c r="K808" i="7"/>
  <c r="K739" i="7"/>
  <c r="K665" i="7"/>
  <c r="K566" i="7"/>
  <c r="K438" i="7"/>
  <c r="B1924" i="7"/>
  <c r="B1393" i="7"/>
  <c r="B1075" i="7"/>
  <c r="B704" i="7"/>
  <c r="C544" i="7"/>
  <c r="L1997" i="7"/>
  <c r="H1997" i="7"/>
  <c r="G1997" i="7"/>
  <c r="F1997" i="7"/>
  <c r="E1997" i="7"/>
  <c r="C1997" i="7"/>
  <c r="B1997" i="7"/>
  <c r="D1997" i="7"/>
  <c r="L1981" i="7"/>
  <c r="G1981" i="7"/>
  <c r="H1981" i="7"/>
  <c r="F1981" i="7"/>
  <c r="E1981" i="7"/>
  <c r="D1981" i="7"/>
  <c r="C1981" i="7"/>
  <c r="B1981" i="7"/>
  <c r="L1965" i="7"/>
  <c r="G1965" i="7"/>
  <c r="H1965" i="7"/>
  <c r="F1965" i="7"/>
  <c r="E1965" i="7"/>
  <c r="C1965" i="7"/>
  <c r="D1965" i="7"/>
  <c r="B1965" i="7"/>
  <c r="L1949" i="7"/>
  <c r="G1949" i="7"/>
  <c r="H1949" i="7"/>
  <c r="F1949" i="7"/>
  <c r="E1949" i="7"/>
  <c r="D1949" i="7"/>
  <c r="C1949" i="7"/>
  <c r="B1949" i="7"/>
  <c r="L1933" i="7"/>
  <c r="G1933" i="7"/>
  <c r="F1933" i="7"/>
  <c r="H1933" i="7"/>
  <c r="E1933" i="7"/>
  <c r="C1933" i="7"/>
  <c r="D1933" i="7"/>
  <c r="B1933" i="7"/>
  <c r="L1917" i="7"/>
  <c r="G1917" i="7"/>
  <c r="H1917" i="7"/>
  <c r="F1917" i="7"/>
  <c r="D1917" i="7"/>
  <c r="C1917" i="7"/>
  <c r="B1917" i="7"/>
  <c r="E1917" i="7"/>
  <c r="L1901" i="7"/>
  <c r="G1901" i="7"/>
  <c r="F1901" i="7"/>
  <c r="H1901" i="7"/>
  <c r="E1901" i="7"/>
  <c r="C1901" i="7"/>
  <c r="D1901" i="7"/>
  <c r="B1901" i="7"/>
  <c r="L1885" i="7"/>
  <c r="G1885" i="7"/>
  <c r="H1885" i="7"/>
  <c r="F1885" i="7"/>
  <c r="E1885" i="7"/>
  <c r="D1885" i="7"/>
  <c r="C1885" i="7"/>
  <c r="B1885" i="7"/>
  <c r="L1869" i="7"/>
  <c r="H1869" i="7"/>
  <c r="G1869" i="7"/>
  <c r="F1869" i="7"/>
  <c r="E1869" i="7"/>
  <c r="C1869" i="7"/>
  <c r="D1869" i="7"/>
  <c r="B1869" i="7"/>
  <c r="L1853" i="7"/>
  <c r="H1853" i="7"/>
  <c r="G1853" i="7"/>
  <c r="F1853" i="7"/>
  <c r="E1853" i="7"/>
  <c r="D1853" i="7"/>
  <c r="C1853" i="7"/>
  <c r="B1853" i="7"/>
  <c r="L1837" i="7"/>
  <c r="H1837" i="7"/>
  <c r="G1837" i="7"/>
  <c r="F1837" i="7"/>
  <c r="E1837" i="7"/>
  <c r="D1837" i="7"/>
  <c r="C1837" i="7"/>
  <c r="B1837" i="7"/>
  <c r="L1821" i="7"/>
  <c r="H1821" i="7"/>
  <c r="G1821" i="7"/>
  <c r="F1821" i="7"/>
  <c r="E1821" i="7"/>
  <c r="D1821" i="7"/>
  <c r="B1821" i="7"/>
  <c r="L1805" i="7"/>
  <c r="H1805" i="7"/>
  <c r="G1805" i="7"/>
  <c r="F1805" i="7"/>
  <c r="E1805" i="7"/>
  <c r="C1805" i="7"/>
  <c r="D1805" i="7"/>
  <c r="B1805" i="7"/>
  <c r="L1789" i="7"/>
  <c r="H1789" i="7"/>
  <c r="G1789" i="7"/>
  <c r="F1789" i="7"/>
  <c r="D1789" i="7"/>
  <c r="E1789" i="7"/>
  <c r="B1789" i="7"/>
  <c r="C1789" i="7"/>
  <c r="L1773" i="7"/>
  <c r="G1773" i="7"/>
  <c r="H1773" i="7"/>
  <c r="F1773" i="7"/>
  <c r="E1773" i="7"/>
  <c r="D1773" i="7"/>
  <c r="C1773" i="7"/>
  <c r="B1773" i="7"/>
  <c r="L1757" i="7"/>
  <c r="G1757" i="7"/>
  <c r="H1757" i="7"/>
  <c r="F1757" i="7"/>
  <c r="E1757" i="7"/>
  <c r="D1757" i="7"/>
  <c r="C1757" i="7"/>
  <c r="B1757" i="7"/>
  <c r="L1741" i="7"/>
  <c r="G1741" i="7"/>
  <c r="H1741" i="7"/>
  <c r="F1741" i="7"/>
  <c r="E1741" i="7"/>
  <c r="C1741" i="7"/>
  <c r="D1741" i="7"/>
  <c r="B1741" i="7"/>
  <c r="K1741" i="7"/>
  <c r="L1725" i="7"/>
  <c r="H1725" i="7"/>
  <c r="G1725" i="7"/>
  <c r="F1725" i="7"/>
  <c r="E1725" i="7"/>
  <c r="D1725" i="7"/>
  <c r="C1725" i="7"/>
  <c r="B1725" i="7"/>
  <c r="K1725" i="7"/>
  <c r="L1709" i="7"/>
  <c r="H1709" i="7"/>
  <c r="G1709" i="7"/>
  <c r="F1709" i="7"/>
  <c r="E1709" i="7"/>
  <c r="C1709" i="7"/>
  <c r="D1709" i="7"/>
  <c r="B1709" i="7"/>
  <c r="K1709" i="7"/>
  <c r="L1693" i="7"/>
  <c r="H1693" i="7"/>
  <c r="G1693" i="7"/>
  <c r="F1693" i="7"/>
  <c r="E1693" i="7"/>
  <c r="D1693" i="7"/>
  <c r="C1693" i="7"/>
  <c r="B1693" i="7"/>
  <c r="K1693" i="7"/>
  <c r="L1677" i="7"/>
  <c r="G1677" i="7"/>
  <c r="H1677" i="7"/>
  <c r="F1677" i="7"/>
  <c r="E1677" i="7"/>
  <c r="D1677" i="7"/>
  <c r="C1677" i="7"/>
  <c r="B1677" i="7"/>
  <c r="K1677" i="7"/>
  <c r="L1661" i="7"/>
  <c r="G1661" i="7"/>
  <c r="H1661" i="7"/>
  <c r="F1661" i="7"/>
  <c r="E1661" i="7"/>
  <c r="D1661" i="7"/>
  <c r="B1661" i="7"/>
  <c r="C1661" i="7"/>
  <c r="K1661" i="7"/>
  <c r="L1645" i="7"/>
  <c r="G1645" i="7"/>
  <c r="H1645" i="7"/>
  <c r="F1645" i="7"/>
  <c r="E1645" i="7"/>
  <c r="D1645" i="7"/>
  <c r="C1645" i="7"/>
  <c r="B1645" i="7"/>
  <c r="K1645" i="7"/>
  <c r="L1629" i="7"/>
  <c r="H1629" i="7"/>
  <c r="G1629" i="7"/>
  <c r="F1629" i="7"/>
  <c r="D1629" i="7"/>
  <c r="E1629" i="7"/>
  <c r="C1629" i="7"/>
  <c r="B1629" i="7"/>
  <c r="K1629" i="7"/>
  <c r="L1613" i="7"/>
  <c r="H1613" i="7"/>
  <c r="G1613" i="7"/>
  <c r="F1613" i="7"/>
  <c r="E1613" i="7"/>
  <c r="C1613" i="7"/>
  <c r="D1613" i="7"/>
  <c r="B1613" i="7"/>
  <c r="K1613" i="7"/>
  <c r="L1597" i="7"/>
  <c r="H1597" i="7"/>
  <c r="G1597" i="7"/>
  <c r="F1597" i="7"/>
  <c r="E1597" i="7"/>
  <c r="C1597" i="7"/>
  <c r="D1597" i="7"/>
  <c r="K1597" i="7"/>
  <c r="B1597" i="7"/>
  <c r="L1581" i="7"/>
  <c r="H1581" i="7"/>
  <c r="G1581" i="7"/>
  <c r="F1581" i="7"/>
  <c r="D1581" i="7"/>
  <c r="E1581" i="7"/>
  <c r="C1581" i="7"/>
  <c r="K1581" i="7"/>
  <c r="B1581" i="7"/>
  <c r="L1565" i="7"/>
  <c r="H1565" i="7"/>
  <c r="G1565" i="7"/>
  <c r="F1565" i="7"/>
  <c r="E1565" i="7"/>
  <c r="D1565" i="7"/>
  <c r="C1565" i="7"/>
  <c r="B1565" i="7"/>
  <c r="K1565" i="7"/>
  <c r="L1549" i="7"/>
  <c r="H1549" i="7"/>
  <c r="G1549" i="7"/>
  <c r="F1549" i="7"/>
  <c r="E1549" i="7"/>
  <c r="D1549" i="7"/>
  <c r="C1549" i="7"/>
  <c r="B1549" i="7"/>
  <c r="K1549" i="7"/>
  <c r="L1533" i="7"/>
  <c r="H1533" i="7"/>
  <c r="G1533" i="7"/>
  <c r="F1533" i="7"/>
  <c r="E1533" i="7"/>
  <c r="D1533" i="7"/>
  <c r="C1533" i="7"/>
  <c r="B1533" i="7"/>
  <c r="K1533" i="7"/>
  <c r="L1517" i="7"/>
  <c r="G1517" i="7"/>
  <c r="H1517" i="7"/>
  <c r="F1517" i="7"/>
  <c r="E1517" i="7"/>
  <c r="D1517" i="7"/>
  <c r="C1517" i="7"/>
  <c r="B1517" i="7"/>
  <c r="K1517" i="7"/>
  <c r="L1501" i="7"/>
  <c r="H1501" i="7"/>
  <c r="G1501" i="7"/>
  <c r="F1501" i="7"/>
  <c r="E1501" i="7"/>
  <c r="D1501" i="7"/>
  <c r="C1501" i="7"/>
  <c r="B1501" i="7"/>
  <c r="K1501" i="7"/>
  <c r="L1485" i="7"/>
  <c r="H1485" i="7"/>
  <c r="G1485" i="7"/>
  <c r="F1485" i="7"/>
  <c r="E1485" i="7"/>
  <c r="C1485" i="7"/>
  <c r="B1485" i="7"/>
  <c r="D1485" i="7"/>
  <c r="K1485" i="7"/>
  <c r="L1469" i="7"/>
  <c r="H1469" i="7"/>
  <c r="G1469" i="7"/>
  <c r="F1469" i="7"/>
  <c r="E1469" i="7"/>
  <c r="C1469" i="7"/>
  <c r="D1469" i="7"/>
  <c r="K1469" i="7"/>
  <c r="L1453" i="7"/>
  <c r="G1453" i="7"/>
  <c r="H1453" i="7"/>
  <c r="E1453" i="7"/>
  <c r="D1453" i="7"/>
  <c r="C1453" i="7"/>
  <c r="F1453" i="7"/>
  <c r="K1453" i="7"/>
  <c r="B1453" i="7"/>
  <c r="L1437" i="7"/>
  <c r="H1437" i="7"/>
  <c r="G1437" i="7"/>
  <c r="F1437" i="7"/>
  <c r="E1437" i="7"/>
  <c r="D1437" i="7"/>
  <c r="B1437" i="7"/>
  <c r="K1437" i="7"/>
  <c r="L1421" i="7"/>
  <c r="H1421" i="7"/>
  <c r="G1421" i="7"/>
  <c r="F1421" i="7"/>
  <c r="E1421" i="7"/>
  <c r="D1421" i="7"/>
  <c r="C1421" i="7"/>
  <c r="B1421" i="7"/>
  <c r="K1421" i="7"/>
  <c r="L1405" i="7"/>
  <c r="H1405" i="7"/>
  <c r="G1405" i="7"/>
  <c r="F1405" i="7"/>
  <c r="D1405" i="7"/>
  <c r="E1405" i="7"/>
  <c r="C1405" i="7"/>
  <c r="B1405" i="7"/>
  <c r="K1405" i="7"/>
  <c r="L1389" i="7"/>
  <c r="G1389" i="7"/>
  <c r="H1389" i="7"/>
  <c r="F1389" i="7"/>
  <c r="E1389" i="7"/>
  <c r="D1389" i="7"/>
  <c r="C1389" i="7"/>
  <c r="K1389" i="7"/>
  <c r="B1389" i="7"/>
  <c r="L1373" i="7"/>
  <c r="H1373" i="7"/>
  <c r="G1373" i="7"/>
  <c r="F1373" i="7"/>
  <c r="E1373" i="7"/>
  <c r="D1373" i="7"/>
  <c r="K1373" i="7"/>
  <c r="B1373" i="7"/>
  <c r="L1357" i="7"/>
  <c r="H1357" i="7"/>
  <c r="G1357" i="7"/>
  <c r="F1357" i="7"/>
  <c r="C1357" i="7"/>
  <c r="E1357" i="7"/>
  <c r="K1357" i="7"/>
  <c r="B1357" i="7"/>
  <c r="D1357" i="7"/>
  <c r="L1341" i="7"/>
  <c r="G1341" i="7"/>
  <c r="H1341" i="7"/>
  <c r="F1341" i="7"/>
  <c r="E1341" i="7"/>
  <c r="D1341" i="7"/>
  <c r="C1341" i="7"/>
  <c r="K1341" i="7"/>
  <c r="B1341" i="7"/>
  <c r="L1325" i="7"/>
  <c r="H1325" i="7"/>
  <c r="G1325" i="7"/>
  <c r="F1325" i="7"/>
  <c r="E1325" i="7"/>
  <c r="D1325" i="7"/>
  <c r="C1325" i="7"/>
  <c r="K1325" i="7"/>
  <c r="B1325" i="7"/>
  <c r="L1309" i="7"/>
  <c r="H1309" i="7"/>
  <c r="G1309" i="7"/>
  <c r="F1309" i="7"/>
  <c r="E1309" i="7"/>
  <c r="K1309" i="7"/>
  <c r="D1309" i="7"/>
  <c r="B1309" i="7"/>
  <c r="C1309" i="7"/>
  <c r="L1293" i="7"/>
  <c r="H1293" i="7"/>
  <c r="G1293" i="7"/>
  <c r="F1293" i="7"/>
  <c r="E1293" i="7"/>
  <c r="D1293" i="7"/>
  <c r="C1293" i="7"/>
  <c r="K1293" i="7"/>
  <c r="B1293" i="7"/>
  <c r="L1277" i="7"/>
  <c r="H1277" i="7"/>
  <c r="G1277" i="7"/>
  <c r="F1277" i="7"/>
  <c r="E1277" i="7"/>
  <c r="D1277" i="7"/>
  <c r="K1277" i="7"/>
  <c r="C1277" i="7"/>
  <c r="B1277" i="7"/>
  <c r="L1261" i="7"/>
  <c r="G1261" i="7"/>
  <c r="H1261" i="7"/>
  <c r="F1261" i="7"/>
  <c r="E1261" i="7"/>
  <c r="D1261" i="7"/>
  <c r="C1261" i="7"/>
  <c r="B1261" i="7"/>
  <c r="K1261" i="7"/>
  <c r="L1245" i="7"/>
  <c r="H1245" i="7"/>
  <c r="G1245" i="7"/>
  <c r="F1245" i="7"/>
  <c r="E1245" i="7"/>
  <c r="D1245" i="7"/>
  <c r="K1245" i="7"/>
  <c r="C1245" i="7"/>
  <c r="B1245" i="7"/>
  <c r="L1229" i="7"/>
  <c r="H1229" i="7"/>
  <c r="G1229" i="7"/>
  <c r="F1229" i="7"/>
  <c r="E1229" i="7"/>
  <c r="C1229" i="7"/>
  <c r="K1229" i="7"/>
  <c r="D1229" i="7"/>
  <c r="B1229" i="7"/>
  <c r="L1213" i="7"/>
  <c r="H1213" i="7"/>
  <c r="G1213" i="7"/>
  <c r="F1213" i="7"/>
  <c r="E1213" i="7"/>
  <c r="C1213" i="7"/>
  <c r="D1213" i="7"/>
  <c r="K1213" i="7"/>
  <c r="B1213" i="7"/>
  <c r="L1197" i="7"/>
  <c r="H1197" i="7"/>
  <c r="G1197" i="7"/>
  <c r="F1197" i="7"/>
  <c r="E1197" i="7"/>
  <c r="D1197" i="7"/>
  <c r="C1197" i="7"/>
  <c r="K1197" i="7"/>
  <c r="B1197" i="7"/>
  <c r="L1181" i="7"/>
  <c r="H1181" i="7"/>
  <c r="G1181" i="7"/>
  <c r="F1181" i="7"/>
  <c r="E1181" i="7"/>
  <c r="C1181" i="7"/>
  <c r="K1181" i="7"/>
  <c r="D1181" i="7"/>
  <c r="B1181" i="7"/>
  <c r="L1165" i="7"/>
  <c r="H1165" i="7"/>
  <c r="G1165" i="7"/>
  <c r="F1165" i="7"/>
  <c r="E1165" i="7"/>
  <c r="D1165" i="7"/>
  <c r="C1165" i="7"/>
  <c r="K1165" i="7"/>
  <c r="L1149" i="7"/>
  <c r="H1149" i="7"/>
  <c r="G1149" i="7"/>
  <c r="F1149" i="7"/>
  <c r="E1149" i="7"/>
  <c r="D1149" i="7"/>
  <c r="K1149" i="7"/>
  <c r="B1149" i="7"/>
  <c r="C1149" i="7"/>
  <c r="L1133" i="7"/>
  <c r="G1133" i="7"/>
  <c r="H1133" i="7"/>
  <c r="F1133" i="7"/>
  <c r="E1133" i="7"/>
  <c r="D1133" i="7"/>
  <c r="C1133" i="7"/>
  <c r="K1133" i="7"/>
  <c r="B1133" i="7"/>
  <c r="L1117" i="7"/>
  <c r="H1117" i="7"/>
  <c r="G1117" i="7"/>
  <c r="F1117" i="7"/>
  <c r="E1117" i="7"/>
  <c r="D1117" i="7"/>
  <c r="C1117" i="7"/>
  <c r="B1117" i="7"/>
  <c r="K1117" i="7"/>
  <c r="L1101" i="7"/>
  <c r="H1101" i="7"/>
  <c r="G1101" i="7"/>
  <c r="F1101" i="7"/>
  <c r="E1101" i="7"/>
  <c r="D1101" i="7"/>
  <c r="C1101" i="7"/>
  <c r="K1101" i="7"/>
  <c r="B1101" i="7"/>
  <c r="L1085" i="7"/>
  <c r="G1085" i="7"/>
  <c r="H1085" i="7"/>
  <c r="E1085" i="7"/>
  <c r="F1085" i="7"/>
  <c r="C1085" i="7"/>
  <c r="D1085" i="7"/>
  <c r="K1085" i="7"/>
  <c r="B1085" i="7"/>
  <c r="L1069" i="7"/>
  <c r="H1069" i="7"/>
  <c r="G1069" i="7"/>
  <c r="F1069" i="7"/>
  <c r="E1069" i="7"/>
  <c r="D1069" i="7"/>
  <c r="C1069" i="7"/>
  <c r="B1069" i="7"/>
  <c r="K1069" i="7"/>
  <c r="L1053" i="7"/>
  <c r="H1053" i="7"/>
  <c r="G1053" i="7"/>
  <c r="F1053" i="7"/>
  <c r="E1053" i="7"/>
  <c r="D1053" i="7"/>
  <c r="B1053" i="7"/>
  <c r="K1053" i="7"/>
  <c r="C1053" i="7"/>
  <c r="L1037" i="7"/>
  <c r="H1037" i="7"/>
  <c r="G1037" i="7"/>
  <c r="F1037" i="7"/>
  <c r="D1037" i="7"/>
  <c r="E1037" i="7"/>
  <c r="B1037" i="7"/>
  <c r="C1037" i="7"/>
  <c r="K1037" i="7"/>
  <c r="L1021" i="7"/>
  <c r="H1021" i="7"/>
  <c r="G1021" i="7"/>
  <c r="F1021" i="7"/>
  <c r="E1021" i="7"/>
  <c r="D1021" i="7"/>
  <c r="C1021" i="7"/>
  <c r="B1021" i="7"/>
  <c r="K1021" i="7"/>
  <c r="L1005" i="7"/>
  <c r="G1005" i="7"/>
  <c r="H1005" i="7"/>
  <c r="E1005" i="7"/>
  <c r="F1005" i="7"/>
  <c r="D1005" i="7"/>
  <c r="B1005" i="7"/>
  <c r="K1005" i="7"/>
  <c r="L989" i="7"/>
  <c r="H989" i="7"/>
  <c r="G989" i="7"/>
  <c r="F989" i="7"/>
  <c r="E989" i="7"/>
  <c r="D989" i="7"/>
  <c r="C989" i="7"/>
  <c r="B989" i="7"/>
  <c r="K989" i="7"/>
  <c r="L973" i="7"/>
  <c r="H973" i="7"/>
  <c r="G973" i="7"/>
  <c r="F973" i="7"/>
  <c r="E973" i="7"/>
  <c r="D973" i="7"/>
  <c r="C973" i="7"/>
  <c r="K973" i="7"/>
  <c r="B973" i="7"/>
  <c r="L957" i="7"/>
  <c r="G957" i="7"/>
  <c r="H957" i="7"/>
  <c r="F957" i="7"/>
  <c r="E957" i="7"/>
  <c r="D957" i="7"/>
  <c r="C957" i="7"/>
  <c r="B957" i="7"/>
  <c r="K957" i="7"/>
  <c r="L941" i="7"/>
  <c r="H941" i="7"/>
  <c r="G941" i="7"/>
  <c r="E941" i="7"/>
  <c r="F941" i="7"/>
  <c r="D941" i="7"/>
  <c r="C941" i="7"/>
  <c r="K941" i="7"/>
  <c r="B941" i="7"/>
  <c r="L925" i="7"/>
  <c r="H925" i="7"/>
  <c r="G925" i="7"/>
  <c r="F925" i="7"/>
  <c r="E925" i="7"/>
  <c r="D925" i="7"/>
  <c r="C925" i="7"/>
  <c r="K925" i="7"/>
  <c r="B925" i="7"/>
  <c r="L909" i="7"/>
  <c r="H909" i="7"/>
  <c r="G909" i="7"/>
  <c r="F909" i="7"/>
  <c r="E909" i="7"/>
  <c r="D909" i="7"/>
  <c r="C909" i="7"/>
  <c r="B909" i="7"/>
  <c r="K909" i="7"/>
  <c r="L893" i="7"/>
  <c r="H893" i="7"/>
  <c r="G893" i="7"/>
  <c r="F893" i="7"/>
  <c r="E893" i="7"/>
  <c r="D893" i="7"/>
  <c r="C893" i="7"/>
  <c r="K893" i="7"/>
  <c r="B893" i="7"/>
  <c r="L877" i="7"/>
  <c r="G877" i="7"/>
  <c r="H877" i="7"/>
  <c r="F877" i="7"/>
  <c r="E877" i="7"/>
  <c r="D877" i="7"/>
  <c r="K877" i="7"/>
  <c r="B877" i="7"/>
  <c r="C877" i="7"/>
  <c r="L861" i="7"/>
  <c r="H861" i="7"/>
  <c r="G861" i="7"/>
  <c r="F861" i="7"/>
  <c r="E861" i="7"/>
  <c r="D861" i="7"/>
  <c r="C861" i="7"/>
  <c r="B861" i="7"/>
  <c r="K861" i="7"/>
  <c r="L845" i="7"/>
  <c r="H845" i="7"/>
  <c r="G845" i="7"/>
  <c r="F845" i="7"/>
  <c r="E845" i="7"/>
  <c r="D845" i="7"/>
  <c r="C845" i="7"/>
  <c r="K845" i="7"/>
  <c r="B845" i="7"/>
  <c r="L829" i="7"/>
  <c r="H829" i="7"/>
  <c r="G829" i="7"/>
  <c r="F829" i="7"/>
  <c r="E829" i="7"/>
  <c r="D829" i="7"/>
  <c r="C829" i="7"/>
  <c r="K829" i="7"/>
  <c r="B829" i="7"/>
  <c r="L813" i="7"/>
  <c r="H813" i="7"/>
  <c r="G813" i="7"/>
  <c r="F813" i="7"/>
  <c r="D813" i="7"/>
  <c r="E813" i="7"/>
  <c r="B813" i="7"/>
  <c r="C813" i="7"/>
  <c r="K813" i="7"/>
  <c r="L797" i="7"/>
  <c r="H797" i="7"/>
  <c r="G797" i="7"/>
  <c r="F797" i="7"/>
  <c r="E797" i="7"/>
  <c r="D797" i="7"/>
  <c r="C797" i="7"/>
  <c r="B797" i="7"/>
  <c r="K797" i="7"/>
  <c r="L781" i="7"/>
  <c r="H781" i="7"/>
  <c r="G781" i="7"/>
  <c r="F781" i="7"/>
  <c r="E781" i="7"/>
  <c r="D781" i="7"/>
  <c r="C781" i="7"/>
  <c r="K781" i="7"/>
  <c r="B781" i="7"/>
  <c r="L765" i="7"/>
  <c r="H765" i="7"/>
  <c r="G765" i="7"/>
  <c r="F765" i="7"/>
  <c r="E765" i="7"/>
  <c r="D765" i="7"/>
  <c r="C765" i="7"/>
  <c r="K765" i="7"/>
  <c r="B765" i="7"/>
  <c r="L749" i="7"/>
  <c r="H749" i="7"/>
  <c r="G749" i="7"/>
  <c r="F749" i="7"/>
  <c r="E749" i="7"/>
  <c r="D749" i="7"/>
  <c r="K749" i="7"/>
  <c r="B749" i="7"/>
  <c r="C749" i="7"/>
  <c r="L733" i="7"/>
  <c r="H733" i="7"/>
  <c r="G733" i="7"/>
  <c r="F733" i="7"/>
  <c r="E733" i="7"/>
  <c r="D733" i="7"/>
  <c r="C733" i="7"/>
  <c r="B733" i="7"/>
  <c r="K733" i="7"/>
  <c r="L717" i="7"/>
  <c r="H717" i="7"/>
  <c r="G717" i="7"/>
  <c r="F717" i="7"/>
  <c r="E717" i="7"/>
  <c r="D717" i="7"/>
  <c r="C717" i="7"/>
  <c r="B717" i="7"/>
  <c r="K717" i="7"/>
  <c r="L701" i="7"/>
  <c r="H701" i="7"/>
  <c r="G701" i="7"/>
  <c r="E701" i="7"/>
  <c r="F701" i="7"/>
  <c r="D701" i="7"/>
  <c r="C701" i="7"/>
  <c r="B701" i="7"/>
  <c r="K701" i="7"/>
  <c r="L685" i="7"/>
  <c r="H685" i="7"/>
  <c r="G685" i="7"/>
  <c r="E685" i="7"/>
  <c r="F685" i="7"/>
  <c r="D685" i="7"/>
  <c r="B685" i="7"/>
  <c r="K685" i="7"/>
  <c r="C685" i="7"/>
  <c r="L669" i="7"/>
  <c r="H669" i="7"/>
  <c r="G669" i="7"/>
  <c r="E669" i="7"/>
  <c r="F669" i="7"/>
  <c r="D669" i="7"/>
  <c r="B669" i="7"/>
  <c r="K669" i="7"/>
  <c r="C669" i="7"/>
  <c r="L653" i="7"/>
  <c r="H653" i="7"/>
  <c r="G653" i="7"/>
  <c r="E653" i="7"/>
  <c r="F653" i="7"/>
  <c r="D653" i="7"/>
  <c r="C653" i="7"/>
  <c r="B653" i="7"/>
  <c r="K653" i="7"/>
  <c r="L637" i="7"/>
  <c r="H637" i="7"/>
  <c r="G637" i="7"/>
  <c r="E637" i="7"/>
  <c r="F637" i="7"/>
  <c r="D637" i="7"/>
  <c r="B637" i="7"/>
  <c r="K637" i="7"/>
  <c r="C637" i="7"/>
  <c r="L621" i="7"/>
  <c r="H621" i="7"/>
  <c r="F621" i="7"/>
  <c r="G621" i="7"/>
  <c r="E621" i="7"/>
  <c r="D621" i="7"/>
  <c r="C621" i="7"/>
  <c r="K621" i="7"/>
  <c r="B621" i="7"/>
  <c r="L605" i="7"/>
  <c r="H605" i="7"/>
  <c r="G605" i="7"/>
  <c r="F605" i="7"/>
  <c r="E605" i="7"/>
  <c r="C605" i="7"/>
  <c r="D605" i="7"/>
  <c r="B605" i="7"/>
  <c r="K605" i="7"/>
  <c r="L589" i="7"/>
  <c r="H589" i="7"/>
  <c r="G589" i="7"/>
  <c r="F589" i="7"/>
  <c r="E589" i="7"/>
  <c r="D589" i="7"/>
  <c r="C589" i="7"/>
  <c r="K589" i="7"/>
  <c r="B589" i="7"/>
  <c r="L573" i="7"/>
  <c r="H573" i="7"/>
  <c r="F573" i="7"/>
  <c r="G573" i="7"/>
  <c r="E573" i="7"/>
  <c r="D573" i="7"/>
  <c r="C573" i="7"/>
  <c r="K573" i="7"/>
  <c r="B573" i="7"/>
  <c r="L557" i="7"/>
  <c r="H557" i="7"/>
  <c r="G557" i="7"/>
  <c r="F557" i="7"/>
  <c r="E557" i="7"/>
  <c r="D557" i="7"/>
  <c r="B557" i="7"/>
  <c r="K557" i="7"/>
  <c r="L541" i="7"/>
  <c r="H541" i="7"/>
  <c r="G541" i="7"/>
  <c r="F541" i="7"/>
  <c r="E541" i="7"/>
  <c r="D541" i="7"/>
  <c r="C541" i="7"/>
  <c r="B541" i="7"/>
  <c r="K541" i="7"/>
  <c r="L525" i="7"/>
  <c r="H525" i="7"/>
  <c r="G525" i="7"/>
  <c r="F525" i="7"/>
  <c r="E525" i="7"/>
  <c r="D525" i="7"/>
  <c r="C525" i="7"/>
  <c r="K525" i="7"/>
  <c r="B525" i="7"/>
  <c r="L509" i="7"/>
  <c r="H509" i="7"/>
  <c r="G509" i="7"/>
  <c r="F509" i="7"/>
  <c r="E509" i="7"/>
  <c r="D509" i="7"/>
  <c r="C509" i="7"/>
  <c r="K509" i="7"/>
  <c r="B509" i="7"/>
  <c r="L493" i="7"/>
  <c r="H493" i="7"/>
  <c r="G493" i="7"/>
  <c r="F493" i="7"/>
  <c r="E493" i="7"/>
  <c r="D493" i="7"/>
  <c r="C493" i="7"/>
  <c r="B493" i="7"/>
  <c r="K493" i="7"/>
  <c r="L477" i="7"/>
  <c r="H477" i="7"/>
  <c r="G477" i="7"/>
  <c r="F477" i="7"/>
  <c r="E477" i="7"/>
  <c r="D477" i="7"/>
  <c r="B477" i="7"/>
  <c r="C477" i="7"/>
  <c r="K477" i="7"/>
  <c r="L461" i="7"/>
  <c r="H461" i="7"/>
  <c r="G461" i="7"/>
  <c r="F461" i="7"/>
  <c r="E461" i="7"/>
  <c r="D461" i="7"/>
  <c r="C461" i="7"/>
  <c r="K461" i="7"/>
  <c r="B461" i="7"/>
  <c r="L445" i="7"/>
  <c r="H445" i="7"/>
  <c r="G445" i="7"/>
  <c r="F445" i="7"/>
  <c r="E445" i="7"/>
  <c r="D445" i="7"/>
  <c r="C445" i="7"/>
  <c r="K445" i="7"/>
  <c r="B445" i="7"/>
  <c r="L429" i="7"/>
  <c r="H429" i="7"/>
  <c r="G429" i="7"/>
  <c r="F429" i="7"/>
  <c r="E429" i="7"/>
  <c r="D429" i="7"/>
  <c r="B429" i="7"/>
  <c r="K429" i="7"/>
  <c r="C429" i="7"/>
  <c r="L413" i="7"/>
  <c r="H413" i="7"/>
  <c r="G413" i="7"/>
  <c r="E413" i="7"/>
  <c r="F413" i="7"/>
  <c r="D413" i="7"/>
  <c r="C413" i="7"/>
  <c r="K413" i="7"/>
  <c r="B413" i="7"/>
  <c r="L397" i="7"/>
  <c r="H397" i="7"/>
  <c r="G397" i="7"/>
  <c r="E397" i="7"/>
  <c r="F397" i="7"/>
  <c r="D397" i="7"/>
  <c r="C397" i="7"/>
  <c r="B397" i="7"/>
  <c r="K397" i="7"/>
  <c r="L381" i="7"/>
  <c r="H381" i="7"/>
  <c r="G381" i="7"/>
  <c r="E381" i="7"/>
  <c r="F381" i="7"/>
  <c r="D381" i="7"/>
  <c r="B381" i="7"/>
  <c r="K381" i="7"/>
  <c r="C381" i="7"/>
  <c r="L365" i="7"/>
  <c r="H365" i="7"/>
  <c r="F365" i="7"/>
  <c r="E365" i="7"/>
  <c r="G365" i="7"/>
  <c r="D365" i="7"/>
  <c r="B365" i="7"/>
  <c r="C365" i="7"/>
  <c r="K365" i="7"/>
  <c r="L349" i="7"/>
  <c r="H349" i="7"/>
  <c r="G349" i="7"/>
  <c r="F349" i="7"/>
  <c r="E349" i="7"/>
  <c r="C349" i="7"/>
  <c r="D349" i="7"/>
  <c r="K349" i="7"/>
  <c r="L333" i="7"/>
  <c r="H333" i="7"/>
  <c r="G333" i="7"/>
  <c r="F333" i="7"/>
  <c r="E333" i="7"/>
  <c r="D333" i="7"/>
  <c r="C333" i="7"/>
  <c r="K333" i="7"/>
  <c r="B333" i="7"/>
  <c r="L317" i="7"/>
  <c r="H317" i="7"/>
  <c r="F317" i="7"/>
  <c r="G317" i="7"/>
  <c r="E317" i="7"/>
  <c r="D317" i="7"/>
  <c r="C317" i="7"/>
  <c r="B317" i="7"/>
  <c r="K317" i="7"/>
  <c r="L301" i="7"/>
  <c r="H301" i="7"/>
  <c r="G301" i="7"/>
  <c r="F301" i="7"/>
  <c r="E301" i="7"/>
  <c r="D301" i="7"/>
  <c r="C301" i="7"/>
  <c r="B301" i="7"/>
  <c r="K301" i="7"/>
  <c r="L285" i="7"/>
  <c r="H285" i="7"/>
  <c r="G285" i="7"/>
  <c r="F285" i="7"/>
  <c r="E285" i="7"/>
  <c r="D285" i="7"/>
  <c r="C285" i="7"/>
  <c r="B285" i="7"/>
  <c r="L269" i="7"/>
  <c r="H269" i="7"/>
  <c r="G269" i="7"/>
  <c r="F269" i="7"/>
  <c r="E269" i="7"/>
  <c r="D269" i="7"/>
  <c r="C269" i="7"/>
  <c r="B269" i="7"/>
  <c r="K269" i="7"/>
  <c r="L253" i="7"/>
  <c r="H253" i="7"/>
  <c r="G253" i="7"/>
  <c r="F253" i="7"/>
  <c r="E253" i="7"/>
  <c r="D253" i="7"/>
  <c r="C253" i="7"/>
  <c r="B253" i="7"/>
  <c r="K253" i="7"/>
  <c r="L237" i="7"/>
  <c r="H237" i="7"/>
  <c r="G237" i="7"/>
  <c r="F237" i="7"/>
  <c r="E237" i="7"/>
  <c r="D237" i="7"/>
  <c r="C237" i="7"/>
  <c r="B237" i="7"/>
  <c r="K237" i="7"/>
  <c r="L221" i="7"/>
  <c r="H221" i="7"/>
  <c r="G221" i="7"/>
  <c r="F221" i="7"/>
  <c r="E221" i="7"/>
  <c r="D221" i="7"/>
  <c r="C221" i="7"/>
  <c r="B221" i="7"/>
  <c r="K221" i="7"/>
  <c r="L205" i="7"/>
  <c r="H205" i="7"/>
  <c r="G205" i="7"/>
  <c r="F205" i="7"/>
  <c r="E205" i="7"/>
  <c r="B205" i="7"/>
  <c r="D205" i="7"/>
  <c r="K205" i="7"/>
  <c r="C205" i="7"/>
  <c r="L189" i="7"/>
  <c r="H189" i="7"/>
  <c r="G189" i="7"/>
  <c r="F189" i="7"/>
  <c r="E189" i="7"/>
  <c r="D189" i="7"/>
  <c r="C189" i="7"/>
  <c r="K189" i="7"/>
  <c r="B189" i="7"/>
  <c r="L173" i="7"/>
  <c r="H173" i="7"/>
  <c r="F173" i="7"/>
  <c r="G173" i="7"/>
  <c r="E173" i="7"/>
  <c r="D173" i="7"/>
  <c r="C173" i="7"/>
  <c r="B173" i="7"/>
  <c r="K173" i="7"/>
  <c r="L157" i="7"/>
  <c r="H157" i="7"/>
  <c r="F157" i="7"/>
  <c r="G157" i="7"/>
  <c r="E157" i="7"/>
  <c r="D157" i="7"/>
  <c r="C157" i="7"/>
  <c r="K157" i="7"/>
  <c r="L141" i="7"/>
  <c r="H141" i="7"/>
  <c r="F141" i="7"/>
  <c r="G141" i="7"/>
  <c r="E141" i="7"/>
  <c r="D141" i="7"/>
  <c r="C141" i="7"/>
  <c r="B141" i="7"/>
  <c r="K141" i="7"/>
  <c r="L125" i="7"/>
  <c r="H125" i="7"/>
  <c r="G125" i="7"/>
  <c r="F125" i="7"/>
  <c r="E125" i="7"/>
  <c r="D125" i="7"/>
  <c r="C125" i="7"/>
  <c r="B125" i="7"/>
  <c r="L109" i="7"/>
  <c r="G109" i="7"/>
  <c r="H109" i="7"/>
  <c r="F109" i="7"/>
  <c r="E109" i="7"/>
  <c r="D109" i="7"/>
  <c r="C109" i="7"/>
  <c r="B109" i="7"/>
  <c r="K109" i="7"/>
  <c r="L93" i="7"/>
  <c r="H93" i="7"/>
  <c r="G93" i="7"/>
  <c r="F93" i="7"/>
  <c r="E93" i="7"/>
  <c r="D93" i="7"/>
  <c r="C93" i="7"/>
  <c r="K93" i="7"/>
  <c r="B93" i="7"/>
  <c r="L77" i="7"/>
  <c r="H77" i="7"/>
  <c r="G77" i="7"/>
  <c r="F77" i="7"/>
  <c r="E77" i="7"/>
  <c r="D77" i="7"/>
  <c r="C77" i="7"/>
  <c r="B77" i="7"/>
  <c r="K77" i="7"/>
  <c r="L61" i="7"/>
  <c r="H61" i="7"/>
  <c r="G61" i="7"/>
  <c r="F61" i="7"/>
  <c r="E61" i="7"/>
  <c r="D61" i="7"/>
  <c r="C61" i="7"/>
  <c r="B61" i="7"/>
  <c r="K61" i="7"/>
  <c r="L45" i="7"/>
  <c r="H45" i="7"/>
  <c r="G45" i="7"/>
  <c r="F45" i="7"/>
  <c r="E45" i="7"/>
  <c r="D45" i="7"/>
  <c r="C45" i="7"/>
  <c r="B45" i="7"/>
  <c r="K45" i="7"/>
  <c r="L29" i="7"/>
  <c r="H29" i="7"/>
  <c r="G29" i="7"/>
  <c r="F29" i="7"/>
  <c r="E29" i="7"/>
  <c r="D29" i="7"/>
  <c r="C29" i="7"/>
  <c r="B29" i="7"/>
  <c r="L13" i="7"/>
  <c r="H13" i="7"/>
  <c r="F13" i="7"/>
  <c r="G13" i="7"/>
  <c r="E13" i="7"/>
  <c r="D13" i="7"/>
  <c r="C13" i="7"/>
  <c r="B13" i="7"/>
  <c r="K13" i="7"/>
  <c r="K1997" i="7"/>
  <c r="K1971" i="7"/>
  <c r="K1924" i="7"/>
  <c r="K1903" i="7"/>
  <c r="K1877" i="7"/>
  <c r="K1856" i="7"/>
  <c r="K1809" i="7"/>
  <c r="K1788" i="7"/>
  <c r="K1762" i="7"/>
  <c r="K1740" i="7"/>
  <c r="K1711" i="7"/>
  <c r="K1681" i="7"/>
  <c r="K1651" i="7"/>
  <c r="K1621" i="7"/>
  <c r="K1568" i="7"/>
  <c r="K1538" i="7"/>
  <c r="K1508" i="7"/>
  <c r="K1484" i="7"/>
  <c r="K1455" i="7"/>
  <c r="K1425" i="7"/>
  <c r="K1392" i="7"/>
  <c r="K1281" i="7"/>
  <c r="K1236" i="7"/>
  <c r="K1178" i="7"/>
  <c r="K1123" i="7"/>
  <c r="K1075" i="7"/>
  <c r="K1013" i="7"/>
  <c r="K950" i="7"/>
  <c r="K881" i="7"/>
  <c r="K807" i="7"/>
  <c r="K738" i="7"/>
  <c r="K647" i="7"/>
  <c r="K537" i="7"/>
  <c r="K407" i="7"/>
  <c r="K252" i="7"/>
  <c r="K84" i="7"/>
  <c r="B1876" i="7"/>
  <c r="B1604" i="7"/>
  <c r="B1332" i="7"/>
  <c r="B1000" i="7"/>
  <c r="B604" i="7"/>
  <c r="C1235" i="7"/>
  <c r="C272" i="7"/>
  <c r="L10" i="7"/>
  <c r="H10" i="7"/>
  <c r="G10" i="7"/>
  <c r="F10" i="7"/>
  <c r="E10" i="7"/>
  <c r="C10" i="7"/>
  <c r="D10" i="7"/>
  <c r="B10" i="7"/>
  <c r="K10" i="7"/>
  <c r="H8" i="7"/>
  <c r="E8" i="7"/>
  <c r="C8" i="7"/>
  <c r="D8" i="7"/>
  <c r="K8" i="7"/>
  <c r="B8" i="7"/>
  <c r="H7" i="7"/>
  <c r="E7" i="7"/>
  <c r="D7" i="7"/>
  <c r="B7" i="7"/>
  <c r="C7" i="7"/>
  <c r="K7" i="7"/>
  <c r="F7" i="7" s="1"/>
  <c r="H6" i="7"/>
  <c r="G6" i="7"/>
  <c r="F6" i="7"/>
  <c r="E6" i="7"/>
  <c r="D6" i="7"/>
  <c r="C6" i="7"/>
  <c r="B6" i="7"/>
  <c r="B8" i="8"/>
  <c r="B6" i="8"/>
  <c r="U30" i="3"/>
  <c r="T30" i="3"/>
  <c r="V31" i="3"/>
  <c r="U31" i="3"/>
  <c r="U28" i="3"/>
  <c r="V30" i="3"/>
  <c r="U29" i="3"/>
  <c r="V28" i="3"/>
  <c r="U26" i="3"/>
  <c r="V26" i="3"/>
  <c r="V27" i="3"/>
  <c r="U27" i="3"/>
  <c r="U25" i="3"/>
  <c r="O31" i="3"/>
  <c r="Q31" i="3" s="1"/>
  <c r="R31" i="3" s="1"/>
  <c r="S31" i="3" s="1"/>
  <c r="W31" i="3" s="1"/>
  <c r="U22" i="3"/>
  <c r="U23" i="3"/>
  <c r="V22" i="3"/>
  <c r="U24" i="3"/>
  <c r="T22" i="3"/>
  <c r="O30" i="3"/>
  <c r="Q30" i="3" s="1"/>
  <c r="R30" i="3" s="1"/>
  <c r="S30" i="3" s="1"/>
  <c r="W30" i="3" s="1"/>
  <c r="V21" i="3"/>
  <c r="O29" i="3"/>
  <c r="Q29" i="3" s="1"/>
  <c r="R29" i="3" s="1"/>
  <c r="S29" i="3" s="1"/>
  <c r="W29" i="3" s="1"/>
  <c r="U20" i="3"/>
  <c r="O28" i="3"/>
  <c r="Q28" i="3" s="1"/>
  <c r="R28" i="3" s="1"/>
  <c r="S28" i="3" s="1"/>
  <c r="W28" i="3" s="1"/>
  <c r="U19" i="3"/>
  <c r="U21" i="3"/>
  <c r="O27" i="3"/>
  <c r="Q27" i="3" s="1"/>
  <c r="R27" i="3" s="1"/>
  <c r="S27" i="3" s="1"/>
  <c r="W27" i="3" s="1"/>
  <c r="V19" i="3"/>
  <c r="O26" i="3"/>
  <c r="Q26" i="3" s="1"/>
  <c r="R26" i="3" s="1"/>
  <c r="S26" i="3" s="1"/>
  <c r="W26" i="3" s="1"/>
  <c r="O25" i="3"/>
  <c r="Q25" i="3" s="1"/>
  <c r="R25" i="3" s="1"/>
  <c r="S25" i="3" s="1"/>
  <c r="W25" i="3" s="1"/>
  <c r="U18" i="3"/>
  <c r="V18" i="3"/>
  <c r="O24" i="3"/>
  <c r="Q24" i="3" s="1"/>
  <c r="R24" i="3" s="1"/>
  <c r="S24" i="3" s="1"/>
  <c r="W24" i="3" s="1"/>
  <c r="U14" i="3"/>
  <c r="U16" i="3"/>
  <c r="O23" i="3"/>
  <c r="Q23" i="3" s="1"/>
  <c r="R23" i="3" s="1"/>
  <c r="S23" i="3" s="1"/>
  <c r="W23" i="3" s="1"/>
  <c r="V14" i="3"/>
  <c r="O22" i="3"/>
  <c r="Q22" i="3" s="1"/>
  <c r="R22" i="3" s="1"/>
  <c r="S22" i="3" s="1"/>
  <c r="W22" i="3" s="1"/>
  <c r="V15" i="3"/>
  <c r="O21" i="3"/>
  <c r="Q21" i="3" s="1"/>
  <c r="R21" i="3" s="1"/>
  <c r="S21" i="3" s="1"/>
  <c r="W21" i="3" s="1"/>
  <c r="U12" i="3"/>
  <c r="O20" i="3"/>
  <c r="Q20" i="3" s="1"/>
  <c r="R20" i="3" s="1"/>
  <c r="S20" i="3" s="1"/>
  <c r="W20" i="3" s="1"/>
  <c r="V12" i="3"/>
  <c r="V11" i="3"/>
  <c r="Q19" i="3"/>
  <c r="R19" i="3" s="1"/>
  <c r="S19" i="3" s="1"/>
  <c r="W19" i="3" s="1"/>
  <c r="U17" i="3"/>
  <c r="O18" i="3"/>
  <c r="Q18" i="3" s="1"/>
  <c r="R18" i="3" s="1"/>
  <c r="S18" i="3" s="1"/>
  <c r="W18" i="3" s="1"/>
  <c r="V17" i="3"/>
  <c r="T17" i="3"/>
  <c r="V13" i="3"/>
  <c r="O17" i="3"/>
  <c r="Q17" i="3" s="1"/>
  <c r="R17" i="3" s="1"/>
  <c r="S17" i="3" s="1"/>
  <c r="W17" i="3" s="1"/>
  <c r="U10" i="3"/>
  <c r="V9" i="3"/>
  <c r="V10" i="3"/>
  <c r="O16" i="3"/>
  <c r="Q16" i="3" s="1"/>
  <c r="R16" i="3" s="1"/>
  <c r="S16" i="3" s="1"/>
  <c r="W16" i="3" s="1"/>
  <c r="O15" i="3"/>
  <c r="Q15" i="3" s="1"/>
  <c r="R15" i="3" s="1"/>
  <c r="S15" i="3" s="1"/>
  <c r="W15" i="3" s="1"/>
  <c r="U9" i="3"/>
  <c r="O14" i="3"/>
  <c r="V8" i="3"/>
  <c r="T8" i="3"/>
  <c r="Q14" i="3"/>
  <c r="R14" i="3" s="1"/>
  <c r="S14" i="3" s="1"/>
  <c r="W14" i="3" s="1"/>
  <c r="O13" i="3"/>
  <c r="U8" i="3"/>
  <c r="Q13" i="3"/>
  <c r="R13" i="3" s="1"/>
  <c r="S13" i="3" s="1"/>
  <c r="W13" i="3" s="1"/>
  <c r="O12" i="3"/>
  <c r="Q12" i="3" s="1"/>
  <c r="R12" i="3" s="1"/>
  <c r="S12" i="3" s="1"/>
  <c r="W12" i="3" s="1"/>
  <c r="U6" i="3"/>
  <c r="U5" i="3"/>
  <c r="V6" i="3"/>
  <c r="Q11" i="3"/>
  <c r="R11" i="3" s="1"/>
  <c r="S11" i="3" s="1"/>
  <c r="W11" i="3" s="1"/>
  <c r="V7" i="3"/>
  <c r="U7" i="3"/>
  <c r="O10" i="3"/>
  <c r="Q10" i="3" s="1"/>
  <c r="R10" i="3" s="1"/>
  <c r="S10" i="3" s="1"/>
  <c r="W10" i="3" s="1"/>
  <c r="V3" i="3"/>
  <c r="U3" i="3"/>
  <c r="O9" i="3"/>
  <c r="Q9" i="3" s="1"/>
  <c r="R9" i="3" s="1"/>
  <c r="S9" i="3" s="1"/>
  <c r="W9" i="3" s="1"/>
  <c r="U2" i="3"/>
  <c r="S2" i="3"/>
  <c r="W2" i="3" s="1"/>
  <c r="Q8" i="3"/>
  <c r="R8" i="3" s="1"/>
  <c r="S8" i="3" s="1"/>
  <c r="W8" i="3" s="1"/>
  <c r="V4" i="3"/>
  <c r="T4" i="3"/>
  <c r="U4" i="3"/>
  <c r="O6" i="3"/>
  <c r="Q6" i="3" s="1"/>
  <c r="O3" i="3"/>
  <c r="Q7" i="3"/>
  <c r="R7" i="3" s="1"/>
  <c r="S7" i="3" s="1"/>
  <c r="W7" i="3" s="1"/>
  <c r="O4" i="3"/>
  <c r="Q4" i="3" s="1"/>
  <c r="R4" i="3" s="1"/>
  <c r="S4" i="3" s="1"/>
  <c r="W4" i="3" s="1"/>
  <c r="G3" i="7" l="1"/>
  <c r="L3" i="7" s="1"/>
  <c r="L6" i="7"/>
  <c r="G5" i="7"/>
  <c r="L5" i="7" s="1"/>
  <c r="G7" i="7"/>
  <c r="L7" i="7" s="1"/>
  <c r="G9" i="7"/>
  <c r="L9" i="7" s="1"/>
  <c r="R6" i="3"/>
  <c r="S6" i="3" s="1"/>
  <c r="W6" i="3" s="1"/>
  <c r="E13" i="8"/>
  <c r="B14" i="8"/>
  <c r="F8" i="7"/>
  <c r="G2" i="7"/>
  <c r="B15" i="8"/>
  <c r="G8" i="7"/>
  <c r="F2" i="7"/>
  <c r="E12" i="8"/>
  <c r="F4" i="7"/>
  <c r="E14" i="8"/>
  <c r="G4" i="7"/>
  <c r="E15" i="8"/>
  <c r="B12" i="8"/>
  <c r="B13" i="8"/>
  <c r="D15" i="8"/>
  <c r="D14" i="8"/>
  <c r="A19" i="8"/>
  <c r="C19" i="8"/>
  <c r="B19" i="8"/>
  <c r="D13" i="8"/>
  <c r="D12" i="8"/>
  <c r="B5" i="8"/>
  <c r="B7" i="8"/>
  <c r="L2" i="7" l="1"/>
  <c r="L4" i="7"/>
  <c r="L8" i="7"/>
</calcChain>
</file>

<file path=xl/sharedStrings.xml><?xml version="1.0" encoding="utf-8"?>
<sst xmlns="http://schemas.openxmlformats.org/spreadsheetml/2006/main" count="443" uniqueCount="213">
  <si>
    <t>What this is</t>
  </si>
  <si>
    <t>MODEL — tunable parameters</t>
  </si>
  <si>
    <t>blue = editable</t>
  </si>
  <si>
    <t>Severity factor — CVSS ≥</t>
  </si>
  <si>
    <t>Critical → 4</t>
  </si>
  <si>
    <t>High → 3</t>
  </si>
  <si>
    <t>Medium → 2</t>
  </si>
  <si>
    <t>(below Medium → 1)</t>
  </si>
  <si>
    <t>Exploit likelihood — EPSS ≥</t>
  </si>
  <si>
    <t>factor 4</t>
  </si>
  <si>
    <t>factor 3</t>
  </si>
  <si>
    <t>factor 2</t>
  </si>
  <si>
    <t>(below → 1)</t>
  </si>
  <si>
    <t>Asset criticality → factor</t>
  </si>
  <si>
    <t>Tier 0 — Crown jewels</t>
  </si>
  <si>
    <t>Tier 1 — Prod-critical</t>
  </si>
  <si>
    <t>Tier 2 — Production</t>
  </si>
  <si>
    <t>Tier 3 — Non-prod</t>
  </si>
  <si>
    <t>Exposure → factor</t>
  </si>
  <si>
    <t>Internet-facing</t>
  </si>
  <si>
    <t>Internal</t>
  </si>
  <si>
    <t>Segmented</t>
  </si>
  <si>
    <t>Not reachable</t>
  </si>
  <si>
    <t>Composite thresholds (score ≥)</t>
  </si>
  <si>
    <t>P1</t>
  </si>
  <si>
    <t>P2</t>
  </si>
  <si>
    <t>P3</t>
  </si>
  <si>
    <t>(below → P4)</t>
  </si>
  <si>
    <t>SLA by priority</t>
  </si>
  <si>
    <t>Priority</t>
  </si>
  <si>
    <t>Tier</t>
  </si>
  <si>
    <t>SLA (days)</t>
  </si>
  <si>
    <t>P4</t>
  </si>
  <si>
    <t>Finding / CVE</t>
  </si>
  <si>
    <t>CVSS</t>
  </si>
  <si>
    <t>EPSS</t>
  </si>
  <si>
    <t>KEV</t>
  </si>
  <si>
    <t>Exploited</t>
  </si>
  <si>
    <t>Asset criticality</t>
  </si>
  <si>
    <t>Exposure</t>
  </si>
  <si>
    <t>Comp. control</t>
  </si>
  <si>
    <t>Sev</t>
  </si>
  <si>
    <t>Expl</t>
  </si>
  <si>
    <t>Asset</t>
  </si>
  <si>
    <t>Expo</t>
  </si>
  <si>
    <t>Composite</t>
  </si>
  <si>
    <t>Gate</t>
  </si>
  <si>
    <t>CVE-2026-0455</t>
  </si>
  <si>
    <t>Y</t>
  </si>
  <si>
    <t>N</t>
  </si>
  <si>
    <t>CVE-2026-3148</t>
  </si>
  <si>
    <t>CVE-2026-1907</t>
  </si>
  <si>
    <t>CVE-2026-10042</t>
  </si>
  <si>
    <t>CVE-2026-6620</t>
  </si>
  <si>
    <t>CVE-2026-22817</t>
  </si>
  <si>
    <t>Opened</t>
  </si>
  <si>
    <t>Closed</t>
  </si>
  <si>
    <t>Due</t>
  </si>
  <si>
    <t>Status</t>
  </si>
  <si>
    <t>Days to close</t>
  </si>
  <si>
    <t>Age (days)</t>
  </si>
  <si>
    <t>Within SLA</t>
  </si>
  <si>
    <t>CVE-2026-2104</t>
  </si>
  <si>
    <t>CVE-2026-2211</t>
  </si>
  <si>
    <t>CVE-2026-2318</t>
  </si>
  <si>
    <t>CVE-2026-2425</t>
  </si>
  <si>
    <t>CVE-2026-2532</t>
  </si>
  <si>
    <t>CVE-2026-2639</t>
  </si>
  <si>
    <t>CVE-2026-2746</t>
  </si>
  <si>
    <t>CVE-2026-2853</t>
  </si>
  <si>
    <t>CVE-2026-2960</t>
  </si>
  <si>
    <t>CVE-2026-3067</t>
  </si>
  <si>
    <t>CVE-2026-3174</t>
  </si>
  <si>
    <t>CVE-2026-3281</t>
  </si>
  <si>
    <t>CVE-2026-3388</t>
  </si>
  <si>
    <t>CVE-2026-3495</t>
  </si>
  <si>
    <t>CVE-2026-3502</t>
  </si>
  <si>
    <t>CVE-2026-3619</t>
  </si>
  <si>
    <t>CVE-2026-3726</t>
  </si>
  <si>
    <t>CVE-2026-3833</t>
  </si>
  <si>
    <t>CVE-2026-3940</t>
  </si>
  <si>
    <t>CVE-2026-4057</t>
  </si>
  <si>
    <t>CVE-2026-4164</t>
  </si>
  <si>
    <t>CVE-2026-4271</t>
  </si>
  <si>
    <t>CVE-2026-4388</t>
  </si>
  <si>
    <t>CVE-2026-4495</t>
  </si>
  <si>
    <t>Targets — tunable</t>
  </si>
  <si>
    <t>Target MTTR (days)</t>
  </si>
  <si>
    <t>Target SLA attainment</t>
  </si>
  <si>
    <t>IMPORT — paste a scanner export, map the columns once</t>
  </si>
  <si>
    <t>Paste your scanner or ticket export starting at cell A15, with its header row in row 15. Then, in the blue cells below, pick which of your columns holds each field. Nothing here is scored; the Staged tab reads this sheet and builds rows in the Findings layout.</t>
  </si>
  <si>
    <t>Field the program needs</t>
  </si>
  <si>
    <t>Column in your export (pick from row 15)</t>
  </si>
  <si>
    <t>If your export does not have it</t>
  </si>
  <si>
    <t>Required. The CVE, or the plugin / rule ID when there is no CVE.</t>
  </si>
  <si>
    <t>CVSS base score</t>
  </si>
  <si>
    <t>Required. NVD score if the tool omits it.</t>
  </si>
  <si>
    <t>EPSS score</t>
  </si>
  <si>
    <t>Optional. Leave blank and paste the EPSS CSV on the Feeds tab; Staged looks it up by CVE.</t>
  </si>
  <si>
    <t>Known-exploited (KEV) flag</t>
  </si>
  <si>
    <t>Optional. Leave blank and paste the CISA KEV list on the Feeds tab; Staged checks it by CVE.</t>
  </si>
  <si>
    <t>Actively exploited flag</t>
  </si>
  <si>
    <t>Optional. Your threat-intel flag. Blank = N.</t>
  </si>
  <si>
    <t>Asset / host</t>
  </si>
  <si>
    <t>Required for tier and exposure. Must match the names on the Assets tab.</t>
  </si>
  <si>
    <t>First seen date</t>
  </si>
  <si>
    <t>Optional. Becomes Opened.</t>
  </si>
  <si>
    <t>Fixed / resolved date</t>
  </si>
  <si>
    <t>Optional. Becomes Closed.</t>
  </si>
  <si>
    <t>Then open the Staged tab: it fills one row per export row. Copy Staged A2 down to the last filled row (columns A to J), and on Findings select A2 and Paste Values. Sample rows below are illustrative; header names differ by scanner, which is what the mapping is for.</t>
  </si>
  <si>
    <t>▼ Paste your export here, headers in row 15</t>
  </si>
  <si>
    <t>Plugin ID</t>
  </si>
  <si>
    <t>CVE</t>
  </si>
  <si>
    <t>Plugin Name</t>
  </si>
  <si>
    <t>Severity</t>
  </si>
  <si>
    <t>CVSS v3 Base Score</t>
  </si>
  <si>
    <t>EPSS Score</t>
  </si>
  <si>
    <t>Known Exploited</t>
  </si>
  <si>
    <t>Host</t>
  </si>
  <si>
    <t>First Seen</t>
  </si>
  <si>
    <t>Last Fixed</t>
  </si>
  <si>
    <t>CVE-2026-5101</t>
  </si>
  <si>
    <t>OpenSSL: remote code execution in TLS handshake</t>
  </si>
  <si>
    <t>Critical</t>
  </si>
  <si>
    <t>Yes</t>
  </si>
  <si>
    <t>web-01.example.com</t>
  </si>
  <si>
    <t>CVE-2026-5117</t>
  </si>
  <si>
    <t>Apache HTTP Server: request smuggling</t>
  </si>
  <si>
    <t>High</t>
  </si>
  <si>
    <t>No</t>
  </si>
  <si>
    <t>CVE-2026-5142</t>
  </si>
  <si>
    <t>Windows Kernel: elevation of privilege</t>
  </si>
  <si>
    <t>fin-db-02.example.com</t>
  </si>
  <si>
    <t>CVE-2026-5163</t>
  </si>
  <si>
    <t>Jenkins: script console authentication bypass</t>
  </si>
  <si>
    <t>build-01.example.com</t>
  </si>
  <si>
    <t>CVE-2026-5188</t>
  </si>
  <si>
    <t>PostgreSQL: SQL injection via extension</t>
  </si>
  <si>
    <t>CVE-2026-5205</t>
  </si>
  <si>
    <t>Ubuntu: local privilege escalation in sudo</t>
  </si>
  <si>
    <t>Medium</t>
  </si>
  <si>
    <t>dev-app-07.example.com</t>
  </si>
  <si>
    <t>CVE-2026-5231</t>
  </si>
  <si>
    <t>Nginx: HTTP/2 resource exhaustion</t>
  </si>
  <si>
    <t>edge-lb-01.example.com</t>
  </si>
  <si>
    <t>CVE-2026-5258</t>
  </si>
  <si>
    <t>Log4j: deserialization (unauthenticated)</t>
  </si>
  <si>
    <t>hr-portal.example.com</t>
  </si>
  <si>
    <t>Owner</t>
  </si>
  <si>
    <t>Notes</t>
  </si>
  <si>
    <t>Platform team</t>
  </si>
  <si>
    <t>Public storefront</t>
  </si>
  <si>
    <t>Network</t>
  </si>
  <si>
    <t>Load balancer</t>
  </si>
  <si>
    <t>HR systems</t>
  </si>
  <si>
    <t>PII</t>
  </si>
  <si>
    <t>DBA</t>
  </si>
  <si>
    <t>PCI scope</t>
  </si>
  <si>
    <t>DevOps</t>
  </si>
  <si>
    <t>CI server</t>
  </si>
  <si>
    <t>App team</t>
  </si>
  <si>
    <t>Non-prod</t>
  </si>
  <si>
    <t>FEEDS — public exploit intelligence, pasted</t>
  </si>
  <si>
    <t>Only needed when your export lacks a KEV flag or an EPSS score. Both feeds are free and refreshed daily.</t>
  </si>
  <si>
    <t>CISA KEV: from cisa.gov/kev download the CSV and paste its cveID column here, starting at A6.</t>
  </si>
  <si>
    <t>EPSS: from first.org/epss download the CSV and paste its cve and epss columns here, starting at D6.</t>
  </si>
  <si>
    <t>cveID</t>
  </si>
  <si>
    <t>cve</t>
  </si>
  <si>
    <t>epss</t>
  </si>
  <si>
    <t>Asset / host (from export)</t>
  </si>
  <si>
    <t>Flag</t>
  </si>
  <si>
    <t>FlintScope — VM Program Dashboard</t>
  </si>
  <si>
    <t>Live from the Findings tab. Targets from the Model tab.</t>
  </si>
  <si>
    <t>Headline</t>
  </si>
  <si>
    <t>Overall SLA attainment</t>
  </si>
  <si>
    <t>Target</t>
  </si>
  <si>
    <t>Open backlog (all)</t>
  </si>
  <si>
    <t>Open &amp; overdue</t>
  </si>
  <si>
    <t>Known-exploited (KEV) open</t>
  </si>
  <si>
    <t>By priority</t>
  </si>
  <si>
    <t>MTTR (days)</t>
  </si>
  <si>
    <t>Target MTTR</t>
  </si>
  <si>
    <t>SLA attainment</t>
  </si>
  <si>
    <t>Open backlog</t>
  </si>
  <si>
    <t>Open backlog aging</t>
  </si>
  <si>
    <t>0–30 days</t>
  </si>
  <si>
    <t>31–90 days</t>
  </si>
  <si>
    <t>91+ days</t>
  </si>
  <si>
    <t>FlintScope — Prioritization Model and Metrics</t>
  </si>
  <si>
    <t>The working engine of the program. Paste a scanner export, map its columns once, and this workbook scores every finding by real exploitability rather than raw CVSS, assigns priority and SLA, tracks opened and closed dates, and computes the program dashboard: MTTR, SLA attainment, backlog, aging, and open known-exploited (KEV) exposure.</t>
  </si>
  <si>
    <t>How the scoring works</t>
  </si>
  <si>
    <t>The tabs, in the order you use them</t>
  </si>
  <si>
    <t>Model: the thresholds, factors, SLAs and targets. Blue values are yours to tune.</t>
  </si>
  <si>
    <t>Import: paste your scanner or ticket export at A15 and pick which column holds each field. Do the mapping once; it survives next month's paste.</t>
  </si>
  <si>
    <t>Assets: your inventory, one row per host, with its criticality tier and exposure. The scanner does not know what a machine is worth; this tab does.</t>
  </si>
  <si>
    <t>Feeds: paste the CISA KEV list and the EPSS CSV here if your export lacks those flags. Staged looks them up by CVE.</t>
  </si>
  <si>
    <t>Staged: computed from Import, Assets and Feeds into the Findings layout, with a Flag column that names any host missing from Assets.</t>
  </si>
  <si>
    <t>Findings: the working table. Columns A to J are inputs; everything to the right computes priority, SLA, due date, status and age.</t>
  </si>
  <si>
    <t>Dashboard: the live metrics and charts leadership sees.</t>
  </si>
  <si>
    <t>The monthly routine</t>
  </si>
  <si>
    <t>1. Paste this month's export at Import!A15 (headers in row 15). Check the blue mapping cells still match your headers.</t>
  </si>
  <si>
    <t>2. Open Staged. Any row flagged "Add to Assets tab" names a host you have not tiered yet; add it on Assets and the flag clears.</t>
  </si>
  <si>
    <t>3. On Staged, select A2 down to the last filled row across columns A to J, copy, then on Findings select A2 and Paste Values (Home &gt; Paste &gt; Values, or Ctrl+Alt+V then V).</t>
  </si>
  <si>
    <t>4. Findings computes priority and SLA; Dashboard updates. Enter Closed dates as findings close, or let next month's export fill them from its fixed date.</t>
  </si>
  <si>
    <t>You can still type straight into Findings A to J. Import is a convenience, not a requirement.</t>
  </si>
  <si>
    <t>Blue cells are inputs you edit. Black cells are formulas; leave them alone. Capacity: 2,000 findings (rows 2 to 2001), 2,000 export rows on Import, 20,000 rows on each Feeds list. Sheets are protected without a password so a stray keystroke cannot overwrite a formula; inputs stay editable. Review &gt; Unprotect Sheet if you need to restructure. Works in Excel and Google Sheets.</t>
  </si>
  <si>
    <t>This workbook is the thinking layer, not a ticket system. If findings live in Jira or ServiceNow, keep them there: encode the priority and SLA as fields in the ticket, use this workbook to prove and tune the model, and paste a monthly export here for the metrics conversation.</t>
  </si>
  <si>
    <t>The sample rows use dates relative to today so the demo stays current. Replace them with your own findings.</t>
  </si>
  <si>
    <t>FlintScope VM Program Kit v1.2 (2026-10)  ·  Free to use and adapt inside your organization (CC BY-NC 4.0); client or resale use needs a commercial license  ·  flintscope.com/license.html  ·  support@flintscope.com</t>
  </si>
  <si>
    <t>Stage-1 gate: exploited AND internet-facing → P1</t>
  </si>
  <si>
    <t>EPSS ≥ this counts as exploited</t>
  </si>
  <si>
    <t>Stage 1, the threat gate. A finding goes to P1 when it is exploited (on CISA KEV, actively exploited, or EPSS above the gate threshold) and internet-facing. Exploitation alone does not override the model: a known-exploited finding on an internal or segmented host is scored by the composite with exploit likelihood at its maximum, so exposure and asset value still decide where it lands.</t>
  </si>
  <si>
    <t>Stage 2, the composite. Everything else scores Severity x Exploit likelihood x Asset criticality x Exposure (each 1 to 4). KEV or active exploitation sets exploit likelihood to 4. The composite maps to a priority tier, then a documented compensating control drops it one tier, never off a gate P1.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</si>
</sst>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0.000"/>
    <numFmt numFmtId="166" formatCode="0.0"/>
  </numFmts>
  <fonts count="25" x14ac:knownFonts="1">
    <font>
      <sz val="11"/>
      <color theme="1"/>
      <name val="Calibri"/>
      <family val="2"/>
      <charset val="1"/>
    </font>
    <font>
      <b/>
      <sz val="15"/>
      <color rgb="FF0F1620"/>
      <name val="Calibri"/>
      <charset val="1"/>
    </font>
    <font>
      <sz val="10"/>
      <color rgb="FF000000"/>
      <name val="Calibri"/>
      <charset val="1"/>
    </font>
    <font>
      <b/>
      <sz val="13"/>
      <color rgb="FF0F1620"/>
      <name val="Calibri"/>
      <charset val="1"/>
    </font>
    <font>
      <i/>
      <sz val="9"/>
      <color rgb="FF0000FF"/>
      <name val="Calibri"/>
      <charset val="1"/>
    </font>
    <font>
      <b/>
      <sz val="10"/>
      <color rgb="FFFFFFFF"/>
      <name val="Calibri"/>
      <charset val="1"/>
    </font>
    <font>
      <sz val="10"/>
      <color rgb="FF0000FF"/>
      <name val="Calibri"/>
      <charset val="1"/>
    </font>
    <font>
      <b/>
      <sz val="10"/>
      <color rgb="FF000000"/>
      <name val="Calibri"/>
      <charset val="1"/>
    </font>
    <font>
      <sz val="10"/>
      <color rgb="FF000000"/>
      <name val="Calibri"/>
    </font>
    <font>
      <sz val="11"/>
      <color rgb="FF0000FF"/>
      <name val="Calibri"/>
      <family val="2"/>
      <charset val="1"/>
    </font>
    <font>
      <sz val="10"/>
      <color theme="1"/>
      <name val="Calibri"/>
      <family val="2"/>
      <charset val="1"/>
    </font>
    <font>
      <sz val="10"/>
      <color rgb="FF0000FF"/>
      <name val="Calibri"/>
      <family val="2"/>
      <charset val="1"/>
    </font>
    <font>
      <b/>
      <sz val="12"/>
      <color theme="1"/>
      <name val="Calibri"/>
      <family val="2"/>
    </font>
    <font>
      <b/>
      <sz val="12"/>
      <color rgb="FF000000"/>
      <name val="Calibri"/>
      <family val="2"/>
    </font>
    <font>
      <sz val="10"/>
      <color theme="1"/>
      <name val="Calibri"/>
      <family val="2"/>
    </font>
    <font>
      <sz val="10"/>
      <color rgb="FF000000"/>
      <name val="Calibri"/>
      <family val="2"/>
    </font>
    <font>
      <b/>
      <sz val="10"/>
      <color rgb="FFFFFFFF"/>
      <name val="Calibri"/>
      <family val="2"/>
    </font>
    <font>
      <b/>
      <sz val="10"/>
      <color theme="1"/>
      <name val="Calibri"/>
      <family val="2"/>
    </font>
    <font>
      <b/>
      <sz val="10"/>
      <color rgb="FF808080"/>
      <name val="Calibri"/>
      <family val="2"/>
    </font>
    <font>
      <b/>
      <sz val="10"/>
      <color rgb="FF000000"/>
      <name val="Calibri"/>
      <family val="2"/>
    </font>
    <font>
      <sz val="10"/>
      <color rgb="FFE0863C"/>
      <name val="Calibri"/>
      <family val="2"/>
      <charset val="1"/>
    </font>
    <font>
      <b/>
      <sz val="14"/>
      <color rgb="FF000000"/>
      <name val="Calibri"/>
      <family val="2"/>
    </font>
    <font>
      <sz val="10"/>
      <color rgb="FF808080"/>
      <name val="Calibri"/>
      <family val="2"/>
    </font>
    <font>
      <b/>
      <sz val="11"/>
      <color rgb="FF000000"/>
      <name val="Calibri"/>
      <family val="2"/>
    </font>
    <font>
      <sz val="9"/>
      <color rgb="FF707070"/>
      <name val="Calibri"/>
      <family val="2"/>
    </font>
  </fonts>
  <fills count="6">
    <fill>
      <patternFill patternType="none"/>
    </fill>
    <fill>
      <patternFill patternType="gray125"/>
    </fill>
    <fill>
      <patternFill patternType="solid">
        <fgColor rgb="FF0F1620"/>
        <bgColor rgb="FF000000"/>
      </patternFill>
    </fill>
    <fill>
      <patternFill patternType="solid">
        <fgColor rgb="FFFFF8E6"/>
        <bgColor rgb="FFFFFFFF"/>
      </patternFill>
    </fill>
    <fill>
      <patternFill patternType="solid">
        <fgColor rgb="FF0F1620"/>
        <bgColor indexed="64"/>
      </patternFill>
    </fill>
    <fill>
      <patternFill patternType="solid">
        <fgColor rgb="FFF2F2F2"/>
        <bgColor indexed="64"/>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51">
    <xf numFmtId="0" fontId="0" fillId="0" borderId="0" xfId="0"/>
    <xf numFmtId="0" fontId="0" fillId="2" borderId="0" xfId="0" applyFill="1"/>
    <xf numFmtId="0" fontId="0" fillId="0" borderId="0" xfId="0" applyProtection="1">
      <protection locked="0"/>
    </xf>
    <xf numFmtId="0" fontId="1" fillId="0" borderId="0" xfId="0" applyFont="1" applyAlignment="1">
      <alignment vertical="top" wrapText="1"/>
    </xf>
    <xf numFmtId="0" fontId="3" fillId="0" borderId="0" xfId="0" applyFont="1"/>
    <xf numFmtId="0" fontId="4" fillId="0" borderId="0" xfId="0" applyFont="1" applyProtection="1">
      <protection locked="0"/>
    </xf>
    <xf numFmtId="0" fontId="5" fillId="2" borderId="0" xfId="0" applyFont="1" applyFill="1"/>
    <xf numFmtId="0" fontId="2" fillId="0" borderId="0" xfId="0" applyFont="1"/>
    <xf numFmtId="0" fontId="6" fillId="3" borderId="1" xfId="0" applyFont="1" applyFill="1" applyBorder="1" applyAlignment="1" applyProtection="1">
      <alignment horizontal="center" vertical="center"/>
      <protection locked="0"/>
    </xf>
    <xf numFmtId="0" fontId="7" fillId="0" borderId="0" xfId="0" applyFont="1"/>
    <xf numFmtId="0" fontId="5" fillId="2" borderId="1" xfId="0" applyFont="1" applyFill="1" applyBorder="1" applyAlignment="1">
      <alignment horizontal="center" vertical="center"/>
    </xf>
    <xf numFmtId="0" fontId="6" fillId="0" borderId="1" xfId="0" applyFont="1" applyBorder="1" applyAlignment="1" applyProtection="1">
      <alignment horizontal="left" vertical="center"/>
      <protection locked="0"/>
    </xf>
    <xf numFmtId="0" fontId="6" fillId="0" borderId="1" xfId="0" applyFont="1" applyBorder="1" applyAlignment="1" applyProtection="1">
      <alignment horizontal="center" vertical="center"/>
      <protection locked="0"/>
    </xf>
    <xf numFmtId="0" fontId="8" fillId="0" borderId="1" xfId="0" applyFont="1" applyBorder="1" applyAlignment="1">
      <alignment horizontal="center" vertical="center"/>
    </xf>
    <xf numFmtId="0" fontId="8" fillId="0" borderId="0" xfId="0" applyFont="1"/>
    <xf numFmtId="164" fontId="6" fillId="0" borderId="1" xfId="0" applyNumberFormat="1" applyFont="1" applyBorder="1" applyAlignment="1" applyProtection="1">
      <alignment horizontal="center" vertical="center"/>
      <protection locked="0"/>
    </xf>
    <xf numFmtId="164" fontId="9" fillId="0" borderId="0" xfId="0" applyNumberFormat="1" applyFont="1" applyProtection="1">
      <protection locked="0"/>
    </xf>
    <xf numFmtId="164" fontId="8" fillId="0" borderId="1" xfId="0" applyNumberFormat="1" applyFont="1" applyBorder="1" applyAlignment="1">
      <alignment horizontal="center" vertical="center"/>
    </xf>
    <xf numFmtId="164" fontId="8" fillId="0" borderId="0" xfId="0" applyNumberFormat="1" applyFont="1"/>
    <xf numFmtId="0" fontId="6" fillId="0" borderId="0" xfId="0" applyFont="1" applyAlignment="1" applyProtection="1">
      <alignment horizontal="right"/>
      <protection locked="0"/>
    </xf>
    <xf numFmtId="0" fontId="6" fillId="3" borderId="1" xfId="0" applyFont="1" applyFill="1" applyBorder="1" applyAlignment="1">
      <alignment horizontal="center" vertical="center"/>
    </xf>
    <xf numFmtId="0" fontId="10" fillId="0" borderId="0" xfId="0" applyFont="1"/>
    <xf numFmtId="9" fontId="11" fillId="0" borderId="0" xfId="0" applyNumberFormat="1" applyFont="1" applyAlignment="1" applyProtection="1">
      <alignment horizontal="right"/>
      <protection locked="0"/>
    </xf>
    <xf numFmtId="0" fontId="14" fillId="0" borderId="0" xfId="0" applyFont="1"/>
    <xf numFmtId="0" fontId="16" fillId="4" borderId="0" xfId="0" applyFont="1" applyFill="1" applyAlignment="1">
      <alignment vertical="center" wrapText="1"/>
    </xf>
    <xf numFmtId="164" fontId="10" fillId="0" borderId="0" xfId="0" applyNumberFormat="1" applyFont="1"/>
    <xf numFmtId="0" fontId="13" fillId="0" borderId="0" xfId="0" applyFont="1" applyAlignment="1" applyProtection="1">
      <alignment vertical="top" wrapText="1"/>
      <protection locked="0"/>
    </xf>
    <xf numFmtId="0" fontId="16" fillId="4" borderId="0" xfId="0" applyFont="1" applyFill="1" applyAlignment="1" applyProtection="1">
      <alignment vertical="center" wrapText="1"/>
      <protection locked="0"/>
    </xf>
    <xf numFmtId="0" fontId="10" fillId="0" borderId="0" xfId="0" applyFont="1" applyProtection="1">
      <protection locked="0"/>
    </xf>
    <xf numFmtId="0" fontId="11" fillId="5" borderId="0" xfId="0" applyFont="1" applyFill="1" applyProtection="1">
      <protection locked="0"/>
    </xf>
    <xf numFmtId="0" fontId="10" fillId="0" borderId="0" xfId="0" applyFont="1" applyAlignment="1" applyProtection="1">
      <alignment wrapText="1"/>
      <protection locked="0"/>
    </xf>
    <xf numFmtId="0" fontId="18" fillId="0" borderId="0" xfId="0" applyFont="1" applyAlignment="1" applyProtection="1">
      <alignment vertical="top" wrapText="1"/>
      <protection locked="0"/>
    </xf>
    <xf numFmtId="164" fontId="10" fillId="0" borderId="0" xfId="0" applyNumberFormat="1" applyFont="1" applyProtection="1">
      <protection locked="0"/>
    </xf>
    <xf numFmtId="0" fontId="11" fillId="0" borderId="0" xfId="0" applyFont="1" applyProtection="1">
      <protection locked="0"/>
    </xf>
    <xf numFmtId="0" fontId="19" fillId="0" borderId="0" xfId="0" applyFont="1" applyAlignment="1">
      <alignment vertical="top" wrapText="1"/>
    </xf>
    <xf numFmtId="165" fontId="10" fillId="0" borderId="0" xfId="0" applyNumberFormat="1" applyFont="1"/>
    <xf numFmtId="0" fontId="20" fillId="0" borderId="0" xfId="0" applyFont="1"/>
    <xf numFmtId="0" fontId="21" fillId="0" borderId="0" xfId="0" applyFont="1" applyAlignment="1">
      <alignment vertical="top" wrapText="1"/>
    </xf>
    <xf numFmtId="0" fontId="22" fillId="0" borderId="0" xfId="0" applyFont="1" applyAlignment="1">
      <alignment vertical="top" wrapText="1"/>
    </xf>
    <xf numFmtId="0" fontId="23" fillId="0" borderId="0" xfId="0" applyFont="1" applyAlignment="1">
      <alignment vertical="top" wrapText="1"/>
    </xf>
    <xf numFmtId="9" fontId="14" fillId="0" borderId="0" xfId="0" applyNumberFormat="1" applyFont="1" applyAlignment="1">
      <alignment horizontal="right"/>
    </xf>
    <xf numFmtId="0" fontId="14" fillId="0" borderId="0" xfId="0" applyFont="1" applyAlignment="1">
      <alignment horizontal="right"/>
    </xf>
    <xf numFmtId="0" fontId="16" fillId="4" borderId="0" xfId="0" applyFont="1" applyFill="1" applyAlignment="1">
      <alignment horizontal="right" vertical="center" wrapText="1"/>
    </xf>
    <xf numFmtId="166" fontId="14" fillId="0" borderId="0" xfId="0" applyNumberFormat="1" applyFont="1" applyAlignment="1">
      <alignment horizontal="right"/>
    </xf>
    <xf numFmtId="9" fontId="12" fillId="0" borderId="0" xfId="0" applyNumberFormat="1" applyFont="1" applyAlignment="1">
      <alignment horizontal="right"/>
    </xf>
    <xf numFmtId="0" fontId="12" fillId="0" borderId="0" xfId="0" applyFont="1" applyAlignment="1">
      <alignment horizontal="right"/>
    </xf>
    <xf numFmtId="0" fontId="17" fillId="0" borderId="0" xfId="0" applyFont="1" applyAlignment="1">
      <alignment vertical="top" wrapText="1"/>
    </xf>
    <xf numFmtId="0" fontId="14" fillId="0" borderId="0" xfId="0" applyFont="1" applyAlignment="1">
      <alignment vertical="top" wrapText="1"/>
    </xf>
    <xf numFmtId="0" fontId="24" fillId="0" borderId="0" xfId="0" applyFont="1" applyAlignment="1">
      <alignment vertical="top" wrapText="1"/>
    </xf>
    <xf numFmtId="0" fontId="15" fillId="0" borderId="0" xfId="0" applyFont="1" applyAlignment="1" applyProtection="1">
      <alignment vertical="top" wrapText="1"/>
      <protection locked="0"/>
    </xf>
    <xf numFmtId="0" fontId="19" fillId="0" borderId="0" xfId="0" applyFont="1" applyAlignment="1" applyProtection="1">
      <alignment vertical="top" wrapText="1"/>
      <protection locked="0"/>
    </xf>
  </cellXfs>
  <cellStyles count="1">
    <cellStyle name="Normal" xfId="0" builtinId="0"/>
  </cellStyles>
  <dxfs count="4">
    <dxf>
      <font>
        <b/>
        <color rgb="FFFFFFFF"/>
        <name val="Arial"/>
        <charset val="1"/>
      </font>
      <fill>
        <patternFill>
          <bgColor rgb="FF6B7785"/>
        </patternFill>
      </fill>
    </dxf>
    <dxf>
      <font>
        <b/>
        <color rgb="FFFFFFFF"/>
        <name val="Arial"/>
        <charset val="1"/>
      </font>
      <fill>
        <patternFill>
          <bgColor rgb="FF5B8BB0"/>
        </patternFill>
      </fill>
    </dxf>
    <dxf>
      <font>
        <b/>
        <color rgb="FFFFFFFF"/>
        <name val="Arial"/>
        <charset val="1"/>
      </font>
      <fill>
        <patternFill>
          <bgColor rgb="FFE0863C"/>
        </patternFill>
      </fill>
    </dxf>
    <dxf>
      <font>
        <b/>
        <color rgb="FFFFFFFF"/>
        <name val="Arial"/>
        <charset val="1"/>
      </font>
      <fill>
        <patternFill>
          <bgColor rgb="FFCE4A4A"/>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6B7785"/>
      <rgbColor rgb="FF9999FF"/>
      <rgbColor rgb="FFCE4A4A"/>
      <rgbColor rgb="FFFFF8E6"/>
      <rgbColor rgb="FFCCFFFF"/>
      <rgbColor rgb="FF660066"/>
      <rgbColor rgb="FFE0863C"/>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8BB0"/>
      <rgbColor rgb="FFC9A24B"/>
      <rgbColor rgb="FF003366"/>
      <rgbColor rgb="FF339966"/>
      <rgbColor rgb="FF0F162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MTTR by priority (days)</a:t>
            </a:r>
          </a:p>
        </c:rich>
      </c:tx>
      <c:overlay val="0"/>
    </c:title>
    <c:autoTitleDeleted val="0"/>
    <c:plotArea>
      <c:layout/>
      <c:barChart>
        <c:barDir val="col"/>
        <c:grouping val="clustered"/>
        <c:varyColors val="0"/>
        <c:ser>
          <c:idx val="0"/>
          <c:order val="0"/>
          <c:tx>
            <c:strRef>
              <c:f>Dashboard!$B$11</c:f>
              <c:strCache>
                <c:ptCount val="1"/>
                <c:pt idx="0">
                  <c:v>MTTR (days)</c:v>
                </c:pt>
              </c:strCache>
            </c:strRef>
          </c:tx>
          <c:spPr>
            <a:solidFill>
              <a:srgbClr val="C9A24B"/>
            </a:solidFill>
          </c:spPr>
          <c:invertIfNegative val="0"/>
          <c:cat>
            <c:strRef>
              <c:f>Dashboard!$A$12:$A$15</c:f>
              <c:strCache>
                <c:ptCount val="4"/>
                <c:pt idx="0">
                  <c:v>P1</c:v>
                </c:pt>
                <c:pt idx="1">
                  <c:v>P2</c:v>
                </c:pt>
                <c:pt idx="2">
                  <c:v>P3</c:v>
                </c:pt>
                <c:pt idx="3">
                  <c:v>P4</c:v>
                </c:pt>
              </c:strCache>
            </c:strRef>
          </c:cat>
          <c:val>
            <c:numRef>
              <c:f>Dashboard!$B$12:$B$15</c:f>
              <c:numCache>
                <c:formatCode>0.0</c:formatCode>
                <c:ptCount val="4"/>
                <c:pt idx="0">
                  <c:v>1.3</c:v>
                </c:pt>
                <c:pt idx="1">
                  <c:v>18.8</c:v>
                </c:pt>
                <c:pt idx="2">
                  <c:v>51</c:v>
                </c:pt>
                <c:pt idx="3">
                  <c:v>60.5</c:v>
                </c:pt>
              </c:numCache>
            </c:numRef>
          </c:val>
          <c:extLst>
            <c:ext xmlns:c16="http://schemas.microsoft.com/office/drawing/2014/chart" uri="{C3380CC4-5D6E-409C-BE32-E72D297353CC}">
              <c16:uniqueId val="{00000001-4323-47FE-8B0B-AC5CC0416C5D}"/>
            </c:ext>
          </c:extLst>
        </c:ser>
        <c:dLbls>
          <c:showLegendKey val="0"/>
          <c:showVal val="0"/>
          <c:showCatName val="0"/>
          <c:showSerName val="0"/>
          <c:showPercent val="0"/>
          <c:showBubbleSize val="0"/>
        </c:dLbls>
        <c:gapWidth val="150"/>
        <c:axId val="245255584"/>
        <c:axId val="1861026784"/>
      </c:barChart>
      <c:catAx>
        <c:axId val="245255584"/>
        <c:scaling>
          <c:orientation val="minMax"/>
        </c:scaling>
        <c:delete val="0"/>
        <c:axPos val="b"/>
        <c:numFmt formatCode="General" sourceLinked="1"/>
        <c:majorTickMark val="out"/>
        <c:minorTickMark val="none"/>
        <c:tickLblPos val="nextTo"/>
        <c:crossAx val="1861026784"/>
        <c:crosses val="autoZero"/>
        <c:auto val="1"/>
        <c:lblAlgn val="ctr"/>
        <c:lblOffset val="100"/>
        <c:noMultiLvlLbl val="0"/>
      </c:catAx>
      <c:valAx>
        <c:axId val="1861026784"/>
        <c:scaling>
          <c:orientation val="minMax"/>
        </c:scaling>
        <c:delete val="0"/>
        <c:axPos val="l"/>
        <c:majorGridlines/>
        <c:numFmt formatCode="0.0" sourceLinked="1"/>
        <c:majorTickMark val="out"/>
        <c:minorTickMark val="none"/>
        <c:tickLblPos val="nextTo"/>
        <c:crossAx val="245255584"/>
        <c:crosses val="autoZero"/>
        <c:crossBetween val="between"/>
      </c:valAx>
    </c:plotArea>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SLA attainment by priority</a:t>
            </a:r>
          </a:p>
        </c:rich>
      </c:tx>
      <c:overlay val="0"/>
    </c:title>
    <c:autoTitleDeleted val="0"/>
    <c:plotArea>
      <c:layout/>
      <c:barChart>
        <c:barDir val="col"/>
        <c:grouping val="clustered"/>
        <c:varyColors val="0"/>
        <c:ser>
          <c:idx val="0"/>
          <c:order val="0"/>
          <c:tx>
            <c:strRef>
              <c:f>Dashboard!$D$11</c:f>
              <c:strCache>
                <c:ptCount val="1"/>
                <c:pt idx="0">
                  <c:v>SLA attainment</c:v>
                </c:pt>
              </c:strCache>
            </c:strRef>
          </c:tx>
          <c:spPr>
            <a:solidFill>
              <a:srgbClr val="C9A24B"/>
            </a:solidFill>
          </c:spPr>
          <c:invertIfNegative val="0"/>
          <c:cat>
            <c:strRef>
              <c:f>Dashboard!$A$12:$A$15</c:f>
              <c:strCache>
                <c:ptCount val="4"/>
                <c:pt idx="0">
                  <c:v>P1</c:v>
                </c:pt>
                <c:pt idx="1">
                  <c:v>P2</c:v>
                </c:pt>
                <c:pt idx="2">
                  <c:v>P3</c:v>
                </c:pt>
                <c:pt idx="3">
                  <c:v>P4</c:v>
                </c:pt>
              </c:strCache>
            </c:strRef>
          </c:cat>
          <c:val>
            <c:numRef>
              <c:f>Dashboard!$D$12:$D$15</c:f>
              <c:numCache>
                <c:formatCode>0%</c:formatCode>
                <c:ptCount val="4"/>
                <c:pt idx="0">
                  <c:v>1</c:v>
                </c:pt>
                <c:pt idx="1">
                  <c:v>0.875</c:v>
                </c:pt>
                <c:pt idx="2">
                  <c:v>0.8</c:v>
                </c:pt>
                <c:pt idx="3">
                  <c:v>1</c:v>
                </c:pt>
              </c:numCache>
            </c:numRef>
          </c:val>
          <c:extLst>
            <c:ext xmlns:c16="http://schemas.microsoft.com/office/drawing/2014/chart" uri="{C3380CC4-5D6E-409C-BE32-E72D297353CC}">
              <c16:uniqueId val="{00000001-2844-4999-9324-990299A6A12D}"/>
            </c:ext>
          </c:extLst>
        </c:ser>
        <c:dLbls>
          <c:showLegendKey val="0"/>
          <c:showVal val="0"/>
          <c:showCatName val="0"/>
          <c:showSerName val="0"/>
          <c:showPercent val="0"/>
          <c:showBubbleSize val="0"/>
        </c:dLbls>
        <c:gapWidth val="150"/>
        <c:axId val="2010054400"/>
        <c:axId val="1860974432"/>
      </c:barChart>
      <c:catAx>
        <c:axId val="2010054400"/>
        <c:scaling>
          <c:orientation val="minMax"/>
        </c:scaling>
        <c:delete val="0"/>
        <c:axPos val="b"/>
        <c:numFmt formatCode="General" sourceLinked="1"/>
        <c:majorTickMark val="out"/>
        <c:minorTickMark val="none"/>
        <c:tickLblPos val="nextTo"/>
        <c:crossAx val="1860974432"/>
        <c:crosses val="autoZero"/>
        <c:auto val="1"/>
        <c:lblAlgn val="ctr"/>
        <c:lblOffset val="100"/>
        <c:noMultiLvlLbl val="0"/>
      </c:catAx>
      <c:valAx>
        <c:axId val="1860974432"/>
        <c:scaling>
          <c:orientation val="minMax"/>
        </c:scaling>
        <c:delete val="0"/>
        <c:axPos val="l"/>
        <c:majorGridlines/>
        <c:numFmt formatCode="0%" sourceLinked="1"/>
        <c:majorTickMark val="out"/>
        <c:minorTickMark val="none"/>
        <c:tickLblPos val="nextTo"/>
        <c:crossAx val="2010054400"/>
        <c:crosses val="autoZero"/>
        <c:crossBetween val="between"/>
      </c:valAx>
    </c:plotArea>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Open backlog by priority</a:t>
            </a:r>
          </a:p>
        </c:rich>
      </c:tx>
      <c:overlay val="0"/>
    </c:title>
    <c:autoTitleDeleted val="0"/>
    <c:plotArea>
      <c:layout/>
      <c:barChart>
        <c:barDir val="col"/>
        <c:grouping val="clustered"/>
        <c:varyColors val="0"/>
        <c:ser>
          <c:idx val="0"/>
          <c:order val="0"/>
          <c:tx>
            <c:strRef>
              <c:f>Dashboard!$E$11</c:f>
              <c:strCache>
                <c:ptCount val="1"/>
                <c:pt idx="0">
                  <c:v>Open backlog</c:v>
                </c:pt>
              </c:strCache>
            </c:strRef>
          </c:tx>
          <c:spPr>
            <a:solidFill>
              <a:srgbClr val="C9A24B"/>
            </a:solidFill>
          </c:spPr>
          <c:invertIfNegative val="0"/>
          <c:cat>
            <c:strRef>
              <c:f>Dashboard!$A$12:$A$15</c:f>
              <c:strCache>
                <c:ptCount val="4"/>
                <c:pt idx="0">
                  <c:v>P1</c:v>
                </c:pt>
                <c:pt idx="1">
                  <c:v>P2</c:v>
                </c:pt>
                <c:pt idx="2">
                  <c:v>P3</c:v>
                </c:pt>
                <c:pt idx="3">
                  <c:v>P4</c:v>
                </c:pt>
              </c:strCache>
            </c:strRef>
          </c:cat>
          <c:val>
            <c:numRef>
              <c:f>Dashboard!$E$12:$E$15</c:f>
              <c:numCache>
                <c:formatCode>General</c:formatCode>
                <c:ptCount val="4"/>
                <c:pt idx="0">
                  <c:v>2</c:v>
                </c:pt>
                <c:pt idx="1">
                  <c:v>4</c:v>
                </c:pt>
                <c:pt idx="2">
                  <c:v>2</c:v>
                </c:pt>
                <c:pt idx="3">
                  <c:v>4</c:v>
                </c:pt>
              </c:numCache>
            </c:numRef>
          </c:val>
          <c:extLst>
            <c:ext xmlns:c16="http://schemas.microsoft.com/office/drawing/2014/chart" uri="{C3380CC4-5D6E-409C-BE32-E72D297353CC}">
              <c16:uniqueId val="{00000001-33EE-41E5-9DB4-411EF9B2D084}"/>
            </c:ext>
          </c:extLst>
        </c:ser>
        <c:dLbls>
          <c:showLegendKey val="0"/>
          <c:showVal val="0"/>
          <c:showCatName val="0"/>
          <c:showSerName val="0"/>
          <c:showPercent val="0"/>
          <c:showBubbleSize val="0"/>
        </c:dLbls>
        <c:gapWidth val="150"/>
        <c:axId val="2010079456"/>
        <c:axId val="1860970112"/>
      </c:barChart>
      <c:catAx>
        <c:axId val="2010079456"/>
        <c:scaling>
          <c:orientation val="minMax"/>
        </c:scaling>
        <c:delete val="0"/>
        <c:axPos val="b"/>
        <c:numFmt formatCode="General" sourceLinked="1"/>
        <c:majorTickMark val="out"/>
        <c:minorTickMark val="none"/>
        <c:tickLblPos val="nextTo"/>
        <c:crossAx val="1860970112"/>
        <c:crosses val="autoZero"/>
        <c:auto val="1"/>
        <c:lblAlgn val="ctr"/>
        <c:lblOffset val="100"/>
        <c:noMultiLvlLbl val="0"/>
      </c:catAx>
      <c:valAx>
        <c:axId val="1860970112"/>
        <c:scaling>
          <c:orientation val="minMax"/>
        </c:scaling>
        <c:delete val="0"/>
        <c:axPos val="l"/>
        <c:majorGridlines/>
        <c:numFmt formatCode="General" sourceLinked="1"/>
        <c:majorTickMark val="out"/>
        <c:minorTickMark val="none"/>
        <c:tickLblPos val="nextTo"/>
        <c:crossAx val="2010079456"/>
        <c:crosses val="autoZero"/>
        <c:crossBetween val="between"/>
      </c:valAx>
    </c:plotArea>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20</xdr:row>
      <xdr:rowOff>0</xdr:rowOff>
    </xdr:from>
    <xdr:to>
      <xdr:col>2</xdr:col>
      <xdr:colOff>599440</xdr:colOff>
      <xdr:row>32</xdr:row>
      <xdr:rowOff>40640</xdr:rowOff>
    </xdr:to>
    <xdr:graphicFrame macro="">
      <xdr:nvGraphicFramePr>
        <xdr:cNvPr id="2" name="Chart 1">
          <a:extLst>
            <a:ext uri="{FF2B5EF4-FFF2-40B4-BE49-F238E27FC236}">
              <a16:creationId xmlns:a16="http://schemas.microsoft.com/office/drawing/2014/main" id="{8A290423-61CB-E0C5-1881-C758E01E505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20</xdr:row>
      <xdr:rowOff>0</xdr:rowOff>
    </xdr:from>
    <xdr:to>
      <xdr:col>11</xdr:col>
      <xdr:colOff>469900</xdr:colOff>
      <xdr:row>32</xdr:row>
      <xdr:rowOff>40640</xdr:rowOff>
    </xdr:to>
    <xdr:graphicFrame macro="">
      <xdr:nvGraphicFramePr>
        <xdr:cNvPr id="3" name="Chart 2">
          <a:extLst>
            <a:ext uri="{FF2B5EF4-FFF2-40B4-BE49-F238E27FC236}">
              <a16:creationId xmlns:a16="http://schemas.microsoft.com/office/drawing/2014/main" id="{6CF84105-5967-815B-5330-A438F2714C4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35</xdr:row>
      <xdr:rowOff>0</xdr:rowOff>
    </xdr:from>
    <xdr:to>
      <xdr:col>2</xdr:col>
      <xdr:colOff>599440</xdr:colOff>
      <xdr:row>47</xdr:row>
      <xdr:rowOff>40640</xdr:rowOff>
    </xdr:to>
    <xdr:graphicFrame macro="">
      <xdr:nvGraphicFramePr>
        <xdr:cNvPr id="4" name="Chart 3">
          <a:extLst>
            <a:ext uri="{FF2B5EF4-FFF2-40B4-BE49-F238E27FC236}">
              <a16:creationId xmlns:a16="http://schemas.microsoft.com/office/drawing/2014/main" id="{38BDF3E2-E7AE-AFC2-C0FF-B77FFDBA0BD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B33"/>
  <sheetViews>
    <sheetView showGridLines="0" tabSelected="1" zoomScaleNormal="100" workbookViewId="0"/>
  </sheetViews>
  <sheetFormatPr defaultColWidth="8.6640625" defaultRowHeight="14.4" x14ac:dyDescent="0.3"/>
  <cols>
    <col min="1" max="1" width="2" customWidth="1"/>
    <col min="2" max="2" width="100" customWidth="1"/>
  </cols>
  <sheetData>
    <row r="2" spans="2:2" ht="19.8" x14ac:dyDescent="0.3">
      <c r="B2" s="3" t="s">
        <v>188</v>
      </c>
    </row>
    <row r="4" spans="2:2" x14ac:dyDescent="0.3">
      <c r="B4" s="46" t="s">
        <v>0</v>
      </c>
    </row>
    <row r="5" spans="2:2" ht="41.4" x14ac:dyDescent="0.3">
      <c r="B5" s="47" t="s">
        <v>189</v>
      </c>
    </row>
    <row r="6" spans="2:2" x14ac:dyDescent="0.3">
      <c r="B6" s="47"/>
    </row>
    <row r="7" spans="2:2" x14ac:dyDescent="0.3">
      <c r="B7" s="46" t="s">
        <v>190</v>
      </c>
    </row>
    <row r="8" spans="2:2" ht="55.2" x14ac:dyDescent="0.3">
      <c r="B8" s="47" t="s">
        <v>211</v>
      </c>
    </row>
    <row r="9" spans="2:2" ht="41.4" x14ac:dyDescent="0.3">
      <c r="B9" s="47" t="s">
        <v>212</v>
      </c>
    </row>
    <row r="10" spans="2:2" x14ac:dyDescent="0.3">
      <c r="B10" s="47"/>
    </row>
    <row r="11" spans="2:2" x14ac:dyDescent="0.3">
      <c r="B11" s="46" t="s">
        <v>191</v>
      </c>
    </row>
    <row r="12" spans="2:2" x14ac:dyDescent="0.3">
      <c r="B12" s="47" t="s">
        <v>192</v>
      </c>
    </row>
    <row r="13" spans="2:2" ht="27.6" x14ac:dyDescent="0.3">
      <c r="B13" s="47" t="s">
        <v>193</v>
      </c>
    </row>
    <row r="14" spans="2:2" ht="27.6" x14ac:dyDescent="0.3">
      <c r="B14" s="47" t="s">
        <v>194</v>
      </c>
    </row>
    <row r="15" spans="2:2" x14ac:dyDescent="0.3">
      <c r="B15" s="47" t="s">
        <v>195</v>
      </c>
    </row>
    <row r="16" spans="2:2" ht="27.6" x14ac:dyDescent="0.3">
      <c r="B16" s="47" t="s">
        <v>196</v>
      </c>
    </row>
    <row r="17" spans="2:2" ht="27.6" x14ac:dyDescent="0.3">
      <c r="B17" s="47" t="s">
        <v>197</v>
      </c>
    </row>
    <row r="18" spans="2:2" x14ac:dyDescent="0.3">
      <c r="B18" s="47" t="s">
        <v>198</v>
      </c>
    </row>
    <row r="19" spans="2:2" x14ac:dyDescent="0.3">
      <c r="B19" s="47"/>
    </row>
    <row r="20" spans="2:2" x14ac:dyDescent="0.3">
      <c r="B20" s="46" t="s">
        <v>199</v>
      </c>
    </row>
    <row r="21" spans="2:2" x14ac:dyDescent="0.3">
      <c r="B21" s="47" t="s">
        <v>200</v>
      </c>
    </row>
    <row r="22" spans="2:2" ht="27.6" x14ac:dyDescent="0.3">
      <c r="B22" s="47" t="s">
        <v>201</v>
      </c>
    </row>
    <row r="23" spans="2:2" ht="27.6" x14ac:dyDescent="0.3">
      <c r="B23" s="47" t="s">
        <v>202</v>
      </c>
    </row>
    <row r="24" spans="2:2" ht="27.6" x14ac:dyDescent="0.3">
      <c r="B24" s="47" t="s">
        <v>203</v>
      </c>
    </row>
    <row r="25" spans="2:2" x14ac:dyDescent="0.3">
      <c r="B25" s="47" t="s">
        <v>204</v>
      </c>
    </row>
    <row r="26" spans="2:2" x14ac:dyDescent="0.3">
      <c r="B26" s="47"/>
    </row>
    <row r="27" spans="2:2" ht="55.2" x14ac:dyDescent="0.3">
      <c r="B27" s="47" t="s">
        <v>205</v>
      </c>
    </row>
    <row r="28" spans="2:2" x14ac:dyDescent="0.3">
      <c r="B28" s="47"/>
    </row>
    <row r="29" spans="2:2" ht="41.4" x14ac:dyDescent="0.3">
      <c r="B29" s="47" t="s">
        <v>206</v>
      </c>
    </row>
    <row r="30" spans="2:2" x14ac:dyDescent="0.3">
      <c r="B30" s="47"/>
    </row>
    <row r="31" spans="2:2" x14ac:dyDescent="0.3">
      <c r="B31" s="47" t="s">
        <v>207</v>
      </c>
    </row>
    <row r="32" spans="2:2" x14ac:dyDescent="0.3">
      <c r="B32" s="47"/>
    </row>
    <row r="33" spans="2:2" ht="24" x14ac:dyDescent="0.3">
      <c r="B33" s="48" t="s">
        <v>208</v>
      </c>
    </row>
  </sheetData>
  <sheetProtection sheet="1" objects="1" formatCells="0" formatColumns="0" formatRows="0" sort="0" autoFilter="0"/>
  <pageMargins left="0.75" right="0.75" top="1" bottom="1" header="0.511811023622047" footer="0.511811023622047"/>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0"/>
  <sheetViews>
    <sheetView showGridLines="0" zoomScaleNormal="100" workbookViewId="0">
      <selection activeCell="A45" sqref="A45:C48"/>
    </sheetView>
  </sheetViews>
  <sheetFormatPr defaultColWidth="8.6640625" defaultRowHeight="14.4" x14ac:dyDescent="0.3"/>
  <cols>
    <col min="1" max="1" width="34" customWidth="1"/>
    <col min="2" max="3" width="12" customWidth="1"/>
  </cols>
  <sheetData>
    <row r="1" spans="1:3" ht="17.399999999999999" x14ac:dyDescent="0.35">
      <c r="A1" s="4" t="s">
        <v>1</v>
      </c>
      <c r="C1" s="5" t="s">
        <v>2</v>
      </c>
    </row>
    <row r="3" spans="1:3" x14ac:dyDescent="0.3">
      <c r="A3" s="6" t="s">
        <v>3</v>
      </c>
      <c r="B3" s="1"/>
    </row>
    <row r="4" spans="1:3" x14ac:dyDescent="0.3">
      <c r="A4" s="7" t="s">
        <v>4</v>
      </c>
      <c r="B4" s="8">
        <v>9</v>
      </c>
    </row>
    <row r="5" spans="1:3" x14ac:dyDescent="0.3">
      <c r="A5" s="7" t="s">
        <v>5</v>
      </c>
      <c r="B5" s="8">
        <v>7</v>
      </c>
    </row>
    <row r="6" spans="1:3" x14ac:dyDescent="0.3">
      <c r="A6" s="7" t="s">
        <v>6</v>
      </c>
      <c r="B6" s="8">
        <v>4</v>
      </c>
    </row>
    <row r="7" spans="1:3" x14ac:dyDescent="0.3">
      <c r="A7" s="7" t="s">
        <v>7</v>
      </c>
    </row>
    <row r="9" spans="1:3" x14ac:dyDescent="0.3">
      <c r="A9" s="6" t="s">
        <v>8</v>
      </c>
      <c r="B9" s="1"/>
    </row>
    <row r="10" spans="1:3" x14ac:dyDescent="0.3">
      <c r="A10" s="7" t="s">
        <v>9</v>
      </c>
      <c r="B10" s="8">
        <v>0.5</v>
      </c>
    </row>
    <row r="11" spans="1:3" x14ac:dyDescent="0.3">
      <c r="A11" s="7" t="s">
        <v>10</v>
      </c>
      <c r="B11" s="8">
        <v>0.1</v>
      </c>
    </row>
    <row r="12" spans="1:3" x14ac:dyDescent="0.3">
      <c r="A12" s="7" t="s">
        <v>11</v>
      </c>
      <c r="B12" s="8">
        <v>0.01</v>
      </c>
    </row>
    <row r="13" spans="1:3" x14ac:dyDescent="0.3">
      <c r="A13" s="7" t="s">
        <v>12</v>
      </c>
    </row>
    <row r="15" spans="1:3" x14ac:dyDescent="0.3">
      <c r="A15" s="6" t="s">
        <v>209</v>
      </c>
      <c r="B15" s="1"/>
    </row>
    <row r="16" spans="1:3" x14ac:dyDescent="0.3">
      <c r="A16" s="7" t="s">
        <v>210</v>
      </c>
      <c r="B16" s="8">
        <v>0.9</v>
      </c>
    </row>
    <row r="18" spans="1:2" x14ac:dyDescent="0.3">
      <c r="A18" s="6" t="s">
        <v>13</v>
      </c>
      <c r="B18" s="1"/>
    </row>
    <row r="19" spans="1:2" x14ac:dyDescent="0.3">
      <c r="A19" s="7" t="s">
        <v>14</v>
      </c>
      <c r="B19" s="8">
        <v>4</v>
      </c>
    </row>
    <row r="20" spans="1:2" x14ac:dyDescent="0.3">
      <c r="A20" s="7" t="s">
        <v>15</v>
      </c>
      <c r="B20" s="8">
        <v>3</v>
      </c>
    </row>
    <row r="21" spans="1:2" x14ac:dyDescent="0.3">
      <c r="A21" s="7" t="s">
        <v>16</v>
      </c>
      <c r="B21" s="8">
        <v>2</v>
      </c>
    </row>
    <row r="22" spans="1:2" x14ac:dyDescent="0.3">
      <c r="A22" s="7" t="s">
        <v>17</v>
      </c>
      <c r="B22" s="8">
        <v>1</v>
      </c>
    </row>
    <row r="24" spans="1:2" x14ac:dyDescent="0.3">
      <c r="A24" s="6" t="s">
        <v>18</v>
      </c>
      <c r="B24" s="1"/>
    </row>
    <row r="25" spans="1:2" x14ac:dyDescent="0.3">
      <c r="A25" s="7" t="s">
        <v>19</v>
      </c>
      <c r="B25" s="8">
        <v>4</v>
      </c>
    </row>
    <row r="26" spans="1:2" x14ac:dyDescent="0.3">
      <c r="A26" s="7" t="s">
        <v>20</v>
      </c>
      <c r="B26" s="8">
        <v>3</v>
      </c>
    </row>
    <row r="27" spans="1:2" x14ac:dyDescent="0.3">
      <c r="A27" s="7" t="s">
        <v>21</v>
      </c>
      <c r="B27" s="8">
        <v>2</v>
      </c>
    </row>
    <row r="28" spans="1:2" x14ac:dyDescent="0.3">
      <c r="A28" s="7" t="s">
        <v>22</v>
      </c>
      <c r="B28" s="8">
        <v>1</v>
      </c>
    </row>
    <row r="30" spans="1:2" x14ac:dyDescent="0.3">
      <c r="A30" s="6" t="s">
        <v>23</v>
      </c>
      <c r="B30" s="1"/>
    </row>
    <row r="31" spans="1:2" x14ac:dyDescent="0.3">
      <c r="A31" s="7" t="s">
        <v>24</v>
      </c>
      <c r="B31" s="8">
        <v>144</v>
      </c>
    </row>
    <row r="32" spans="1:2" x14ac:dyDescent="0.3">
      <c r="A32" s="7" t="s">
        <v>25</v>
      </c>
      <c r="B32" s="8">
        <v>48</v>
      </c>
    </row>
    <row r="33" spans="1:3" x14ac:dyDescent="0.3">
      <c r="A33" s="7" t="s">
        <v>26</v>
      </c>
      <c r="B33" s="8">
        <v>16</v>
      </c>
    </row>
    <row r="34" spans="1:3" x14ac:dyDescent="0.3">
      <c r="A34" s="7" t="s">
        <v>27</v>
      </c>
    </row>
    <row r="36" spans="1:3" x14ac:dyDescent="0.3">
      <c r="A36" s="6" t="s">
        <v>28</v>
      </c>
      <c r="B36" s="1"/>
    </row>
    <row r="37" spans="1:3" x14ac:dyDescent="0.3">
      <c r="A37" s="9" t="s">
        <v>29</v>
      </c>
      <c r="B37" s="9" t="s">
        <v>30</v>
      </c>
      <c r="C37" s="9" t="s">
        <v>31</v>
      </c>
    </row>
    <row r="38" spans="1:3" x14ac:dyDescent="0.3">
      <c r="A38" s="7" t="s">
        <v>24</v>
      </c>
      <c r="B38" s="7">
        <v>1</v>
      </c>
      <c r="C38" s="8">
        <v>3</v>
      </c>
    </row>
    <row r="39" spans="1:3" x14ac:dyDescent="0.3">
      <c r="A39" s="7" t="s">
        <v>25</v>
      </c>
      <c r="B39" s="7">
        <v>2</v>
      </c>
      <c r="C39" s="8">
        <v>30</v>
      </c>
    </row>
    <row r="40" spans="1:3" x14ac:dyDescent="0.3">
      <c r="A40" s="7" t="s">
        <v>26</v>
      </c>
      <c r="B40" s="7">
        <v>3</v>
      </c>
      <c r="C40" s="8">
        <v>90</v>
      </c>
    </row>
    <row r="41" spans="1:3" x14ac:dyDescent="0.3">
      <c r="A41" s="7" t="s">
        <v>32</v>
      </c>
      <c r="B41" s="7">
        <v>4</v>
      </c>
      <c r="C41" s="8">
        <v>180</v>
      </c>
    </row>
    <row r="43" spans="1:3" x14ac:dyDescent="0.3">
      <c r="A43" s="6" t="s">
        <v>86</v>
      </c>
      <c r="B43" s="1"/>
    </row>
    <row r="44" spans="1:3" x14ac:dyDescent="0.3">
      <c r="A44" s="9" t="s">
        <v>29</v>
      </c>
      <c r="B44" s="9" t="s">
        <v>87</v>
      </c>
      <c r="C44" s="9"/>
    </row>
    <row r="45" spans="1:3" x14ac:dyDescent="0.3">
      <c r="A45" s="7" t="s">
        <v>24</v>
      </c>
      <c r="B45" s="19">
        <v>2</v>
      </c>
      <c r="C45" s="20"/>
    </row>
    <row r="46" spans="1:3" x14ac:dyDescent="0.3">
      <c r="A46" s="7" t="s">
        <v>25</v>
      </c>
      <c r="B46" s="19">
        <v>20</v>
      </c>
      <c r="C46" s="20"/>
    </row>
    <row r="47" spans="1:3" x14ac:dyDescent="0.3">
      <c r="A47" s="7" t="s">
        <v>26</v>
      </c>
      <c r="B47" s="19">
        <v>60</v>
      </c>
      <c r="C47" s="20"/>
    </row>
    <row r="48" spans="1:3" x14ac:dyDescent="0.3">
      <c r="A48" s="7" t="s">
        <v>32</v>
      </c>
      <c r="B48" s="19">
        <v>120</v>
      </c>
      <c r="C48" s="20"/>
    </row>
    <row r="50" spans="1:2" x14ac:dyDescent="0.3">
      <c r="A50" s="21" t="s">
        <v>88</v>
      </c>
      <c r="B50" s="22">
        <v>0.95</v>
      </c>
    </row>
  </sheetData>
  <sheetProtection sheet="1" objects="1" formatCells="0" formatColumns="0" formatRows="0" sort="0" autoFilter="0"/>
  <pageMargins left="0.75" right="0.75" top="1" bottom="1" header="0.511811023622047" footer="0.51181102362204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47B95-A9CA-47A4-9A21-070911D4D72B}">
  <dimension ref="A1:J23"/>
  <sheetViews>
    <sheetView workbookViewId="0"/>
  </sheetViews>
  <sheetFormatPr defaultRowHeight="14.4" x14ac:dyDescent="0.3"/>
  <cols>
    <col min="1" max="1" width="26.77734375" style="2" customWidth="1"/>
    <col min="2" max="2" width="34.77734375" style="2" customWidth="1"/>
    <col min="3" max="3" width="58.77734375" style="2" customWidth="1"/>
    <col min="4" max="4" width="10.77734375" style="2" customWidth="1"/>
    <col min="5" max="5" width="12.77734375" style="2" customWidth="1"/>
    <col min="6" max="6" width="10.77734375" style="2" customWidth="1"/>
    <col min="7" max="7" width="12.77734375" style="2" customWidth="1"/>
    <col min="8" max="8" width="24.77734375" style="2" customWidth="1"/>
    <col min="9" max="10" width="12.77734375" style="2" customWidth="1"/>
    <col min="11" max="16384" width="8.88671875" style="2"/>
  </cols>
  <sheetData>
    <row r="1" spans="1:10" ht="46.8" x14ac:dyDescent="0.3">
      <c r="A1" s="26" t="s">
        <v>89</v>
      </c>
    </row>
    <row r="2" spans="1:10" ht="42" customHeight="1" x14ac:dyDescent="0.3">
      <c r="A2" s="49" t="s">
        <v>90</v>
      </c>
      <c r="B2" s="49"/>
      <c r="C2" s="49"/>
      <c r="D2" s="49"/>
      <c r="E2" s="49"/>
      <c r="F2" s="49"/>
    </row>
    <row r="3" spans="1:10" x14ac:dyDescent="0.3">
      <c r="A3" s="27" t="s">
        <v>91</v>
      </c>
      <c r="B3" s="27" t="s">
        <v>92</v>
      </c>
      <c r="C3" s="27" t="s">
        <v>93</v>
      </c>
    </row>
    <row r="4" spans="1:10" x14ac:dyDescent="0.3">
      <c r="A4" s="28" t="s">
        <v>33</v>
      </c>
      <c r="B4" s="29" t="s">
        <v>112</v>
      </c>
      <c r="C4" s="30" t="s">
        <v>94</v>
      </c>
    </row>
    <row r="5" spans="1:10" x14ac:dyDescent="0.3">
      <c r="A5" s="28" t="s">
        <v>95</v>
      </c>
      <c r="B5" s="29" t="s">
        <v>115</v>
      </c>
      <c r="C5" s="30" t="s">
        <v>96</v>
      </c>
    </row>
    <row r="6" spans="1:10" ht="27.6" x14ac:dyDescent="0.3">
      <c r="A6" s="28" t="s">
        <v>97</v>
      </c>
      <c r="B6" s="29" t="s">
        <v>116</v>
      </c>
      <c r="C6" s="30" t="s">
        <v>98</v>
      </c>
    </row>
    <row r="7" spans="1:10" ht="27.6" x14ac:dyDescent="0.3">
      <c r="A7" s="28" t="s">
        <v>99</v>
      </c>
      <c r="B7" s="29" t="s">
        <v>117</v>
      </c>
      <c r="C7" s="30" t="s">
        <v>100</v>
      </c>
    </row>
    <row r="8" spans="1:10" x14ac:dyDescent="0.3">
      <c r="A8" s="28" t="s">
        <v>101</v>
      </c>
      <c r="B8" s="29"/>
      <c r="C8" s="30" t="s">
        <v>102</v>
      </c>
    </row>
    <row r="9" spans="1:10" ht="27.6" x14ac:dyDescent="0.3">
      <c r="A9" s="28" t="s">
        <v>103</v>
      </c>
      <c r="B9" s="29" t="s">
        <v>118</v>
      </c>
      <c r="C9" s="30" t="s">
        <v>104</v>
      </c>
    </row>
    <row r="10" spans="1:10" x14ac:dyDescent="0.3">
      <c r="A10" s="28" t="s">
        <v>105</v>
      </c>
      <c r="B10" s="29" t="s">
        <v>119</v>
      </c>
      <c r="C10" s="30" t="s">
        <v>106</v>
      </c>
    </row>
    <row r="11" spans="1:10" x14ac:dyDescent="0.3">
      <c r="A11" s="28" t="s">
        <v>107</v>
      </c>
      <c r="B11" s="29" t="s">
        <v>120</v>
      </c>
      <c r="C11" s="30" t="s">
        <v>108</v>
      </c>
    </row>
    <row r="13" spans="1:10" ht="42" customHeight="1" x14ac:dyDescent="0.3">
      <c r="A13" s="49" t="s">
        <v>109</v>
      </c>
      <c r="B13" s="49"/>
      <c r="C13" s="49"/>
      <c r="D13" s="49"/>
      <c r="E13" s="49"/>
      <c r="F13" s="49"/>
    </row>
    <row r="14" spans="1:10" ht="27.6" x14ac:dyDescent="0.3">
      <c r="A14" s="31" t="s">
        <v>110</v>
      </c>
    </row>
    <row r="15" spans="1:10" ht="27.6" x14ac:dyDescent="0.3">
      <c r="A15" s="27" t="s">
        <v>111</v>
      </c>
      <c r="B15" s="27" t="s">
        <v>112</v>
      </c>
      <c r="C15" s="27" t="s">
        <v>113</v>
      </c>
      <c r="D15" s="27" t="s">
        <v>114</v>
      </c>
      <c r="E15" s="27" t="s">
        <v>115</v>
      </c>
      <c r="F15" s="27" t="s">
        <v>116</v>
      </c>
      <c r="G15" s="27" t="s">
        <v>117</v>
      </c>
      <c r="H15" s="27" t="s">
        <v>118</v>
      </c>
      <c r="I15" s="27" t="s">
        <v>119</v>
      </c>
      <c r="J15" s="27" t="s">
        <v>120</v>
      </c>
    </row>
    <row r="16" spans="1:10" x14ac:dyDescent="0.3">
      <c r="A16" s="28">
        <v>190842</v>
      </c>
      <c r="B16" s="28" t="s">
        <v>121</v>
      </c>
      <c r="C16" s="28" t="s">
        <v>122</v>
      </c>
      <c r="D16" s="28" t="s">
        <v>123</v>
      </c>
      <c r="E16" s="28">
        <v>9.8000000000000007</v>
      </c>
      <c r="F16" s="28">
        <v>0.71</v>
      </c>
      <c r="G16" s="28" t="s">
        <v>124</v>
      </c>
      <c r="H16" s="28" t="s">
        <v>125</v>
      </c>
      <c r="I16" s="32">
        <v>46248</v>
      </c>
      <c r="J16" s="32"/>
    </row>
    <row r="17" spans="1:10" x14ac:dyDescent="0.3">
      <c r="A17" s="28">
        <v>190317</v>
      </c>
      <c r="B17" s="28" t="s">
        <v>126</v>
      </c>
      <c r="C17" s="28" t="s">
        <v>127</v>
      </c>
      <c r="D17" s="28" t="s">
        <v>128</v>
      </c>
      <c r="E17" s="28">
        <v>7.5</v>
      </c>
      <c r="F17" s="28">
        <v>0.2</v>
      </c>
      <c r="G17" s="28" t="s">
        <v>129</v>
      </c>
      <c r="H17" s="28" t="s">
        <v>125</v>
      </c>
      <c r="I17" s="32">
        <v>46248</v>
      </c>
      <c r="J17" s="32">
        <v>46263</v>
      </c>
    </row>
    <row r="18" spans="1:10" x14ac:dyDescent="0.3">
      <c r="A18" s="28">
        <v>188205</v>
      </c>
      <c r="B18" s="28" t="s">
        <v>130</v>
      </c>
      <c r="C18" s="28" t="s">
        <v>131</v>
      </c>
      <c r="D18" s="28" t="s">
        <v>128</v>
      </c>
      <c r="E18" s="28">
        <v>7.8</v>
      </c>
      <c r="F18" s="28">
        <v>0.04</v>
      </c>
      <c r="G18" s="28" t="s">
        <v>129</v>
      </c>
      <c r="H18" s="28" t="s">
        <v>132</v>
      </c>
      <c r="I18" s="32">
        <v>46233</v>
      </c>
      <c r="J18" s="32"/>
    </row>
    <row r="19" spans="1:10" x14ac:dyDescent="0.3">
      <c r="A19" s="28">
        <v>191006</v>
      </c>
      <c r="B19" s="28" t="s">
        <v>133</v>
      </c>
      <c r="C19" s="28" t="s">
        <v>134</v>
      </c>
      <c r="D19" s="28" t="s">
        <v>123</v>
      </c>
      <c r="E19" s="28">
        <v>9.1</v>
      </c>
      <c r="F19" s="28">
        <v>0.88</v>
      </c>
      <c r="G19" s="28" t="s">
        <v>124</v>
      </c>
      <c r="H19" s="28" t="s">
        <v>135</v>
      </c>
      <c r="I19" s="32">
        <v>46255</v>
      </c>
      <c r="J19" s="32"/>
    </row>
    <row r="20" spans="1:10" x14ac:dyDescent="0.3">
      <c r="A20" s="28">
        <v>187744</v>
      </c>
      <c r="B20" s="28" t="s">
        <v>136</v>
      </c>
      <c r="C20" s="28" t="s">
        <v>137</v>
      </c>
      <c r="D20" s="28" t="s">
        <v>128</v>
      </c>
      <c r="E20" s="28">
        <v>8.8000000000000007</v>
      </c>
      <c r="F20" s="28">
        <v>0.12</v>
      </c>
      <c r="G20" s="28" t="s">
        <v>129</v>
      </c>
      <c r="H20" s="28" t="s">
        <v>132</v>
      </c>
      <c r="I20" s="32">
        <v>46236</v>
      </c>
      <c r="J20" s="32">
        <v>46264</v>
      </c>
    </row>
    <row r="21" spans="1:10" x14ac:dyDescent="0.3">
      <c r="A21" s="28">
        <v>186020</v>
      </c>
      <c r="B21" s="28" t="s">
        <v>138</v>
      </c>
      <c r="C21" s="28" t="s">
        <v>139</v>
      </c>
      <c r="D21" s="28" t="s">
        <v>140</v>
      </c>
      <c r="E21" s="28">
        <v>6.7</v>
      </c>
      <c r="F21" s="28">
        <v>0.01</v>
      </c>
      <c r="G21" s="28" t="s">
        <v>129</v>
      </c>
      <c r="H21" s="28" t="s">
        <v>141</v>
      </c>
      <c r="I21" s="32">
        <v>46184</v>
      </c>
      <c r="J21" s="32"/>
    </row>
    <row r="22" spans="1:10" x14ac:dyDescent="0.3">
      <c r="A22" s="28">
        <v>190455</v>
      </c>
      <c r="B22" s="28" t="s">
        <v>142</v>
      </c>
      <c r="C22" s="28" t="s">
        <v>143</v>
      </c>
      <c r="D22" s="28" t="s">
        <v>140</v>
      </c>
      <c r="E22" s="28">
        <v>5.3</v>
      </c>
      <c r="F22" s="28">
        <v>3.0000000000000001E-3</v>
      </c>
      <c r="G22" s="28" t="s">
        <v>129</v>
      </c>
      <c r="H22" s="28" t="s">
        <v>144</v>
      </c>
      <c r="I22" s="32">
        <v>46253</v>
      </c>
      <c r="J22" s="32"/>
    </row>
    <row r="23" spans="1:10" x14ac:dyDescent="0.3">
      <c r="A23" s="28">
        <v>185112</v>
      </c>
      <c r="B23" s="28" t="s">
        <v>145</v>
      </c>
      <c r="C23" s="28" t="s">
        <v>146</v>
      </c>
      <c r="D23" s="28" t="s">
        <v>123</v>
      </c>
      <c r="E23" s="28">
        <v>10</v>
      </c>
      <c r="F23" s="28">
        <v>0.95</v>
      </c>
      <c r="G23" s="28" t="s">
        <v>129</v>
      </c>
      <c r="H23" s="28" t="s">
        <v>147</v>
      </c>
      <c r="I23" s="32">
        <v>46259</v>
      </c>
      <c r="J23" s="32"/>
    </row>
  </sheetData>
  <sheetProtection sheet="1" objects="1" formatCells="0" formatColumns="0" formatRows="0" sort="0" autoFilter="0"/>
  <mergeCells count="2">
    <mergeCell ref="A2:F2"/>
    <mergeCell ref="A13:F13"/>
  </mergeCells>
  <dataValidations count="1">
    <dataValidation type="list" allowBlank="1" showInputMessage="1" sqref="B4:B11" xr:uid="{373B6A3D-F6FF-47A8-882D-C4B0D9CA5CB4}">
      <formula1>$A$15:$AZ$15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5D927-2E1A-4E5B-B51A-25016B42B642}">
  <dimension ref="A1:E2001"/>
  <sheetViews>
    <sheetView workbookViewId="0">
      <pane ySplit="1" topLeftCell="A2" activePane="bottomLeft" state="frozenSplit"/>
      <selection pane="bottomLeft"/>
    </sheetView>
  </sheetViews>
  <sheetFormatPr defaultRowHeight="14.4" x14ac:dyDescent="0.3"/>
  <cols>
    <col min="1" max="1" width="28.77734375" customWidth="1"/>
    <col min="2" max="2" width="22.77734375" customWidth="1"/>
    <col min="3" max="3" width="16.77734375" customWidth="1"/>
    <col min="4" max="4" width="18.77734375" customWidth="1"/>
    <col min="5" max="5" width="30.77734375" customWidth="1"/>
  </cols>
  <sheetData>
    <row r="1" spans="1:5" x14ac:dyDescent="0.3">
      <c r="A1" s="24" t="s">
        <v>103</v>
      </c>
      <c r="B1" s="24" t="s">
        <v>38</v>
      </c>
      <c r="C1" s="24" t="s">
        <v>39</v>
      </c>
      <c r="D1" s="24" t="s">
        <v>148</v>
      </c>
      <c r="E1" s="24" t="s">
        <v>149</v>
      </c>
    </row>
    <row r="2" spans="1:5" x14ac:dyDescent="0.3">
      <c r="A2" s="33" t="s">
        <v>125</v>
      </c>
      <c r="B2" s="33" t="s">
        <v>15</v>
      </c>
      <c r="C2" s="33" t="s">
        <v>19</v>
      </c>
      <c r="D2" s="33" t="s">
        <v>150</v>
      </c>
      <c r="E2" s="33" t="s">
        <v>151</v>
      </c>
    </row>
    <row r="3" spans="1:5" x14ac:dyDescent="0.3">
      <c r="A3" s="33" t="s">
        <v>144</v>
      </c>
      <c r="B3" s="33" t="s">
        <v>15</v>
      </c>
      <c r="C3" s="33" t="s">
        <v>19</v>
      </c>
      <c r="D3" s="33" t="s">
        <v>152</v>
      </c>
      <c r="E3" s="33" t="s">
        <v>153</v>
      </c>
    </row>
    <row r="4" spans="1:5" x14ac:dyDescent="0.3">
      <c r="A4" s="33" t="s">
        <v>147</v>
      </c>
      <c r="B4" s="33" t="s">
        <v>14</v>
      </c>
      <c r="C4" s="33" t="s">
        <v>19</v>
      </c>
      <c r="D4" s="33" t="s">
        <v>154</v>
      </c>
      <c r="E4" s="33" t="s">
        <v>155</v>
      </c>
    </row>
    <row r="5" spans="1:5" x14ac:dyDescent="0.3">
      <c r="A5" s="33" t="s">
        <v>132</v>
      </c>
      <c r="B5" s="33" t="s">
        <v>14</v>
      </c>
      <c r="C5" s="33" t="s">
        <v>21</v>
      </c>
      <c r="D5" s="33" t="s">
        <v>156</v>
      </c>
      <c r="E5" s="33" t="s">
        <v>157</v>
      </c>
    </row>
    <row r="6" spans="1:5" x14ac:dyDescent="0.3">
      <c r="A6" s="33" t="s">
        <v>135</v>
      </c>
      <c r="B6" s="33" t="s">
        <v>16</v>
      </c>
      <c r="C6" s="33" t="s">
        <v>20</v>
      </c>
      <c r="D6" s="33" t="s">
        <v>158</v>
      </c>
      <c r="E6" s="33" t="s">
        <v>159</v>
      </c>
    </row>
    <row r="7" spans="1:5" x14ac:dyDescent="0.3">
      <c r="A7" s="33" t="s">
        <v>141</v>
      </c>
      <c r="B7" s="33" t="s">
        <v>17</v>
      </c>
      <c r="C7" s="33" t="s">
        <v>20</v>
      </c>
      <c r="D7" s="33" t="s">
        <v>160</v>
      </c>
      <c r="E7" s="33" t="s">
        <v>161</v>
      </c>
    </row>
    <row r="8" spans="1:5" x14ac:dyDescent="0.3">
      <c r="A8" s="33"/>
      <c r="B8" s="33"/>
      <c r="C8" s="33"/>
      <c r="D8" s="33"/>
      <c r="E8" s="33"/>
    </row>
    <row r="9" spans="1:5" x14ac:dyDescent="0.3">
      <c r="A9" s="33"/>
      <c r="B9" s="33"/>
      <c r="C9" s="33"/>
      <c r="D9" s="33"/>
      <c r="E9" s="33"/>
    </row>
    <row r="10" spans="1:5" x14ac:dyDescent="0.3">
      <c r="A10" s="33"/>
      <c r="B10" s="33"/>
      <c r="C10" s="33"/>
      <c r="D10" s="33"/>
      <c r="E10" s="33"/>
    </row>
    <row r="11" spans="1:5" x14ac:dyDescent="0.3">
      <c r="A11" s="33"/>
      <c r="B11" s="33"/>
      <c r="C11" s="33"/>
      <c r="D11" s="33"/>
      <c r="E11" s="33"/>
    </row>
    <row r="12" spans="1:5" x14ac:dyDescent="0.3">
      <c r="A12" s="33"/>
      <c r="B12" s="33"/>
      <c r="C12" s="33"/>
      <c r="D12" s="33"/>
      <c r="E12" s="33"/>
    </row>
    <row r="13" spans="1:5" x14ac:dyDescent="0.3">
      <c r="A13" s="33"/>
      <c r="B13" s="33"/>
      <c r="C13" s="33"/>
      <c r="D13" s="33"/>
      <c r="E13" s="33"/>
    </row>
    <row r="14" spans="1:5" x14ac:dyDescent="0.3">
      <c r="A14" s="33"/>
      <c r="B14" s="33"/>
      <c r="C14" s="33"/>
      <c r="D14" s="33"/>
      <c r="E14" s="33"/>
    </row>
    <row r="15" spans="1:5" x14ac:dyDescent="0.3">
      <c r="A15" s="33"/>
      <c r="B15" s="33"/>
      <c r="C15" s="33"/>
      <c r="D15" s="33"/>
      <c r="E15" s="33"/>
    </row>
    <row r="16" spans="1:5" x14ac:dyDescent="0.3">
      <c r="A16" s="33"/>
      <c r="B16" s="33"/>
      <c r="C16" s="33"/>
      <c r="D16" s="33"/>
      <c r="E16" s="33"/>
    </row>
    <row r="17" spans="1:5" x14ac:dyDescent="0.3">
      <c r="A17" s="33"/>
      <c r="B17" s="33"/>
      <c r="C17" s="33"/>
      <c r="D17" s="33"/>
      <c r="E17" s="33"/>
    </row>
    <row r="18" spans="1:5" x14ac:dyDescent="0.3">
      <c r="A18" s="33"/>
      <c r="B18" s="33"/>
      <c r="C18" s="33"/>
      <c r="D18" s="33"/>
      <c r="E18" s="33"/>
    </row>
    <row r="19" spans="1:5" x14ac:dyDescent="0.3">
      <c r="A19" s="33"/>
      <c r="B19" s="33"/>
      <c r="C19" s="33"/>
      <c r="D19" s="33"/>
      <c r="E19" s="33"/>
    </row>
    <row r="20" spans="1:5" x14ac:dyDescent="0.3">
      <c r="A20" s="33"/>
      <c r="B20" s="33"/>
      <c r="C20" s="33"/>
      <c r="D20" s="33"/>
      <c r="E20" s="33"/>
    </row>
    <row r="21" spans="1:5" x14ac:dyDescent="0.3">
      <c r="A21" s="33"/>
      <c r="B21" s="33"/>
      <c r="C21" s="33"/>
      <c r="D21" s="33"/>
      <c r="E21" s="33"/>
    </row>
    <row r="22" spans="1:5" x14ac:dyDescent="0.3">
      <c r="A22" s="33"/>
      <c r="B22" s="33"/>
      <c r="C22" s="33"/>
      <c r="D22" s="33"/>
      <c r="E22" s="33"/>
    </row>
    <row r="23" spans="1:5" x14ac:dyDescent="0.3">
      <c r="A23" s="33"/>
      <c r="B23" s="33"/>
      <c r="C23" s="33"/>
      <c r="D23" s="33"/>
      <c r="E23" s="33"/>
    </row>
    <row r="24" spans="1:5" x14ac:dyDescent="0.3">
      <c r="A24" s="33"/>
      <c r="B24" s="33"/>
      <c r="C24" s="33"/>
      <c r="D24" s="33"/>
      <c r="E24" s="33"/>
    </row>
    <row r="25" spans="1:5" x14ac:dyDescent="0.3">
      <c r="A25" s="33"/>
      <c r="B25" s="33"/>
      <c r="C25" s="33"/>
      <c r="D25" s="33"/>
      <c r="E25" s="33"/>
    </row>
    <row r="26" spans="1:5" x14ac:dyDescent="0.3">
      <c r="A26" s="33"/>
      <c r="B26" s="33"/>
      <c r="C26" s="33"/>
      <c r="D26" s="33"/>
      <c r="E26" s="33"/>
    </row>
    <row r="27" spans="1:5" x14ac:dyDescent="0.3">
      <c r="A27" s="33"/>
      <c r="B27" s="33"/>
      <c r="C27" s="33"/>
      <c r="D27" s="33"/>
      <c r="E27" s="33"/>
    </row>
    <row r="28" spans="1:5" x14ac:dyDescent="0.3">
      <c r="A28" s="33"/>
      <c r="B28" s="33"/>
      <c r="C28" s="33"/>
      <c r="D28" s="33"/>
      <c r="E28" s="33"/>
    </row>
    <row r="29" spans="1:5" x14ac:dyDescent="0.3">
      <c r="A29" s="33"/>
      <c r="B29" s="33"/>
      <c r="C29" s="33"/>
      <c r="D29" s="33"/>
      <c r="E29" s="33"/>
    </row>
    <row r="30" spans="1:5" x14ac:dyDescent="0.3">
      <c r="A30" s="33"/>
      <c r="B30" s="33"/>
      <c r="C30" s="33"/>
      <c r="D30" s="33"/>
      <c r="E30" s="33"/>
    </row>
    <row r="31" spans="1:5" x14ac:dyDescent="0.3">
      <c r="A31" s="33"/>
      <c r="B31" s="33"/>
      <c r="C31" s="33"/>
      <c r="D31" s="33"/>
      <c r="E31" s="33"/>
    </row>
    <row r="32" spans="1:5" x14ac:dyDescent="0.3">
      <c r="A32" s="33"/>
      <c r="B32" s="33"/>
      <c r="C32" s="33"/>
      <c r="D32" s="33"/>
      <c r="E32" s="33"/>
    </row>
    <row r="33" spans="1:5" x14ac:dyDescent="0.3">
      <c r="A33" s="33"/>
      <c r="B33" s="33"/>
      <c r="C33" s="33"/>
      <c r="D33" s="33"/>
      <c r="E33" s="33"/>
    </row>
    <row r="34" spans="1:5" x14ac:dyDescent="0.3">
      <c r="A34" s="33"/>
      <c r="B34" s="33"/>
      <c r="C34" s="33"/>
      <c r="D34" s="33"/>
      <c r="E34" s="33"/>
    </row>
    <row r="35" spans="1:5" x14ac:dyDescent="0.3">
      <c r="A35" s="33"/>
      <c r="B35" s="33"/>
      <c r="C35" s="33"/>
      <c r="D35" s="33"/>
      <c r="E35" s="33"/>
    </row>
    <row r="36" spans="1:5" x14ac:dyDescent="0.3">
      <c r="A36" s="33"/>
      <c r="B36" s="33"/>
      <c r="C36" s="33"/>
      <c r="D36" s="33"/>
      <c r="E36" s="33"/>
    </row>
    <row r="37" spans="1:5" x14ac:dyDescent="0.3">
      <c r="A37" s="33"/>
      <c r="B37" s="33"/>
      <c r="C37" s="33"/>
      <c r="D37" s="33"/>
      <c r="E37" s="33"/>
    </row>
    <row r="38" spans="1:5" x14ac:dyDescent="0.3">
      <c r="A38" s="33"/>
      <c r="B38" s="33"/>
      <c r="C38" s="33"/>
      <c r="D38" s="33"/>
      <c r="E38" s="33"/>
    </row>
    <row r="39" spans="1:5" x14ac:dyDescent="0.3">
      <c r="A39" s="33"/>
      <c r="B39" s="33"/>
      <c r="C39" s="33"/>
      <c r="D39" s="33"/>
      <c r="E39" s="33"/>
    </row>
    <row r="40" spans="1:5" x14ac:dyDescent="0.3">
      <c r="A40" s="33"/>
      <c r="B40" s="33"/>
      <c r="C40" s="33"/>
      <c r="D40" s="33"/>
      <c r="E40" s="33"/>
    </row>
    <row r="41" spans="1:5" x14ac:dyDescent="0.3">
      <c r="A41" s="33"/>
      <c r="B41" s="33"/>
      <c r="C41" s="33"/>
      <c r="D41" s="33"/>
      <c r="E41" s="33"/>
    </row>
    <row r="42" spans="1:5" x14ac:dyDescent="0.3">
      <c r="A42" s="33"/>
      <c r="B42" s="33"/>
      <c r="C42" s="33"/>
      <c r="D42" s="33"/>
      <c r="E42" s="33"/>
    </row>
    <row r="43" spans="1:5" x14ac:dyDescent="0.3">
      <c r="A43" s="33"/>
      <c r="B43" s="33"/>
      <c r="C43" s="33"/>
      <c r="D43" s="33"/>
      <c r="E43" s="33"/>
    </row>
    <row r="44" spans="1:5" x14ac:dyDescent="0.3">
      <c r="A44" s="33"/>
      <c r="B44" s="33"/>
      <c r="C44" s="33"/>
      <c r="D44" s="33"/>
      <c r="E44" s="33"/>
    </row>
    <row r="45" spans="1:5" x14ac:dyDescent="0.3">
      <c r="A45" s="33"/>
      <c r="B45" s="33"/>
      <c r="C45" s="33"/>
      <c r="D45" s="33"/>
      <c r="E45" s="33"/>
    </row>
    <row r="46" spans="1:5" x14ac:dyDescent="0.3">
      <c r="A46" s="33"/>
      <c r="B46" s="33"/>
      <c r="C46" s="33"/>
      <c r="D46" s="33"/>
      <c r="E46" s="33"/>
    </row>
    <row r="47" spans="1:5" x14ac:dyDescent="0.3">
      <c r="A47" s="33"/>
      <c r="B47" s="33"/>
      <c r="C47" s="33"/>
      <c r="D47" s="33"/>
      <c r="E47" s="33"/>
    </row>
    <row r="48" spans="1:5" x14ac:dyDescent="0.3">
      <c r="A48" s="33"/>
      <c r="B48" s="33"/>
      <c r="C48" s="33"/>
      <c r="D48" s="33"/>
      <c r="E48" s="33"/>
    </row>
    <row r="49" spans="1:5" x14ac:dyDescent="0.3">
      <c r="A49" s="33"/>
      <c r="B49" s="33"/>
      <c r="C49" s="33"/>
      <c r="D49" s="33"/>
      <c r="E49" s="33"/>
    </row>
    <row r="50" spans="1:5" x14ac:dyDescent="0.3">
      <c r="A50" s="33"/>
      <c r="B50" s="33"/>
      <c r="C50" s="33"/>
      <c r="D50" s="33"/>
      <c r="E50" s="33"/>
    </row>
    <row r="51" spans="1:5" x14ac:dyDescent="0.3">
      <c r="A51" s="33"/>
      <c r="B51" s="33"/>
      <c r="C51" s="33"/>
      <c r="D51" s="33"/>
      <c r="E51" s="33"/>
    </row>
    <row r="52" spans="1:5" x14ac:dyDescent="0.3">
      <c r="A52" s="33"/>
      <c r="B52" s="33"/>
      <c r="C52" s="33"/>
      <c r="D52" s="33"/>
      <c r="E52" s="33"/>
    </row>
    <row r="53" spans="1:5" x14ac:dyDescent="0.3">
      <c r="A53" s="33"/>
      <c r="B53" s="33"/>
      <c r="C53" s="33"/>
      <c r="D53" s="33"/>
      <c r="E53" s="33"/>
    </row>
    <row r="54" spans="1:5" x14ac:dyDescent="0.3">
      <c r="A54" s="33"/>
      <c r="B54" s="33"/>
      <c r="C54" s="33"/>
      <c r="D54" s="33"/>
      <c r="E54" s="33"/>
    </row>
    <row r="55" spans="1:5" x14ac:dyDescent="0.3">
      <c r="A55" s="33"/>
      <c r="B55" s="33"/>
      <c r="C55" s="33"/>
      <c r="D55" s="33"/>
      <c r="E55" s="33"/>
    </row>
    <row r="56" spans="1:5" x14ac:dyDescent="0.3">
      <c r="A56" s="33"/>
      <c r="B56" s="33"/>
      <c r="C56" s="33"/>
      <c r="D56" s="33"/>
      <c r="E56" s="33"/>
    </row>
    <row r="57" spans="1:5" x14ac:dyDescent="0.3">
      <c r="A57" s="33"/>
      <c r="B57" s="33"/>
      <c r="C57" s="33"/>
      <c r="D57" s="33"/>
      <c r="E57" s="33"/>
    </row>
    <row r="58" spans="1:5" x14ac:dyDescent="0.3">
      <c r="A58" s="33"/>
      <c r="B58" s="33"/>
      <c r="C58" s="33"/>
      <c r="D58" s="33"/>
      <c r="E58" s="33"/>
    </row>
    <row r="59" spans="1:5" x14ac:dyDescent="0.3">
      <c r="A59" s="33"/>
      <c r="B59" s="33"/>
      <c r="C59" s="33"/>
      <c r="D59" s="33"/>
      <c r="E59" s="33"/>
    </row>
    <row r="60" spans="1:5" x14ac:dyDescent="0.3">
      <c r="A60" s="33"/>
      <c r="B60" s="33"/>
      <c r="C60" s="33"/>
      <c r="D60" s="33"/>
      <c r="E60" s="33"/>
    </row>
    <row r="61" spans="1:5" x14ac:dyDescent="0.3">
      <c r="A61" s="33"/>
      <c r="B61" s="33"/>
      <c r="C61" s="33"/>
      <c r="D61" s="33"/>
      <c r="E61" s="33"/>
    </row>
    <row r="62" spans="1:5" x14ac:dyDescent="0.3">
      <c r="A62" s="33"/>
      <c r="B62" s="33"/>
      <c r="C62" s="33"/>
      <c r="D62" s="33"/>
      <c r="E62" s="33"/>
    </row>
    <row r="63" spans="1:5" x14ac:dyDescent="0.3">
      <c r="A63" s="33"/>
      <c r="B63" s="33"/>
      <c r="C63" s="33"/>
      <c r="D63" s="33"/>
      <c r="E63" s="33"/>
    </row>
    <row r="64" spans="1:5" x14ac:dyDescent="0.3">
      <c r="A64" s="33"/>
      <c r="B64" s="33"/>
      <c r="C64" s="33"/>
      <c r="D64" s="33"/>
      <c r="E64" s="33"/>
    </row>
    <row r="65" spans="1:5" x14ac:dyDescent="0.3">
      <c r="A65" s="33"/>
      <c r="B65" s="33"/>
      <c r="C65" s="33"/>
      <c r="D65" s="33"/>
      <c r="E65" s="33"/>
    </row>
    <row r="66" spans="1:5" x14ac:dyDescent="0.3">
      <c r="A66" s="33"/>
      <c r="B66" s="33"/>
      <c r="C66" s="33"/>
      <c r="D66" s="33"/>
      <c r="E66" s="33"/>
    </row>
    <row r="67" spans="1:5" x14ac:dyDescent="0.3">
      <c r="A67" s="33"/>
      <c r="B67" s="33"/>
      <c r="C67" s="33"/>
      <c r="D67" s="33"/>
      <c r="E67" s="33"/>
    </row>
    <row r="68" spans="1:5" x14ac:dyDescent="0.3">
      <c r="A68" s="33"/>
      <c r="B68" s="33"/>
      <c r="C68" s="33"/>
      <c r="D68" s="33"/>
      <c r="E68" s="33"/>
    </row>
    <row r="69" spans="1:5" x14ac:dyDescent="0.3">
      <c r="A69" s="33"/>
      <c r="B69" s="33"/>
      <c r="C69" s="33"/>
      <c r="D69" s="33"/>
      <c r="E69" s="33"/>
    </row>
    <row r="70" spans="1:5" x14ac:dyDescent="0.3">
      <c r="A70" s="33"/>
      <c r="B70" s="33"/>
      <c r="C70" s="33"/>
      <c r="D70" s="33"/>
      <c r="E70" s="33"/>
    </row>
    <row r="71" spans="1:5" x14ac:dyDescent="0.3">
      <c r="A71" s="33"/>
      <c r="B71" s="33"/>
      <c r="C71" s="33"/>
      <c r="D71" s="33"/>
      <c r="E71" s="33"/>
    </row>
    <row r="72" spans="1:5" x14ac:dyDescent="0.3">
      <c r="A72" s="33"/>
      <c r="B72" s="33"/>
      <c r="C72" s="33"/>
      <c r="D72" s="33"/>
      <c r="E72" s="33"/>
    </row>
    <row r="73" spans="1:5" x14ac:dyDescent="0.3">
      <c r="A73" s="33"/>
      <c r="B73" s="33"/>
      <c r="C73" s="33"/>
      <c r="D73" s="33"/>
      <c r="E73" s="33"/>
    </row>
    <row r="74" spans="1:5" x14ac:dyDescent="0.3">
      <c r="A74" s="33"/>
      <c r="B74" s="33"/>
      <c r="C74" s="33"/>
      <c r="D74" s="33"/>
      <c r="E74" s="33"/>
    </row>
    <row r="75" spans="1:5" x14ac:dyDescent="0.3">
      <c r="A75" s="33"/>
      <c r="B75" s="33"/>
      <c r="C75" s="33"/>
      <c r="D75" s="33"/>
      <c r="E75" s="33"/>
    </row>
    <row r="76" spans="1:5" x14ac:dyDescent="0.3">
      <c r="A76" s="33"/>
      <c r="B76" s="33"/>
      <c r="C76" s="33"/>
      <c r="D76" s="33"/>
      <c r="E76" s="33"/>
    </row>
    <row r="77" spans="1:5" x14ac:dyDescent="0.3">
      <c r="A77" s="33"/>
      <c r="B77" s="33"/>
      <c r="C77" s="33"/>
      <c r="D77" s="33"/>
      <c r="E77" s="33"/>
    </row>
    <row r="78" spans="1:5" x14ac:dyDescent="0.3">
      <c r="A78" s="33"/>
      <c r="B78" s="33"/>
      <c r="C78" s="33"/>
      <c r="D78" s="33"/>
      <c r="E78" s="33"/>
    </row>
    <row r="79" spans="1:5" x14ac:dyDescent="0.3">
      <c r="A79" s="33"/>
      <c r="B79" s="33"/>
      <c r="C79" s="33"/>
      <c r="D79" s="33"/>
      <c r="E79" s="33"/>
    </row>
    <row r="80" spans="1:5" x14ac:dyDescent="0.3">
      <c r="A80" s="33"/>
      <c r="B80" s="33"/>
      <c r="C80" s="33"/>
      <c r="D80" s="33"/>
      <c r="E80" s="33"/>
    </row>
    <row r="81" spans="1:5" x14ac:dyDescent="0.3">
      <c r="A81" s="33"/>
      <c r="B81" s="33"/>
      <c r="C81" s="33"/>
      <c r="D81" s="33"/>
      <c r="E81" s="33"/>
    </row>
    <row r="82" spans="1:5" x14ac:dyDescent="0.3">
      <c r="A82" s="33"/>
      <c r="B82" s="33"/>
      <c r="C82" s="33"/>
      <c r="D82" s="33"/>
      <c r="E82" s="33"/>
    </row>
    <row r="83" spans="1:5" x14ac:dyDescent="0.3">
      <c r="A83" s="33"/>
      <c r="B83" s="33"/>
      <c r="C83" s="33"/>
      <c r="D83" s="33"/>
      <c r="E83" s="33"/>
    </row>
    <row r="84" spans="1:5" x14ac:dyDescent="0.3">
      <c r="A84" s="33"/>
      <c r="B84" s="33"/>
      <c r="C84" s="33"/>
      <c r="D84" s="33"/>
      <c r="E84" s="33"/>
    </row>
    <row r="85" spans="1:5" x14ac:dyDescent="0.3">
      <c r="A85" s="33"/>
      <c r="B85" s="33"/>
      <c r="C85" s="33"/>
      <c r="D85" s="33"/>
      <c r="E85" s="33"/>
    </row>
    <row r="86" spans="1:5" x14ac:dyDescent="0.3">
      <c r="A86" s="33"/>
      <c r="B86" s="33"/>
      <c r="C86" s="33"/>
      <c r="D86" s="33"/>
      <c r="E86" s="33"/>
    </row>
    <row r="87" spans="1:5" x14ac:dyDescent="0.3">
      <c r="A87" s="33"/>
      <c r="B87" s="33"/>
      <c r="C87" s="33"/>
      <c r="D87" s="33"/>
      <c r="E87" s="33"/>
    </row>
    <row r="88" spans="1:5" x14ac:dyDescent="0.3">
      <c r="A88" s="33"/>
      <c r="B88" s="33"/>
      <c r="C88" s="33"/>
      <c r="D88" s="33"/>
      <c r="E88" s="33"/>
    </row>
    <row r="89" spans="1:5" x14ac:dyDescent="0.3">
      <c r="A89" s="33"/>
      <c r="B89" s="33"/>
      <c r="C89" s="33"/>
      <c r="D89" s="33"/>
      <c r="E89" s="33"/>
    </row>
    <row r="90" spans="1:5" x14ac:dyDescent="0.3">
      <c r="A90" s="33"/>
      <c r="B90" s="33"/>
      <c r="C90" s="33"/>
      <c r="D90" s="33"/>
      <c r="E90" s="33"/>
    </row>
    <row r="91" spans="1:5" x14ac:dyDescent="0.3">
      <c r="A91" s="33"/>
      <c r="B91" s="33"/>
      <c r="C91" s="33"/>
      <c r="D91" s="33"/>
      <c r="E91" s="33"/>
    </row>
    <row r="92" spans="1:5" x14ac:dyDescent="0.3">
      <c r="A92" s="33"/>
      <c r="B92" s="33"/>
      <c r="C92" s="33"/>
      <c r="D92" s="33"/>
      <c r="E92" s="33"/>
    </row>
    <row r="93" spans="1:5" x14ac:dyDescent="0.3">
      <c r="A93" s="33"/>
      <c r="B93" s="33"/>
      <c r="C93" s="33"/>
      <c r="D93" s="33"/>
      <c r="E93" s="33"/>
    </row>
    <row r="94" spans="1:5" x14ac:dyDescent="0.3">
      <c r="A94" s="33"/>
      <c r="B94" s="33"/>
      <c r="C94" s="33"/>
      <c r="D94" s="33"/>
      <c r="E94" s="33"/>
    </row>
    <row r="95" spans="1:5" x14ac:dyDescent="0.3">
      <c r="A95" s="33"/>
      <c r="B95" s="33"/>
      <c r="C95" s="33"/>
      <c r="D95" s="33"/>
      <c r="E95" s="33"/>
    </row>
    <row r="96" spans="1:5" x14ac:dyDescent="0.3">
      <c r="A96" s="33"/>
      <c r="B96" s="33"/>
      <c r="C96" s="33"/>
      <c r="D96" s="33"/>
      <c r="E96" s="33"/>
    </row>
    <row r="97" spans="1:5" x14ac:dyDescent="0.3">
      <c r="A97" s="33"/>
      <c r="B97" s="33"/>
      <c r="C97" s="33"/>
      <c r="D97" s="33"/>
      <c r="E97" s="33"/>
    </row>
    <row r="98" spans="1:5" x14ac:dyDescent="0.3">
      <c r="A98" s="33"/>
      <c r="B98" s="33"/>
      <c r="C98" s="33"/>
      <c r="D98" s="33"/>
      <c r="E98" s="33"/>
    </row>
    <row r="99" spans="1:5" x14ac:dyDescent="0.3">
      <c r="A99" s="33"/>
      <c r="B99" s="33"/>
      <c r="C99" s="33"/>
      <c r="D99" s="33"/>
      <c r="E99" s="33"/>
    </row>
    <row r="100" spans="1:5" x14ac:dyDescent="0.3">
      <c r="A100" s="33"/>
      <c r="B100" s="33"/>
      <c r="C100" s="33"/>
      <c r="D100" s="33"/>
      <c r="E100" s="33"/>
    </row>
    <row r="101" spans="1:5" x14ac:dyDescent="0.3">
      <c r="A101" s="33"/>
      <c r="B101" s="33"/>
      <c r="C101" s="33"/>
      <c r="D101" s="33"/>
      <c r="E101" s="33"/>
    </row>
    <row r="102" spans="1:5" x14ac:dyDescent="0.3">
      <c r="A102" s="33"/>
      <c r="B102" s="33"/>
      <c r="C102" s="33"/>
      <c r="D102" s="33"/>
      <c r="E102" s="33"/>
    </row>
    <row r="103" spans="1:5" x14ac:dyDescent="0.3">
      <c r="A103" s="33"/>
      <c r="B103" s="33"/>
      <c r="C103" s="33"/>
      <c r="D103" s="33"/>
      <c r="E103" s="33"/>
    </row>
    <row r="104" spans="1:5" x14ac:dyDescent="0.3">
      <c r="A104" s="33"/>
      <c r="B104" s="33"/>
      <c r="C104" s="33"/>
      <c r="D104" s="33"/>
      <c r="E104" s="33"/>
    </row>
    <row r="105" spans="1:5" x14ac:dyDescent="0.3">
      <c r="A105" s="33"/>
      <c r="B105" s="33"/>
      <c r="C105" s="33"/>
      <c r="D105" s="33"/>
      <c r="E105" s="33"/>
    </row>
    <row r="106" spans="1:5" x14ac:dyDescent="0.3">
      <c r="A106" s="33"/>
      <c r="B106" s="33"/>
      <c r="C106" s="33"/>
      <c r="D106" s="33"/>
      <c r="E106" s="33"/>
    </row>
    <row r="107" spans="1:5" x14ac:dyDescent="0.3">
      <c r="A107" s="33"/>
      <c r="B107" s="33"/>
      <c r="C107" s="33"/>
      <c r="D107" s="33"/>
      <c r="E107" s="33"/>
    </row>
    <row r="108" spans="1:5" x14ac:dyDescent="0.3">
      <c r="A108" s="33"/>
      <c r="B108" s="33"/>
      <c r="C108" s="33"/>
      <c r="D108" s="33"/>
      <c r="E108" s="33"/>
    </row>
    <row r="109" spans="1:5" x14ac:dyDescent="0.3">
      <c r="A109" s="33"/>
      <c r="B109" s="33"/>
      <c r="C109" s="33"/>
      <c r="D109" s="33"/>
      <c r="E109" s="33"/>
    </row>
    <row r="110" spans="1:5" x14ac:dyDescent="0.3">
      <c r="A110" s="33"/>
      <c r="B110" s="33"/>
      <c r="C110" s="33"/>
      <c r="D110" s="33"/>
      <c r="E110" s="33"/>
    </row>
    <row r="111" spans="1:5" x14ac:dyDescent="0.3">
      <c r="A111" s="33"/>
      <c r="B111" s="33"/>
      <c r="C111" s="33"/>
      <c r="D111" s="33"/>
      <c r="E111" s="33"/>
    </row>
    <row r="112" spans="1:5" x14ac:dyDescent="0.3">
      <c r="A112" s="33"/>
      <c r="B112" s="33"/>
      <c r="C112" s="33"/>
      <c r="D112" s="33"/>
      <c r="E112" s="33"/>
    </row>
    <row r="113" spans="1:5" x14ac:dyDescent="0.3">
      <c r="A113" s="33"/>
      <c r="B113" s="33"/>
      <c r="C113" s="33"/>
      <c r="D113" s="33"/>
      <c r="E113" s="33"/>
    </row>
    <row r="114" spans="1:5" x14ac:dyDescent="0.3">
      <c r="A114" s="33"/>
      <c r="B114" s="33"/>
      <c r="C114" s="33"/>
      <c r="D114" s="33"/>
      <c r="E114" s="33"/>
    </row>
    <row r="115" spans="1:5" x14ac:dyDescent="0.3">
      <c r="A115" s="33"/>
      <c r="B115" s="33"/>
      <c r="C115" s="33"/>
      <c r="D115" s="33"/>
      <c r="E115" s="33"/>
    </row>
    <row r="116" spans="1:5" x14ac:dyDescent="0.3">
      <c r="A116" s="33"/>
      <c r="B116" s="33"/>
      <c r="C116" s="33"/>
      <c r="D116" s="33"/>
      <c r="E116" s="33"/>
    </row>
    <row r="117" spans="1:5" x14ac:dyDescent="0.3">
      <c r="A117" s="33"/>
      <c r="B117" s="33"/>
      <c r="C117" s="33"/>
      <c r="D117" s="33"/>
      <c r="E117" s="33"/>
    </row>
    <row r="118" spans="1:5" x14ac:dyDescent="0.3">
      <c r="A118" s="33"/>
      <c r="B118" s="33"/>
      <c r="C118" s="33"/>
      <c r="D118" s="33"/>
      <c r="E118" s="33"/>
    </row>
    <row r="119" spans="1:5" x14ac:dyDescent="0.3">
      <c r="A119" s="33"/>
      <c r="B119" s="33"/>
      <c r="C119" s="33"/>
      <c r="D119" s="33"/>
      <c r="E119" s="33"/>
    </row>
    <row r="120" spans="1:5" x14ac:dyDescent="0.3">
      <c r="A120" s="33"/>
      <c r="B120" s="33"/>
      <c r="C120" s="33"/>
      <c r="D120" s="33"/>
      <c r="E120" s="33"/>
    </row>
    <row r="121" spans="1:5" x14ac:dyDescent="0.3">
      <c r="A121" s="33"/>
      <c r="B121" s="33"/>
      <c r="C121" s="33"/>
      <c r="D121" s="33"/>
      <c r="E121" s="33"/>
    </row>
    <row r="122" spans="1:5" x14ac:dyDescent="0.3">
      <c r="A122" s="33"/>
      <c r="B122" s="33"/>
      <c r="C122" s="33"/>
      <c r="D122" s="33"/>
      <c r="E122" s="33"/>
    </row>
    <row r="123" spans="1:5" x14ac:dyDescent="0.3">
      <c r="A123" s="33"/>
      <c r="B123" s="33"/>
      <c r="C123" s="33"/>
      <c r="D123" s="33"/>
      <c r="E123" s="33"/>
    </row>
    <row r="124" spans="1:5" x14ac:dyDescent="0.3">
      <c r="A124" s="33"/>
      <c r="B124" s="33"/>
      <c r="C124" s="33"/>
      <c r="D124" s="33"/>
      <c r="E124" s="33"/>
    </row>
    <row r="125" spans="1:5" x14ac:dyDescent="0.3">
      <c r="A125" s="33"/>
      <c r="B125" s="33"/>
      <c r="C125" s="33"/>
      <c r="D125" s="33"/>
      <c r="E125" s="33"/>
    </row>
    <row r="126" spans="1:5" x14ac:dyDescent="0.3">
      <c r="A126" s="33"/>
      <c r="B126" s="33"/>
      <c r="C126" s="33"/>
      <c r="D126" s="33"/>
      <c r="E126" s="33"/>
    </row>
    <row r="127" spans="1:5" x14ac:dyDescent="0.3">
      <c r="A127" s="33"/>
      <c r="B127" s="33"/>
      <c r="C127" s="33"/>
      <c r="D127" s="33"/>
      <c r="E127" s="33"/>
    </row>
    <row r="128" spans="1:5" x14ac:dyDescent="0.3">
      <c r="A128" s="33"/>
      <c r="B128" s="33"/>
      <c r="C128" s="33"/>
      <c r="D128" s="33"/>
      <c r="E128" s="33"/>
    </row>
    <row r="129" spans="1:5" x14ac:dyDescent="0.3">
      <c r="A129" s="33"/>
      <c r="B129" s="33"/>
      <c r="C129" s="33"/>
      <c r="D129" s="33"/>
      <c r="E129" s="33"/>
    </row>
    <row r="130" spans="1:5" x14ac:dyDescent="0.3">
      <c r="A130" s="33"/>
      <c r="B130" s="33"/>
      <c r="C130" s="33"/>
      <c r="D130" s="33"/>
      <c r="E130" s="33"/>
    </row>
    <row r="131" spans="1:5" x14ac:dyDescent="0.3">
      <c r="A131" s="33"/>
      <c r="B131" s="33"/>
      <c r="C131" s="33"/>
      <c r="D131" s="33"/>
      <c r="E131" s="33"/>
    </row>
    <row r="132" spans="1:5" x14ac:dyDescent="0.3">
      <c r="A132" s="33"/>
      <c r="B132" s="33"/>
      <c r="C132" s="33"/>
      <c r="D132" s="33"/>
      <c r="E132" s="33"/>
    </row>
    <row r="133" spans="1:5" x14ac:dyDescent="0.3">
      <c r="A133" s="33"/>
      <c r="B133" s="33"/>
      <c r="C133" s="33"/>
      <c r="D133" s="33"/>
      <c r="E133" s="33"/>
    </row>
    <row r="134" spans="1:5" x14ac:dyDescent="0.3">
      <c r="A134" s="33"/>
      <c r="B134" s="33"/>
      <c r="C134" s="33"/>
      <c r="D134" s="33"/>
      <c r="E134" s="33"/>
    </row>
    <row r="135" spans="1:5" x14ac:dyDescent="0.3">
      <c r="A135" s="33"/>
      <c r="B135" s="33"/>
      <c r="C135" s="33"/>
      <c r="D135" s="33"/>
      <c r="E135" s="33"/>
    </row>
    <row r="136" spans="1:5" x14ac:dyDescent="0.3">
      <c r="A136" s="33"/>
      <c r="B136" s="33"/>
      <c r="C136" s="33"/>
      <c r="D136" s="33"/>
      <c r="E136" s="33"/>
    </row>
    <row r="137" spans="1:5" x14ac:dyDescent="0.3">
      <c r="A137" s="33"/>
      <c r="B137" s="33"/>
      <c r="C137" s="33"/>
      <c r="D137" s="33"/>
      <c r="E137" s="33"/>
    </row>
    <row r="138" spans="1:5" x14ac:dyDescent="0.3">
      <c r="A138" s="33"/>
      <c r="B138" s="33"/>
      <c r="C138" s="33"/>
      <c r="D138" s="33"/>
      <c r="E138" s="33"/>
    </row>
    <row r="139" spans="1:5" x14ac:dyDescent="0.3">
      <c r="A139" s="33"/>
      <c r="B139" s="33"/>
      <c r="C139" s="33"/>
      <c r="D139" s="33"/>
      <c r="E139" s="33"/>
    </row>
    <row r="140" spans="1:5" x14ac:dyDescent="0.3">
      <c r="A140" s="33"/>
      <c r="B140" s="33"/>
      <c r="C140" s="33"/>
      <c r="D140" s="33"/>
      <c r="E140" s="33"/>
    </row>
    <row r="141" spans="1:5" x14ac:dyDescent="0.3">
      <c r="A141" s="33"/>
      <c r="B141" s="33"/>
      <c r="C141" s="33"/>
      <c r="D141" s="33"/>
      <c r="E141" s="33"/>
    </row>
    <row r="142" spans="1:5" x14ac:dyDescent="0.3">
      <c r="A142" s="33"/>
      <c r="B142" s="33"/>
      <c r="C142" s="33"/>
      <c r="D142" s="33"/>
      <c r="E142" s="33"/>
    </row>
    <row r="143" spans="1:5" x14ac:dyDescent="0.3">
      <c r="A143" s="33"/>
      <c r="B143" s="33"/>
      <c r="C143" s="33"/>
      <c r="D143" s="33"/>
      <c r="E143" s="33"/>
    </row>
    <row r="144" spans="1:5" x14ac:dyDescent="0.3">
      <c r="A144" s="33"/>
      <c r="B144" s="33"/>
      <c r="C144" s="33"/>
      <c r="D144" s="33"/>
      <c r="E144" s="33"/>
    </row>
    <row r="145" spans="1:5" x14ac:dyDescent="0.3">
      <c r="A145" s="33"/>
      <c r="B145" s="33"/>
      <c r="C145" s="33"/>
      <c r="D145" s="33"/>
      <c r="E145" s="33"/>
    </row>
    <row r="146" spans="1:5" x14ac:dyDescent="0.3">
      <c r="A146" s="33"/>
      <c r="B146" s="33"/>
      <c r="C146" s="33"/>
      <c r="D146" s="33"/>
      <c r="E146" s="33"/>
    </row>
    <row r="147" spans="1:5" x14ac:dyDescent="0.3">
      <c r="A147" s="33"/>
      <c r="B147" s="33"/>
      <c r="C147" s="33"/>
      <c r="D147" s="33"/>
      <c r="E147" s="33"/>
    </row>
    <row r="148" spans="1:5" x14ac:dyDescent="0.3">
      <c r="A148" s="33"/>
      <c r="B148" s="33"/>
      <c r="C148" s="33"/>
      <c r="D148" s="33"/>
      <c r="E148" s="33"/>
    </row>
    <row r="149" spans="1:5" x14ac:dyDescent="0.3">
      <c r="A149" s="33"/>
      <c r="B149" s="33"/>
      <c r="C149" s="33"/>
      <c r="D149" s="33"/>
      <c r="E149" s="33"/>
    </row>
    <row r="150" spans="1:5" x14ac:dyDescent="0.3">
      <c r="A150" s="33"/>
      <c r="B150" s="33"/>
      <c r="C150" s="33"/>
      <c r="D150" s="33"/>
      <c r="E150" s="33"/>
    </row>
    <row r="151" spans="1:5" x14ac:dyDescent="0.3">
      <c r="A151" s="33"/>
      <c r="B151" s="33"/>
      <c r="C151" s="33"/>
      <c r="D151" s="33"/>
      <c r="E151" s="33"/>
    </row>
    <row r="152" spans="1:5" x14ac:dyDescent="0.3">
      <c r="A152" s="33"/>
      <c r="B152" s="33"/>
      <c r="C152" s="33"/>
      <c r="D152" s="33"/>
      <c r="E152" s="33"/>
    </row>
    <row r="153" spans="1:5" x14ac:dyDescent="0.3">
      <c r="A153" s="33"/>
      <c r="B153" s="33"/>
      <c r="C153" s="33"/>
      <c r="D153" s="33"/>
      <c r="E153" s="33"/>
    </row>
    <row r="154" spans="1:5" x14ac:dyDescent="0.3">
      <c r="A154" s="33"/>
      <c r="B154" s="33"/>
      <c r="C154" s="33"/>
      <c r="D154" s="33"/>
      <c r="E154" s="33"/>
    </row>
    <row r="155" spans="1:5" x14ac:dyDescent="0.3">
      <c r="A155" s="33"/>
      <c r="B155" s="33"/>
      <c r="C155" s="33"/>
      <c r="D155" s="33"/>
      <c r="E155" s="33"/>
    </row>
    <row r="156" spans="1:5" x14ac:dyDescent="0.3">
      <c r="A156" s="33"/>
      <c r="B156" s="33"/>
      <c r="C156" s="33"/>
      <c r="D156" s="33"/>
      <c r="E156" s="33"/>
    </row>
    <row r="157" spans="1:5" x14ac:dyDescent="0.3">
      <c r="A157" s="33"/>
      <c r="B157" s="33"/>
      <c r="C157" s="33"/>
      <c r="D157" s="33"/>
      <c r="E157" s="33"/>
    </row>
    <row r="158" spans="1:5" x14ac:dyDescent="0.3">
      <c r="A158" s="33"/>
      <c r="B158" s="33"/>
      <c r="C158" s="33"/>
      <c r="D158" s="33"/>
      <c r="E158" s="33"/>
    </row>
    <row r="159" spans="1:5" x14ac:dyDescent="0.3">
      <c r="A159" s="33"/>
      <c r="B159" s="33"/>
      <c r="C159" s="33"/>
      <c r="D159" s="33"/>
      <c r="E159" s="33"/>
    </row>
    <row r="160" spans="1:5" x14ac:dyDescent="0.3">
      <c r="A160" s="33"/>
      <c r="B160" s="33"/>
      <c r="C160" s="33"/>
      <c r="D160" s="33"/>
      <c r="E160" s="33"/>
    </row>
    <row r="161" spans="1:5" x14ac:dyDescent="0.3">
      <c r="A161" s="33"/>
      <c r="B161" s="33"/>
      <c r="C161" s="33"/>
      <c r="D161" s="33"/>
      <c r="E161" s="33"/>
    </row>
    <row r="162" spans="1:5" x14ac:dyDescent="0.3">
      <c r="A162" s="33"/>
      <c r="B162" s="33"/>
      <c r="C162" s="33"/>
      <c r="D162" s="33"/>
      <c r="E162" s="33"/>
    </row>
    <row r="163" spans="1:5" x14ac:dyDescent="0.3">
      <c r="A163" s="33"/>
      <c r="B163" s="33"/>
      <c r="C163" s="33"/>
      <c r="D163" s="33"/>
      <c r="E163" s="33"/>
    </row>
    <row r="164" spans="1:5" x14ac:dyDescent="0.3">
      <c r="A164" s="33"/>
      <c r="B164" s="33"/>
      <c r="C164" s="33"/>
      <c r="D164" s="33"/>
      <c r="E164" s="33"/>
    </row>
    <row r="165" spans="1:5" x14ac:dyDescent="0.3">
      <c r="A165" s="33"/>
      <c r="B165" s="33"/>
      <c r="C165" s="33"/>
      <c r="D165" s="33"/>
      <c r="E165" s="33"/>
    </row>
    <row r="166" spans="1:5" x14ac:dyDescent="0.3">
      <c r="A166" s="33"/>
      <c r="B166" s="33"/>
      <c r="C166" s="33"/>
      <c r="D166" s="33"/>
      <c r="E166" s="33"/>
    </row>
    <row r="167" spans="1:5" x14ac:dyDescent="0.3">
      <c r="A167" s="33"/>
      <c r="B167" s="33"/>
      <c r="C167" s="33"/>
      <c r="D167" s="33"/>
      <c r="E167" s="33"/>
    </row>
    <row r="168" spans="1:5" x14ac:dyDescent="0.3">
      <c r="A168" s="33"/>
      <c r="B168" s="33"/>
      <c r="C168" s="33"/>
      <c r="D168" s="33"/>
      <c r="E168" s="33"/>
    </row>
    <row r="169" spans="1:5" x14ac:dyDescent="0.3">
      <c r="A169" s="33"/>
      <c r="B169" s="33"/>
      <c r="C169" s="33"/>
      <c r="D169" s="33"/>
      <c r="E169" s="33"/>
    </row>
    <row r="170" spans="1:5" x14ac:dyDescent="0.3">
      <c r="A170" s="33"/>
      <c r="B170" s="33"/>
      <c r="C170" s="33"/>
      <c r="D170" s="33"/>
      <c r="E170" s="33"/>
    </row>
    <row r="171" spans="1:5" x14ac:dyDescent="0.3">
      <c r="A171" s="33"/>
      <c r="B171" s="33"/>
      <c r="C171" s="33"/>
      <c r="D171" s="33"/>
      <c r="E171" s="33"/>
    </row>
    <row r="172" spans="1:5" x14ac:dyDescent="0.3">
      <c r="A172" s="33"/>
      <c r="B172" s="33"/>
      <c r="C172" s="33"/>
      <c r="D172" s="33"/>
      <c r="E172" s="33"/>
    </row>
    <row r="173" spans="1:5" x14ac:dyDescent="0.3">
      <c r="A173" s="33"/>
      <c r="B173" s="33"/>
      <c r="C173" s="33"/>
      <c r="D173" s="33"/>
      <c r="E173" s="33"/>
    </row>
    <row r="174" spans="1:5" x14ac:dyDescent="0.3">
      <c r="A174" s="33"/>
      <c r="B174" s="33"/>
      <c r="C174" s="33"/>
      <c r="D174" s="33"/>
      <c r="E174" s="33"/>
    </row>
    <row r="175" spans="1:5" x14ac:dyDescent="0.3">
      <c r="A175" s="33"/>
      <c r="B175" s="33"/>
      <c r="C175" s="33"/>
      <c r="D175" s="33"/>
      <c r="E175" s="33"/>
    </row>
    <row r="176" spans="1:5" x14ac:dyDescent="0.3">
      <c r="A176" s="33"/>
      <c r="B176" s="33"/>
      <c r="C176" s="33"/>
      <c r="D176" s="33"/>
      <c r="E176" s="33"/>
    </row>
    <row r="177" spans="1:5" x14ac:dyDescent="0.3">
      <c r="A177" s="33"/>
      <c r="B177" s="33"/>
      <c r="C177" s="33"/>
      <c r="D177" s="33"/>
      <c r="E177" s="33"/>
    </row>
    <row r="178" spans="1:5" x14ac:dyDescent="0.3">
      <c r="A178" s="33"/>
      <c r="B178" s="33"/>
      <c r="C178" s="33"/>
      <c r="D178" s="33"/>
      <c r="E178" s="33"/>
    </row>
    <row r="179" spans="1:5" x14ac:dyDescent="0.3">
      <c r="A179" s="33"/>
      <c r="B179" s="33"/>
      <c r="C179" s="33"/>
      <c r="D179" s="33"/>
      <c r="E179" s="33"/>
    </row>
    <row r="180" spans="1:5" x14ac:dyDescent="0.3">
      <c r="A180" s="33"/>
      <c r="B180" s="33"/>
      <c r="C180" s="33"/>
      <c r="D180" s="33"/>
      <c r="E180" s="33"/>
    </row>
    <row r="181" spans="1:5" x14ac:dyDescent="0.3">
      <c r="A181" s="33"/>
      <c r="B181" s="33"/>
      <c r="C181" s="33"/>
      <c r="D181" s="33"/>
      <c r="E181" s="33"/>
    </row>
    <row r="182" spans="1:5" x14ac:dyDescent="0.3">
      <c r="A182" s="33"/>
      <c r="B182" s="33"/>
      <c r="C182" s="33"/>
      <c r="D182" s="33"/>
      <c r="E182" s="33"/>
    </row>
    <row r="183" spans="1:5" x14ac:dyDescent="0.3">
      <c r="A183" s="33"/>
      <c r="B183" s="33"/>
      <c r="C183" s="33"/>
      <c r="D183" s="33"/>
      <c r="E183" s="33"/>
    </row>
    <row r="184" spans="1:5" x14ac:dyDescent="0.3">
      <c r="A184" s="33"/>
      <c r="B184" s="33"/>
      <c r="C184" s="33"/>
      <c r="D184" s="33"/>
      <c r="E184" s="33"/>
    </row>
    <row r="185" spans="1:5" x14ac:dyDescent="0.3">
      <c r="A185" s="33"/>
      <c r="B185" s="33"/>
      <c r="C185" s="33"/>
      <c r="D185" s="33"/>
      <c r="E185" s="33"/>
    </row>
    <row r="186" spans="1:5" x14ac:dyDescent="0.3">
      <c r="A186" s="33"/>
      <c r="B186" s="33"/>
      <c r="C186" s="33"/>
      <c r="D186" s="33"/>
      <c r="E186" s="33"/>
    </row>
    <row r="187" spans="1:5" x14ac:dyDescent="0.3">
      <c r="A187" s="33"/>
      <c r="B187" s="33"/>
      <c r="C187" s="33"/>
      <c r="D187" s="33"/>
      <c r="E187" s="33"/>
    </row>
    <row r="188" spans="1:5" x14ac:dyDescent="0.3">
      <c r="A188" s="33"/>
      <c r="B188" s="33"/>
      <c r="C188" s="33"/>
      <c r="D188" s="33"/>
      <c r="E188" s="33"/>
    </row>
    <row r="189" spans="1:5" x14ac:dyDescent="0.3">
      <c r="A189" s="33"/>
      <c r="B189" s="33"/>
      <c r="C189" s="33"/>
      <c r="D189" s="33"/>
      <c r="E189" s="33"/>
    </row>
    <row r="190" spans="1:5" x14ac:dyDescent="0.3">
      <c r="A190" s="33"/>
      <c r="B190" s="33"/>
      <c r="C190" s="33"/>
      <c r="D190" s="33"/>
      <c r="E190" s="33"/>
    </row>
    <row r="191" spans="1:5" x14ac:dyDescent="0.3">
      <c r="A191" s="33"/>
      <c r="B191" s="33"/>
      <c r="C191" s="33"/>
      <c r="D191" s="33"/>
      <c r="E191" s="33"/>
    </row>
    <row r="192" spans="1:5" x14ac:dyDescent="0.3">
      <c r="A192" s="33"/>
      <c r="B192" s="33"/>
      <c r="C192" s="33"/>
      <c r="D192" s="33"/>
      <c r="E192" s="33"/>
    </row>
    <row r="193" spans="1:5" x14ac:dyDescent="0.3">
      <c r="A193" s="33"/>
      <c r="B193" s="33"/>
      <c r="C193" s="33"/>
      <c r="D193" s="33"/>
      <c r="E193" s="33"/>
    </row>
    <row r="194" spans="1:5" x14ac:dyDescent="0.3">
      <c r="A194" s="33"/>
      <c r="B194" s="33"/>
      <c r="C194" s="33"/>
      <c r="D194" s="33"/>
      <c r="E194" s="33"/>
    </row>
    <row r="195" spans="1:5" x14ac:dyDescent="0.3">
      <c r="A195" s="33"/>
      <c r="B195" s="33"/>
      <c r="C195" s="33"/>
      <c r="D195" s="33"/>
      <c r="E195" s="33"/>
    </row>
    <row r="196" spans="1:5" x14ac:dyDescent="0.3">
      <c r="A196" s="33"/>
      <c r="B196" s="33"/>
      <c r="C196" s="33"/>
      <c r="D196" s="33"/>
      <c r="E196" s="33"/>
    </row>
    <row r="197" spans="1:5" x14ac:dyDescent="0.3">
      <c r="A197" s="33"/>
      <c r="B197" s="33"/>
      <c r="C197" s="33"/>
      <c r="D197" s="33"/>
      <c r="E197" s="33"/>
    </row>
    <row r="198" spans="1:5" x14ac:dyDescent="0.3">
      <c r="A198" s="33"/>
      <c r="B198" s="33"/>
      <c r="C198" s="33"/>
      <c r="D198" s="33"/>
      <c r="E198" s="33"/>
    </row>
    <row r="199" spans="1:5" x14ac:dyDescent="0.3">
      <c r="A199" s="33"/>
      <c r="B199" s="33"/>
      <c r="C199" s="33"/>
      <c r="D199" s="33"/>
      <c r="E199" s="33"/>
    </row>
    <row r="200" spans="1:5" x14ac:dyDescent="0.3">
      <c r="A200" s="33"/>
      <c r="B200" s="33"/>
      <c r="C200" s="33"/>
      <c r="D200" s="33"/>
      <c r="E200" s="33"/>
    </row>
    <row r="201" spans="1:5" x14ac:dyDescent="0.3">
      <c r="A201" s="33"/>
      <c r="B201" s="33"/>
      <c r="C201" s="33"/>
      <c r="D201" s="33"/>
      <c r="E201" s="33"/>
    </row>
    <row r="202" spans="1:5" x14ac:dyDescent="0.3">
      <c r="A202" s="33"/>
      <c r="B202" s="33"/>
      <c r="C202" s="33"/>
      <c r="D202" s="33"/>
      <c r="E202" s="33"/>
    </row>
    <row r="203" spans="1:5" x14ac:dyDescent="0.3">
      <c r="A203" s="33"/>
      <c r="B203" s="33"/>
      <c r="C203" s="33"/>
      <c r="D203" s="33"/>
      <c r="E203" s="33"/>
    </row>
    <row r="204" spans="1:5" x14ac:dyDescent="0.3">
      <c r="A204" s="33"/>
      <c r="B204" s="33"/>
      <c r="C204" s="33"/>
      <c r="D204" s="33"/>
      <c r="E204" s="33"/>
    </row>
    <row r="205" spans="1:5" x14ac:dyDescent="0.3">
      <c r="A205" s="33"/>
      <c r="B205" s="33"/>
      <c r="C205" s="33"/>
      <c r="D205" s="33"/>
      <c r="E205" s="33"/>
    </row>
    <row r="206" spans="1:5" x14ac:dyDescent="0.3">
      <c r="A206" s="33"/>
      <c r="B206" s="33"/>
      <c r="C206" s="33"/>
      <c r="D206" s="33"/>
      <c r="E206" s="33"/>
    </row>
    <row r="207" spans="1:5" x14ac:dyDescent="0.3">
      <c r="A207" s="33"/>
      <c r="B207" s="33"/>
      <c r="C207" s="33"/>
      <c r="D207" s="33"/>
      <c r="E207" s="33"/>
    </row>
    <row r="208" spans="1:5" x14ac:dyDescent="0.3">
      <c r="A208" s="33"/>
      <c r="B208" s="33"/>
      <c r="C208" s="33"/>
      <c r="D208" s="33"/>
      <c r="E208" s="33"/>
    </row>
    <row r="209" spans="1:5" x14ac:dyDescent="0.3">
      <c r="A209" s="33"/>
      <c r="B209" s="33"/>
      <c r="C209" s="33"/>
      <c r="D209" s="33"/>
      <c r="E209" s="33"/>
    </row>
    <row r="210" spans="1:5" x14ac:dyDescent="0.3">
      <c r="A210" s="33"/>
      <c r="B210" s="33"/>
      <c r="C210" s="33"/>
      <c r="D210" s="33"/>
      <c r="E210" s="33"/>
    </row>
    <row r="211" spans="1:5" x14ac:dyDescent="0.3">
      <c r="A211" s="33"/>
      <c r="B211" s="33"/>
      <c r="C211" s="33"/>
      <c r="D211" s="33"/>
      <c r="E211" s="33"/>
    </row>
    <row r="212" spans="1:5" x14ac:dyDescent="0.3">
      <c r="A212" s="33"/>
      <c r="B212" s="33"/>
      <c r="C212" s="33"/>
      <c r="D212" s="33"/>
      <c r="E212" s="33"/>
    </row>
    <row r="213" spans="1:5" x14ac:dyDescent="0.3">
      <c r="A213" s="33"/>
      <c r="B213" s="33"/>
      <c r="C213" s="33"/>
      <c r="D213" s="33"/>
      <c r="E213" s="33"/>
    </row>
    <row r="214" spans="1:5" x14ac:dyDescent="0.3">
      <c r="A214" s="33"/>
      <c r="B214" s="33"/>
      <c r="C214" s="33"/>
      <c r="D214" s="33"/>
      <c r="E214" s="33"/>
    </row>
    <row r="215" spans="1:5" x14ac:dyDescent="0.3">
      <c r="A215" s="33"/>
      <c r="B215" s="33"/>
      <c r="C215" s="33"/>
      <c r="D215" s="33"/>
      <c r="E215" s="33"/>
    </row>
    <row r="216" spans="1:5" x14ac:dyDescent="0.3">
      <c r="A216" s="33"/>
      <c r="B216" s="33"/>
      <c r="C216" s="33"/>
      <c r="D216" s="33"/>
      <c r="E216" s="33"/>
    </row>
    <row r="217" spans="1:5" x14ac:dyDescent="0.3">
      <c r="A217" s="33"/>
      <c r="B217" s="33"/>
      <c r="C217" s="33"/>
      <c r="D217" s="33"/>
      <c r="E217" s="33"/>
    </row>
    <row r="218" spans="1:5" x14ac:dyDescent="0.3">
      <c r="A218" s="33"/>
      <c r="B218" s="33"/>
      <c r="C218" s="33"/>
      <c r="D218" s="33"/>
      <c r="E218" s="33"/>
    </row>
    <row r="219" spans="1:5" x14ac:dyDescent="0.3">
      <c r="A219" s="33"/>
      <c r="B219" s="33"/>
      <c r="C219" s="33"/>
      <c r="D219" s="33"/>
      <c r="E219" s="33"/>
    </row>
    <row r="220" spans="1:5" x14ac:dyDescent="0.3">
      <c r="A220" s="33"/>
      <c r="B220" s="33"/>
      <c r="C220" s="33"/>
      <c r="D220" s="33"/>
      <c r="E220" s="33"/>
    </row>
    <row r="221" spans="1:5" x14ac:dyDescent="0.3">
      <c r="A221" s="33"/>
      <c r="B221" s="33"/>
      <c r="C221" s="33"/>
      <c r="D221" s="33"/>
      <c r="E221" s="33"/>
    </row>
    <row r="222" spans="1:5" x14ac:dyDescent="0.3">
      <c r="A222" s="33"/>
      <c r="B222" s="33"/>
      <c r="C222" s="33"/>
      <c r="D222" s="33"/>
      <c r="E222" s="33"/>
    </row>
    <row r="223" spans="1:5" x14ac:dyDescent="0.3">
      <c r="A223" s="33"/>
      <c r="B223" s="33"/>
      <c r="C223" s="33"/>
      <c r="D223" s="33"/>
      <c r="E223" s="33"/>
    </row>
    <row r="224" spans="1:5" x14ac:dyDescent="0.3">
      <c r="A224" s="33"/>
      <c r="B224" s="33"/>
      <c r="C224" s="33"/>
      <c r="D224" s="33"/>
      <c r="E224" s="33"/>
    </row>
    <row r="225" spans="1:5" x14ac:dyDescent="0.3">
      <c r="A225" s="33"/>
      <c r="B225" s="33"/>
      <c r="C225" s="33"/>
      <c r="D225" s="33"/>
      <c r="E225" s="33"/>
    </row>
    <row r="226" spans="1:5" x14ac:dyDescent="0.3">
      <c r="A226" s="33"/>
      <c r="B226" s="33"/>
      <c r="C226" s="33"/>
      <c r="D226" s="33"/>
      <c r="E226" s="33"/>
    </row>
    <row r="227" spans="1:5" x14ac:dyDescent="0.3">
      <c r="A227" s="33"/>
      <c r="B227" s="33"/>
      <c r="C227" s="33"/>
      <c r="D227" s="33"/>
      <c r="E227" s="33"/>
    </row>
    <row r="228" spans="1:5" x14ac:dyDescent="0.3">
      <c r="A228" s="33"/>
      <c r="B228" s="33"/>
      <c r="C228" s="33"/>
      <c r="D228" s="33"/>
      <c r="E228" s="33"/>
    </row>
    <row r="229" spans="1:5" x14ac:dyDescent="0.3">
      <c r="A229" s="33"/>
      <c r="B229" s="33"/>
      <c r="C229" s="33"/>
      <c r="D229" s="33"/>
      <c r="E229" s="33"/>
    </row>
    <row r="230" spans="1:5" x14ac:dyDescent="0.3">
      <c r="A230" s="33"/>
      <c r="B230" s="33"/>
      <c r="C230" s="33"/>
      <c r="D230" s="33"/>
      <c r="E230" s="33"/>
    </row>
    <row r="231" spans="1:5" x14ac:dyDescent="0.3">
      <c r="A231" s="33"/>
      <c r="B231" s="33"/>
      <c r="C231" s="33"/>
      <c r="D231" s="33"/>
      <c r="E231" s="33"/>
    </row>
    <row r="232" spans="1:5" x14ac:dyDescent="0.3">
      <c r="A232" s="33"/>
      <c r="B232" s="33"/>
      <c r="C232" s="33"/>
      <c r="D232" s="33"/>
      <c r="E232" s="33"/>
    </row>
    <row r="233" spans="1:5" x14ac:dyDescent="0.3">
      <c r="A233" s="33"/>
      <c r="B233" s="33"/>
      <c r="C233" s="33"/>
      <c r="D233" s="33"/>
      <c r="E233" s="33"/>
    </row>
    <row r="234" spans="1:5" x14ac:dyDescent="0.3">
      <c r="A234" s="33"/>
      <c r="B234" s="33"/>
      <c r="C234" s="33"/>
      <c r="D234" s="33"/>
      <c r="E234" s="33"/>
    </row>
    <row r="235" spans="1:5" x14ac:dyDescent="0.3">
      <c r="A235" s="33"/>
      <c r="B235" s="33"/>
      <c r="C235" s="33"/>
      <c r="D235" s="33"/>
      <c r="E235" s="33"/>
    </row>
    <row r="236" spans="1:5" x14ac:dyDescent="0.3">
      <c r="A236" s="33"/>
      <c r="B236" s="33"/>
      <c r="C236" s="33"/>
      <c r="D236" s="33"/>
      <c r="E236" s="33"/>
    </row>
    <row r="237" spans="1:5" x14ac:dyDescent="0.3">
      <c r="A237" s="33"/>
      <c r="B237" s="33"/>
      <c r="C237" s="33"/>
      <c r="D237" s="33"/>
      <c r="E237" s="33"/>
    </row>
    <row r="238" spans="1:5" x14ac:dyDescent="0.3">
      <c r="A238" s="33"/>
      <c r="B238" s="33"/>
      <c r="C238" s="33"/>
      <c r="D238" s="33"/>
      <c r="E238" s="33"/>
    </row>
    <row r="239" spans="1:5" x14ac:dyDescent="0.3">
      <c r="A239" s="33"/>
      <c r="B239" s="33"/>
      <c r="C239" s="33"/>
      <c r="D239" s="33"/>
      <c r="E239" s="33"/>
    </row>
    <row r="240" spans="1:5" x14ac:dyDescent="0.3">
      <c r="A240" s="33"/>
      <c r="B240" s="33"/>
      <c r="C240" s="33"/>
      <c r="D240" s="33"/>
      <c r="E240" s="33"/>
    </row>
    <row r="241" spans="1:5" x14ac:dyDescent="0.3">
      <c r="A241" s="33"/>
      <c r="B241" s="33"/>
      <c r="C241" s="33"/>
      <c r="D241" s="33"/>
      <c r="E241" s="33"/>
    </row>
    <row r="242" spans="1:5" x14ac:dyDescent="0.3">
      <c r="A242" s="33"/>
      <c r="B242" s="33"/>
      <c r="C242" s="33"/>
      <c r="D242" s="33"/>
      <c r="E242" s="33"/>
    </row>
    <row r="243" spans="1:5" x14ac:dyDescent="0.3">
      <c r="A243" s="33"/>
      <c r="B243" s="33"/>
      <c r="C243" s="33"/>
      <c r="D243" s="33"/>
      <c r="E243" s="33"/>
    </row>
    <row r="244" spans="1:5" x14ac:dyDescent="0.3">
      <c r="A244" s="33"/>
      <c r="B244" s="33"/>
      <c r="C244" s="33"/>
      <c r="D244" s="33"/>
      <c r="E244" s="33"/>
    </row>
    <row r="245" spans="1:5" x14ac:dyDescent="0.3">
      <c r="A245" s="33"/>
      <c r="B245" s="33"/>
      <c r="C245" s="33"/>
      <c r="D245" s="33"/>
      <c r="E245" s="33"/>
    </row>
    <row r="246" spans="1:5" x14ac:dyDescent="0.3">
      <c r="A246" s="33"/>
      <c r="B246" s="33"/>
      <c r="C246" s="33"/>
      <c r="D246" s="33"/>
      <c r="E246" s="33"/>
    </row>
    <row r="247" spans="1:5" x14ac:dyDescent="0.3">
      <c r="A247" s="33"/>
      <c r="B247" s="33"/>
      <c r="C247" s="33"/>
      <c r="D247" s="33"/>
      <c r="E247" s="33"/>
    </row>
    <row r="248" spans="1:5" x14ac:dyDescent="0.3">
      <c r="A248" s="33"/>
      <c r="B248" s="33"/>
      <c r="C248" s="33"/>
      <c r="D248" s="33"/>
      <c r="E248" s="33"/>
    </row>
    <row r="249" spans="1:5" x14ac:dyDescent="0.3">
      <c r="A249" s="33"/>
      <c r="B249" s="33"/>
      <c r="C249" s="33"/>
      <c r="D249" s="33"/>
      <c r="E249" s="33"/>
    </row>
    <row r="250" spans="1:5" x14ac:dyDescent="0.3">
      <c r="A250" s="33"/>
      <c r="B250" s="33"/>
      <c r="C250" s="33"/>
      <c r="D250" s="33"/>
      <c r="E250" s="33"/>
    </row>
    <row r="251" spans="1:5" x14ac:dyDescent="0.3">
      <c r="A251" s="33"/>
      <c r="B251" s="33"/>
      <c r="C251" s="33"/>
      <c r="D251" s="33"/>
      <c r="E251" s="33"/>
    </row>
    <row r="252" spans="1:5" x14ac:dyDescent="0.3">
      <c r="A252" s="33"/>
      <c r="B252" s="33"/>
      <c r="C252" s="33"/>
      <c r="D252" s="33"/>
      <c r="E252" s="33"/>
    </row>
    <row r="253" spans="1:5" x14ac:dyDescent="0.3">
      <c r="A253" s="33"/>
      <c r="B253" s="33"/>
      <c r="C253" s="33"/>
      <c r="D253" s="33"/>
      <c r="E253" s="33"/>
    </row>
    <row r="254" spans="1:5" x14ac:dyDescent="0.3">
      <c r="A254" s="33"/>
      <c r="B254" s="33"/>
      <c r="C254" s="33"/>
      <c r="D254" s="33"/>
      <c r="E254" s="33"/>
    </row>
    <row r="255" spans="1:5" x14ac:dyDescent="0.3">
      <c r="A255" s="33"/>
      <c r="B255" s="33"/>
      <c r="C255" s="33"/>
      <c r="D255" s="33"/>
      <c r="E255" s="33"/>
    </row>
    <row r="256" spans="1:5" x14ac:dyDescent="0.3">
      <c r="A256" s="33"/>
      <c r="B256" s="33"/>
      <c r="C256" s="33"/>
      <c r="D256" s="33"/>
      <c r="E256" s="33"/>
    </row>
    <row r="257" spans="1:5" x14ac:dyDescent="0.3">
      <c r="A257" s="33"/>
      <c r="B257" s="33"/>
      <c r="C257" s="33"/>
      <c r="D257" s="33"/>
      <c r="E257" s="33"/>
    </row>
    <row r="258" spans="1:5" x14ac:dyDescent="0.3">
      <c r="A258" s="33"/>
      <c r="B258" s="33"/>
      <c r="C258" s="33"/>
      <c r="D258" s="33"/>
      <c r="E258" s="33"/>
    </row>
    <row r="259" spans="1:5" x14ac:dyDescent="0.3">
      <c r="A259" s="33"/>
      <c r="B259" s="33"/>
      <c r="C259" s="33"/>
      <c r="D259" s="33"/>
      <c r="E259" s="33"/>
    </row>
    <row r="260" spans="1:5" x14ac:dyDescent="0.3">
      <c r="A260" s="33"/>
      <c r="B260" s="33"/>
      <c r="C260" s="33"/>
      <c r="D260" s="33"/>
      <c r="E260" s="33"/>
    </row>
    <row r="261" spans="1:5" x14ac:dyDescent="0.3">
      <c r="A261" s="33"/>
      <c r="B261" s="33"/>
      <c r="C261" s="33"/>
      <c r="D261" s="33"/>
      <c r="E261" s="33"/>
    </row>
    <row r="262" spans="1:5" x14ac:dyDescent="0.3">
      <c r="A262" s="33"/>
      <c r="B262" s="33"/>
      <c r="C262" s="33"/>
      <c r="D262" s="33"/>
      <c r="E262" s="33"/>
    </row>
    <row r="263" spans="1:5" x14ac:dyDescent="0.3">
      <c r="A263" s="33"/>
      <c r="B263" s="33"/>
      <c r="C263" s="33"/>
      <c r="D263" s="33"/>
      <c r="E263" s="33"/>
    </row>
    <row r="264" spans="1:5" x14ac:dyDescent="0.3">
      <c r="A264" s="33"/>
      <c r="B264" s="33"/>
      <c r="C264" s="33"/>
      <c r="D264" s="33"/>
      <c r="E264" s="33"/>
    </row>
    <row r="265" spans="1:5" x14ac:dyDescent="0.3">
      <c r="A265" s="33"/>
      <c r="B265" s="33"/>
      <c r="C265" s="33"/>
      <c r="D265" s="33"/>
      <c r="E265" s="33"/>
    </row>
    <row r="266" spans="1:5" x14ac:dyDescent="0.3">
      <c r="A266" s="33"/>
      <c r="B266" s="33"/>
      <c r="C266" s="33"/>
      <c r="D266" s="33"/>
      <c r="E266" s="33"/>
    </row>
    <row r="267" spans="1:5" x14ac:dyDescent="0.3">
      <c r="A267" s="33"/>
      <c r="B267" s="33"/>
      <c r="C267" s="33"/>
      <c r="D267" s="33"/>
      <c r="E267" s="33"/>
    </row>
    <row r="268" spans="1:5" x14ac:dyDescent="0.3">
      <c r="A268" s="33"/>
      <c r="B268" s="33"/>
      <c r="C268" s="33"/>
      <c r="D268" s="33"/>
      <c r="E268" s="33"/>
    </row>
    <row r="269" spans="1:5" x14ac:dyDescent="0.3">
      <c r="A269" s="33"/>
      <c r="B269" s="33"/>
      <c r="C269" s="33"/>
      <c r="D269" s="33"/>
      <c r="E269" s="33"/>
    </row>
    <row r="270" spans="1:5" x14ac:dyDescent="0.3">
      <c r="A270" s="33"/>
      <c r="B270" s="33"/>
      <c r="C270" s="33"/>
      <c r="D270" s="33"/>
      <c r="E270" s="33"/>
    </row>
    <row r="271" spans="1:5" x14ac:dyDescent="0.3">
      <c r="A271" s="33"/>
      <c r="B271" s="33"/>
      <c r="C271" s="33"/>
      <c r="D271" s="33"/>
      <c r="E271" s="33"/>
    </row>
    <row r="272" spans="1:5" x14ac:dyDescent="0.3">
      <c r="A272" s="33"/>
      <c r="B272" s="33"/>
      <c r="C272" s="33"/>
      <c r="D272" s="33"/>
      <c r="E272" s="33"/>
    </row>
    <row r="273" spans="1:5" x14ac:dyDescent="0.3">
      <c r="A273" s="33"/>
      <c r="B273" s="33"/>
      <c r="C273" s="33"/>
      <c r="D273" s="33"/>
      <c r="E273" s="33"/>
    </row>
    <row r="274" spans="1:5" x14ac:dyDescent="0.3">
      <c r="A274" s="33"/>
      <c r="B274" s="33"/>
      <c r="C274" s="33"/>
      <c r="D274" s="33"/>
      <c r="E274" s="33"/>
    </row>
    <row r="275" spans="1:5" x14ac:dyDescent="0.3">
      <c r="A275" s="33"/>
      <c r="B275" s="33"/>
      <c r="C275" s="33"/>
      <c r="D275" s="33"/>
      <c r="E275" s="33"/>
    </row>
    <row r="276" spans="1:5" x14ac:dyDescent="0.3">
      <c r="A276" s="33"/>
      <c r="B276" s="33"/>
      <c r="C276" s="33"/>
      <c r="D276" s="33"/>
      <c r="E276" s="33"/>
    </row>
    <row r="277" spans="1:5" x14ac:dyDescent="0.3">
      <c r="A277" s="33"/>
      <c r="B277" s="33"/>
      <c r="C277" s="33"/>
      <c r="D277" s="33"/>
      <c r="E277" s="33"/>
    </row>
    <row r="278" spans="1:5" x14ac:dyDescent="0.3">
      <c r="A278" s="33"/>
      <c r="B278" s="33"/>
      <c r="C278" s="33"/>
      <c r="D278" s="33"/>
      <c r="E278" s="33"/>
    </row>
    <row r="279" spans="1:5" x14ac:dyDescent="0.3">
      <c r="A279" s="33"/>
      <c r="B279" s="33"/>
      <c r="C279" s="33"/>
      <c r="D279" s="33"/>
      <c r="E279" s="33"/>
    </row>
    <row r="280" spans="1:5" x14ac:dyDescent="0.3">
      <c r="A280" s="33"/>
      <c r="B280" s="33"/>
      <c r="C280" s="33"/>
      <c r="D280" s="33"/>
      <c r="E280" s="33"/>
    </row>
    <row r="281" spans="1:5" x14ac:dyDescent="0.3">
      <c r="A281" s="33"/>
      <c r="B281" s="33"/>
      <c r="C281" s="33"/>
      <c r="D281" s="33"/>
      <c r="E281" s="33"/>
    </row>
    <row r="282" spans="1:5" x14ac:dyDescent="0.3">
      <c r="A282" s="33"/>
      <c r="B282" s="33"/>
      <c r="C282" s="33"/>
      <c r="D282" s="33"/>
      <c r="E282" s="33"/>
    </row>
    <row r="283" spans="1:5" x14ac:dyDescent="0.3">
      <c r="A283" s="33"/>
      <c r="B283" s="33"/>
      <c r="C283" s="33"/>
      <c r="D283" s="33"/>
      <c r="E283" s="33"/>
    </row>
    <row r="284" spans="1:5" x14ac:dyDescent="0.3">
      <c r="A284" s="33"/>
      <c r="B284" s="33"/>
      <c r="C284" s="33"/>
      <c r="D284" s="33"/>
      <c r="E284" s="33"/>
    </row>
    <row r="285" spans="1:5" x14ac:dyDescent="0.3">
      <c r="A285" s="33"/>
      <c r="B285" s="33"/>
      <c r="C285" s="33"/>
      <c r="D285" s="33"/>
      <c r="E285" s="33"/>
    </row>
    <row r="286" spans="1:5" x14ac:dyDescent="0.3">
      <c r="A286" s="33"/>
      <c r="B286" s="33"/>
      <c r="C286" s="33"/>
      <c r="D286" s="33"/>
      <c r="E286" s="33"/>
    </row>
    <row r="287" spans="1:5" x14ac:dyDescent="0.3">
      <c r="A287" s="33"/>
      <c r="B287" s="33"/>
      <c r="C287" s="33"/>
      <c r="D287" s="33"/>
      <c r="E287" s="33"/>
    </row>
    <row r="288" spans="1:5" x14ac:dyDescent="0.3">
      <c r="A288" s="33"/>
      <c r="B288" s="33"/>
      <c r="C288" s="33"/>
      <c r="D288" s="33"/>
      <c r="E288" s="33"/>
    </row>
    <row r="289" spans="1:5" x14ac:dyDescent="0.3">
      <c r="A289" s="33"/>
      <c r="B289" s="33"/>
      <c r="C289" s="33"/>
      <c r="D289" s="33"/>
      <c r="E289" s="33"/>
    </row>
    <row r="290" spans="1:5" x14ac:dyDescent="0.3">
      <c r="A290" s="33"/>
      <c r="B290" s="33"/>
      <c r="C290" s="33"/>
      <c r="D290" s="33"/>
      <c r="E290" s="33"/>
    </row>
    <row r="291" spans="1:5" x14ac:dyDescent="0.3">
      <c r="A291" s="33"/>
      <c r="B291" s="33"/>
      <c r="C291" s="33"/>
      <c r="D291" s="33"/>
      <c r="E291" s="33"/>
    </row>
    <row r="292" spans="1:5" x14ac:dyDescent="0.3">
      <c r="A292" s="33"/>
      <c r="B292" s="33"/>
      <c r="C292" s="33"/>
      <c r="D292" s="33"/>
      <c r="E292" s="33"/>
    </row>
    <row r="293" spans="1:5" x14ac:dyDescent="0.3">
      <c r="A293" s="33"/>
      <c r="B293" s="33"/>
      <c r="C293" s="33"/>
      <c r="D293" s="33"/>
      <c r="E293" s="33"/>
    </row>
    <row r="294" spans="1:5" x14ac:dyDescent="0.3">
      <c r="A294" s="33"/>
      <c r="B294" s="33"/>
      <c r="C294" s="33"/>
      <c r="D294" s="33"/>
      <c r="E294" s="33"/>
    </row>
    <row r="295" spans="1:5" x14ac:dyDescent="0.3">
      <c r="A295" s="33"/>
      <c r="B295" s="33"/>
      <c r="C295" s="33"/>
      <c r="D295" s="33"/>
      <c r="E295" s="33"/>
    </row>
    <row r="296" spans="1:5" x14ac:dyDescent="0.3">
      <c r="A296" s="33"/>
      <c r="B296" s="33"/>
      <c r="C296" s="33"/>
      <c r="D296" s="33"/>
      <c r="E296" s="33"/>
    </row>
    <row r="297" spans="1:5" x14ac:dyDescent="0.3">
      <c r="A297" s="33"/>
      <c r="B297" s="33"/>
      <c r="C297" s="33"/>
      <c r="D297" s="33"/>
      <c r="E297" s="33"/>
    </row>
    <row r="298" spans="1:5" x14ac:dyDescent="0.3">
      <c r="A298" s="33"/>
      <c r="B298" s="33"/>
      <c r="C298" s="33"/>
      <c r="D298" s="33"/>
      <c r="E298" s="33"/>
    </row>
    <row r="299" spans="1:5" x14ac:dyDescent="0.3">
      <c r="A299" s="33"/>
      <c r="B299" s="33"/>
      <c r="C299" s="33"/>
      <c r="D299" s="33"/>
      <c r="E299" s="33"/>
    </row>
    <row r="300" spans="1:5" x14ac:dyDescent="0.3">
      <c r="A300" s="33"/>
      <c r="B300" s="33"/>
      <c r="C300" s="33"/>
      <c r="D300" s="33"/>
      <c r="E300" s="33"/>
    </row>
    <row r="301" spans="1:5" x14ac:dyDescent="0.3">
      <c r="A301" s="33"/>
      <c r="B301" s="33"/>
      <c r="C301" s="33"/>
      <c r="D301" s="33"/>
      <c r="E301" s="33"/>
    </row>
    <row r="302" spans="1:5" x14ac:dyDescent="0.3">
      <c r="A302" s="33"/>
      <c r="B302" s="33"/>
      <c r="C302" s="33"/>
      <c r="D302" s="33"/>
      <c r="E302" s="33"/>
    </row>
    <row r="303" spans="1:5" x14ac:dyDescent="0.3">
      <c r="A303" s="33"/>
      <c r="B303" s="33"/>
      <c r="C303" s="33"/>
      <c r="D303" s="33"/>
      <c r="E303" s="33"/>
    </row>
    <row r="304" spans="1:5" x14ac:dyDescent="0.3">
      <c r="A304" s="33"/>
      <c r="B304" s="33"/>
      <c r="C304" s="33"/>
      <c r="D304" s="33"/>
      <c r="E304" s="33"/>
    </row>
    <row r="305" spans="1:5" x14ac:dyDescent="0.3">
      <c r="A305" s="33"/>
      <c r="B305" s="33"/>
      <c r="C305" s="33"/>
      <c r="D305" s="33"/>
      <c r="E305" s="33"/>
    </row>
    <row r="306" spans="1:5" x14ac:dyDescent="0.3">
      <c r="A306" s="33"/>
      <c r="B306" s="33"/>
      <c r="C306" s="33"/>
      <c r="D306" s="33"/>
      <c r="E306" s="33"/>
    </row>
    <row r="307" spans="1:5" x14ac:dyDescent="0.3">
      <c r="A307" s="33"/>
      <c r="B307" s="33"/>
      <c r="C307" s="33"/>
      <c r="D307" s="33"/>
      <c r="E307" s="33"/>
    </row>
    <row r="308" spans="1:5" x14ac:dyDescent="0.3">
      <c r="A308" s="33"/>
      <c r="B308" s="33"/>
      <c r="C308" s="33"/>
      <c r="D308" s="33"/>
      <c r="E308" s="33"/>
    </row>
    <row r="309" spans="1:5" x14ac:dyDescent="0.3">
      <c r="A309" s="33"/>
      <c r="B309" s="33"/>
      <c r="C309" s="33"/>
      <c r="D309" s="33"/>
      <c r="E309" s="33"/>
    </row>
    <row r="310" spans="1:5" x14ac:dyDescent="0.3">
      <c r="A310" s="33"/>
      <c r="B310" s="33"/>
      <c r="C310" s="33"/>
      <c r="D310" s="33"/>
      <c r="E310" s="33"/>
    </row>
    <row r="311" spans="1:5" x14ac:dyDescent="0.3">
      <c r="A311" s="33"/>
      <c r="B311" s="33"/>
      <c r="C311" s="33"/>
      <c r="D311" s="33"/>
      <c r="E311" s="33"/>
    </row>
    <row r="312" spans="1:5" x14ac:dyDescent="0.3">
      <c r="A312" s="33"/>
      <c r="B312" s="33"/>
      <c r="C312" s="33"/>
      <c r="D312" s="33"/>
      <c r="E312" s="33"/>
    </row>
    <row r="313" spans="1:5" x14ac:dyDescent="0.3">
      <c r="A313" s="33"/>
      <c r="B313" s="33"/>
      <c r="C313" s="33"/>
      <c r="D313" s="33"/>
      <c r="E313" s="33"/>
    </row>
    <row r="314" spans="1:5" x14ac:dyDescent="0.3">
      <c r="A314" s="33"/>
      <c r="B314" s="33"/>
      <c r="C314" s="33"/>
      <c r="D314" s="33"/>
      <c r="E314" s="33"/>
    </row>
    <row r="315" spans="1:5" x14ac:dyDescent="0.3">
      <c r="A315" s="33"/>
      <c r="B315" s="33"/>
      <c r="C315" s="33"/>
      <c r="D315" s="33"/>
      <c r="E315" s="33"/>
    </row>
    <row r="316" spans="1:5" x14ac:dyDescent="0.3">
      <c r="A316" s="33"/>
      <c r="B316" s="33"/>
      <c r="C316" s="33"/>
      <c r="D316" s="33"/>
      <c r="E316" s="33"/>
    </row>
    <row r="317" spans="1:5" x14ac:dyDescent="0.3">
      <c r="A317" s="33"/>
      <c r="B317" s="33"/>
      <c r="C317" s="33"/>
      <c r="D317" s="33"/>
      <c r="E317" s="33"/>
    </row>
    <row r="318" spans="1:5" x14ac:dyDescent="0.3">
      <c r="A318" s="33"/>
      <c r="B318" s="33"/>
      <c r="C318" s="33"/>
      <c r="D318" s="33"/>
      <c r="E318" s="33"/>
    </row>
    <row r="319" spans="1:5" x14ac:dyDescent="0.3">
      <c r="A319" s="33"/>
      <c r="B319" s="33"/>
      <c r="C319" s="33"/>
      <c r="D319" s="33"/>
      <c r="E319" s="33"/>
    </row>
    <row r="320" spans="1:5" x14ac:dyDescent="0.3">
      <c r="A320" s="33"/>
      <c r="B320" s="33"/>
      <c r="C320" s="33"/>
      <c r="D320" s="33"/>
      <c r="E320" s="33"/>
    </row>
    <row r="321" spans="1:5" x14ac:dyDescent="0.3">
      <c r="A321" s="33"/>
      <c r="B321" s="33"/>
      <c r="C321" s="33"/>
      <c r="D321" s="33"/>
      <c r="E321" s="33"/>
    </row>
    <row r="322" spans="1:5" x14ac:dyDescent="0.3">
      <c r="A322" s="33"/>
      <c r="B322" s="33"/>
      <c r="C322" s="33"/>
      <c r="D322" s="33"/>
      <c r="E322" s="33"/>
    </row>
    <row r="323" spans="1:5" x14ac:dyDescent="0.3">
      <c r="A323" s="33"/>
      <c r="B323" s="33"/>
      <c r="C323" s="33"/>
      <c r="D323" s="33"/>
      <c r="E323" s="33"/>
    </row>
    <row r="324" spans="1:5" x14ac:dyDescent="0.3">
      <c r="A324" s="33"/>
      <c r="B324" s="33"/>
      <c r="C324" s="33"/>
      <c r="D324" s="33"/>
      <c r="E324" s="33"/>
    </row>
    <row r="325" spans="1:5" x14ac:dyDescent="0.3">
      <c r="A325" s="33"/>
      <c r="B325" s="33"/>
      <c r="C325" s="33"/>
      <c r="D325" s="33"/>
      <c r="E325" s="33"/>
    </row>
    <row r="326" spans="1:5" x14ac:dyDescent="0.3">
      <c r="A326" s="33"/>
      <c r="B326" s="33"/>
      <c r="C326" s="33"/>
      <c r="D326" s="33"/>
      <c r="E326" s="33"/>
    </row>
    <row r="327" spans="1:5" x14ac:dyDescent="0.3">
      <c r="A327" s="33"/>
      <c r="B327" s="33"/>
      <c r="C327" s="33"/>
      <c r="D327" s="33"/>
      <c r="E327" s="33"/>
    </row>
    <row r="328" spans="1:5" x14ac:dyDescent="0.3">
      <c r="A328" s="33"/>
      <c r="B328" s="33"/>
      <c r="C328" s="33"/>
      <c r="D328" s="33"/>
      <c r="E328" s="33"/>
    </row>
    <row r="329" spans="1:5" x14ac:dyDescent="0.3">
      <c r="A329" s="33"/>
      <c r="B329" s="33"/>
      <c r="C329" s="33"/>
      <c r="D329" s="33"/>
      <c r="E329" s="33"/>
    </row>
    <row r="330" spans="1:5" x14ac:dyDescent="0.3">
      <c r="A330" s="33"/>
      <c r="B330" s="33"/>
      <c r="C330" s="33"/>
      <c r="D330" s="33"/>
      <c r="E330" s="33"/>
    </row>
    <row r="331" spans="1:5" x14ac:dyDescent="0.3">
      <c r="A331" s="33"/>
      <c r="B331" s="33"/>
      <c r="C331" s="33"/>
      <c r="D331" s="33"/>
      <c r="E331" s="33"/>
    </row>
    <row r="332" spans="1:5" x14ac:dyDescent="0.3">
      <c r="A332" s="33"/>
      <c r="B332" s="33"/>
      <c r="C332" s="33"/>
      <c r="D332" s="33"/>
      <c r="E332" s="33"/>
    </row>
    <row r="333" spans="1:5" x14ac:dyDescent="0.3">
      <c r="A333" s="33"/>
      <c r="B333" s="33"/>
      <c r="C333" s="33"/>
      <c r="D333" s="33"/>
      <c r="E333" s="33"/>
    </row>
    <row r="334" spans="1:5" x14ac:dyDescent="0.3">
      <c r="A334" s="33"/>
      <c r="B334" s="33"/>
      <c r="C334" s="33"/>
      <c r="D334" s="33"/>
      <c r="E334" s="33"/>
    </row>
    <row r="335" spans="1:5" x14ac:dyDescent="0.3">
      <c r="A335" s="33"/>
      <c r="B335" s="33"/>
      <c r="C335" s="33"/>
      <c r="D335" s="33"/>
      <c r="E335" s="33"/>
    </row>
    <row r="336" spans="1:5" x14ac:dyDescent="0.3">
      <c r="A336" s="33"/>
      <c r="B336" s="33"/>
      <c r="C336" s="33"/>
      <c r="D336" s="33"/>
      <c r="E336" s="33"/>
    </row>
    <row r="337" spans="1:5" x14ac:dyDescent="0.3">
      <c r="A337" s="33"/>
      <c r="B337" s="33"/>
      <c r="C337" s="33"/>
      <c r="D337" s="33"/>
      <c r="E337" s="33"/>
    </row>
    <row r="338" spans="1:5" x14ac:dyDescent="0.3">
      <c r="A338" s="33"/>
      <c r="B338" s="33"/>
      <c r="C338" s="33"/>
      <c r="D338" s="33"/>
      <c r="E338" s="33"/>
    </row>
    <row r="339" spans="1:5" x14ac:dyDescent="0.3">
      <c r="A339" s="33"/>
      <c r="B339" s="33"/>
      <c r="C339" s="33"/>
      <c r="D339" s="33"/>
      <c r="E339" s="33"/>
    </row>
    <row r="340" spans="1:5" x14ac:dyDescent="0.3">
      <c r="A340" s="33"/>
      <c r="B340" s="33"/>
      <c r="C340" s="33"/>
      <c r="D340" s="33"/>
      <c r="E340" s="33"/>
    </row>
    <row r="341" spans="1:5" x14ac:dyDescent="0.3">
      <c r="A341" s="33"/>
      <c r="B341" s="33"/>
      <c r="C341" s="33"/>
      <c r="D341" s="33"/>
      <c r="E341" s="33"/>
    </row>
    <row r="342" spans="1:5" x14ac:dyDescent="0.3">
      <c r="A342" s="33"/>
      <c r="B342" s="33"/>
      <c r="C342" s="33"/>
      <c r="D342" s="33"/>
      <c r="E342" s="33"/>
    </row>
    <row r="343" spans="1:5" x14ac:dyDescent="0.3">
      <c r="A343" s="33"/>
      <c r="B343" s="33"/>
      <c r="C343" s="33"/>
      <c r="D343" s="33"/>
      <c r="E343" s="33"/>
    </row>
    <row r="344" spans="1:5" x14ac:dyDescent="0.3">
      <c r="A344" s="33"/>
      <c r="B344" s="33"/>
      <c r="C344" s="33"/>
      <c r="D344" s="33"/>
      <c r="E344" s="33"/>
    </row>
    <row r="345" spans="1:5" x14ac:dyDescent="0.3">
      <c r="A345" s="33"/>
      <c r="B345" s="33"/>
      <c r="C345" s="33"/>
      <c r="D345" s="33"/>
      <c r="E345" s="33"/>
    </row>
    <row r="346" spans="1:5" x14ac:dyDescent="0.3">
      <c r="A346" s="33"/>
      <c r="B346" s="33"/>
      <c r="C346" s="33"/>
      <c r="D346" s="33"/>
      <c r="E346" s="33"/>
    </row>
    <row r="347" spans="1:5" x14ac:dyDescent="0.3">
      <c r="A347" s="33"/>
      <c r="B347" s="33"/>
      <c r="C347" s="33"/>
      <c r="D347" s="33"/>
      <c r="E347" s="33"/>
    </row>
    <row r="348" spans="1:5" x14ac:dyDescent="0.3">
      <c r="A348" s="33"/>
      <c r="B348" s="33"/>
      <c r="C348" s="33"/>
      <c r="D348" s="33"/>
      <c r="E348" s="33"/>
    </row>
    <row r="349" spans="1:5" x14ac:dyDescent="0.3">
      <c r="A349" s="33"/>
      <c r="B349" s="33"/>
      <c r="C349" s="33"/>
      <c r="D349" s="33"/>
      <c r="E349" s="33"/>
    </row>
    <row r="350" spans="1:5" x14ac:dyDescent="0.3">
      <c r="A350" s="33"/>
      <c r="B350" s="33"/>
      <c r="C350" s="33"/>
      <c r="D350" s="33"/>
      <c r="E350" s="33"/>
    </row>
    <row r="351" spans="1:5" x14ac:dyDescent="0.3">
      <c r="A351" s="33"/>
      <c r="B351" s="33"/>
      <c r="C351" s="33"/>
      <c r="D351" s="33"/>
      <c r="E351" s="33"/>
    </row>
    <row r="352" spans="1:5" x14ac:dyDescent="0.3">
      <c r="A352" s="33"/>
      <c r="B352" s="33"/>
      <c r="C352" s="33"/>
      <c r="D352" s="33"/>
      <c r="E352" s="33"/>
    </row>
    <row r="353" spans="1:5" x14ac:dyDescent="0.3">
      <c r="A353" s="33"/>
      <c r="B353" s="33"/>
      <c r="C353" s="33"/>
      <c r="D353" s="33"/>
      <c r="E353" s="33"/>
    </row>
    <row r="354" spans="1:5" x14ac:dyDescent="0.3">
      <c r="A354" s="33"/>
      <c r="B354" s="33"/>
      <c r="C354" s="33"/>
      <c r="D354" s="33"/>
      <c r="E354" s="33"/>
    </row>
    <row r="355" spans="1:5" x14ac:dyDescent="0.3">
      <c r="A355" s="33"/>
      <c r="B355" s="33"/>
      <c r="C355" s="33"/>
      <c r="D355" s="33"/>
      <c r="E355" s="33"/>
    </row>
    <row r="356" spans="1:5" x14ac:dyDescent="0.3">
      <c r="A356" s="33"/>
      <c r="B356" s="33"/>
      <c r="C356" s="33"/>
      <c r="D356" s="33"/>
      <c r="E356" s="33"/>
    </row>
    <row r="357" spans="1:5" x14ac:dyDescent="0.3">
      <c r="A357" s="33"/>
      <c r="B357" s="33"/>
      <c r="C357" s="33"/>
      <c r="D357" s="33"/>
      <c r="E357" s="33"/>
    </row>
    <row r="358" spans="1:5" x14ac:dyDescent="0.3">
      <c r="A358" s="33"/>
      <c r="B358" s="33"/>
      <c r="C358" s="33"/>
      <c r="D358" s="33"/>
      <c r="E358" s="33"/>
    </row>
    <row r="359" spans="1:5" x14ac:dyDescent="0.3">
      <c r="A359" s="33"/>
      <c r="B359" s="33"/>
      <c r="C359" s="33"/>
      <c r="D359" s="33"/>
      <c r="E359" s="33"/>
    </row>
    <row r="360" spans="1:5" x14ac:dyDescent="0.3">
      <c r="A360" s="33"/>
      <c r="B360" s="33"/>
      <c r="C360" s="33"/>
      <c r="D360" s="33"/>
      <c r="E360" s="33"/>
    </row>
    <row r="361" spans="1:5" x14ac:dyDescent="0.3">
      <c r="A361" s="33"/>
      <c r="B361" s="33"/>
      <c r="C361" s="33"/>
      <c r="D361" s="33"/>
      <c r="E361" s="33"/>
    </row>
    <row r="362" spans="1:5" x14ac:dyDescent="0.3">
      <c r="A362" s="33"/>
      <c r="B362" s="33"/>
      <c r="C362" s="33"/>
      <c r="D362" s="33"/>
      <c r="E362" s="33"/>
    </row>
    <row r="363" spans="1:5" x14ac:dyDescent="0.3">
      <c r="A363" s="33"/>
      <c r="B363" s="33"/>
      <c r="C363" s="33"/>
      <c r="D363" s="33"/>
      <c r="E363" s="33"/>
    </row>
    <row r="364" spans="1:5" x14ac:dyDescent="0.3">
      <c r="A364" s="33"/>
      <c r="B364" s="33"/>
      <c r="C364" s="33"/>
      <c r="D364" s="33"/>
      <c r="E364" s="33"/>
    </row>
    <row r="365" spans="1:5" x14ac:dyDescent="0.3">
      <c r="A365" s="33"/>
      <c r="B365" s="33"/>
      <c r="C365" s="33"/>
      <c r="D365" s="33"/>
      <c r="E365" s="33"/>
    </row>
    <row r="366" spans="1:5" x14ac:dyDescent="0.3">
      <c r="A366" s="33"/>
      <c r="B366" s="33"/>
      <c r="C366" s="33"/>
      <c r="D366" s="33"/>
      <c r="E366" s="33"/>
    </row>
    <row r="367" spans="1:5" x14ac:dyDescent="0.3">
      <c r="A367" s="33"/>
      <c r="B367" s="33"/>
      <c r="C367" s="33"/>
      <c r="D367" s="33"/>
      <c r="E367" s="33"/>
    </row>
    <row r="368" spans="1:5" x14ac:dyDescent="0.3">
      <c r="A368" s="33"/>
      <c r="B368" s="33"/>
      <c r="C368" s="33"/>
      <c r="D368" s="33"/>
      <c r="E368" s="33"/>
    </row>
    <row r="369" spans="1:5" x14ac:dyDescent="0.3">
      <c r="A369" s="33"/>
      <c r="B369" s="33"/>
      <c r="C369" s="33"/>
      <c r="D369" s="33"/>
      <c r="E369" s="33"/>
    </row>
    <row r="370" spans="1:5" x14ac:dyDescent="0.3">
      <c r="A370" s="33"/>
      <c r="B370" s="33"/>
      <c r="C370" s="33"/>
      <c r="D370" s="33"/>
      <c r="E370" s="33"/>
    </row>
    <row r="371" spans="1:5" x14ac:dyDescent="0.3">
      <c r="A371" s="33"/>
      <c r="B371" s="33"/>
      <c r="C371" s="33"/>
      <c r="D371" s="33"/>
      <c r="E371" s="33"/>
    </row>
    <row r="372" spans="1:5" x14ac:dyDescent="0.3">
      <c r="A372" s="33"/>
      <c r="B372" s="33"/>
      <c r="C372" s="33"/>
      <c r="D372" s="33"/>
      <c r="E372" s="33"/>
    </row>
    <row r="373" spans="1:5" x14ac:dyDescent="0.3">
      <c r="A373" s="33"/>
      <c r="B373" s="33"/>
      <c r="C373" s="33"/>
      <c r="D373" s="33"/>
      <c r="E373" s="33"/>
    </row>
    <row r="374" spans="1:5" x14ac:dyDescent="0.3">
      <c r="A374" s="33"/>
      <c r="B374" s="33"/>
      <c r="C374" s="33"/>
      <c r="D374" s="33"/>
      <c r="E374" s="33"/>
    </row>
    <row r="375" spans="1:5" x14ac:dyDescent="0.3">
      <c r="A375" s="33"/>
      <c r="B375" s="33"/>
      <c r="C375" s="33"/>
      <c r="D375" s="33"/>
      <c r="E375" s="33"/>
    </row>
    <row r="376" spans="1:5" x14ac:dyDescent="0.3">
      <c r="A376" s="33"/>
      <c r="B376" s="33"/>
      <c r="C376" s="33"/>
      <c r="D376" s="33"/>
      <c r="E376" s="33"/>
    </row>
    <row r="377" spans="1:5" x14ac:dyDescent="0.3">
      <c r="A377" s="33"/>
      <c r="B377" s="33"/>
      <c r="C377" s="33"/>
      <c r="D377" s="33"/>
      <c r="E377" s="33"/>
    </row>
    <row r="378" spans="1:5" x14ac:dyDescent="0.3">
      <c r="A378" s="33"/>
      <c r="B378" s="33"/>
      <c r="C378" s="33"/>
      <c r="D378" s="33"/>
      <c r="E378" s="33"/>
    </row>
    <row r="379" spans="1:5" x14ac:dyDescent="0.3">
      <c r="A379" s="33"/>
      <c r="B379" s="33"/>
      <c r="C379" s="33"/>
      <c r="D379" s="33"/>
      <c r="E379" s="33"/>
    </row>
    <row r="380" spans="1:5" x14ac:dyDescent="0.3">
      <c r="A380" s="33"/>
      <c r="B380" s="33"/>
      <c r="C380" s="33"/>
      <c r="D380" s="33"/>
      <c r="E380" s="33"/>
    </row>
    <row r="381" spans="1:5" x14ac:dyDescent="0.3">
      <c r="A381" s="33"/>
      <c r="B381" s="33"/>
      <c r="C381" s="33"/>
      <c r="D381" s="33"/>
      <c r="E381" s="33"/>
    </row>
    <row r="382" spans="1:5" x14ac:dyDescent="0.3">
      <c r="A382" s="33"/>
      <c r="B382" s="33"/>
      <c r="C382" s="33"/>
      <c r="D382" s="33"/>
      <c r="E382" s="33"/>
    </row>
    <row r="383" spans="1:5" x14ac:dyDescent="0.3">
      <c r="A383" s="33"/>
      <c r="B383" s="33"/>
      <c r="C383" s="33"/>
      <c r="D383" s="33"/>
      <c r="E383" s="33"/>
    </row>
    <row r="384" spans="1:5" x14ac:dyDescent="0.3">
      <c r="A384" s="33"/>
      <c r="B384" s="33"/>
      <c r="C384" s="33"/>
      <c r="D384" s="33"/>
      <c r="E384" s="33"/>
    </row>
    <row r="385" spans="1:5" x14ac:dyDescent="0.3">
      <c r="A385" s="33"/>
      <c r="B385" s="33"/>
      <c r="C385" s="33"/>
      <c r="D385" s="33"/>
      <c r="E385" s="33"/>
    </row>
    <row r="386" spans="1:5" x14ac:dyDescent="0.3">
      <c r="A386" s="33"/>
      <c r="B386" s="33"/>
      <c r="C386" s="33"/>
      <c r="D386" s="33"/>
      <c r="E386" s="33"/>
    </row>
    <row r="387" spans="1:5" x14ac:dyDescent="0.3">
      <c r="A387" s="33"/>
      <c r="B387" s="33"/>
      <c r="C387" s="33"/>
      <c r="D387" s="33"/>
      <c r="E387" s="33"/>
    </row>
    <row r="388" spans="1:5" x14ac:dyDescent="0.3">
      <c r="A388" s="33"/>
      <c r="B388" s="33"/>
      <c r="C388" s="33"/>
      <c r="D388" s="33"/>
      <c r="E388" s="33"/>
    </row>
    <row r="389" spans="1:5" x14ac:dyDescent="0.3">
      <c r="A389" s="33"/>
      <c r="B389" s="33"/>
      <c r="C389" s="33"/>
      <c r="D389" s="33"/>
      <c r="E389" s="33"/>
    </row>
    <row r="390" spans="1:5" x14ac:dyDescent="0.3">
      <c r="A390" s="33"/>
      <c r="B390" s="33"/>
      <c r="C390" s="33"/>
      <c r="D390" s="33"/>
      <c r="E390" s="33"/>
    </row>
    <row r="391" spans="1:5" x14ac:dyDescent="0.3">
      <c r="A391" s="33"/>
      <c r="B391" s="33"/>
      <c r="C391" s="33"/>
      <c r="D391" s="33"/>
      <c r="E391" s="33"/>
    </row>
    <row r="392" spans="1:5" x14ac:dyDescent="0.3">
      <c r="A392" s="33"/>
      <c r="B392" s="33"/>
      <c r="C392" s="33"/>
      <c r="D392" s="33"/>
      <c r="E392" s="33"/>
    </row>
    <row r="393" spans="1:5" x14ac:dyDescent="0.3">
      <c r="A393" s="33"/>
      <c r="B393" s="33"/>
      <c r="C393" s="33"/>
      <c r="D393" s="33"/>
      <c r="E393" s="33"/>
    </row>
    <row r="394" spans="1:5" x14ac:dyDescent="0.3">
      <c r="A394" s="33"/>
      <c r="B394" s="33"/>
      <c r="C394" s="33"/>
      <c r="D394" s="33"/>
      <c r="E394" s="33"/>
    </row>
    <row r="395" spans="1:5" x14ac:dyDescent="0.3">
      <c r="A395" s="33"/>
      <c r="B395" s="33"/>
      <c r="C395" s="33"/>
      <c r="D395" s="33"/>
      <c r="E395" s="33"/>
    </row>
    <row r="396" spans="1:5" x14ac:dyDescent="0.3">
      <c r="A396" s="33"/>
      <c r="B396" s="33"/>
      <c r="C396" s="33"/>
      <c r="D396" s="33"/>
      <c r="E396" s="33"/>
    </row>
    <row r="397" spans="1:5" x14ac:dyDescent="0.3">
      <c r="A397" s="33"/>
      <c r="B397" s="33"/>
      <c r="C397" s="33"/>
      <c r="D397" s="33"/>
      <c r="E397" s="33"/>
    </row>
    <row r="398" spans="1:5" x14ac:dyDescent="0.3">
      <c r="A398" s="33"/>
      <c r="B398" s="33"/>
      <c r="C398" s="33"/>
      <c r="D398" s="33"/>
      <c r="E398" s="33"/>
    </row>
    <row r="399" spans="1:5" x14ac:dyDescent="0.3">
      <c r="A399" s="33"/>
      <c r="B399" s="33"/>
      <c r="C399" s="33"/>
      <c r="D399" s="33"/>
      <c r="E399" s="33"/>
    </row>
    <row r="400" spans="1:5" x14ac:dyDescent="0.3">
      <c r="A400" s="33"/>
      <c r="B400" s="33"/>
      <c r="C400" s="33"/>
      <c r="D400" s="33"/>
      <c r="E400" s="33"/>
    </row>
    <row r="401" spans="1:5" x14ac:dyDescent="0.3">
      <c r="A401" s="33"/>
      <c r="B401" s="33"/>
      <c r="C401" s="33"/>
      <c r="D401" s="33"/>
      <c r="E401" s="33"/>
    </row>
    <row r="402" spans="1:5" x14ac:dyDescent="0.3">
      <c r="A402" s="33"/>
      <c r="B402" s="33"/>
      <c r="C402" s="33"/>
      <c r="D402" s="33"/>
      <c r="E402" s="33"/>
    </row>
    <row r="403" spans="1:5" x14ac:dyDescent="0.3">
      <c r="A403" s="33"/>
      <c r="B403" s="33"/>
      <c r="C403" s="33"/>
      <c r="D403" s="33"/>
      <c r="E403" s="33"/>
    </row>
    <row r="404" spans="1:5" x14ac:dyDescent="0.3">
      <c r="A404" s="33"/>
      <c r="B404" s="33"/>
      <c r="C404" s="33"/>
      <c r="D404" s="33"/>
      <c r="E404" s="33"/>
    </row>
    <row r="405" spans="1:5" x14ac:dyDescent="0.3">
      <c r="A405" s="33"/>
      <c r="B405" s="33"/>
      <c r="C405" s="33"/>
      <c r="D405" s="33"/>
      <c r="E405" s="33"/>
    </row>
    <row r="406" spans="1:5" x14ac:dyDescent="0.3">
      <c r="A406" s="33"/>
      <c r="B406" s="33"/>
      <c r="C406" s="33"/>
      <c r="D406" s="33"/>
      <c r="E406" s="33"/>
    </row>
    <row r="407" spans="1:5" x14ac:dyDescent="0.3">
      <c r="A407" s="33"/>
      <c r="B407" s="33"/>
      <c r="C407" s="33"/>
      <c r="D407" s="33"/>
      <c r="E407" s="33"/>
    </row>
    <row r="408" spans="1:5" x14ac:dyDescent="0.3">
      <c r="A408" s="33"/>
      <c r="B408" s="33"/>
      <c r="C408" s="33"/>
      <c r="D408" s="33"/>
      <c r="E408" s="33"/>
    </row>
    <row r="409" spans="1:5" x14ac:dyDescent="0.3">
      <c r="A409" s="33"/>
      <c r="B409" s="33"/>
      <c r="C409" s="33"/>
      <c r="D409" s="33"/>
      <c r="E409" s="33"/>
    </row>
    <row r="410" spans="1:5" x14ac:dyDescent="0.3">
      <c r="A410" s="33"/>
      <c r="B410" s="33"/>
      <c r="C410" s="33"/>
      <c r="D410" s="33"/>
      <c r="E410" s="33"/>
    </row>
    <row r="411" spans="1:5" x14ac:dyDescent="0.3">
      <c r="A411" s="33"/>
      <c r="B411" s="33"/>
      <c r="C411" s="33"/>
      <c r="D411" s="33"/>
      <c r="E411" s="33"/>
    </row>
    <row r="412" spans="1:5" x14ac:dyDescent="0.3">
      <c r="A412" s="33"/>
      <c r="B412" s="33"/>
      <c r="C412" s="33"/>
      <c r="D412" s="33"/>
      <c r="E412" s="33"/>
    </row>
    <row r="413" spans="1:5" x14ac:dyDescent="0.3">
      <c r="A413" s="33"/>
      <c r="B413" s="33"/>
      <c r="C413" s="33"/>
      <c r="D413" s="33"/>
      <c r="E413" s="33"/>
    </row>
    <row r="414" spans="1:5" x14ac:dyDescent="0.3">
      <c r="A414" s="33"/>
      <c r="B414" s="33"/>
      <c r="C414" s="33"/>
      <c r="D414" s="33"/>
      <c r="E414" s="33"/>
    </row>
    <row r="415" spans="1:5" x14ac:dyDescent="0.3">
      <c r="A415" s="33"/>
      <c r="B415" s="33"/>
      <c r="C415" s="33"/>
      <c r="D415" s="33"/>
      <c r="E415" s="33"/>
    </row>
    <row r="416" spans="1:5" x14ac:dyDescent="0.3">
      <c r="A416" s="33"/>
      <c r="B416" s="33"/>
      <c r="C416" s="33"/>
      <c r="D416" s="33"/>
      <c r="E416" s="33"/>
    </row>
    <row r="417" spans="1:5" x14ac:dyDescent="0.3">
      <c r="A417" s="33"/>
      <c r="B417" s="33"/>
      <c r="C417" s="33"/>
      <c r="D417" s="33"/>
      <c r="E417" s="33"/>
    </row>
    <row r="418" spans="1:5" x14ac:dyDescent="0.3">
      <c r="A418" s="33"/>
      <c r="B418" s="33"/>
      <c r="C418" s="33"/>
      <c r="D418" s="33"/>
      <c r="E418" s="33"/>
    </row>
    <row r="419" spans="1:5" x14ac:dyDescent="0.3">
      <c r="A419" s="33"/>
      <c r="B419" s="33"/>
      <c r="C419" s="33"/>
      <c r="D419" s="33"/>
      <c r="E419" s="33"/>
    </row>
    <row r="420" spans="1:5" x14ac:dyDescent="0.3">
      <c r="A420" s="33"/>
      <c r="B420" s="33"/>
      <c r="C420" s="33"/>
      <c r="D420" s="33"/>
      <c r="E420" s="33"/>
    </row>
    <row r="421" spans="1:5" x14ac:dyDescent="0.3">
      <c r="A421" s="33"/>
      <c r="B421" s="33"/>
      <c r="C421" s="33"/>
      <c r="D421" s="33"/>
      <c r="E421" s="33"/>
    </row>
    <row r="422" spans="1:5" x14ac:dyDescent="0.3">
      <c r="A422" s="33"/>
      <c r="B422" s="33"/>
      <c r="C422" s="33"/>
      <c r="D422" s="33"/>
      <c r="E422" s="33"/>
    </row>
    <row r="423" spans="1:5" x14ac:dyDescent="0.3">
      <c r="A423" s="33"/>
      <c r="B423" s="33"/>
      <c r="C423" s="33"/>
      <c r="D423" s="33"/>
      <c r="E423" s="33"/>
    </row>
    <row r="424" spans="1:5" x14ac:dyDescent="0.3">
      <c r="A424" s="33"/>
      <c r="B424" s="33"/>
      <c r="C424" s="33"/>
      <c r="D424" s="33"/>
      <c r="E424" s="33"/>
    </row>
    <row r="425" spans="1:5" x14ac:dyDescent="0.3">
      <c r="A425" s="33"/>
      <c r="B425" s="33"/>
      <c r="C425" s="33"/>
      <c r="D425" s="33"/>
      <c r="E425" s="33"/>
    </row>
    <row r="426" spans="1:5" x14ac:dyDescent="0.3">
      <c r="A426" s="33"/>
      <c r="B426" s="33"/>
      <c r="C426" s="33"/>
      <c r="D426" s="33"/>
      <c r="E426" s="33"/>
    </row>
    <row r="427" spans="1:5" x14ac:dyDescent="0.3">
      <c r="A427" s="33"/>
      <c r="B427" s="33"/>
      <c r="C427" s="33"/>
      <c r="D427" s="33"/>
      <c r="E427" s="33"/>
    </row>
    <row r="428" spans="1:5" x14ac:dyDescent="0.3">
      <c r="A428" s="33"/>
      <c r="B428" s="33"/>
      <c r="C428" s="33"/>
      <c r="D428" s="33"/>
      <c r="E428" s="33"/>
    </row>
    <row r="429" spans="1:5" x14ac:dyDescent="0.3">
      <c r="A429" s="33"/>
      <c r="B429" s="33"/>
      <c r="C429" s="33"/>
      <c r="D429" s="33"/>
      <c r="E429" s="33"/>
    </row>
    <row r="430" spans="1:5" x14ac:dyDescent="0.3">
      <c r="A430" s="33"/>
      <c r="B430" s="33"/>
      <c r="C430" s="33"/>
      <c r="D430" s="33"/>
      <c r="E430" s="33"/>
    </row>
    <row r="431" spans="1:5" x14ac:dyDescent="0.3">
      <c r="A431" s="33"/>
      <c r="B431" s="33"/>
      <c r="C431" s="33"/>
      <c r="D431" s="33"/>
      <c r="E431" s="33"/>
    </row>
    <row r="432" spans="1:5" x14ac:dyDescent="0.3">
      <c r="A432" s="33"/>
      <c r="B432" s="33"/>
      <c r="C432" s="33"/>
      <c r="D432" s="33"/>
      <c r="E432" s="33"/>
    </row>
    <row r="433" spans="1:5" x14ac:dyDescent="0.3">
      <c r="A433" s="33"/>
      <c r="B433" s="33"/>
      <c r="C433" s="33"/>
      <c r="D433" s="33"/>
      <c r="E433" s="33"/>
    </row>
    <row r="434" spans="1:5" x14ac:dyDescent="0.3">
      <c r="A434" s="33"/>
      <c r="B434" s="33"/>
      <c r="C434" s="33"/>
      <c r="D434" s="33"/>
      <c r="E434" s="33"/>
    </row>
    <row r="435" spans="1:5" x14ac:dyDescent="0.3">
      <c r="A435" s="33"/>
      <c r="B435" s="33"/>
      <c r="C435" s="33"/>
      <c r="D435" s="33"/>
      <c r="E435" s="33"/>
    </row>
    <row r="436" spans="1:5" x14ac:dyDescent="0.3">
      <c r="A436" s="33"/>
      <c r="B436" s="33"/>
      <c r="C436" s="33"/>
      <c r="D436" s="33"/>
      <c r="E436" s="33"/>
    </row>
    <row r="437" spans="1:5" x14ac:dyDescent="0.3">
      <c r="A437" s="33"/>
      <c r="B437" s="33"/>
      <c r="C437" s="33"/>
      <c r="D437" s="33"/>
      <c r="E437" s="33"/>
    </row>
    <row r="438" spans="1:5" x14ac:dyDescent="0.3">
      <c r="A438" s="33"/>
      <c r="B438" s="33"/>
      <c r="C438" s="33"/>
      <c r="D438" s="33"/>
      <c r="E438" s="33"/>
    </row>
    <row r="439" spans="1:5" x14ac:dyDescent="0.3">
      <c r="A439" s="33"/>
      <c r="B439" s="33"/>
      <c r="C439" s="33"/>
      <c r="D439" s="33"/>
      <c r="E439" s="33"/>
    </row>
    <row r="440" spans="1:5" x14ac:dyDescent="0.3">
      <c r="A440" s="33"/>
      <c r="B440" s="33"/>
      <c r="C440" s="33"/>
      <c r="D440" s="33"/>
      <c r="E440" s="33"/>
    </row>
    <row r="441" spans="1:5" x14ac:dyDescent="0.3">
      <c r="A441" s="33"/>
      <c r="B441" s="33"/>
      <c r="C441" s="33"/>
      <c r="D441" s="33"/>
      <c r="E441" s="33"/>
    </row>
    <row r="442" spans="1:5" x14ac:dyDescent="0.3">
      <c r="A442" s="33"/>
      <c r="B442" s="33"/>
      <c r="C442" s="33"/>
      <c r="D442" s="33"/>
      <c r="E442" s="33"/>
    </row>
    <row r="443" spans="1:5" x14ac:dyDescent="0.3">
      <c r="A443" s="33"/>
      <c r="B443" s="33"/>
      <c r="C443" s="33"/>
      <c r="D443" s="33"/>
      <c r="E443" s="33"/>
    </row>
    <row r="444" spans="1:5" x14ac:dyDescent="0.3">
      <c r="A444" s="33"/>
      <c r="B444" s="33"/>
      <c r="C444" s="33"/>
      <c r="D444" s="33"/>
      <c r="E444" s="33"/>
    </row>
    <row r="445" spans="1:5" x14ac:dyDescent="0.3">
      <c r="A445" s="33"/>
      <c r="B445" s="33"/>
      <c r="C445" s="33"/>
      <c r="D445" s="33"/>
      <c r="E445" s="33"/>
    </row>
    <row r="446" spans="1:5" x14ac:dyDescent="0.3">
      <c r="A446" s="33"/>
      <c r="B446" s="33"/>
      <c r="C446" s="33"/>
      <c r="D446" s="33"/>
      <c r="E446" s="33"/>
    </row>
    <row r="447" spans="1:5" x14ac:dyDescent="0.3">
      <c r="A447" s="33"/>
      <c r="B447" s="33"/>
      <c r="C447" s="33"/>
      <c r="D447" s="33"/>
      <c r="E447" s="33"/>
    </row>
    <row r="448" spans="1:5" x14ac:dyDescent="0.3">
      <c r="A448" s="33"/>
      <c r="B448" s="33"/>
      <c r="C448" s="33"/>
      <c r="D448" s="33"/>
      <c r="E448" s="33"/>
    </row>
    <row r="449" spans="1:5" x14ac:dyDescent="0.3">
      <c r="A449" s="33"/>
      <c r="B449" s="33"/>
      <c r="C449" s="33"/>
      <c r="D449" s="33"/>
      <c r="E449" s="33"/>
    </row>
    <row r="450" spans="1:5" x14ac:dyDescent="0.3">
      <c r="A450" s="33"/>
      <c r="B450" s="33"/>
      <c r="C450" s="33"/>
      <c r="D450" s="33"/>
      <c r="E450" s="33"/>
    </row>
    <row r="451" spans="1:5" x14ac:dyDescent="0.3">
      <c r="A451" s="33"/>
      <c r="B451" s="33"/>
      <c r="C451" s="33"/>
      <c r="D451" s="33"/>
      <c r="E451" s="33"/>
    </row>
    <row r="452" spans="1:5" x14ac:dyDescent="0.3">
      <c r="A452" s="33"/>
      <c r="B452" s="33"/>
      <c r="C452" s="33"/>
      <c r="D452" s="33"/>
      <c r="E452" s="33"/>
    </row>
    <row r="453" spans="1:5" x14ac:dyDescent="0.3">
      <c r="A453" s="33"/>
      <c r="B453" s="33"/>
      <c r="C453" s="33"/>
      <c r="D453" s="33"/>
      <c r="E453" s="33"/>
    </row>
    <row r="454" spans="1:5" x14ac:dyDescent="0.3">
      <c r="A454" s="33"/>
      <c r="B454" s="33"/>
      <c r="C454" s="33"/>
      <c r="D454" s="33"/>
      <c r="E454" s="33"/>
    </row>
    <row r="455" spans="1:5" x14ac:dyDescent="0.3">
      <c r="A455" s="33"/>
      <c r="B455" s="33"/>
      <c r="C455" s="33"/>
      <c r="D455" s="33"/>
      <c r="E455" s="33"/>
    </row>
    <row r="456" spans="1:5" x14ac:dyDescent="0.3">
      <c r="A456" s="33"/>
      <c r="B456" s="33"/>
      <c r="C456" s="33"/>
      <c r="D456" s="33"/>
      <c r="E456" s="33"/>
    </row>
    <row r="457" spans="1:5" x14ac:dyDescent="0.3">
      <c r="A457" s="33"/>
      <c r="B457" s="33"/>
      <c r="C457" s="33"/>
      <c r="D457" s="33"/>
      <c r="E457" s="33"/>
    </row>
    <row r="458" spans="1:5" x14ac:dyDescent="0.3">
      <c r="A458" s="33"/>
      <c r="B458" s="33"/>
      <c r="C458" s="33"/>
      <c r="D458" s="33"/>
      <c r="E458" s="33"/>
    </row>
    <row r="459" spans="1:5" x14ac:dyDescent="0.3">
      <c r="A459" s="33"/>
      <c r="B459" s="33"/>
      <c r="C459" s="33"/>
      <c r="D459" s="33"/>
      <c r="E459" s="33"/>
    </row>
    <row r="460" spans="1:5" x14ac:dyDescent="0.3">
      <c r="A460" s="33"/>
      <c r="B460" s="33"/>
      <c r="C460" s="33"/>
      <c r="D460" s="33"/>
      <c r="E460" s="33"/>
    </row>
    <row r="461" spans="1:5" x14ac:dyDescent="0.3">
      <c r="A461" s="33"/>
      <c r="B461" s="33"/>
      <c r="C461" s="33"/>
      <c r="D461" s="33"/>
      <c r="E461" s="33"/>
    </row>
    <row r="462" spans="1:5" x14ac:dyDescent="0.3">
      <c r="A462" s="33"/>
      <c r="B462" s="33"/>
      <c r="C462" s="33"/>
      <c r="D462" s="33"/>
      <c r="E462" s="33"/>
    </row>
    <row r="463" spans="1:5" x14ac:dyDescent="0.3">
      <c r="A463" s="33"/>
      <c r="B463" s="33"/>
      <c r="C463" s="33"/>
      <c r="D463" s="33"/>
      <c r="E463" s="33"/>
    </row>
    <row r="464" spans="1:5" x14ac:dyDescent="0.3">
      <c r="A464" s="33"/>
      <c r="B464" s="33"/>
      <c r="C464" s="33"/>
      <c r="D464" s="33"/>
      <c r="E464" s="33"/>
    </row>
    <row r="465" spans="1:5" x14ac:dyDescent="0.3">
      <c r="A465" s="33"/>
      <c r="B465" s="33"/>
      <c r="C465" s="33"/>
      <c r="D465" s="33"/>
      <c r="E465" s="33"/>
    </row>
    <row r="466" spans="1:5" x14ac:dyDescent="0.3">
      <c r="A466" s="33"/>
      <c r="B466" s="33"/>
      <c r="C466" s="33"/>
      <c r="D466" s="33"/>
      <c r="E466" s="33"/>
    </row>
    <row r="467" spans="1:5" x14ac:dyDescent="0.3">
      <c r="A467" s="33"/>
      <c r="B467" s="33"/>
      <c r="C467" s="33"/>
      <c r="D467" s="33"/>
      <c r="E467" s="33"/>
    </row>
    <row r="468" spans="1:5" x14ac:dyDescent="0.3">
      <c r="A468" s="33"/>
      <c r="B468" s="33"/>
      <c r="C468" s="33"/>
      <c r="D468" s="33"/>
      <c r="E468" s="33"/>
    </row>
    <row r="469" spans="1:5" x14ac:dyDescent="0.3">
      <c r="A469" s="33"/>
      <c r="B469" s="33"/>
      <c r="C469" s="33"/>
      <c r="D469" s="33"/>
      <c r="E469" s="33"/>
    </row>
    <row r="470" spans="1:5" x14ac:dyDescent="0.3">
      <c r="A470" s="33"/>
      <c r="B470" s="33"/>
      <c r="C470" s="33"/>
      <c r="D470" s="33"/>
      <c r="E470" s="33"/>
    </row>
    <row r="471" spans="1:5" x14ac:dyDescent="0.3">
      <c r="A471" s="33"/>
      <c r="B471" s="33"/>
      <c r="C471" s="33"/>
      <c r="D471" s="33"/>
      <c r="E471" s="33"/>
    </row>
    <row r="472" spans="1:5" x14ac:dyDescent="0.3">
      <c r="A472" s="33"/>
      <c r="B472" s="33"/>
      <c r="C472" s="33"/>
      <c r="D472" s="33"/>
      <c r="E472" s="33"/>
    </row>
    <row r="473" spans="1:5" x14ac:dyDescent="0.3">
      <c r="A473" s="33"/>
      <c r="B473" s="33"/>
      <c r="C473" s="33"/>
      <c r="D473" s="33"/>
      <c r="E473" s="33"/>
    </row>
    <row r="474" spans="1:5" x14ac:dyDescent="0.3">
      <c r="A474" s="33"/>
      <c r="B474" s="33"/>
      <c r="C474" s="33"/>
      <c r="D474" s="33"/>
      <c r="E474" s="33"/>
    </row>
    <row r="475" spans="1:5" x14ac:dyDescent="0.3">
      <c r="A475" s="33"/>
      <c r="B475" s="33"/>
      <c r="C475" s="33"/>
      <c r="D475" s="33"/>
      <c r="E475" s="33"/>
    </row>
    <row r="476" spans="1:5" x14ac:dyDescent="0.3">
      <c r="A476" s="33"/>
      <c r="B476" s="33"/>
      <c r="C476" s="33"/>
      <c r="D476" s="33"/>
      <c r="E476" s="33"/>
    </row>
    <row r="477" spans="1:5" x14ac:dyDescent="0.3">
      <c r="A477" s="33"/>
      <c r="B477" s="33"/>
      <c r="C477" s="33"/>
      <c r="D477" s="33"/>
      <c r="E477" s="33"/>
    </row>
    <row r="478" spans="1:5" x14ac:dyDescent="0.3">
      <c r="A478" s="33"/>
      <c r="B478" s="33"/>
      <c r="C478" s="33"/>
      <c r="D478" s="33"/>
      <c r="E478" s="33"/>
    </row>
    <row r="479" spans="1:5" x14ac:dyDescent="0.3">
      <c r="A479" s="33"/>
      <c r="B479" s="33"/>
      <c r="C479" s="33"/>
      <c r="D479" s="33"/>
      <c r="E479" s="33"/>
    </row>
    <row r="480" spans="1:5" x14ac:dyDescent="0.3">
      <c r="A480" s="33"/>
      <c r="B480" s="33"/>
      <c r="C480" s="33"/>
      <c r="D480" s="33"/>
      <c r="E480" s="33"/>
    </row>
    <row r="481" spans="1:5" x14ac:dyDescent="0.3">
      <c r="A481" s="33"/>
      <c r="B481" s="33"/>
      <c r="C481" s="33"/>
      <c r="D481" s="33"/>
      <c r="E481" s="33"/>
    </row>
    <row r="482" spans="1:5" x14ac:dyDescent="0.3">
      <c r="A482" s="33"/>
      <c r="B482" s="33"/>
      <c r="C482" s="33"/>
      <c r="D482" s="33"/>
      <c r="E482" s="33"/>
    </row>
    <row r="483" spans="1:5" x14ac:dyDescent="0.3">
      <c r="A483" s="33"/>
      <c r="B483" s="33"/>
      <c r="C483" s="33"/>
      <c r="D483" s="33"/>
      <c r="E483" s="33"/>
    </row>
    <row r="484" spans="1:5" x14ac:dyDescent="0.3">
      <c r="A484" s="33"/>
      <c r="B484" s="33"/>
      <c r="C484" s="33"/>
      <c r="D484" s="33"/>
      <c r="E484" s="33"/>
    </row>
    <row r="485" spans="1:5" x14ac:dyDescent="0.3">
      <c r="A485" s="33"/>
      <c r="B485" s="33"/>
      <c r="C485" s="33"/>
      <c r="D485" s="33"/>
      <c r="E485" s="33"/>
    </row>
    <row r="486" spans="1:5" x14ac:dyDescent="0.3">
      <c r="A486" s="33"/>
      <c r="B486" s="33"/>
      <c r="C486" s="33"/>
      <c r="D486" s="33"/>
      <c r="E486" s="33"/>
    </row>
    <row r="487" spans="1:5" x14ac:dyDescent="0.3">
      <c r="A487" s="33"/>
      <c r="B487" s="33"/>
      <c r="C487" s="33"/>
      <c r="D487" s="33"/>
      <c r="E487" s="33"/>
    </row>
    <row r="488" spans="1:5" x14ac:dyDescent="0.3">
      <c r="A488" s="33"/>
      <c r="B488" s="33"/>
      <c r="C488" s="33"/>
      <c r="D488" s="33"/>
      <c r="E488" s="33"/>
    </row>
    <row r="489" spans="1:5" x14ac:dyDescent="0.3">
      <c r="A489" s="33"/>
      <c r="B489" s="33"/>
      <c r="C489" s="33"/>
      <c r="D489" s="33"/>
      <c r="E489" s="33"/>
    </row>
    <row r="490" spans="1:5" x14ac:dyDescent="0.3">
      <c r="A490" s="33"/>
      <c r="B490" s="33"/>
      <c r="C490" s="33"/>
      <c r="D490" s="33"/>
      <c r="E490" s="33"/>
    </row>
    <row r="491" spans="1:5" x14ac:dyDescent="0.3">
      <c r="A491" s="33"/>
      <c r="B491" s="33"/>
      <c r="C491" s="33"/>
      <c r="D491" s="33"/>
      <c r="E491" s="33"/>
    </row>
    <row r="492" spans="1:5" x14ac:dyDescent="0.3">
      <c r="A492" s="33"/>
      <c r="B492" s="33"/>
      <c r="C492" s="33"/>
      <c r="D492" s="33"/>
      <c r="E492" s="33"/>
    </row>
    <row r="493" spans="1:5" x14ac:dyDescent="0.3">
      <c r="A493" s="33"/>
      <c r="B493" s="33"/>
      <c r="C493" s="33"/>
      <c r="D493" s="33"/>
      <c r="E493" s="33"/>
    </row>
    <row r="494" spans="1:5" x14ac:dyDescent="0.3">
      <c r="A494" s="33"/>
      <c r="B494" s="33"/>
      <c r="C494" s="33"/>
      <c r="D494" s="33"/>
      <c r="E494" s="33"/>
    </row>
    <row r="495" spans="1:5" x14ac:dyDescent="0.3">
      <c r="A495" s="33"/>
      <c r="B495" s="33"/>
      <c r="C495" s="33"/>
      <c r="D495" s="33"/>
      <c r="E495" s="33"/>
    </row>
    <row r="496" spans="1:5" x14ac:dyDescent="0.3">
      <c r="A496" s="33"/>
      <c r="B496" s="33"/>
      <c r="C496" s="33"/>
      <c r="D496" s="33"/>
      <c r="E496" s="33"/>
    </row>
    <row r="497" spans="1:5" x14ac:dyDescent="0.3">
      <c r="A497" s="33"/>
      <c r="B497" s="33"/>
      <c r="C497" s="33"/>
      <c r="D497" s="33"/>
      <c r="E497" s="33"/>
    </row>
    <row r="498" spans="1:5" x14ac:dyDescent="0.3">
      <c r="A498" s="33"/>
      <c r="B498" s="33"/>
      <c r="C498" s="33"/>
      <c r="D498" s="33"/>
      <c r="E498" s="33"/>
    </row>
    <row r="499" spans="1:5" x14ac:dyDescent="0.3">
      <c r="A499" s="33"/>
      <c r="B499" s="33"/>
      <c r="C499" s="33"/>
      <c r="D499" s="33"/>
      <c r="E499" s="33"/>
    </row>
    <row r="500" spans="1:5" x14ac:dyDescent="0.3">
      <c r="A500" s="33"/>
      <c r="B500" s="33"/>
      <c r="C500" s="33"/>
      <c r="D500" s="33"/>
      <c r="E500" s="33"/>
    </row>
    <row r="501" spans="1:5" x14ac:dyDescent="0.3">
      <c r="A501" s="33"/>
      <c r="B501" s="33"/>
      <c r="C501" s="33"/>
      <c r="D501" s="33"/>
      <c r="E501" s="33"/>
    </row>
    <row r="502" spans="1:5" x14ac:dyDescent="0.3">
      <c r="A502" s="33"/>
      <c r="B502" s="33"/>
      <c r="C502" s="33"/>
      <c r="D502" s="33"/>
      <c r="E502" s="33"/>
    </row>
    <row r="503" spans="1:5" x14ac:dyDescent="0.3">
      <c r="A503" s="33"/>
      <c r="B503" s="33"/>
      <c r="C503" s="33"/>
      <c r="D503" s="33"/>
      <c r="E503" s="33"/>
    </row>
    <row r="504" spans="1:5" x14ac:dyDescent="0.3">
      <c r="A504" s="33"/>
      <c r="B504" s="33"/>
      <c r="C504" s="33"/>
      <c r="D504" s="33"/>
      <c r="E504" s="33"/>
    </row>
    <row r="505" spans="1:5" x14ac:dyDescent="0.3">
      <c r="A505" s="33"/>
      <c r="B505" s="33"/>
      <c r="C505" s="33"/>
      <c r="D505" s="33"/>
      <c r="E505" s="33"/>
    </row>
    <row r="506" spans="1:5" x14ac:dyDescent="0.3">
      <c r="A506" s="33"/>
      <c r="B506" s="33"/>
      <c r="C506" s="33"/>
      <c r="D506" s="33"/>
      <c r="E506" s="33"/>
    </row>
    <row r="507" spans="1:5" x14ac:dyDescent="0.3">
      <c r="A507" s="33"/>
      <c r="B507" s="33"/>
      <c r="C507" s="33"/>
      <c r="D507" s="33"/>
      <c r="E507" s="33"/>
    </row>
    <row r="508" spans="1:5" x14ac:dyDescent="0.3">
      <c r="A508" s="33"/>
      <c r="B508" s="33"/>
      <c r="C508" s="33"/>
      <c r="D508" s="33"/>
      <c r="E508" s="33"/>
    </row>
    <row r="509" spans="1:5" x14ac:dyDescent="0.3">
      <c r="A509" s="33"/>
      <c r="B509" s="33"/>
      <c r="C509" s="33"/>
      <c r="D509" s="33"/>
      <c r="E509" s="33"/>
    </row>
    <row r="510" spans="1:5" x14ac:dyDescent="0.3">
      <c r="A510" s="33"/>
      <c r="B510" s="33"/>
      <c r="C510" s="33"/>
      <c r="D510" s="33"/>
      <c r="E510" s="33"/>
    </row>
    <row r="511" spans="1:5" x14ac:dyDescent="0.3">
      <c r="A511" s="33"/>
      <c r="B511" s="33"/>
      <c r="C511" s="33"/>
      <c r="D511" s="33"/>
      <c r="E511" s="33"/>
    </row>
    <row r="512" spans="1:5" x14ac:dyDescent="0.3">
      <c r="A512" s="33"/>
      <c r="B512" s="33"/>
      <c r="C512" s="33"/>
      <c r="D512" s="33"/>
      <c r="E512" s="33"/>
    </row>
    <row r="513" spans="1:5" x14ac:dyDescent="0.3">
      <c r="A513" s="33"/>
      <c r="B513" s="33"/>
      <c r="C513" s="33"/>
      <c r="D513" s="33"/>
      <c r="E513" s="33"/>
    </row>
    <row r="514" spans="1:5" x14ac:dyDescent="0.3">
      <c r="A514" s="33"/>
      <c r="B514" s="33"/>
      <c r="C514" s="33"/>
      <c r="D514" s="33"/>
      <c r="E514" s="33"/>
    </row>
    <row r="515" spans="1:5" x14ac:dyDescent="0.3">
      <c r="A515" s="33"/>
      <c r="B515" s="33"/>
      <c r="C515" s="33"/>
      <c r="D515" s="33"/>
      <c r="E515" s="33"/>
    </row>
    <row r="516" spans="1:5" x14ac:dyDescent="0.3">
      <c r="A516" s="33"/>
      <c r="B516" s="33"/>
      <c r="C516" s="33"/>
      <c r="D516" s="33"/>
      <c r="E516" s="33"/>
    </row>
    <row r="517" spans="1:5" x14ac:dyDescent="0.3">
      <c r="A517" s="33"/>
      <c r="B517" s="33"/>
      <c r="C517" s="33"/>
      <c r="D517" s="33"/>
      <c r="E517" s="33"/>
    </row>
    <row r="518" spans="1:5" x14ac:dyDescent="0.3">
      <c r="A518" s="33"/>
      <c r="B518" s="33"/>
      <c r="C518" s="33"/>
      <c r="D518" s="33"/>
      <c r="E518" s="33"/>
    </row>
    <row r="519" spans="1:5" x14ac:dyDescent="0.3">
      <c r="A519" s="33"/>
      <c r="B519" s="33"/>
      <c r="C519" s="33"/>
      <c r="D519" s="33"/>
      <c r="E519" s="33"/>
    </row>
    <row r="520" spans="1:5" x14ac:dyDescent="0.3">
      <c r="A520" s="33"/>
      <c r="B520" s="33"/>
      <c r="C520" s="33"/>
      <c r="D520" s="33"/>
      <c r="E520" s="33"/>
    </row>
    <row r="521" spans="1:5" x14ac:dyDescent="0.3">
      <c r="A521" s="33"/>
      <c r="B521" s="33"/>
      <c r="C521" s="33"/>
      <c r="D521" s="33"/>
      <c r="E521" s="33"/>
    </row>
    <row r="522" spans="1:5" x14ac:dyDescent="0.3">
      <c r="A522" s="33"/>
      <c r="B522" s="33"/>
      <c r="C522" s="33"/>
      <c r="D522" s="33"/>
      <c r="E522" s="33"/>
    </row>
    <row r="523" spans="1:5" x14ac:dyDescent="0.3">
      <c r="A523" s="33"/>
      <c r="B523" s="33"/>
      <c r="C523" s="33"/>
      <c r="D523" s="33"/>
      <c r="E523" s="33"/>
    </row>
    <row r="524" spans="1:5" x14ac:dyDescent="0.3">
      <c r="A524" s="33"/>
      <c r="B524" s="33"/>
      <c r="C524" s="33"/>
      <c r="D524" s="33"/>
      <c r="E524" s="33"/>
    </row>
    <row r="525" spans="1:5" x14ac:dyDescent="0.3">
      <c r="A525" s="33"/>
      <c r="B525" s="33"/>
      <c r="C525" s="33"/>
      <c r="D525" s="33"/>
      <c r="E525" s="33"/>
    </row>
    <row r="526" spans="1:5" x14ac:dyDescent="0.3">
      <c r="A526" s="33"/>
      <c r="B526" s="33"/>
      <c r="C526" s="33"/>
      <c r="D526" s="33"/>
      <c r="E526" s="33"/>
    </row>
    <row r="527" spans="1:5" x14ac:dyDescent="0.3">
      <c r="A527" s="33"/>
      <c r="B527" s="33"/>
      <c r="C527" s="33"/>
      <c r="D527" s="33"/>
      <c r="E527" s="33"/>
    </row>
    <row r="528" spans="1:5" x14ac:dyDescent="0.3">
      <c r="A528" s="33"/>
      <c r="B528" s="33"/>
      <c r="C528" s="33"/>
      <c r="D528" s="33"/>
      <c r="E528" s="33"/>
    </row>
    <row r="529" spans="1:5" x14ac:dyDescent="0.3">
      <c r="A529" s="33"/>
      <c r="B529" s="33"/>
      <c r="C529" s="33"/>
      <c r="D529" s="33"/>
      <c r="E529" s="33"/>
    </row>
    <row r="530" spans="1:5" x14ac:dyDescent="0.3">
      <c r="A530" s="33"/>
      <c r="B530" s="33"/>
      <c r="C530" s="33"/>
      <c r="D530" s="33"/>
      <c r="E530" s="33"/>
    </row>
    <row r="531" spans="1:5" x14ac:dyDescent="0.3">
      <c r="A531" s="33"/>
      <c r="B531" s="33"/>
      <c r="C531" s="33"/>
      <c r="D531" s="33"/>
      <c r="E531" s="33"/>
    </row>
    <row r="532" spans="1:5" x14ac:dyDescent="0.3">
      <c r="A532" s="33"/>
      <c r="B532" s="33"/>
      <c r="C532" s="33"/>
      <c r="D532" s="33"/>
      <c r="E532" s="33"/>
    </row>
    <row r="533" spans="1:5" x14ac:dyDescent="0.3">
      <c r="A533" s="33"/>
      <c r="B533" s="33"/>
      <c r="C533" s="33"/>
      <c r="D533" s="33"/>
      <c r="E533" s="33"/>
    </row>
    <row r="534" spans="1:5" x14ac:dyDescent="0.3">
      <c r="A534" s="33"/>
      <c r="B534" s="33"/>
      <c r="C534" s="33"/>
      <c r="D534" s="33"/>
      <c r="E534" s="33"/>
    </row>
    <row r="535" spans="1:5" x14ac:dyDescent="0.3">
      <c r="A535" s="33"/>
      <c r="B535" s="33"/>
      <c r="C535" s="33"/>
      <c r="D535" s="33"/>
      <c r="E535" s="33"/>
    </row>
    <row r="536" spans="1:5" x14ac:dyDescent="0.3">
      <c r="A536" s="33"/>
      <c r="B536" s="33"/>
      <c r="C536" s="33"/>
      <c r="D536" s="33"/>
      <c r="E536" s="33"/>
    </row>
    <row r="537" spans="1:5" x14ac:dyDescent="0.3">
      <c r="A537" s="33"/>
      <c r="B537" s="33"/>
      <c r="C537" s="33"/>
      <c r="D537" s="33"/>
      <c r="E537" s="33"/>
    </row>
    <row r="538" spans="1:5" x14ac:dyDescent="0.3">
      <c r="A538" s="33"/>
      <c r="B538" s="33"/>
      <c r="C538" s="33"/>
      <c r="D538" s="33"/>
      <c r="E538" s="33"/>
    </row>
    <row r="539" spans="1:5" x14ac:dyDescent="0.3">
      <c r="A539" s="33"/>
      <c r="B539" s="33"/>
      <c r="C539" s="33"/>
      <c r="D539" s="33"/>
      <c r="E539" s="33"/>
    </row>
    <row r="540" spans="1:5" x14ac:dyDescent="0.3">
      <c r="A540" s="33"/>
      <c r="B540" s="33"/>
      <c r="C540" s="33"/>
      <c r="D540" s="33"/>
      <c r="E540" s="33"/>
    </row>
    <row r="541" spans="1:5" x14ac:dyDescent="0.3">
      <c r="A541" s="33"/>
      <c r="B541" s="33"/>
      <c r="C541" s="33"/>
      <c r="D541" s="33"/>
      <c r="E541" s="33"/>
    </row>
    <row r="542" spans="1:5" x14ac:dyDescent="0.3">
      <c r="A542" s="33"/>
      <c r="B542" s="33"/>
      <c r="C542" s="33"/>
      <c r="D542" s="33"/>
      <c r="E542" s="33"/>
    </row>
    <row r="543" spans="1:5" x14ac:dyDescent="0.3">
      <c r="A543" s="33"/>
      <c r="B543" s="33"/>
      <c r="C543" s="33"/>
      <c r="D543" s="33"/>
      <c r="E543" s="33"/>
    </row>
    <row r="544" spans="1:5" x14ac:dyDescent="0.3">
      <c r="A544" s="33"/>
      <c r="B544" s="33"/>
      <c r="C544" s="33"/>
      <c r="D544" s="33"/>
      <c r="E544" s="33"/>
    </row>
    <row r="545" spans="1:5" x14ac:dyDescent="0.3">
      <c r="A545" s="33"/>
      <c r="B545" s="33"/>
      <c r="C545" s="33"/>
      <c r="D545" s="33"/>
      <c r="E545" s="33"/>
    </row>
    <row r="546" spans="1:5" x14ac:dyDescent="0.3">
      <c r="A546" s="33"/>
      <c r="B546" s="33"/>
      <c r="C546" s="33"/>
      <c r="D546" s="33"/>
      <c r="E546" s="33"/>
    </row>
    <row r="547" spans="1:5" x14ac:dyDescent="0.3">
      <c r="A547" s="33"/>
      <c r="B547" s="33"/>
      <c r="C547" s="33"/>
      <c r="D547" s="33"/>
      <c r="E547" s="33"/>
    </row>
    <row r="548" spans="1:5" x14ac:dyDescent="0.3">
      <c r="A548" s="33"/>
      <c r="B548" s="33"/>
      <c r="C548" s="33"/>
      <c r="D548" s="33"/>
      <c r="E548" s="33"/>
    </row>
    <row r="549" spans="1:5" x14ac:dyDescent="0.3">
      <c r="A549" s="33"/>
      <c r="B549" s="33"/>
      <c r="C549" s="33"/>
      <c r="D549" s="33"/>
      <c r="E549" s="33"/>
    </row>
    <row r="550" spans="1:5" x14ac:dyDescent="0.3">
      <c r="A550" s="33"/>
      <c r="B550" s="33"/>
      <c r="C550" s="33"/>
      <c r="D550" s="33"/>
      <c r="E550" s="33"/>
    </row>
    <row r="551" spans="1:5" x14ac:dyDescent="0.3">
      <c r="A551" s="33"/>
      <c r="B551" s="33"/>
      <c r="C551" s="33"/>
      <c r="D551" s="33"/>
      <c r="E551" s="33"/>
    </row>
    <row r="552" spans="1:5" x14ac:dyDescent="0.3">
      <c r="A552" s="33"/>
      <c r="B552" s="33"/>
      <c r="C552" s="33"/>
      <c r="D552" s="33"/>
      <c r="E552" s="33"/>
    </row>
    <row r="553" spans="1:5" x14ac:dyDescent="0.3">
      <c r="A553" s="33"/>
      <c r="B553" s="33"/>
      <c r="C553" s="33"/>
      <c r="D553" s="33"/>
      <c r="E553" s="33"/>
    </row>
    <row r="554" spans="1:5" x14ac:dyDescent="0.3">
      <c r="A554" s="33"/>
      <c r="B554" s="33"/>
      <c r="C554" s="33"/>
      <c r="D554" s="33"/>
      <c r="E554" s="33"/>
    </row>
    <row r="555" spans="1:5" x14ac:dyDescent="0.3">
      <c r="A555" s="33"/>
      <c r="B555" s="33"/>
      <c r="C555" s="33"/>
      <c r="D555" s="33"/>
      <c r="E555" s="33"/>
    </row>
    <row r="556" spans="1:5" x14ac:dyDescent="0.3">
      <c r="A556" s="33"/>
      <c r="B556" s="33"/>
      <c r="C556" s="33"/>
      <c r="D556" s="33"/>
      <c r="E556" s="33"/>
    </row>
    <row r="557" spans="1:5" x14ac:dyDescent="0.3">
      <c r="A557" s="33"/>
      <c r="B557" s="33"/>
      <c r="C557" s="33"/>
      <c r="D557" s="33"/>
      <c r="E557" s="33"/>
    </row>
    <row r="558" spans="1:5" x14ac:dyDescent="0.3">
      <c r="A558" s="33"/>
      <c r="B558" s="33"/>
      <c r="C558" s="33"/>
      <c r="D558" s="33"/>
      <c r="E558" s="33"/>
    </row>
    <row r="559" spans="1:5" x14ac:dyDescent="0.3">
      <c r="A559" s="33"/>
      <c r="B559" s="33"/>
      <c r="C559" s="33"/>
      <c r="D559" s="33"/>
      <c r="E559" s="33"/>
    </row>
    <row r="560" spans="1:5" x14ac:dyDescent="0.3">
      <c r="A560" s="33"/>
      <c r="B560" s="33"/>
      <c r="C560" s="33"/>
      <c r="D560" s="33"/>
      <c r="E560" s="33"/>
    </row>
    <row r="561" spans="1:5" x14ac:dyDescent="0.3">
      <c r="A561" s="33"/>
      <c r="B561" s="33"/>
      <c r="C561" s="33"/>
      <c r="D561" s="33"/>
      <c r="E561" s="33"/>
    </row>
    <row r="562" spans="1:5" x14ac:dyDescent="0.3">
      <c r="A562" s="33"/>
      <c r="B562" s="33"/>
      <c r="C562" s="33"/>
      <c r="D562" s="33"/>
      <c r="E562" s="33"/>
    </row>
    <row r="563" spans="1:5" x14ac:dyDescent="0.3">
      <c r="A563" s="33"/>
      <c r="B563" s="33"/>
      <c r="C563" s="33"/>
      <c r="D563" s="33"/>
      <c r="E563" s="33"/>
    </row>
    <row r="564" spans="1:5" x14ac:dyDescent="0.3">
      <c r="A564" s="33"/>
      <c r="B564" s="33"/>
      <c r="C564" s="33"/>
      <c r="D564" s="33"/>
      <c r="E564" s="33"/>
    </row>
    <row r="565" spans="1:5" x14ac:dyDescent="0.3">
      <c r="A565" s="33"/>
      <c r="B565" s="33"/>
      <c r="C565" s="33"/>
      <c r="D565" s="33"/>
      <c r="E565" s="33"/>
    </row>
    <row r="566" spans="1:5" x14ac:dyDescent="0.3">
      <c r="A566" s="33"/>
      <c r="B566" s="33"/>
      <c r="C566" s="33"/>
      <c r="D566" s="33"/>
      <c r="E566" s="33"/>
    </row>
    <row r="567" spans="1:5" x14ac:dyDescent="0.3">
      <c r="A567" s="33"/>
      <c r="B567" s="33"/>
      <c r="C567" s="33"/>
      <c r="D567" s="33"/>
      <c r="E567" s="33"/>
    </row>
    <row r="568" spans="1:5" x14ac:dyDescent="0.3">
      <c r="A568" s="33"/>
      <c r="B568" s="33"/>
      <c r="C568" s="33"/>
      <c r="D568" s="33"/>
      <c r="E568" s="33"/>
    </row>
    <row r="569" spans="1:5" x14ac:dyDescent="0.3">
      <c r="A569" s="33"/>
      <c r="B569" s="33"/>
      <c r="C569" s="33"/>
      <c r="D569" s="33"/>
      <c r="E569" s="33"/>
    </row>
    <row r="570" spans="1:5" x14ac:dyDescent="0.3">
      <c r="A570" s="33"/>
      <c r="B570" s="33"/>
      <c r="C570" s="33"/>
      <c r="D570" s="33"/>
      <c r="E570" s="33"/>
    </row>
    <row r="571" spans="1:5" x14ac:dyDescent="0.3">
      <c r="A571" s="33"/>
      <c r="B571" s="33"/>
      <c r="C571" s="33"/>
      <c r="D571" s="33"/>
      <c r="E571" s="33"/>
    </row>
    <row r="572" spans="1:5" x14ac:dyDescent="0.3">
      <c r="A572" s="33"/>
      <c r="B572" s="33"/>
      <c r="C572" s="33"/>
      <c r="D572" s="33"/>
      <c r="E572" s="33"/>
    </row>
    <row r="573" spans="1:5" x14ac:dyDescent="0.3">
      <c r="A573" s="33"/>
      <c r="B573" s="33"/>
      <c r="C573" s="33"/>
      <c r="D573" s="33"/>
      <c r="E573" s="33"/>
    </row>
    <row r="574" spans="1:5" x14ac:dyDescent="0.3">
      <c r="A574" s="33"/>
      <c r="B574" s="33"/>
      <c r="C574" s="33"/>
      <c r="D574" s="33"/>
      <c r="E574" s="33"/>
    </row>
    <row r="575" spans="1:5" x14ac:dyDescent="0.3">
      <c r="A575" s="33"/>
      <c r="B575" s="33"/>
      <c r="C575" s="33"/>
      <c r="D575" s="33"/>
      <c r="E575" s="33"/>
    </row>
    <row r="576" spans="1:5" x14ac:dyDescent="0.3">
      <c r="A576" s="33"/>
      <c r="B576" s="33"/>
      <c r="C576" s="33"/>
      <c r="D576" s="33"/>
      <c r="E576" s="33"/>
    </row>
    <row r="577" spans="1:5" x14ac:dyDescent="0.3">
      <c r="A577" s="33"/>
      <c r="B577" s="33"/>
      <c r="C577" s="33"/>
      <c r="D577" s="33"/>
      <c r="E577" s="33"/>
    </row>
    <row r="578" spans="1:5" x14ac:dyDescent="0.3">
      <c r="A578" s="33"/>
      <c r="B578" s="33"/>
      <c r="C578" s="33"/>
      <c r="D578" s="33"/>
      <c r="E578" s="33"/>
    </row>
    <row r="579" spans="1:5" x14ac:dyDescent="0.3">
      <c r="A579" s="33"/>
      <c r="B579" s="33"/>
      <c r="C579" s="33"/>
      <c r="D579" s="33"/>
      <c r="E579" s="33"/>
    </row>
    <row r="580" spans="1:5" x14ac:dyDescent="0.3">
      <c r="A580" s="33"/>
      <c r="B580" s="33"/>
      <c r="C580" s="33"/>
      <c r="D580" s="33"/>
      <c r="E580" s="33"/>
    </row>
    <row r="581" spans="1:5" x14ac:dyDescent="0.3">
      <c r="A581" s="33"/>
      <c r="B581" s="33"/>
      <c r="C581" s="33"/>
      <c r="D581" s="33"/>
      <c r="E581" s="33"/>
    </row>
    <row r="582" spans="1:5" x14ac:dyDescent="0.3">
      <c r="A582" s="33"/>
      <c r="B582" s="33"/>
      <c r="C582" s="33"/>
      <c r="D582" s="33"/>
      <c r="E582" s="33"/>
    </row>
    <row r="583" spans="1:5" x14ac:dyDescent="0.3">
      <c r="A583" s="33"/>
      <c r="B583" s="33"/>
      <c r="C583" s="33"/>
      <c r="D583" s="33"/>
      <c r="E583" s="33"/>
    </row>
    <row r="584" spans="1:5" x14ac:dyDescent="0.3">
      <c r="A584" s="33"/>
      <c r="B584" s="33"/>
      <c r="C584" s="33"/>
      <c r="D584" s="33"/>
      <c r="E584" s="33"/>
    </row>
    <row r="585" spans="1:5" x14ac:dyDescent="0.3">
      <c r="A585" s="33"/>
      <c r="B585" s="33"/>
      <c r="C585" s="33"/>
      <c r="D585" s="33"/>
      <c r="E585" s="33"/>
    </row>
    <row r="586" spans="1:5" x14ac:dyDescent="0.3">
      <c r="A586" s="33"/>
      <c r="B586" s="33"/>
      <c r="C586" s="33"/>
      <c r="D586" s="33"/>
      <c r="E586" s="33"/>
    </row>
    <row r="587" spans="1:5" x14ac:dyDescent="0.3">
      <c r="A587" s="33"/>
      <c r="B587" s="33"/>
      <c r="C587" s="33"/>
      <c r="D587" s="33"/>
      <c r="E587" s="33"/>
    </row>
    <row r="588" spans="1:5" x14ac:dyDescent="0.3">
      <c r="A588" s="33"/>
      <c r="B588" s="33"/>
      <c r="C588" s="33"/>
      <c r="D588" s="33"/>
      <c r="E588" s="33"/>
    </row>
    <row r="589" spans="1:5" x14ac:dyDescent="0.3">
      <c r="A589" s="33"/>
      <c r="B589" s="33"/>
      <c r="C589" s="33"/>
      <c r="D589" s="33"/>
      <c r="E589" s="33"/>
    </row>
    <row r="590" spans="1:5" x14ac:dyDescent="0.3">
      <c r="A590" s="33"/>
      <c r="B590" s="33"/>
      <c r="C590" s="33"/>
      <c r="D590" s="33"/>
      <c r="E590" s="33"/>
    </row>
    <row r="591" spans="1:5" x14ac:dyDescent="0.3">
      <c r="A591" s="33"/>
      <c r="B591" s="33"/>
      <c r="C591" s="33"/>
      <c r="D591" s="33"/>
      <c r="E591" s="33"/>
    </row>
    <row r="592" spans="1:5" x14ac:dyDescent="0.3">
      <c r="A592" s="33"/>
      <c r="B592" s="33"/>
      <c r="C592" s="33"/>
      <c r="D592" s="33"/>
      <c r="E592" s="33"/>
    </row>
    <row r="593" spans="1:5" x14ac:dyDescent="0.3">
      <c r="A593" s="33"/>
      <c r="B593" s="33"/>
      <c r="C593" s="33"/>
      <c r="D593" s="33"/>
      <c r="E593" s="33"/>
    </row>
    <row r="594" spans="1:5" x14ac:dyDescent="0.3">
      <c r="A594" s="33"/>
      <c r="B594" s="33"/>
      <c r="C594" s="33"/>
      <c r="D594" s="33"/>
      <c r="E594" s="33"/>
    </row>
    <row r="595" spans="1:5" x14ac:dyDescent="0.3">
      <c r="A595" s="33"/>
      <c r="B595" s="33"/>
      <c r="C595" s="33"/>
      <c r="D595" s="33"/>
      <c r="E595" s="33"/>
    </row>
    <row r="596" spans="1:5" x14ac:dyDescent="0.3">
      <c r="A596" s="33"/>
      <c r="B596" s="33"/>
      <c r="C596" s="33"/>
      <c r="D596" s="33"/>
      <c r="E596" s="33"/>
    </row>
    <row r="597" spans="1:5" x14ac:dyDescent="0.3">
      <c r="A597" s="33"/>
      <c r="B597" s="33"/>
      <c r="C597" s="33"/>
      <c r="D597" s="33"/>
      <c r="E597" s="33"/>
    </row>
    <row r="598" spans="1:5" x14ac:dyDescent="0.3">
      <c r="A598" s="33"/>
      <c r="B598" s="33"/>
      <c r="C598" s="33"/>
      <c r="D598" s="33"/>
      <c r="E598" s="33"/>
    </row>
    <row r="599" spans="1:5" x14ac:dyDescent="0.3">
      <c r="A599" s="33"/>
      <c r="B599" s="33"/>
      <c r="C599" s="33"/>
      <c r="D599" s="33"/>
      <c r="E599" s="33"/>
    </row>
    <row r="600" spans="1:5" x14ac:dyDescent="0.3">
      <c r="A600" s="33"/>
      <c r="B600" s="33"/>
      <c r="C600" s="33"/>
      <c r="D600" s="33"/>
      <c r="E600" s="33"/>
    </row>
    <row r="601" spans="1:5" x14ac:dyDescent="0.3">
      <c r="A601" s="33"/>
      <c r="B601" s="33"/>
      <c r="C601" s="33"/>
      <c r="D601" s="33"/>
      <c r="E601" s="33"/>
    </row>
    <row r="602" spans="1:5" x14ac:dyDescent="0.3">
      <c r="A602" s="33"/>
      <c r="B602" s="33"/>
      <c r="C602" s="33"/>
      <c r="D602" s="33"/>
      <c r="E602" s="33"/>
    </row>
    <row r="603" spans="1:5" x14ac:dyDescent="0.3">
      <c r="A603" s="33"/>
      <c r="B603" s="33"/>
      <c r="C603" s="33"/>
      <c r="D603" s="33"/>
      <c r="E603" s="33"/>
    </row>
    <row r="604" spans="1:5" x14ac:dyDescent="0.3">
      <c r="A604" s="33"/>
      <c r="B604" s="33"/>
      <c r="C604" s="33"/>
      <c r="D604" s="33"/>
      <c r="E604" s="33"/>
    </row>
    <row r="605" spans="1:5" x14ac:dyDescent="0.3">
      <c r="A605" s="33"/>
      <c r="B605" s="33"/>
      <c r="C605" s="33"/>
      <c r="D605" s="33"/>
      <c r="E605" s="33"/>
    </row>
    <row r="606" spans="1:5" x14ac:dyDescent="0.3">
      <c r="A606" s="33"/>
      <c r="B606" s="33"/>
      <c r="C606" s="33"/>
      <c r="D606" s="33"/>
      <c r="E606" s="33"/>
    </row>
    <row r="607" spans="1:5" x14ac:dyDescent="0.3">
      <c r="A607" s="33"/>
      <c r="B607" s="33"/>
      <c r="C607" s="33"/>
      <c r="D607" s="33"/>
      <c r="E607" s="33"/>
    </row>
    <row r="608" spans="1:5" x14ac:dyDescent="0.3">
      <c r="A608" s="33"/>
      <c r="B608" s="33"/>
      <c r="C608" s="33"/>
      <c r="D608" s="33"/>
      <c r="E608" s="33"/>
    </row>
    <row r="609" spans="1:5" x14ac:dyDescent="0.3">
      <c r="A609" s="33"/>
      <c r="B609" s="33"/>
      <c r="C609" s="33"/>
      <c r="D609" s="33"/>
      <c r="E609" s="33"/>
    </row>
    <row r="610" spans="1:5" x14ac:dyDescent="0.3">
      <c r="A610" s="33"/>
      <c r="B610" s="33"/>
      <c r="C610" s="33"/>
      <c r="D610" s="33"/>
      <c r="E610" s="33"/>
    </row>
    <row r="611" spans="1:5" x14ac:dyDescent="0.3">
      <c r="A611" s="33"/>
      <c r="B611" s="33"/>
      <c r="C611" s="33"/>
      <c r="D611" s="33"/>
      <c r="E611" s="33"/>
    </row>
    <row r="612" spans="1:5" x14ac:dyDescent="0.3">
      <c r="A612" s="33"/>
      <c r="B612" s="33"/>
      <c r="C612" s="33"/>
      <c r="D612" s="33"/>
      <c r="E612" s="33"/>
    </row>
    <row r="613" spans="1:5" x14ac:dyDescent="0.3">
      <c r="A613" s="33"/>
      <c r="B613" s="33"/>
      <c r="C613" s="33"/>
      <c r="D613" s="33"/>
      <c r="E613" s="33"/>
    </row>
    <row r="614" spans="1:5" x14ac:dyDescent="0.3">
      <c r="A614" s="33"/>
      <c r="B614" s="33"/>
      <c r="C614" s="33"/>
      <c r="D614" s="33"/>
      <c r="E614" s="33"/>
    </row>
    <row r="615" spans="1:5" x14ac:dyDescent="0.3">
      <c r="A615" s="33"/>
      <c r="B615" s="33"/>
      <c r="C615" s="33"/>
      <c r="D615" s="33"/>
      <c r="E615" s="33"/>
    </row>
    <row r="616" spans="1:5" x14ac:dyDescent="0.3">
      <c r="A616" s="33"/>
      <c r="B616" s="33"/>
      <c r="C616" s="33"/>
      <c r="D616" s="33"/>
      <c r="E616" s="33"/>
    </row>
    <row r="617" spans="1:5" x14ac:dyDescent="0.3">
      <c r="A617" s="33"/>
      <c r="B617" s="33"/>
      <c r="C617" s="33"/>
      <c r="D617" s="33"/>
      <c r="E617" s="33"/>
    </row>
    <row r="618" spans="1:5" x14ac:dyDescent="0.3">
      <c r="A618" s="33"/>
      <c r="B618" s="33"/>
      <c r="C618" s="33"/>
      <c r="D618" s="33"/>
      <c r="E618" s="33"/>
    </row>
    <row r="619" spans="1:5" x14ac:dyDescent="0.3">
      <c r="A619" s="33"/>
      <c r="B619" s="33"/>
      <c r="C619" s="33"/>
      <c r="D619" s="33"/>
      <c r="E619" s="33"/>
    </row>
    <row r="620" spans="1:5" x14ac:dyDescent="0.3">
      <c r="A620" s="33"/>
      <c r="B620" s="33"/>
      <c r="C620" s="33"/>
      <c r="D620" s="33"/>
      <c r="E620" s="33"/>
    </row>
    <row r="621" spans="1:5" x14ac:dyDescent="0.3">
      <c r="A621" s="33"/>
      <c r="B621" s="33"/>
      <c r="C621" s="33"/>
      <c r="D621" s="33"/>
      <c r="E621" s="33"/>
    </row>
    <row r="622" spans="1:5" x14ac:dyDescent="0.3">
      <c r="A622" s="33"/>
      <c r="B622" s="33"/>
      <c r="C622" s="33"/>
      <c r="D622" s="33"/>
      <c r="E622" s="33"/>
    </row>
    <row r="623" spans="1:5" x14ac:dyDescent="0.3">
      <c r="A623" s="33"/>
      <c r="B623" s="33"/>
      <c r="C623" s="33"/>
      <c r="D623" s="33"/>
      <c r="E623" s="33"/>
    </row>
    <row r="624" spans="1:5" x14ac:dyDescent="0.3">
      <c r="A624" s="33"/>
      <c r="B624" s="33"/>
      <c r="C624" s="33"/>
      <c r="D624" s="33"/>
      <c r="E624" s="33"/>
    </row>
    <row r="625" spans="1:5" x14ac:dyDescent="0.3">
      <c r="A625" s="33"/>
      <c r="B625" s="33"/>
      <c r="C625" s="33"/>
      <c r="D625" s="33"/>
      <c r="E625" s="33"/>
    </row>
    <row r="626" spans="1:5" x14ac:dyDescent="0.3">
      <c r="A626" s="33"/>
      <c r="B626" s="33"/>
      <c r="C626" s="33"/>
      <c r="D626" s="33"/>
      <c r="E626" s="33"/>
    </row>
    <row r="627" spans="1:5" x14ac:dyDescent="0.3">
      <c r="A627" s="33"/>
      <c r="B627" s="33"/>
      <c r="C627" s="33"/>
      <c r="D627" s="33"/>
      <c r="E627" s="33"/>
    </row>
    <row r="628" spans="1:5" x14ac:dyDescent="0.3">
      <c r="A628" s="33"/>
      <c r="B628" s="33"/>
      <c r="C628" s="33"/>
      <c r="D628" s="33"/>
      <c r="E628" s="33"/>
    </row>
    <row r="629" spans="1:5" x14ac:dyDescent="0.3">
      <c r="A629" s="33"/>
      <c r="B629" s="33"/>
      <c r="C629" s="33"/>
      <c r="D629" s="33"/>
      <c r="E629" s="33"/>
    </row>
    <row r="630" spans="1:5" x14ac:dyDescent="0.3">
      <c r="A630" s="33"/>
      <c r="B630" s="33"/>
      <c r="C630" s="33"/>
      <c r="D630" s="33"/>
      <c r="E630" s="33"/>
    </row>
    <row r="631" spans="1:5" x14ac:dyDescent="0.3">
      <c r="A631" s="33"/>
      <c r="B631" s="33"/>
      <c r="C631" s="33"/>
      <c r="D631" s="33"/>
      <c r="E631" s="33"/>
    </row>
    <row r="632" spans="1:5" x14ac:dyDescent="0.3">
      <c r="A632" s="33"/>
      <c r="B632" s="33"/>
      <c r="C632" s="33"/>
      <c r="D632" s="33"/>
      <c r="E632" s="33"/>
    </row>
    <row r="633" spans="1:5" x14ac:dyDescent="0.3">
      <c r="A633" s="33"/>
      <c r="B633" s="33"/>
      <c r="C633" s="33"/>
      <c r="D633" s="33"/>
      <c r="E633" s="33"/>
    </row>
    <row r="634" spans="1:5" x14ac:dyDescent="0.3">
      <c r="A634" s="33"/>
      <c r="B634" s="33"/>
      <c r="C634" s="33"/>
      <c r="D634" s="33"/>
      <c r="E634" s="33"/>
    </row>
    <row r="635" spans="1:5" x14ac:dyDescent="0.3">
      <c r="A635" s="33"/>
      <c r="B635" s="33"/>
      <c r="C635" s="33"/>
      <c r="D635" s="33"/>
      <c r="E635" s="33"/>
    </row>
    <row r="636" spans="1:5" x14ac:dyDescent="0.3">
      <c r="A636" s="33"/>
      <c r="B636" s="33"/>
      <c r="C636" s="33"/>
      <c r="D636" s="33"/>
      <c r="E636" s="33"/>
    </row>
    <row r="637" spans="1:5" x14ac:dyDescent="0.3">
      <c r="A637" s="33"/>
      <c r="B637" s="33"/>
      <c r="C637" s="33"/>
      <c r="D637" s="33"/>
      <c r="E637" s="33"/>
    </row>
    <row r="638" spans="1:5" x14ac:dyDescent="0.3">
      <c r="A638" s="33"/>
      <c r="B638" s="33"/>
      <c r="C638" s="33"/>
      <c r="D638" s="33"/>
      <c r="E638" s="33"/>
    </row>
    <row r="639" spans="1:5" x14ac:dyDescent="0.3">
      <c r="A639" s="33"/>
      <c r="B639" s="33"/>
      <c r="C639" s="33"/>
      <c r="D639" s="33"/>
      <c r="E639" s="33"/>
    </row>
    <row r="640" spans="1:5" x14ac:dyDescent="0.3">
      <c r="A640" s="33"/>
      <c r="B640" s="33"/>
      <c r="C640" s="33"/>
      <c r="D640" s="33"/>
      <c r="E640" s="33"/>
    </row>
    <row r="641" spans="1:5" x14ac:dyDescent="0.3">
      <c r="A641" s="33"/>
      <c r="B641" s="33"/>
      <c r="C641" s="33"/>
      <c r="D641" s="33"/>
      <c r="E641" s="33"/>
    </row>
    <row r="642" spans="1:5" x14ac:dyDescent="0.3">
      <c r="A642" s="33"/>
      <c r="B642" s="33"/>
      <c r="C642" s="33"/>
      <c r="D642" s="33"/>
      <c r="E642" s="33"/>
    </row>
    <row r="643" spans="1:5" x14ac:dyDescent="0.3">
      <c r="A643" s="33"/>
      <c r="B643" s="33"/>
      <c r="C643" s="33"/>
      <c r="D643" s="33"/>
      <c r="E643" s="33"/>
    </row>
    <row r="644" spans="1:5" x14ac:dyDescent="0.3">
      <c r="A644" s="33"/>
      <c r="B644" s="33"/>
      <c r="C644" s="33"/>
      <c r="D644" s="33"/>
      <c r="E644" s="33"/>
    </row>
    <row r="645" spans="1:5" x14ac:dyDescent="0.3">
      <c r="A645" s="33"/>
      <c r="B645" s="33"/>
      <c r="C645" s="33"/>
      <c r="D645" s="33"/>
      <c r="E645" s="33"/>
    </row>
    <row r="646" spans="1:5" x14ac:dyDescent="0.3">
      <c r="A646" s="33"/>
      <c r="B646" s="33"/>
      <c r="C646" s="33"/>
      <c r="D646" s="33"/>
      <c r="E646" s="33"/>
    </row>
    <row r="647" spans="1:5" x14ac:dyDescent="0.3">
      <c r="A647" s="33"/>
      <c r="B647" s="33"/>
      <c r="C647" s="33"/>
      <c r="D647" s="33"/>
      <c r="E647" s="33"/>
    </row>
    <row r="648" spans="1:5" x14ac:dyDescent="0.3">
      <c r="A648" s="33"/>
      <c r="B648" s="33"/>
      <c r="C648" s="33"/>
      <c r="D648" s="33"/>
      <c r="E648" s="33"/>
    </row>
    <row r="649" spans="1:5" x14ac:dyDescent="0.3">
      <c r="A649" s="33"/>
      <c r="B649" s="33"/>
      <c r="C649" s="33"/>
      <c r="D649" s="33"/>
      <c r="E649" s="33"/>
    </row>
    <row r="650" spans="1:5" x14ac:dyDescent="0.3">
      <c r="A650" s="33"/>
      <c r="B650" s="33"/>
      <c r="C650" s="33"/>
      <c r="D650" s="33"/>
      <c r="E650" s="33"/>
    </row>
    <row r="651" spans="1:5" x14ac:dyDescent="0.3">
      <c r="A651" s="33"/>
      <c r="B651" s="33"/>
      <c r="C651" s="33"/>
      <c r="D651" s="33"/>
      <c r="E651" s="33"/>
    </row>
    <row r="652" spans="1:5" x14ac:dyDescent="0.3">
      <c r="A652" s="33"/>
      <c r="B652" s="33"/>
      <c r="C652" s="33"/>
      <c r="D652" s="33"/>
      <c r="E652" s="33"/>
    </row>
    <row r="653" spans="1:5" x14ac:dyDescent="0.3">
      <c r="A653" s="33"/>
      <c r="B653" s="33"/>
      <c r="C653" s="33"/>
      <c r="D653" s="33"/>
      <c r="E653" s="33"/>
    </row>
    <row r="654" spans="1:5" x14ac:dyDescent="0.3">
      <c r="A654" s="33"/>
      <c r="B654" s="33"/>
      <c r="C654" s="33"/>
      <c r="D654" s="33"/>
      <c r="E654" s="33"/>
    </row>
    <row r="655" spans="1:5" x14ac:dyDescent="0.3">
      <c r="A655" s="33"/>
      <c r="B655" s="33"/>
      <c r="C655" s="33"/>
      <c r="D655" s="33"/>
      <c r="E655" s="33"/>
    </row>
    <row r="656" spans="1:5" x14ac:dyDescent="0.3">
      <c r="A656" s="33"/>
      <c r="B656" s="33"/>
      <c r="C656" s="33"/>
      <c r="D656" s="33"/>
      <c r="E656" s="33"/>
    </row>
    <row r="657" spans="1:5" x14ac:dyDescent="0.3">
      <c r="A657" s="33"/>
      <c r="B657" s="33"/>
      <c r="C657" s="33"/>
      <c r="D657" s="33"/>
      <c r="E657" s="33"/>
    </row>
    <row r="658" spans="1:5" x14ac:dyDescent="0.3">
      <c r="A658" s="33"/>
      <c r="B658" s="33"/>
      <c r="C658" s="33"/>
      <c r="D658" s="33"/>
      <c r="E658" s="33"/>
    </row>
    <row r="659" spans="1:5" x14ac:dyDescent="0.3">
      <c r="A659" s="33"/>
      <c r="B659" s="33"/>
      <c r="C659" s="33"/>
      <c r="D659" s="33"/>
      <c r="E659" s="33"/>
    </row>
    <row r="660" spans="1:5" x14ac:dyDescent="0.3">
      <c r="A660" s="33"/>
      <c r="B660" s="33"/>
      <c r="C660" s="33"/>
      <c r="D660" s="33"/>
      <c r="E660" s="33"/>
    </row>
    <row r="661" spans="1:5" x14ac:dyDescent="0.3">
      <c r="A661" s="33"/>
      <c r="B661" s="33"/>
      <c r="C661" s="33"/>
      <c r="D661" s="33"/>
      <c r="E661" s="33"/>
    </row>
    <row r="662" spans="1:5" x14ac:dyDescent="0.3">
      <c r="A662" s="33"/>
      <c r="B662" s="33"/>
      <c r="C662" s="33"/>
      <c r="D662" s="33"/>
      <c r="E662" s="33"/>
    </row>
    <row r="663" spans="1:5" x14ac:dyDescent="0.3">
      <c r="A663" s="33"/>
      <c r="B663" s="33"/>
      <c r="C663" s="33"/>
      <c r="D663" s="33"/>
      <c r="E663" s="33"/>
    </row>
    <row r="664" spans="1:5" x14ac:dyDescent="0.3">
      <c r="A664" s="33"/>
      <c r="B664" s="33"/>
      <c r="C664" s="33"/>
      <c r="D664" s="33"/>
      <c r="E664" s="33"/>
    </row>
    <row r="665" spans="1:5" x14ac:dyDescent="0.3">
      <c r="A665" s="33"/>
      <c r="B665" s="33"/>
      <c r="C665" s="33"/>
      <c r="D665" s="33"/>
      <c r="E665" s="33"/>
    </row>
    <row r="666" spans="1:5" x14ac:dyDescent="0.3">
      <c r="A666" s="33"/>
      <c r="B666" s="33"/>
      <c r="C666" s="33"/>
      <c r="D666" s="33"/>
      <c r="E666" s="33"/>
    </row>
    <row r="667" spans="1:5" x14ac:dyDescent="0.3">
      <c r="A667" s="33"/>
      <c r="B667" s="33"/>
      <c r="C667" s="33"/>
      <c r="D667" s="33"/>
      <c r="E667" s="33"/>
    </row>
    <row r="668" spans="1:5" x14ac:dyDescent="0.3">
      <c r="A668" s="33"/>
      <c r="B668" s="33"/>
      <c r="C668" s="33"/>
      <c r="D668" s="33"/>
      <c r="E668" s="33"/>
    </row>
    <row r="669" spans="1:5" x14ac:dyDescent="0.3">
      <c r="A669" s="33"/>
      <c r="B669" s="33"/>
      <c r="C669" s="33"/>
      <c r="D669" s="33"/>
      <c r="E669" s="33"/>
    </row>
    <row r="670" spans="1:5" x14ac:dyDescent="0.3">
      <c r="A670" s="33"/>
      <c r="B670" s="33"/>
      <c r="C670" s="33"/>
      <c r="D670" s="33"/>
      <c r="E670" s="33"/>
    </row>
    <row r="671" spans="1:5" x14ac:dyDescent="0.3">
      <c r="A671" s="33"/>
      <c r="B671" s="33"/>
      <c r="C671" s="33"/>
      <c r="D671" s="33"/>
      <c r="E671" s="33"/>
    </row>
    <row r="672" spans="1:5" x14ac:dyDescent="0.3">
      <c r="A672" s="33"/>
      <c r="B672" s="33"/>
      <c r="C672" s="33"/>
      <c r="D672" s="33"/>
      <c r="E672" s="33"/>
    </row>
    <row r="673" spans="1:5" x14ac:dyDescent="0.3">
      <c r="A673" s="33"/>
      <c r="B673" s="33"/>
      <c r="C673" s="33"/>
      <c r="D673" s="33"/>
      <c r="E673" s="33"/>
    </row>
    <row r="674" spans="1:5" x14ac:dyDescent="0.3">
      <c r="A674" s="33"/>
      <c r="B674" s="33"/>
      <c r="C674" s="33"/>
      <c r="D674" s="33"/>
      <c r="E674" s="33"/>
    </row>
    <row r="675" spans="1:5" x14ac:dyDescent="0.3">
      <c r="A675" s="33"/>
      <c r="B675" s="33"/>
      <c r="C675" s="33"/>
      <c r="D675" s="33"/>
      <c r="E675" s="33"/>
    </row>
    <row r="676" spans="1:5" x14ac:dyDescent="0.3">
      <c r="A676" s="33"/>
      <c r="B676" s="33"/>
      <c r="C676" s="33"/>
      <c r="D676" s="33"/>
      <c r="E676" s="33"/>
    </row>
    <row r="677" spans="1:5" x14ac:dyDescent="0.3">
      <c r="A677" s="33"/>
      <c r="B677" s="33"/>
      <c r="C677" s="33"/>
      <c r="D677" s="33"/>
      <c r="E677" s="33"/>
    </row>
    <row r="678" spans="1:5" x14ac:dyDescent="0.3">
      <c r="A678" s="33"/>
      <c r="B678" s="33"/>
      <c r="C678" s="33"/>
      <c r="D678" s="33"/>
      <c r="E678" s="33"/>
    </row>
    <row r="679" spans="1:5" x14ac:dyDescent="0.3">
      <c r="A679" s="33"/>
      <c r="B679" s="33"/>
      <c r="C679" s="33"/>
      <c r="D679" s="33"/>
      <c r="E679" s="33"/>
    </row>
    <row r="680" spans="1:5" x14ac:dyDescent="0.3">
      <c r="A680" s="33"/>
      <c r="B680" s="33"/>
      <c r="C680" s="33"/>
      <c r="D680" s="33"/>
      <c r="E680" s="33"/>
    </row>
    <row r="681" spans="1:5" x14ac:dyDescent="0.3">
      <c r="A681" s="33"/>
      <c r="B681" s="33"/>
      <c r="C681" s="33"/>
      <c r="D681" s="33"/>
      <c r="E681" s="33"/>
    </row>
    <row r="682" spans="1:5" x14ac:dyDescent="0.3">
      <c r="A682" s="33"/>
      <c r="B682" s="33"/>
      <c r="C682" s="33"/>
      <c r="D682" s="33"/>
      <c r="E682" s="33"/>
    </row>
    <row r="683" spans="1:5" x14ac:dyDescent="0.3">
      <c r="A683" s="33"/>
      <c r="B683" s="33"/>
      <c r="C683" s="33"/>
      <c r="D683" s="33"/>
      <c r="E683" s="33"/>
    </row>
    <row r="684" spans="1:5" x14ac:dyDescent="0.3">
      <c r="A684" s="33"/>
      <c r="B684" s="33"/>
      <c r="C684" s="33"/>
      <c r="D684" s="33"/>
      <c r="E684" s="33"/>
    </row>
    <row r="685" spans="1:5" x14ac:dyDescent="0.3">
      <c r="A685" s="33"/>
      <c r="B685" s="33"/>
      <c r="C685" s="33"/>
      <c r="D685" s="33"/>
      <c r="E685" s="33"/>
    </row>
    <row r="686" spans="1:5" x14ac:dyDescent="0.3">
      <c r="A686" s="33"/>
      <c r="B686" s="33"/>
      <c r="C686" s="33"/>
      <c r="D686" s="33"/>
      <c r="E686" s="33"/>
    </row>
    <row r="687" spans="1:5" x14ac:dyDescent="0.3">
      <c r="A687" s="33"/>
      <c r="B687" s="33"/>
      <c r="C687" s="33"/>
      <c r="D687" s="33"/>
      <c r="E687" s="33"/>
    </row>
    <row r="688" spans="1:5" x14ac:dyDescent="0.3">
      <c r="A688" s="33"/>
      <c r="B688" s="33"/>
      <c r="C688" s="33"/>
      <c r="D688" s="33"/>
      <c r="E688" s="33"/>
    </row>
    <row r="689" spans="1:5" x14ac:dyDescent="0.3">
      <c r="A689" s="33"/>
      <c r="B689" s="33"/>
      <c r="C689" s="33"/>
      <c r="D689" s="33"/>
      <c r="E689" s="33"/>
    </row>
    <row r="690" spans="1:5" x14ac:dyDescent="0.3">
      <c r="A690" s="33"/>
      <c r="B690" s="33"/>
      <c r="C690" s="33"/>
      <c r="D690" s="33"/>
      <c r="E690" s="33"/>
    </row>
    <row r="691" spans="1:5" x14ac:dyDescent="0.3">
      <c r="A691" s="33"/>
      <c r="B691" s="33"/>
      <c r="C691" s="33"/>
      <c r="D691" s="33"/>
      <c r="E691" s="33"/>
    </row>
    <row r="692" spans="1:5" x14ac:dyDescent="0.3">
      <c r="A692" s="33"/>
      <c r="B692" s="33"/>
      <c r="C692" s="33"/>
      <c r="D692" s="33"/>
      <c r="E692" s="33"/>
    </row>
    <row r="693" spans="1:5" x14ac:dyDescent="0.3">
      <c r="A693" s="33"/>
      <c r="B693" s="33"/>
      <c r="C693" s="33"/>
      <c r="D693" s="33"/>
      <c r="E693" s="33"/>
    </row>
    <row r="694" spans="1:5" x14ac:dyDescent="0.3">
      <c r="A694" s="33"/>
      <c r="B694" s="33"/>
      <c r="C694" s="33"/>
      <c r="D694" s="33"/>
      <c r="E694" s="33"/>
    </row>
    <row r="695" spans="1:5" x14ac:dyDescent="0.3">
      <c r="A695" s="33"/>
      <c r="B695" s="33"/>
      <c r="C695" s="33"/>
      <c r="D695" s="33"/>
      <c r="E695" s="33"/>
    </row>
    <row r="696" spans="1:5" x14ac:dyDescent="0.3">
      <c r="A696" s="33"/>
      <c r="B696" s="33"/>
      <c r="C696" s="33"/>
      <c r="D696" s="33"/>
      <c r="E696" s="33"/>
    </row>
    <row r="697" spans="1:5" x14ac:dyDescent="0.3">
      <c r="A697" s="33"/>
      <c r="B697" s="33"/>
      <c r="C697" s="33"/>
      <c r="D697" s="33"/>
      <c r="E697" s="33"/>
    </row>
    <row r="698" spans="1:5" x14ac:dyDescent="0.3">
      <c r="A698" s="33"/>
      <c r="B698" s="33"/>
      <c r="C698" s="33"/>
      <c r="D698" s="33"/>
      <c r="E698" s="33"/>
    </row>
    <row r="699" spans="1:5" x14ac:dyDescent="0.3">
      <c r="A699" s="33"/>
      <c r="B699" s="33"/>
      <c r="C699" s="33"/>
      <c r="D699" s="33"/>
      <c r="E699" s="33"/>
    </row>
    <row r="700" spans="1:5" x14ac:dyDescent="0.3">
      <c r="A700" s="33"/>
      <c r="B700" s="33"/>
      <c r="C700" s="33"/>
      <c r="D700" s="33"/>
      <c r="E700" s="33"/>
    </row>
    <row r="701" spans="1:5" x14ac:dyDescent="0.3">
      <c r="A701" s="33"/>
      <c r="B701" s="33"/>
      <c r="C701" s="33"/>
      <c r="D701" s="33"/>
      <c r="E701" s="33"/>
    </row>
    <row r="702" spans="1:5" x14ac:dyDescent="0.3">
      <c r="A702" s="33"/>
      <c r="B702" s="33"/>
      <c r="C702" s="33"/>
      <c r="D702" s="33"/>
      <c r="E702" s="33"/>
    </row>
    <row r="703" spans="1:5" x14ac:dyDescent="0.3">
      <c r="A703" s="33"/>
      <c r="B703" s="33"/>
      <c r="C703" s="33"/>
      <c r="D703" s="33"/>
      <c r="E703" s="33"/>
    </row>
    <row r="704" spans="1:5" x14ac:dyDescent="0.3">
      <c r="A704" s="33"/>
      <c r="B704" s="33"/>
      <c r="C704" s="33"/>
      <c r="D704" s="33"/>
      <c r="E704" s="33"/>
    </row>
    <row r="705" spans="1:5" x14ac:dyDescent="0.3">
      <c r="A705" s="33"/>
      <c r="B705" s="33"/>
      <c r="C705" s="33"/>
      <c r="D705" s="33"/>
      <c r="E705" s="33"/>
    </row>
    <row r="706" spans="1:5" x14ac:dyDescent="0.3">
      <c r="A706" s="33"/>
      <c r="B706" s="33"/>
      <c r="C706" s="33"/>
      <c r="D706" s="33"/>
      <c r="E706" s="33"/>
    </row>
    <row r="707" spans="1:5" x14ac:dyDescent="0.3">
      <c r="A707" s="33"/>
      <c r="B707" s="33"/>
      <c r="C707" s="33"/>
      <c r="D707" s="33"/>
      <c r="E707" s="33"/>
    </row>
    <row r="708" spans="1:5" x14ac:dyDescent="0.3">
      <c r="A708" s="33"/>
      <c r="B708" s="33"/>
      <c r="C708" s="33"/>
      <c r="D708" s="33"/>
      <c r="E708" s="33"/>
    </row>
    <row r="709" spans="1:5" x14ac:dyDescent="0.3">
      <c r="A709" s="33"/>
      <c r="B709" s="33"/>
      <c r="C709" s="33"/>
      <c r="D709" s="33"/>
      <c r="E709" s="33"/>
    </row>
    <row r="710" spans="1:5" x14ac:dyDescent="0.3">
      <c r="A710" s="33"/>
      <c r="B710" s="33"/>
      <c r="C710" s="33"/>
      <c r="D710" s="33"/>
      <c r="E710" s="33"/>
    </row>
    <row r="711" spans="1:5" x14ac:dyDescent="0.3">
      <c r="A711" s="33"/>
      <c r="B711" s="33"/>
      <c r="C711" s="33"/>
      <c r="D711" s="33"/>
      <c r="E711" s="33"/>
    </row>
    <row r="712" spans="1:5" x14ac:dyDescent="0.3">
      <c r="A712" s="33"/>
      <c r="B712" s="33"/>
      <c r="C712" s="33"/>
      <c r="D712" s="33"/>
      <c r="E712" s="33"/>
    </row>
    <row r="713" spans="1:5" x14ac:dyDescent="0.3">
      <c r="A713" s="33"/>
      <c r="B713" s="33"/>
      <c r="C713" s="33"/>
      <c r="D713" s="33"/>
      <c r="E713" s="33"/>
    </row>
    <row r="714" spans="1:5" x14ac:dyDescent="0.3">
      <c r="A714" s="33"/>
      <c r="B714" s="33"/>
      <c r="C714" s="33"/>
      <c r="D714" s="33"/>
      <c r="E714" s="33"/>
    </row>
    <row r="715" spans="1:5" x14ac:dyDescent="0.3">
      <c r="A715" s="33"/>
      <c r="B715" s="33"/>
      <c r="C715" s="33"/>
      <c r="D715" s="33"/>
      <c r="E715" s="33"/>
    </row>
    <row r="716" spans="1:5" x14ac:dyDescent="0.3">
      <c r="A716" s="33"/>
      <c r="B716" s="33"/>
      <c r="C716" s="33"/>
      <c r="D716" s="33"/>
      <c r="E716" s="33"/>
    </row>
    <row r="717" spans="1:5" x14ac:dyDescent="0.3">
      <c r="A717" s="33"/>
      <c r="B717" s="33"/>
      <c r="C717" s="33"/>
      <c r="D717" s="33"/>
      <c r="E717" s="33"/>
    </row>
    <row r="718" spans="1:5" x14ac:dyDescent="0.3">
      <c r="A718" s="33"/>
      <c r="B718" s="33"/>
      <c r="C718" s="33"/>
      <c r="D718" s="33"/>
      <c r="E718" s="33"/>
    </row>
    <row r="719" spans="1:5" x14ac:dyDescent="0.3">
      <c r="A719" s="33"/>
      <c r="B719" s="33"/>
      <c r="C719" s="33"/>
      <c r="D719" s="33"/>
      <c r="E719" s="33"/>
    </row>
    <row r="720" spans="1:5" x14ac:dyDescent="0.3">
      <c r="A720" s="33"/>
      <c r="B720" s="33"/>
      <c r="C720" s="33"/>
      <c r="D720" s="33"/>
      <c r="E720" s="33"/>
    </row>
    <row r="721" spans="1:5" x14ac:dyDescent="0.3">
      <c r="A721" s="33"/>
      <c r="B721" s="33"/>
      <c r="C721" s="33"/>
      <c r="D721" s="33"/>
      <c r="E721" s="33"/>
    </row>
    <row r="722" spans="1:5" x14ac:dyDescent="0.3">
      <c r="A722" s="33"/>
      <c r="B722" s="33"/>
      <c r="C722" s="33"/>
      <c r="D722" s="33"/>
      <c r="E722" s="33"/>
    </row>
    <row r="723" spans="1:5" x14ac:dyDescent="0.3">
      <c r="A723" s="33"/>
      <c r="B723" s="33"/>
      <c r="C723" s="33"/>
      <c r="D723" s="33"/>
      <c r="E723" s="33"/>
    </row>
    <row r="724" spans="1:5" x14ac:dyDescent="0.3">
      <c r="A724" s="33"/>
      <c r="B724" s="33"/>
      <c r="C724" s="33"/>
      <c r="D724" s="33"/>
      <c r="E724" s="33"/>
    </row>
    <row r="725" spans="1:5" x14ac:dyDescent="0.3">
      <c r="A725" s="33"/>
      <c r="B725" s="33"/>
      <c r="C725" s="33"/>
      <c r="D725" s="33"/>
      <c r="E725" s="33"/>
    </row>
    <row r="726" spans="1:5" x14ac:dyDescent="0.3">
      <c r="A726" s="33"/>
      <c r="B726" s="33"/>
      <c r="C726" s="33"/>
      <c r="D726" s="33"/>
      <c r="E726" s="33"/>
    </row>
    <row r="727" spans="1:5" x14ac:dyDescent="0.3">
      <c r="A727" s="33"/>
      <c r="B727" s="33"/>
      <c r="C727" s="33"/>
      <c r="D727" s="33"/>
      <c r="E727" s="33"/>
    </row>
    <row r="728" spans="1:5" x14ac:dyDescent="0.3">
      <c r="A728" s="33"/>
      <c r="B728" s="33"/>
      <c r="C728" s="33"/>
      <c r="D728" s="33"/>
      <c r="E728" s="33"/>
    </row>
    <row r="729" spans="1:5" x14ac:dyDescent="0.3">
      <c r="A729" s="33"/>
      <c r="B729" s="33"/>
      <c r="C729" s="33"/>
      <c r="D729" s="33"/>
      <c r="E729" s="33"/>
    </row>
    <row r="730" spans="1:5" x14ac:dyDescent="0.3">
      <c r="A730" s="33"/>
      <c r="B730" s="33"/>
      <c r="C730" s="33"/>
      <c r="D730" s="33"/>
      <c r="E730" s="33"/>
    </row>
    <row r="731" spans="1:5" x14ac:dyDescent="0.3">
      <c r="A731" s="33"/>
      <c r="B731" s="33"/>
      <c r="C731" s="33"/>
      <c r="D731" s="33"/>
      <c r="E731" s="33"/>
    </row>
    <row r="732" spans="1:5" x14ac:dyDescent="0.3">
      <c r="A732" s="33"/>
      <c r="B732" s="33"/>
      <c r="C732" s="33"/>
      <c r="D732" s="33"/>
      <c r="E732" s="33"/>
    </row>
    <row r="733" spans="1:5" x14ac:dyDescent="0.3">
      <c r="A733" s="33"/>
      <c r="B733" s="33"/>
      <c r="C733" s="33"/>
      <c r="D733" s="33"/>
      <c r="E733" s="33"/>
    </row>
    <row r="734" spans="1:5" x14ac:dyDescent="0.3">
      <c r="A734" s="33"/>
      <c r="B734" s="33"/>
      <c r="C734" s="33"/>
      <c r="D734" s="33"/>
      <c r="E734" s="33"/>
    </row>
    <row r="735" spans="1:5" x14ac:dyDescent="0.3">
      <c r="A735" s="33"/>
      <c r="B735" s="33"/>
      <c r="C735" s="33"/>
      <c r="D735" s="33"/>
      <c r="E735" s="33"/>
    </row>
    <row r="736" spans="1:5" x14ac:dyDescent="0.3">
      <c r="A736" s="33"/>
      <c r="B736" s="33"/>
      <c r="C736" s="33"/>
      <c r="D736" s="33"/>
      <c r="E736" s="33"/>
    </row>
    <row r="737" spans="1:5" x14ac:dyDescent="0.3">
      <c r="A737" s="33"/>
      <c r="B737" s="33"/>
      <c r="C737" s="33"/>
      <c r="D737" s="33"/>
      <c r="E737" s="33"/>
    </row>
    <row r="738" spans="1:5" x14ac:dyDescent="0.3">
      <c r="A738" s="33"/>
      <c r="B738" s="33"/>
      <c r="C738" s="33"/>
      <c r="D738" s="33"/>
      <c r="E738" s="33"/>
    </row>
    <row r="739" spans="1:5" x14ac:dyDescent="0.3">
      <c r="A739" s="33"/>
      <c r="B739" s="33"/>
      <c r="C739" s="33"/>
      <c r="D739" s="33"/>
      <c r="E739" s="33"/>
    </row>
    <row r="740" spans="1:5" x14ac:dyDescent="0.3">
      <c r="A740" s="33"/>
      <c r="B740" s="33"/>
      <c r="C740" s="33"/>
      <c r="D740" s="33"/>
      <c r="E740" s="33"/>
    </row>
    <row r="741" spans="1:5" x14ac:dyDescent="0.3">
      <c r="A741" s="33"/>
      <c r="B741" s="33"/>
      <c r="C741" s="33"/>
      <c r="D741" s="33"/>
      <c r="E741" s="33"/>
    </row>
    <row r="742" spans="1:5" x14ac:dyDescent="0.3">
      <c r="A742" s="33"/>
      <c r="B742" s="33"/>
      <c r="C742" s="33"/>
      <c r="D742" s="33"/>
      <c r="E742" s="33"/>
    </row>
    <row r="743" spans="1:5" x14ac:dyDescent="0.3">
      <c r="A743" s="33"/>
      <c r="B743" s="33"/>
      <c r="C743" s="33"/>
      <c r="D743" s="33"/>
      <c r="E743" s="33"/>
    </row>
    <row r="744" spans="1:5" x14ac:dyDescent="0.3">
      <c r="A744" s="33"/>
      <c r="B744" s="33"/>
      <c r="C744" s="33"/>
      <c r="D744" s="33"/>
      <c r="E744" s="33"/>
    </row>
    <row r="745" spans="1:5" x14ac:dyDescent="0.3">
      <c r="A745" s="33"/>
      <c r="B745" s="33"/>
      <c r="C745" s="33"/>
      <c r="D745" s="33"/>
      <c r="E745" s="33"/>
    </row>
    <row r="746" spans="1:5" x14ac:dyDescent="0.3">
      <c r="A746" s="33"/>
      <c r="B746" s="33"/>
      <c r="C746" s="33"/>
      <c r="D746" s="33"/>
      <c r="E746" s="33"/>
    </row>
    <row r="747" spans="1:5" x14ac:dyDescent="0.3">
      <c r="A747" s="33"/>
      <c r="B747" s="33"/>
      <c r="C747" s="33"/>
      <c r="D747" s="33"/>
      <c r="E747" s="33"/>
    </row>
    <row r="748" spans="1:5" x14ac:dyDescent="0.3">
      <c r="A748" s="33"/>
      <c r="B748" s="33"/>
      <c r="C748" s="33"/>
      <c r="D748" s="33"/>
      <c r="E748" s="33"/>
    </row>
    <row r="749" spans="1:5" x14ac:dyDescent="0.3">
      <c r="A749" s="33"/>
      <c r="B749" s="33"/>
      <c r="C749" s="33"/>
      <c r="D749" s="33"/>
      <c r="E749" s="33"/>
    </row>
    <row r="750" spans="1:5" x14ac:dyDescent="0.3">
      <c r="A750" s="33"/>
      <c r="B750" s="33"/>
      <c r="C750" s="33"/>
      <c r="D750" s="33"/>
      <c r="E750" s="33"/>
    </row>
    <row r="751" spans="1:5" x14ac:dyDescent="0.3">
      <c r="A751" s="33"/>
      <c r="B751" s="33"/>
      <c r="C751" s="33"/>
      <c r="D751" s="33"/>
      <c r="E751" s="33"/>
    </row>
    <row r="752" spans="1:5" x14ac:dyDescent="0.3">
      <c r="A752" s="33"/>
      <c r="B752" s="33"/>
      <c r="C752" s="33"/>
      <c r="D752" s="33"/>
      <c r="E752" s="33"/>
    </row>
    <row r="753" spans="1:5" x14ac:dyDescent="0.3">
      <c r="A753" s="33"/>
      <c r="B753" s="33"/>
      <c r="C753" s="33"/>
      <c r="D753" s="33"/>
      <c r="E753" s="33"/>
    </row>
    <row r="754" spans="1:5" x14ac:dyDescent="0.3">
      <c r="A754" s="33"/>
      <c r="B754" s="33"/>
      <c r="C754" s="33"/>
      <c r="D754" s="33"/>
      <c r="E754" s="33"/>
    </row>
    <row r="755" spans="1:5" x14ac:dyDescent="0.3">
      <c r="A755" s="33"/>
      <c r="B755" s="33"/>
      <c r="C755" s="33"/>
      <c r="D755" s="33"/>
      <c r="E755" s="33"/>
    </row>
    <row r="756" spans="1:5" x14ac:dyDescent="0.3">
      <c r="A756" s="33"/>
      <c r="B756" s="33"/>
      <c r="C756" s="33"/>
      <c r="D756" s="33"/>
      <c r="E756" s="33"/>
    </row>
    <row r="757" spans="1:5" x14ac:dyDescent="0.3">
      <c r="A757" s="33"/>
      <c r="B757" s="33"/>
      <c r="C757" s="33"/>
      <c r="D757" s="33"/>
      <c r="E757" s="33"/>
    </row>
    <row r="758" spans="1:5" x14ac:dyDescent="0.3">
      <c r="A758" s="33"/>
      <c r="B758" s="33"/>
      <c r="C758" s="33"/>
      <c r="D758" s="33"/>
      <c r="E758" s="33"/>
    </row>
    <row r="759" spans="1:5" x14ac:dyDescent="0.3">
      <c r="A759" s="33"/>
      <c r="B759" s="33"/>
      <c r="C759" s="33"/>
      <c r="D759" s="33"/>
      <c r="E759" s="33"/>
    </row>
    <row r="760" spans="1:5" x14ac:dyDescent="0.3">
      <c r="A760" s="33"/>
      <c r="B760" s="33"/>
      <c r="C760" s="33"/>
      <c r="D760" s="33"/>
      <c r="E760" s="33"/>
    </row>
    <row r="761" spans="1:5" x14ac:dyDescent="0.3">
      <c r="A761" s="33"/>
      <c r="B761" s="33"/>
      <c r="C761" s="33"/>
      <c r="D761" s="33"/>
      <c r="E761" s="33"/>
    </row>
    <row r="762" spans="1:5" x14ac:dyDescent="0.3">
      <c r="A762" s="33"/>
      <c r="B762" s="33"/>
      <c r="C762" s="33"/>
      <c r="D762" s="33"/>
      <c r="E762" s="33"/>
    </row>
    <row r="763" spans="1:5" x14ac:dyDescent="0.3">
      <c r="A763" s="33"/>
      <c r="B763" s="33"/>
      <c r="C763" s="33"/>
      <c r="D763" s="33"/>
      <c r="E763" s="33"/>
    </row>
    <row r="764" spans="1:5" x14ac:dyDescent="0.3">
      <c r="A764" s="33"/>
      <c r="B764" s="33"/>
      <c r="C764" s="33"/>
      <c r="D764" s="33"/>
      <c r="E764" s="33"/>
    </row>
    <row r="765" spans="1:5" x14ac:dyDescent="0.3">
      <c r="A765" s="33"/>
      <c r="B765" s="33"/>
      <c r="C765" s="33"/>
      <c r="D765" s="33"/>
      <c r="E765" s="33"/>
    </row>
    <row r="766" spans="1:5" x14ac:dyDescent="0.3">
      <c r="A766" s="33"/>
      <c r="B766" s="33"/>
      <c r="C766" s="33"/>
      <c r="D766" s="33"/>
      <c r="E766" s="33"/>
    </row>
    <row r="767" spans="1:5" x14ac:dyDescent="0.3">
      <c r="A767" s="33"/>
      <c r="B767" s="33"/>
      <c r="C767" s="33"/>
      <c r="D767" s="33"/>
      <c r="E767" s="33"/>
    </row>
    <row r="768" spans="1:5" x14ac:dyDescent="0.3">
      <c r="A768" s="33"/>
      <c r="B768" s="33"/>
      <c r="C768" s="33"/>
      <c r="D768" s="33"/>
      <c r="E768" s="33"/>
    </row>
    <row r="769" spans="1:5" x14ac:dyDescent="0.3">
      <c r="A769" s="33"/>
      <c r="B769" s="33"/>
      <c r="C769" s="33"/>
      <c r="D769" s="33"/>
      <c r="E769" s="33"/>
    </row>
    <row r="770" spans="1:5" x14ac:dyDescent="0.3">
      <c r="A770" s="33"/>
      <c r="B770" s="33"/>
      <c r="C770" s="33"/>
      <c r="D770" s="33"/>
      <c r="E770" s="33"/>
    </row>
    <row r="771" spans="1:5" x14ac:dyDescent="0.3">
      <c r="A771" s="33"/>
      <c r="B771" s="33"/>
      <c r="C771" s="33"/>
      <c r="D771" s="33"/>
      <c r="E771" s="33"/>
    </row>
    <row r="772" spans="1:5" x14ac:dyDescent="0.3">
      <c r="A772" s="33"/>
      <c r="B772" s="33"/>
      <c r="C772" s="33"/>
      <c r="D772" s="33"/>
      <c r="E772" s="33"/>
    </row>
    <row r="773" spans="1:5" x14ac:dyDescent="0.3">
      <c r="A773" s="33"/>
      <c r="B773" s="33"/>
      <c r="C773" s="33"/>
      <c r="D773" s="33"/>
      <c r="E773" s="33"/>
    </row>
    <row r="774" spans="1:5" x14ac:dyDescent="0.3">
      <c r="A774" s="33"/>
      <c r="B774" s="33"/>
      <c r="C774" s="33"/>
      <c r="D774" s="33"/>
      <c r="E774" s="33"/>
    </row>
    <row r="775" spans="1:5" x14ac:dyDescent="0.3">
      <c r="A775" s="33"/>
      <c r="B775" s="33"/>
      <c r="C775" s="33"/>
      <c r="D775" s="33"/>
      <c r="E775" s="33"/>
    </row>
    <row r="776" spans="1:5" x14ac:dyDescent="0.3">
      <c r="A776" s="33"/>
      <c r="B776" s="33"/>
      <c r="C776" s="33"/>
      <c r="D776" s="33"/>
      <c r="E776" s="33"/>
    </row>
    <row r="777" spans="1:5" x14ac:dyDescent="0.3">
      <c r="A777" s="33"/>
      <c r="B777" s="33"/>
      <c r="C777" s="33"/>
      <c r="D777" s="33"/>
      <c r="E777" s="33"/>
    </row>
    <row r="778" spans="1:5" x14ac:dyDescent="0.3">
      <c r="A778" s="33"/>
      <c r="B778" s="33"/>
      <c r="C778" s="33"/>
      <c r="D778" s="33"/>
      <c r="E778" s="33"/>
    </row>
    <row r="779" spans="1:5" x14ac:dyDescent="0.3">
      <c r="A779" s="33"/>
      <c r="B779" s="33"/>
      <c r="C779" s="33"/>
      <c r="D779" s="33"/>
      <c r="E779" s="33"/>
    </row>
    <row r="780" spans="1:5" x14ac:dyDescent="0.3">
      <c r="A780" s="33"/>
      <c r="B780" s="33"/>
      <c r="C780" s="33"/>
      <c r="D780" s="33"/>
      <c r="E780" s="33"/>
    </row>
    <row r="781" spans="1:5" x14ac:dyDescent="0.3">
      <c r="A781" s="33"/>
      <c r="B781" s="33"/>
      <c r="C781" s="33"/>
      <c r="D781" s="33"/>
      <c r="E781" s="33"/>
    </row>
    <row r="782" spans="1:5" x14ac:dyDescent="0.3">
      <c r="A782" s="33"/>
      <c r="B782" s="33"/>
      <c r="C782" s="33"/>
      <c r="D782" s="33"/>
      <c r="E782" s="33"/>
    </row>
    <row r="783" spans="1:5" x14ac:dyDescent="0.3">
      <c r="A783" s="33"/>
      <c r="B783" s="33"/>
      <c r="C783" s="33"/>
      <c r="D783" s="33"/>
      <c r="E783" s="33"/>
    </row>
    <row r="784" spans="1:5" x14ac:dyDescent="0.3">
      <c r="A784" s="33"/>
      <c r="B784" s="33"/>
      <c r="C784" s="33"/>
      <c r="D784" s="33"/>
      <c r="E784" s="33"/>
    </row>
    <row r="785" spans="1:5" x14ac:dyDescent="0.3">
      <c r="A785" s="33"/>
      <c r="B785" s="33"/>
      <c r="C785" s="33"/>
      <c r="D785" s="33"/>
      <c r="E785" s="33"/>
    </row>
    <row r="786" spans="1:5" x14ac:dyDescent="0.3">
      <c r="A786" s="33"/>
      <c r="B786" s="33"/>
      <c r="C786" s="33"/>
      <c r="D786" s="33"/>
      <c r="E786" s="33"/>
    </row>
    <row r="787" spans="1:5" x14ac:dyDescent="0.3">
      <c r="A787" s="33"/>
      <c r="B787" s="33"/>
      <c r="C787" s="33"/>
      <c r="D787" s="33"/>
      <c r="E787" s="33"/>
    </row>
    <row r="788" spans="1:5" x14ac:dyDescent="0.3">
      <c r="A788" s="33"/>
      <c r="B788" s="33"/>
      <c r="C788" s="33"/>
      <c r="D788" s="33"/>
      <c r="E788" s="33"/>
    </row>
    <row r="789" spans="1:5" x14ac:dyDescent="0.3">
      <c r="A789" s="33"/>
      <c r="B789" s="33"/>
      <c r="C789" s="33"/>
      <c r="D789" s="33"/>
      <c r="E789" s="33"/>
    </row>
    <row r="790" spans="1:5" x14ac:dyDescent="0.3">
      <c r="A790" s="33"/>
      <c r="B790" s="33"/>
      <c r="C790" s="33"/>
      <c r="D790" s="33"/>
      <c r="E790" s="33"/>
    </row>
    <row r="791" spans="1:5" x14ac:dyDescent="0.3">
      <c r="A791" s="33"/>
      <c r="B791" s="33"/>
      <c r="C791" s="33"/>
      <c r="D791" s="33"/>
      <c r="E791" s="33"/>
    </row>
    <row r="792" spans="1:5" x14ac:dyDescent="0.3">
      <c r="A792" s="33"/>
      <c r="B792" s="33"/>
      <c r="C792" s="33"/>
      <c r="D792" s="33"/>
      <c r="E792" s="33"/>
    </row>
    <row r="793" spans="1:5" x14ac:dyDescent="0.3">
      <c r="A793" s="33"/>
      <c r="B793" s="33"/>
      <c r="C793" s="33"/>
      <c r="D793" s="33"/>
      <c r="E793" s="33"/>
    </row>
    <row r="794" spans="1:5" x14ac:dyDescent="0.3">
      <c r="A794" s="33"/>
      <c r="B794" s="33"/>
      <c r="C794" s="33"/>
      <c r="D794" s="33"/>
      <c r="E794" s="33"/>
    </row>
    <row r="795" spans="1:5" x14ac:dyDescent="0.3">
      <c r="A795" s="33"/>
      <c r="B795" s="33"/>
      <c r="C795" s="33"/>
      <c r="D795" s="33"/>
      <c r="E795" s="33"/>
    </row>
    <row r="796" spans="1:5" x14ac:dyDescent="0.3">
      <c r="A796" s="33"/>
      <c r="B796" s="33"/>
      <c r="C796" s="33"/>
      <c r="D796" s="33"/>
      <c r="E796" s="33"/>
    </row>
    <row r="797" spans="1:5" x14ac:dyDescent="0.3">
      <c r="A797" s="33"/>
      <c r="B797" s="33"/>
      <c r="C797" s="33"/>
      <c r="D797" s="33"/>
      <c r="E797" s="33"/>
    </row>
    <row r="798" spans="1:5" x14ac:dyDescent="0.3">
      <c r="A798" s="33"/>
      <c r="B798" s="33"/>
      <c r="C798" s="33"/>
      <c r="D798" s="33"/>
      <c r="E798" s="33"/>
    </row>
    <row r="799" spans="1:5" x14ac:dyDescent="0.3">
      <c r="A799" s="33"/>
      <c r="B799" s="33"/>
      <c r="C799" s="33"/>
      <c r="D799" s="33"/>
      <c r="E799" s="33"/>
    </row>
    <row r="800" spans="1:5" x14ac:dyDescent="0.3">
      <c r="A800" s="33"/>
      <c r="B800" s="33"/>
      <c r="C800" s="33"/>
      <c r="D800" s="33"/>
      <c r="E800" s="33"/>
    </row>
    <row r="801" spans="1:5" x14ac:dyDescent="0.3">
      <c r="A801" s="33"/>
      <c r="B801" s="33"/>
      <c r="C801" s="33"/>
      <c r="D801" s="33"/>
      <c r="E801" s="33"/>
    </row>
    <row r="802" spans="1:5" x14ac:dyDescent="0.3">
      <c r="A802" s="33"/>
      <c r="B802" s="33"/>
      <c r="C802" s="33"/>
      <c r="D802" s="33"/>
      <c r="E802" s="33"/>
    </row>
    <row r="803" spans="1:5" x14ac:dyDescent="0.3">
      <c r="A803" s="33"/>
      <c r="B803" s="33"/>
      <c r="C803" s="33"/>
      <c r="D803" s="33"/>
      <c r="E803" s="33"/>
    </row>
    <row r="804" spans="1:5" x14ac:dyDescent="0.3">
      <c r="A804" s="33"/>
      <c r="B804" s="33"/>
      <c r="C804" s="33"/>
      <c r="D804" s="33"/>
      <c r="E804" s="33"/>
    </row>
    <row r="805" spans="1:5" x14ac:dyDescent="0.3">
      <c r="A805" s="33"/>
      <c r="B805" s="33"/>
      <c r="C805" s="33"/>
      <c r="D805" s="33"/>
      <c r="E805" s="33"/>
    </row>
    <row r="806" spans="1:5" x14ac:dyDescent="0.3">
      <c r="A806" s="33"/>
      <c r="B806" s="33"/>
      <c r="C806" s="33"/>
      <c r="D806" s="33"/>
      <c r="E806" s="33"/>
    </row>
    <row r="807" spans="1:5" x14ac:dyDescent="0.3">
      <c r="A807" s="33"/>
      <c r="B807" s="33"/>
      <c r="C807" s="33"/>
      <c r="D807" s="33"/>
      <c r="E807" s="33"/>
    </row>
    <row r="808" spans="1:5" x14ac:dyDescent="0.3">
      <c r="A808" s="33"/>
      <c r="B808" s="33"/>
      <c r="C808" s="33"/>
      <c r="D808" s="33"/>
      <c r="E808" s="33"/>
    </row>
    <row r="809" spans="1:5" x14ac:dyDescent="0.3">
      <c r="A809" s="33"/>
      <c r="B809" s="33"/>
      <c r="C809" s="33"/>
      <c r="D809" s="33"/>
      <c r="E809" s="33"/>
    </row>
    <row r="810" spans="1:5" x14ac:dyDescent="0.3">
      <c r="A810" s="33"/>
      <c r="B810" s="33"/>
      <c r="C810" s="33"/>
      <c r="D810" s="33"/>
      <c r="E810" s="33"/>
    </row>
    <row r="811" spans="1:5" x14ac:dyDescent="0.3">
      <c r="A811" s="33"/>
      <c r="B811" s="33"/>
      <c r="C811" s="33"/>
      <c r="D811" s="33"/>
      <c r="E811" s="33"/>
    </row>
    <row r="812" spans="1:5" x14ac:dyDescent="0.3">
      <c r="A812" s="33"/>
      <c r="B812" s="33"/>
      <c r="C812" s="33"/>
      <c r="D812" s="33"/>
      <c r="E812" s="33"/>
    </row>
    <row r="813" spans="1:5" x14ac:dyDescent="0.3">
      <c r="A813" s="33"/>
      <c r="B813" s="33"/>
      <c r="C813" s="33"/>
      <c r="D813" s="33"/>
      <c r="E813" s="33"/>
    </row>
    <row r="814" spans="1:5" x14ac:dyDescent="0.3">
      <c r="A814" s="33"/>
      <c r="B814" s="33"/>
      <c r="C814" s="33"/>
      <c r="D814" s="33"/>
      <c r="E814" s="33"/>
    </row>
    <row r="815" spans="1:5" x14ac:dyDescent="0.3">
      <c r="A815" s="33"/>
      <c r="B815" s="33"/>
      <c r="C815" s="33"/>
      <c r="D815" s="33"/>
      <c r="E815" s="33"/>
    </row>
    <row r="816" spans="1:5" x14ac:dyDescent="0.3">
      <c r="A816" s="33"/>
      <c r="B816" s="33"/>
      <c r="C816" s="33"/>
      <c r="D816" s="33"/>
      <c r="E816" s="33"/>
    </row>
    <row r="817" spans="1:5" x14ac:dyDescent="0.3">
      <c r="A817" s="33"/>
      <c r="B817" s="33"/>
      <c r="C817" s="33"/>
      <c r="D817" s="33"/>
      <c r="E817" s="33"/>
    </row>
    <row r="818" spans="1:5" x14ac:dyDescent="0.3">
      <c r="A818" s="33"/>
      <c r="B818" s="33"/>
      <c r="C818" s="33"/>
      <c r="D818" s="33"/>
      <c r="E818" s="33"/>
    </row>
    <row r="819" spans="1:5" x14ac:dyDescent="0.3">
      <c r="A819" s="33"/>
      <c r="B819" s="33"/>
      <c r="C819" s="33"/>
      <c r="D819" s="33"/>
      <c r="E819" s="33"/>
    </row>
    <row r="820" spans="1:5" x14ac:dyDescent="0.3">
      <c r="A820" s="33"/>
      <c r="B820" s="33"/>
      <c r="C820" s="33"/>
      <c r="D820" s="33"/>
      <c r="E820" s="33"/>
    </row>
    <row r="821" spans="1:5" x14ac:dyDescent="0.3">
      <c r="A821" s="33"/>
      <c r="B821" s="33"/>
      <c r="C821" s="33"/>
      <c r="D821" s="33"/>
      <c r="E821" s="33"/>
    </row>
    <row r="822" spans="1:5" x14ac:dyDescent="0.3">
      <c r="A822" s="33"/>
      <c r="B822" s="33"/>
      <c r="C822" s="33"/>
      <c r="D822" s="33"/>
      <c r="E822" s="33"/>
    </row>
    <row r="823" spans="1:5" x14ac:dyDescent="0.3">
      <c r="A823" s="33"/>
      <c r="B823" s="33"/>
      <c r="C823" s="33"/>
      <c r="D823" s="33"/>
      <c r="E823" s="33"/>
    </row>
    <row r="824" spans="1:5" x14ac:dyDescent="0.3">
      <c r="A824" s="33"/>
      <c r="B824" s="33"/>
      <c r="C824" s="33"/>
      <c r="D824" s="33"/>
      <c r="E824" s="33"/>
    </row>
    <row r="825" spans="1:5" x14ac:dyDescent="0.3">
      <c r="A825" s="33"/>
      <c r="B825" s="33"/>
      <c r="C825" s="33"/>
      <c r="D825" s="33"/>
      <c r="E825" s="33"/>
    </row>
    <row r="826" spans="1:5" x14ac:dyDescent="0.3">
      <c r="A826" s="33"/>
      <c r="B826" s="33"/>
      <c r="C826" s="33"/>
      <c r="D826" s="33"/>
      <c r="E826" s="33"/>
    </row>
    <row r="827" spans="1:5" x14ac:dyDescent="0.3">
      <c r="A827" s="33"/>
      <c r="B827" s="33"/>
      <c r="C827" s="33"/>
      <c r="D827" s="33"/>
      <c r="E827" s="33"/>
    </row>
    <row r="828" spans="1:5" x14ac:dyDescent="0.3">
      <c r="A828" s="33"/>
      <c r="B828" s="33"/>
      <c r="C828" s="33"/>
      <c r="D828" s="33"/>
      <c r="E828" s="33"/>
    </row>
    <row r="829" spans="1:5" x14ac:dyDescent="0.3">
      <c r="A829" s="33"/>
      <c r="B829" s="33"/>
      <c r="C829" s="33"/>
      <c r="D829" s="33"/>
      <c r="E829" s="33"/>
    </row>
    <row r="830" spans="1:5" x14ac:dyDescent="0.3">
      <c r="A830" s="33"/>
      <c r="B830" s="33"/>
      <c r="C830" s="33"/>
      <c r="D830" s="33"/>
      <c r="E830" s="33"/>
    </row>
    <row r="831" spans="1:5" x14ac:dyDescent="0.3">
      <c r="A831" s="33"/>
      <c r="B831" s="33"/>
      <c r="C831" s="33"/>
      <c r="D831" s="33"/>
      <c r="E831" s="33"/>
    </row>
    <row r="832" spans="1:5" x14ac:dyDescent="0.3">
      <c r="A832" s="33"/>
      <c r="B832" s="33"/>
      <c r="C832" s="33"/>
      <c r="D832" s="33"/>
      <c r="E832" s="33"/>
    </row>
    <row r="833" spans="1:5" x14ac:dyDescent="0.3">
      <c r="A833" s="33"/>
      <c r="B833" s="33"/>
      <c r="C833" s="33"/>
      <c r="D833" s="33"/>
      <c r="E833" s="33"/>
    </row>
    <row r="834" spans="1:5" x14ac:dyDescent="0.3">
      <c r="A834" s="33"/>
      <c r="B834" s="33"/>
      <c r="C834" s="33"/>
      <c r="D834" s="33"/>
      <c r="E834" s="33"/>
    </row>
    <row r="835" spans="1:5" x14ac:dyDescent="0.3">
      <c r="A835" s="33"/>
      <c r="B835" s="33"/>
      <c r="C835" s="33"/>
      <c r="D835" s="33"/>
      <c r="E835" s="33"/>
    </row>
    <row r="836" spans="1:5" x14ac:dyDescent="0.3">
      <c r="A836" s="33"/>
      <c r="B836" s="33"/>
      <c r="C836" s="33"/>
      <c r="D836" s="33"/>
      <c r="E836" s="33"/>
    </row>
    <row r="837" spans="1:5" x14ac:dyDescent="0.3">
      <c r="A837" s="33"/>
      <c r="B837" s="33"/>
      <c r="C837" s="33"/>
      <c r="D837" s="33"/>
      <c r="E837" s="33"/>
    </row>
    <row r="838" spans="1:5" x14ac:dyDescent="0.3">
      <c r="A838" s="33"/>
      <c r="B838" s="33"/>
      <c r="C838" s="33"/>
      <c r="D838" s="33"/>
      <c r="E838" s="33"/>
    </row>
    <row r="839" spans="1:5" x14ac:dyDescent="0.3">
      <c r="A839" s="33"/>
      <c r="B839" s="33"/>
      <c r="C839" s="33"/>
      <c r="D839" s="33"/>
      <c r="E839" s="33"/>
    </row>
    <row r="840" spans="1:5" x14ac:dyDescent="0.3">
      <c r="A840" s="33"/>
      <c r="B840" s="33"/>
      <c r="C840" s="33"/>
      <c r="D840" s="33"/>
      <c r="E840" s="33"/>
    </row>
    <row r="841" spans="1:5" x14ac:dyDescent="0.3">
      <c r="A841" s="33"/>
      <c r="B841" s="33"/>
      <c r="C841" s="33"/>
      <c r="D841" s="33"/>
      <c r="E841" s="33"/>
    </row>
    <row r="842" spans="1:5" x14ac:dyDescent="0.3">
      <c r="A842" s="33"/>
      <c r="B842" s="33"/>
      <c r="C842" s="33"/>
      <c r="D842" s="33"/>
      <c r="E842" s="33"/>
    </row>
    <row r="843" spans="1:5" x14ac:dyDescent="0.3">
      <c r="A843" s="33"/>
      <c r="B843" s="33"/>
      <c r="C843" s="33"/>
      <c r="D843" s="33"/>
      <c r="E843" s="33"/>
    </row>
    <row r="844" spans="1:5" x14ac:dyDescent="0.3">
      <c r="A844" s="33"/>
      <c r="B844" s="33"/>
      <c r="C844" s="33"/>
      <c r="D844" s="33"/>
      <c r="E844" s="33"/>
    </row>
    <row r="845" spans="1:5" x14ac:dyDescent="0.3">
      <c r="A845" s="33"/>
      <c r="B845" s="33"/>
      <c r="C845" s="33"/>
      <c r="D845" s="33"/>
      <c r="E845" s="33"/>
    </row>
    <row r="846" spans="1:5" x14ac:dyDescent="0.3">
      <c r="A846" s="33"/>
      <c r="B846" s="33"/>
      <c r="C846" s="33"/>
      <c r="D846" s="33"/>
      <c r="E846" s="33"/>
    </row>
    <row r="847" spans="1:5" x14ac:dyDescent="0.3">
      <c r="A847" s="33"/>
      <c r="B847" s="33"/>
      <c r="C847" s="33"/>
      <c r="D847" s="33"/>
      <c r="E847" s="33"/>
    </row>
    <row r="848" spans="1:5" x14ac:dyDescent="0.3">
      <c r="A848" s="33"/>
      <c r="B848" s="33"/>
      <c r="C848" s="33"/>
      <c r="D848" s="33"/>
      <c r="E848" s="33"/>
    </row>
    <row r="849" spans="1:5" x14ac:dyDescent="0.3">
      <c r="A849" s="33"/>
      <c r="B849" s="33"/>
      <c r="C849" s="33"/>
      <c r="D849" s="33"/>
      <c r="E849" s="33"/>
    </row>
    <row r="850" spans="1:5" x14ac:dyDescent="0.3">
      <c r="A850" s="33"/>
      <c r="B850" s="33"/>
      <c r="C850" s="33"/>
      <c r="D850" s="33"/>
      <c r="E850" s="33"/>
    </row>
    <row r="851" spans="1:5" x14ac:dyDescent="0.3">
      <c r="A851" s="33"/>
      <c r="B851" s="33"/>
      <c r="C851" s="33"/>
      <c r="D851" s="33"/>
      <c r="E851" s="33"/>
    </row>
    <row r="852" spans="1:5" x14ac:dyDescent="0.3">
      <c r="A852" s="33"/>
      <c r="B852" s="33"/>
      <c r="C852" s="33"/>
      <c r="D852" s="33"/>
      <c r="E852" s="33"/>
    </row>
    <row r="853" spans="1:5" x14ac:dyDescent="0.3">
      <c r="A853" s="33"/>
      <c r="B853" s="33"/>
      <c r="C853" s="33"/>
      <c r="D853" s="33"/>
      <c r="E853" s="33"/>
    </row>
    <row r="854" spans="1:5" x14ac:dyDescent="0.3">
      <c r="A854" s="33"/>
      <c r="B854" s="33"/>
      <c r="C854" s="33"/>
      <c r="D854" s="33"/>
      <c r="E854" s="33"/>
    </row>
    <row r="855" spans="1:5" x14ac:dyDescent="0.3">
      <c r="A855" s="33"/>
      <c r="B855" s="33"/>
      <c r="C855" s="33"/>
      <c r="D855" s="33"/>
      <c r="E855" s="33"/>
    </row>
    <row r="856" spans="1:5" x14ac:dyDescent="0.3">
      <c r="A856" s="33"/>
      <c r="B856" s="33"/>
      <c r="C856" s="33"/>
      <c r="D856" s="33"/>
      <c r="E856" s="33"/>
    </row>
    <row r="857" spans="1:5" x14ac:dyDescent="0.3">
      <c r="A857" s="33"/>
      <c r="B857" s="33"/>
      <c r="C857" s="33"/>
      <c r="D857" s="33"/>
      <c r="E857" s="33"/>
    </row>
    <row r="858" spans="1:5" x14ac:dyDescent="0.3">
      <c r="A858" s="33"/>
      <c r="B858" s="33"/>
      <c r="C858" s="33"/>
      <c r="D858" s="33"/>
      <c r="E858" s="33"/>
    </row>
    <row r="859" spans="1:5" x14ac:dyDescent="0.3">
      <c r="A859" s="33"/>
      <c r="B859" s="33"/>
      <c r="C859" s="33"/>
      <c r="D859" s="33"/>
      <c r="E859" s="33"/>
    </row>
    <row r="860" spans="1:5" x14ac:dyDescent="0.3">
      <c r="A860" s="33"/>
      <c r="B860" s="33"/>
      <c r="C860" s="33"/>
      <c r="D860" s="33"/>
      <c r="E860" s="33"/>
    </row>
    <row r="861" spans="1:5" x14ac:dyDescent="0.3">
      <c r="A861" s="33"/>
      <c r="B861" s="33"/>
      <c r="C861" s="33"/>
      <c r="D861" s="33"/>
      <c r="E861" s="33"/>
    </row>
    <row r="862" spans="1:5" x14ac:dyDescent="0.3">
      <c r="A862" s="33"/>
      <c r="B862" s="33"/>
      <c r="C862" s="33"/>
      <c r="D862" s="33"/>
      <c r="E862" s="33"/>
    </row>
    <row r="863" spans="1:5" x14ac:dyDescent="0.3">
      <c r="A863" s="33"/>
      <c r="B863" s="33"/>
      <c r="C863" s="33"/>
      <c r="D863" s="33"/>
      <c r="E863" s="33"/>
    </row>
    <row r="864" spans="1:5" x14ac:dyDescent="0.3">
      <c r="A864" s="33"/>
      <c r="B864" s="33"/>
      <c r="C864" s="33"/>
      <c r="D864" s="33"/>
      <c r="E864" s="33"/>
    </row>
    <row r="865" spans="1:5" x14ac:dyDescent="0.3">
      <c r="A865" s="33"/>
      <c r="B865" s="33"/>
      <c r="C865" s="33"/>
      <c r="D865" s="33"/>
      <c r="E865" s="33"/>
    </row>
    <row r="866" spans="1:5" x14ac:dyDescent="0.3">
      <c r="A866" s="33"/>
      <c r="B866" s="33"/>
      <c r="C866" s="33"/>
      <c r="D866" s="33"/>
      <c r="E866" s="33"/>
    </row>
    <row r="867" spans="1:5" x14ac:dyDescent="0.3">
      <c r="A867" s="33"/>
      <c r="B867" s="33"/>
      <c r="C867" s="33"/>
      <c r="D867" s="33"/>
      <c r="E867" s="33"/>
    </row>
    <row r="868" spans="1:5" x14ac:dyDescent="0.3">
      <c r="A868" s="33"/>
      <c r="B868" s="33"/>
      <c r="C868" s="33"/>
      <c r="D868" s="33"/>
      <c r="E868" s="33"/>
    </row>
    <row r="869" spans="1:5" x14ac:dyDescent="0.3">
      <c r="A869" s="33"/>
      <c r="B869" s="33"/>
      <c r="C869" s="33"/>
      <c r="D869" s="33"/>
      <c r="E869" s="33"/>
    </row>
    <row r="870" spans="1:5" x14ac:dyDescent="0.3">
      <c r="A870" s="33"/>
      <c r="B870" s="33"/>
      <c r="C870" s="33"/>
      <c r="D870" s="33"/>
      <c r="E870" s="33"/>
    </row>
    <row r="871" spans="1:5" x14ac:dyDescent="0.3">
      <c r="A871" s="33"/>
      <c r="B871" s="33"/>
      <c r="C871" s="33"/>
      <c r="D871" s="33"/>
      <c r="E871" s="33"/>
    </row>
    <row r="872" spans="1:5" x14ac:dyDescent="0.3">
      <c r="A872" s="33"/>
      <c r="B872" s="33"/>
      <c r="C872" s="33"/>
      <c r="D872" s="33"/>
      <c r="E872" s="33"/>
    </row>
    <row r="873" spans="1:5" x14ac:dyDescent="0.3">
      <c r="A873" s="33"/>
      <c r="B873" s="33"/>
      <c r="C873" s="33"/>
      <c r="D873" s="33"/>
      <c r="E873" s="33"/>
    </row>
    <row r="874" spans="1:5" x14ac:dyDescent="0.3">
      <c r="A874" s="33"/>
      <c r="B874" s="33"/>
      <c r="C874" s="33"/>
      <c r="D874" s="33"/>
      <c r="E874" s="33"/>
    </row>
    <row r="875" spans="1:5" x14ac:dyDescent="0.3">
      <c r="A875" s="33"/>
      <c r="B875" s="33"/>
      <c r="C875" s="33"/>
      <c r="D875" s="33"/>
      <c r="E875" s="33"/>
    </row>
    <row r="876" spans="1:5" x14ac:dyDescent="0.3">
      <c r="A876" s="33"/>
      <c r="B876" s="33"/>
      <c r="C876" s="33"/>
      <c r="D876" s="33"/>
      <c r="E876" s="33"/>
    </row>
    <row r="877" spans="1:5" x14ac:dyDescent="0.3">
      <c r="A877" s="33"/>
      <c r="B877" s="33"/>
      <c r="C877" s="33"/>
      <c r="D877" s="33"/>
      <c r="E877" s="33"/>
    </row>
    <row r="878" spans="1:5" x14ac:dyDescent="0.3">
      <c r="A878" s="33"/>
      <c r="B878" s="33"/>
      <c r="C878" s="33"/>
      <c r="D878" s="33"/>
      <c r="E878" s="33"/>
    </row>
    <row r="879" spans="1:5" x14ac:dyDescent="0.3">
      <c r="A879" s="33"/>
      <c r="B879" s="33"/>
      <c r="C879" s="33"/>
      <c r="D879" s="33"/>
      <c r="E879" s="33"/>
    </row>
    <row r="880" spans="1:5" x14ac:dyDescent="0.3">
      <c r="A880" s="33"/>
      <c r="B880" s="33"/>
      <c r="C880" s="33"/>
      <c r="D880" s="33"/>
      <c r="E880" s="33"/>
    </row>
    <row r="881" spans="1:5" x14ac:dyDescent="0.3">
      <c r="A881" s="33"/>
      <c r="B881" s="33"/>
      <c r="C881" s="33"/>
      <c r="D881" s="33"/>
      <c r="E881" s="33"/>
    </row>
    <row r="882" spans="1:5" x14ac:dyDescent="0.3">
      <c r="A882" s="33"/>
      <c r="B882" s="33"/>
      <c r="C882" s="33"/>
      <c r="D882" s="33"/>
      <c r="E882" s="33"/>
    </row>
    <row r="883" spans="1:5" x14ac:dyDescent="0.3">
      <c r="A883" s="33"/>
      <c r="B883" s="33"/>
      <c r="C883" s="33"/>
      <c r="D883" s="33"/>
      <c r="E883" s="33"/>
    </row>
    <row r="884" spans="1:5" x14ac:dyDescent="0.3">
      <c r="A884" s="33"/>
      <c r="B884" s="33"/>
      <c r="C884" s="33"/>
      <c r="D884" s="33"/>
      <c r="E884" s="33"/>
    </row>
    <row r="885" spans="1:5" x14ac:dyDescent="0.3">
      <c r="A885" s="33"/>
      <c r="B885" s="33"/>
      <c r="C885" s="33"/>
      <c r="D885" s="33"/>
      <c r="E885" s="33"/>
    </row>
    <row r="886" spans="1:5" x14ac:dyDescent="0.3">
      <c r="A886" s="33"/>
      <c r="B886" s="33"/>
      <c r="C886" s="33"/>
      <c r="D886" s="33"/>
      <c r="E886" s="33"/>
    </row>
    <row r="887" spans="1:5" x14ac:dyDescent="0.3">
      <c r="A887" s="33"/>
      <c r="B887" s="33"/>
      <c r="C887" s="33"/>
      <c r="D887" s="33"/>
      <c r="E887" s="33"/>
    </row>
    <row r="888" spans="1:5" x14ac:dyDescent="0.3">
      <c r="A888" s="33"/>
      <c r="B888" s="33"/>
      <c r="C888" s="33"/>
      <c r="D888" s="33"/>
      <c r="E888" s="33"/>
    </row>
    <row r="889" spans="1:5" x14ac:dyDescent="0.3">
      <c r="A889" s="33"/>
      <c r="B889" s="33"/>
      <c r="C889" s="33"/>
      <c r="D889" s="33"/>
      <c r="E889" s="33"/>
    </row>
    <row r="890" spans="1:5" x14ac:dyDescent="0.3">
      <c r="A890" s="33"/>
      <c r="B890" s="33"/>
      <c r="C890" s="33"/>
      <c r="D890" s="33"/>
      <c r="E890" s="33"/>
    </row>
    <row r="891" spans="1:5" x14ac:dyDescent="0.3">
      <c r="A891" s="33"/>
      <c r="B891" s="33"/>
      <c r="C891" s="33"/>
      <c r="D891" s="33"/>
      <c r="E891" s="33"/>
    </row>
    <row r="892" spans="1:5" x14ac:dyDescent="0.3">
      <c r="A892" s="33"/>
      <c r="B892" s="33"/>
      <c r="C892" s="33"/>
      <c r="D892" s="33"/>
      <c r="E892" s="33"/>
    </row>
    <row r="893" spans="1:5" x14ac:dyDescent="0.3">
      <c r="A893" s="33"/>
      <c r="B893" s="33"/>
      <c r="C893" s="33"/>
      <c r="D893" s="33"/>
      <c r="E893" s="33"/>
    </row>
    <row r="894" spans="1:5" x14ac:dyDescent="0.3">
      <c r="A894" s="33"/>
      <c r="B894" s="33"/>
      <c r="C894" s="33"/>
      <c r="D894" s="33"/>
      <c r="E894" s="33"/>
    </row>
    <row r="895" spans="1:5" x14ac:dyDescent="0.3">
      <c r="A895" s="33"/>
      <c r="B895" s="33"/>
      <c r="C895" s="33"/>
      <c r="D895" s="33"/>
      <c r="E895" s="33"/>
    </row>
    <row r="896" spans="1:5" x14ac:dyDescent="0.3">
      <c r="A896" s="33"/>
      <c r="B896" s="33"/>
      <c r="C896" s="33"/>
      <c r="D896" s="33"/>
      <c r="E896" s="33"/>
    </row>
    <row r="897" spans="1:5" x14ac:dyDescent="0.3">
      <c r="A897" s="33"/>
      <c r="B897" s="33"/>
      <c r="C897" s="33"/>
      <c r="D897" s="33"/>
      <c r="E897" s="33"/>
    </row>
    <row r="898" spans="1:5" x14ac:dyDescent="0.3">
      <c r="A898" s="33"/>
      <c r="B898" s="33"/>
      <c r="C898" s="33"/>
      <c r="D898" s="33"/>
      <c r="E898" s="33"/>
    </row>
    <row r="899" spans="1:5" x14ac:dyDescent="0.3">
      <c r="A899" s="33"/>
      <c r="B899" s="33"/>
      <c r="C899" s="33"/>
      <c r="D899" s="33"/>
      <c r="E899" s="33"/>
    </row>
    <row r="900" spans="1:5" x14ac:dyDescent="0.3">
      <c r="A900" s="33"/>
      <c r="B900" s="33"/>
      <c r="C900" s="33"/>
      <c r="D900" s="33"/>
      <c r="E900" s="33"/>
    </row>
    <row r="901" spans="1:5" x14ac:dyDescent="0.3">
      <c r="A901" s="33"/>
      <c r="B901" s="33"/>
      <c r="C901" s="33"/>
      <c r="D901" s="33"/>
      <c r="E901" s="33"/>
    </row>
    <row r="902" spans="1:5" x14ac:dyDescent="0.3">
      <c r="A902" s="33"/>
      <c r="B902" s="33"/>
      <c r="C902" s="33"/>
      <c r="D902" s="33"/>
      <c r="E902" s="33"/>
    </row>
    <row r="903" spans="1:5" x14ac:dyDescent="0.3">
      <c r="A903" s="33"/>
      <c r="B903" s="33"/>
      <c r="C903" s="33"/>
      <c r="D903" s="33"/>
      <c r="E903" s="33"/>
    </row>
    <row r="904" spans="1:5" x14ac:dyDescent="0.3">
      <c r="A904" s="33"/>
      <c r="B904" s="33"/>
      <c r="C904" s="33"/>
      <c r="D904" s="33"/>
      <c r="E904" s="33"/>
    </row>
    <row r="905" spans="1:5" x14ac:dyDescent="0.3">
      <c r="A905" s="33"/>
      <c r="B905" s="33"/>
      <c r="C905" s="33"/>
      <c r="D905" s="33"/>
      <c r="E905" s="33"/>
    </row>
    <row r="906" spans="1:5" x14ac:dyDescent="0.3">
      <c r="A906" s="33"/>
      <c r="B906" s="33"/>
      <c r="C906" s="33"/>
      <c r="D906" s="33"/>
      <c r="E906" s="33"/>
    </row>
    <row r="907" spans="1:5" x14ac:dyDescent="0.3">
      <c r="A907" s="33"/>
      <c r="B907" s="33"/>
      <c r="C907" s="33"/>
      <c r="D907" s="33"/>
      <c r="E907" s="33"/>
    </row>
    <row r="908" spans="1:5" x14ac:dyDescent="0.3">
      <c r="A908" s="33"/>
      <c r="B908" s="33"/>
      <c r="C908" s="33"/>
      <c r="D908" s="33"/>
      <c r="E908" s="33"/>
    </row>
    <row r="909" spans="1:5" x14ac:dyDescent="0.3">
      <c r="A909" s="33"/>
      <c r="B909" s="33"/>
      <c r="C909" s="33"/>
      <c r="D909" s="33"/>
      <c r="E909" s="33"/>
    </row>
    <row r="910" spans="1:5" x14ac:dyDescent="0.3">
      <c r="A910" s="33"/>
      <c r="B910" s="33"/>
      <c r="C910" s="33"/>
      <c r="D910" s="33"/>
      <c r="E910" s="33"/>
    </row>
    <row r="911" spans="1:5" x14ac:dyDescent="0.3">
      <c r="A911" s="33"/>
      <c r="B911" s="33"/>
      <c r="C911" s="33"/>
      <c r="D911" s="33"/>
      <c r="E911" s="33"/>
    </row>
    <row r="912" spans="1:5" x14ac:dyDescent="0.3">
      <c r="A912" s="33"/>
      <c r="B912" s="33"/>
      <c r="C912" s="33"/>
      <c r="D912" s="33"/>
      <c r="E912" s="33"/>
    </row>
    <row r="913" spans="1:5" x14ac:dyDescent="0.3">
      <c r="A913" s="33"/>
      <c r="B913" s="33"/>
      <c r="C913" s="33"/>
      <c r="D913" s="33"/>
      <c r="E913" s="33"/>
    </row>
    <row r="914" spans="1:5" x14ac:dyDescent="0.3">
      <c r="A914" s="33"/>
      <c r="B914" s="33"/>
      <c r="C914" s="33"/>
      <c r="D914" s="33"/>
      <c r="E914" s="33"/>
    </row>
    <row r="915" spans="1:5" x14ac:dyDescent="0.3">
      <c r="A915" s="33"/>
      <c r="B915" s="33"/>
      <c r="C915" s="33"/>
      <c r="D915" s="33"/>
      <c r="E915" s="33"/>
    </row>
    <row r="916" spans="1:5" x14ac:dyDescent="0.3">
      <c r="A916" s="33"/>
      <c r="B916" s="33"/>
      <c r="C916" s="33"/>
      <c r="D916" s="33"/>
      <c r="E916" s="33"/>
    </row>
    <row r="917" spans="1:5" x14ac:dyDescent="0.3">
      <c r="A917" s="33"/>
      <c r="B917" s="33"/>
      <c r="C917" s="33"/>
      <c r="D917" s="33"/>
      <c r="E917" s="33"/>
    </row>
    <row r="918" spans="1:5" x14ac:dyDescent="0.3">
      <c r="A918" s="33"/>
      <c r="B918" s="33"/>
      <c r="C918" s="33"/>
      <c r="D918" s="33"/>
      <c r="E918" s="33"/>
    </row>
    <row r="919" spans="1:5" x14ac:dyDescent="0.3">
      <c r="A919" s="33"/>
      <c r="B919" s="33"/>
      <c r="C919" s="33"/>
      <c r="D919" s="33"/>
      <c r="E919" s="33"/>
    </row>
    <row r="920" spans="1:5" x14ac:dyDescent="0.3">
      <c r="A920" s="33"/>
      <c r="B920" s="33"/>
      <c r="C920" s="33"/>
      <c r="D920" s="33"/>
      <c r="E920" s="33"/>
    </row>
    <row r="921" spans="1:5" x14ac:dyDescent="0.3">
      <c r="A921" s="33"/>
      <c r="B921" s="33"/>
      <c r="C921" s="33"/>
      <c r="D921" s="33"/>
      <c r="E921" s="33"/>
    </row>
    <row r="922" spans="1:5" x14ac:dyDescent="0.3">
      <c r="A922" s="33"/>
      <c r="B922" s="33"/>
      <c r="C922" s="33"/>
      <c r="D922" s="33"/>
      <c r="E922" s="33"/>
    </row>
    <row r="923" spans="1:5" x14ac:dyDescent="0.3">
      <c r="A923" s="33"/>
      <c r="B923" s="33"/>
      <c r="C923" s="33"/>
      <c r="D923" s="33"/>
      <c r="E923" s="33"/>
    </row>
    <row r="924" spans="1:5" x14ac:dyDescent="0.3">
      <c r="A924" s="33"/>
      <c r="B924" s="33"/>
      <c r="C924" s="33"/>
      <c r="D924" s="33"/>
      <c r="E924" s="33"/>
    </row>
    <row r="925" spans="1:5" x14ac:dyDescent="0.3">
      <c r="A925" s="33"/>
      <c r="B925" s="33"/>
      <c r="C925" s="33"/>
      <c r="D925" s="33"/>
      <c r="E925" s="33"/>
    </row>
    <row r="926" spans="1:5" x14ac:dyDescent="0.3">
      <c r="A926" s="33"/>
      <c r="B926" s="33"/>
      <c r="C926" s="33"/>
      <c r="D926" s="33"/>
      <c r="E926" s="33"/>
    </row>
    <row r="927" spans="1:5" x14ac:dyDescent="0.3">
      <c r="A927" s="33"/>
      <c r="B927" s="33"/>
      <c r="C927" s="33"/>
      <c r="D927" s="33"/>
      <c r="E927" s="33"/>
    </row>
    <row r="928" spans="1:5" x14ac:dyDescent="0.3">
      <c r="A928" s="33"/>
      <c r="B928" s="33"/>
      <c r="C928" s="33"/>
      <c r="D928" s="33"/>
      <c r="E928" s="33"/>
    </row>
    <row r="929" spans="1:5" x14ac:dyDescent="0.3">
      <c r="A929" s="33"/>
      <c r="B929" s="33"/>
      <c r="C929" s="33"/>
      <c r="D929" s="33"/>
      <c r="E929" s="33"/>
    </row>
    <row r="930" spans="1:5" x14ac:dyDescent="0.3">
      <c r="A930" s="33"/>
      <c r="B930" s="33"/>
      <c r="C930" s="33"/>
      <c r="D930" s="33"/>
      <c r="E930" s="33"/>
    </row>
    <row r="931" spans="1:5" x14ac:dyDescent="0.3">
      <c r="A931" s="33"/>
      <c r="B931" s="33"/>
      <c r="C931" s="33"/>
      <c r="D931" s="33"/>
      <c r="E931" s="33"/>
    </row>
    <row r="932" spans="1:5" x14ac:dyDescent="0.3">
      <c r="A932" s="33"/>
      <c r="B932" s="33"/>
      <c r="C932" s="33"/>
      <c r="D932" s="33"/>
      <c r="E932" s="33"/>
    </row>
    <row r="933" spans="1:5" x14ac:dyDescent="0.3">
      <c r="A933" s="33"/>
      <c r="B933" s="33"/>
      <c r="C933" s="33"/>
      <c r="D933" s="33"/>
      <c r="E933" s="33"/>
    </row>
    <row r="934" spans="1:5" x14ac:dyDescent="0.3">
      <c r="A934" s="33"/>
      <c r="B934" s="33"/>
      <c r="C934" s="33"/>
      <c r="D934" s="33"/>
      <c r="E934" s="33"/>
    </row>
    <row r="935" spans="1:5" x14ac:dyDescent="0.3">
      <c r="A935" s="33"/>
      <c r="B935" s="33"/>
      <c r="C935" s="33"/>
      <c r="D935" s="33"/>
      <c r="E935" s="33"/>
    </row>
    <row r="936" spans="1:5" x14ac:dyDescent="0.3">
      <c r="A936" s="33"/>
      <c r="B936" s="33"/>
      <c r="C936" s="33"/>
      <c r="D936" s="33"/>
      <c r="E936" s="33"/>
    </row>
    <row r="937" spans="1:5" x14ac:dyDescent="0.3">
      <c r="A937" s="33"/>
      <c r="B937" s="33"/>
      <c r="C937" s="33"/>
      <c r="D937" s="33"/>
      <c r="E937" s="33"/>
    </row>
    <row r="938" spans="1:5" x14ac:dyDescent="0.3">
      <c r="A938" s="33"/>
      <c r="B938" s="33"/>
      <c r="C938" s="33"/>
      <c r="D938" s="33"/>
      <c r="E938" s="33"/>
    </row>
    <row r="939" spans="1:5" x14ac:dyDescent="0.3">
      <c r="A939" s="33"/>
      <c r="B939" s="33"/>
      <c r="C939" s="33"/>
      <c r="D939" s="33"/>
      <c r="E939" s="33"/>
    </row>
    <row r="940" spans="1:5" x14ac:dyDescent="0.3">
      <c r="A940" s="33"/>
      <c r="B940" s="33"/>
      <c r="C940" s="33"/>
      <c r="D940" s="33"/>
      <c r="E940" s="33"/>
    </row>
    <row r="941" spans="1:5" x14ac:dyDescent="0.3">
      <c r="A941" s="33"/>
      <c r="B941" s="33"/>
      <c r="C941" s="33"/>
      <c r="D941" s="33"/>
      <c r="E941" s="33"/>
    </row>
    <row r="942" spans="1:5" x14ac:dyDescent="0.3">
      <c r="A942" s="33"/>
      <c r="B942" s="33"/>
      <c r="C942" s="33"/>
      <c r="D942" s="33"/>
      <c r="E942" s="33"/>
    </row>
    <row r="943" spans="1:5" x14ac:dyDescent="0.3">
      <c r="A943" s="33"/>
      <c r="B943" s="33"/>
      <c r="C943" s="33"/>
      <c r="D943" s="33"/>
      <c r="E943" s="33"/>
    </row>
    <row r="944" spans="1:5" x14ac:dyDescent="0.3">
      <c r="A944" s="33"/>
      <c r="B944" s="33"/>
      <c r="C944" s="33"/>
      <c r="D944" s="33"/>
      <c r="E944" s="33"/>
    </row>
    <row r="945" spans="1:5" x14ac:dyDescent="0.3">
      <c r="A945" s="33"/>
      <c r="B945" s="33"/>
      <c r="C945" s="33"/>
      <c r="D945" s="33"/>
      <c r="E945" s="33"/>
    </row>
    <row r="946" spans="1:5" x14ac:dyDescent="0.3">
      <c r="A946" s="33"/>
      <c r="B946" s="33"/>
      <c r="C946" s="33"/>
      <c r="D946" s="33"/>
      <c r="E946" s="33"/>
    </row>
    <row r="947" spans="1:5" x14ac:dyDescent="0.3">
      <c r="A947" s="33"/>
      <c r="B947" s="33"/>
      <c r="C947" s="33"/>
      <c r="D947" s="33"/>
      <c r="E947" s="33"/>
    </row>
    <row r="948" spans="1:5" x14ac:dyDescent="0.3">
      <c r="A948" s="33"/>
      <c r="B948" s="33"/>
      <c r="C948" s="33"/>
      <c r="D948" s="33"/>
      <c r="E948" s="33"/>
    </row>
    <row r="949" spans="1:5" x14ac:dyDescent="0.3">
      <c r="A949" s="33"/>
      <c r="B949" s="33"/>
      <c r="C949" s="33"/>
      <c r="D949" s="33"/>
      <c r="E949" s="33"/>
    </row>
    <row r="950" spans="1:5" x14ac:dyDescent="0.3">
      <c r="A950" s="33"/>
      <c r="B950" s="33"/>
      <c r="C950" s="33"/>
      <c r="D950" s="33"/>
      <c r="E950" s="33"/>
    </row>
    <row r="951" spans="1:5" x14ac:dyDescent="0.3">
      <c r="A951" s="33"/>
      <c r="B951" s="33"/>
      <c r="C951" s="33"/>
      <c r="D951" s="33"/>
      <c r="E951" s="33"/>
    </row>
    <row r="952" spans="1:5" x14ac:dyDescent="0.3">
      <c r="A952" s="33"/>
      <c r="B952" s="33"/>
      <c r="C952" s="33"/>
      <c r="D952" s="33"/>
      <c r="E952" s="33"/>
    </row>
    <row r="953" spans="1:5" x14ac:dyDescent="0.3">
      <c r="A953" s="33"/>
      <c r="B953" s="33"/>
      <c r="C953" s="33"/>
      <c r="D953" s="33"/>
      <c r="E953" s="33"/>
    </row>
    <row r="954" spans="1:5" x14ac:dyDescent="0.3">
      <c r="A954" s="33"/>
      <c r="B954" s="33"/>
      <c r="C954" s="33"/>
      <c r="D954" s="33"/>
      <c r="E954" s="33"/>
    </row>
    <row r="955" spans="1:5" x14ac:dyDescent="0.3">
      <c r="A955" s="33"/>
      <c r="B955" s="33"/>
      <c r="C955" s="33"/>
      <c r="D955" s="33"/>
      <c r="E955" s="33"/>
    </row>
    <row r="956" spans="1:5" x14ac:dyDescent="0.3">
      <c r="A956" s="33"/>
      <c r="B956" s="33"/>
      <c r="C956" s="33"/>
      <c r="D956" s="33"/>
      <c r="E956" s="33"/>
    </row>
    <row r="957" spans="1:5" x14ac:dyDescent="0.3">
      <c r="A957" s="33"/>
      <c r="B957" s="33"/>
      <c r="C957" s="33"/>
      <c r="D957" s="33"/>
      <c r="E957" s="33"/>
    </row>
    <row r="958" spans="1:5" x14ac:dyDescent="0.3">
      <c r="A958" s="33"/>
      <c r="B958" s="33"/>
      <c r="C958" s="33"/>
      <c r="D958" s="33"/>
      <c r="E958" s="33"/>
    </row>
    <row r="959" spans="1:5" x14ac:dyDescent="0.3">
      <c r="A959" s="33"/>
      <c r="B959" s="33"/>
      <c r="C959" s="33"/>
      <c r="D959" s="33"/>
      <c r="E959" s="33"/>
    </row>
    <row r="960" spans="1:5" x14ac:dyDescent="0.3">
      <c r="A960" s="33"/>
      <c r="B960" s="33"/>
      <c r="C960" s="33"/>
      <c r="D960" s="33"/>
      <c r="E960" s="33"/>
    </row>
    <row r="961" spans="1:5" x14ac:dyDescent="0.3">
      <c r="A961" s="33"/>
      <c r="B961" s="33"/>
      <c r="C961" s="33"/>
      <c r="D961" s="33"/>
      <c r="E961" s="33"/>
    </row>
    <row r="962" spans="1:5" x14ac:dyDescent="0.3">
      <c r="A962" s="33"/>
      <c r="B962" s="33"/>
      <c r="C962" s="33"/>
      <c r="D962" s="33"/>
      <c r="E962" s="33"/>
    </row>
    <row r="963" spans="1:5" x14ac:dyDescent="0.3">
      <c r="A963" s="33"/>
      <c r="B963" s="33"/>
      <c r="C963" s="33"/>
      <c r="D963" s="33"/>
      <c r="E963" s="33"/>
    </row>
    <row r="964" spans="1:5" x14ac:dyDescent="0.3">
      <c r="A964" s="33"/>
      <c r="B964" s="33"/>
      <c r="C964" s="33"/>
      <c r="D964" s="33"/>
      <c r="E964" s="33"/>
    </row>
    <row r="965" spans="1:5" x14ac:dyDescent="0.3">
      <c r="A965" s="33"/>
      <c r="B965" s="33"/>
      <c r="C965" s="33"/>
      <c r="D965" s="33"/>
      <c r="E965" s="33"/>
    </row>
    <row r="966" spans="1:5" x14ac:dyDescent="0.3">
      <c r="A966" s="33"/>
      <c r="B966" s="33"/>
      <c r="C966" s="33"/>
      <c r="D966" s="33"/>
      <c r="E966" s="33"/>
    </row>
    <row r="967" spans="1:5" x14ac:dyDescent="0.3">
      <c r="A967" s="33"/>
      <c r="B967" s="33"/>
      <c r="C967" s="33"/>
      <c r="D967" s="33"/>
      <c r="E967" s="33"/>
    </row>
    <row r="968" spans="1:5" x14ac:dyDescent="0.3">
      <c r="A968" s="33"/>
      <c r="B968" s="33"/>
      <c r="C968" s="33"/>
      <c r="D968" s="33"/>
      <c r="E968" s="33"/>
    </row>
    <row r="969" spans="1:5" x14ac:dyDescent="0.3">
      <c r="A969" s="33"/>
      <c r="B969" s="33"/>
      <c r="C969" s="33"/>
      <c r="D969" s="33"/>
      <c r="E969" s="33"/>
    </row>
    <row r="970" spans="1:5" x14ac:dyDescent="0.3">
      <c r="A970" s="33"/>
      <c r="B970" s="33"/>
      <c r="C970" s="33"/>
      <c r="D970" s="33"/>
      <c r="E970" s="33"/>
    </row>
    <row r="971" spans="1:5" x14ac:dyDescent="0.3">
      <c r="A971" s="33"/>
      <c r="B971" s="33"/>
      <c r="C971" s="33"/>
      <c r="D971" s="33"/>
      <c r="E971" s="33"/>
    </row>
    <row r="972" spans="1:5" x14ac:dyDescent="0.3">
      <c r="A972" s="33"/>
      <c r="B972" s="33"/>
      <c r="C972" s="33"/>
      <c r="D972" s="33"/>
      <c r="E972" s="33"/>
    </row>
    <row r="973" spans="1:5" x14ac:dyDescent="0.3">
      <c r="A973" s="33"/>
      <c r="B973" s="33"/>
      <c r="C973" s="33"/>
      <c r="D973" s="33"/>
      <c r="E973" s="33"/>
    </row>
    <row r="974" spans="1:5" x14ac:dyDescent="0.3">
      <c r="A974" s="33"/>
      <c r="B974" s="33"/>
      <c r="C974" s="33"/>
      <c r="D974" s="33"/>
      <c r="E974" s="33"/>
    </row>
    <row r="975" spans="1:5" x14ac:dyDescent="0.3">
      <c r="A975" s="33"/>
      <c r="B975" s="33"/>
      <c r="C975" s="33"/>
      <c r="D975" s="33"/>
      <c r="E975" s="33"/>
    </row>
    <row r="976" spans="1:5" x14ac:dyDescent="0.3">
      <c r="A976" s="33"/>
      <c r="B976" s="33"/>
      <c r="C976" s="33"/>
      <c r="D976" s="33"/>
      <c r="E976" s="33"/>
    </row>
    <row r="977" spans="1:5" x14ac:dyDescent="0.3">
      <c r="A977" s="33"/>
      <c r="B977" s="33"/>
      <c r="C977" s="33"/>
      <c r="D977" s="33"/>
      <c r="E977" s="33"/>
    </row>
    <row r="978" spans="1:5" x14ac:dyDescent="0.3">
      <c r="A978" s="33"/>
      <c r="B978" s="33"/>
      <c r="C978" s="33"/>
      <c r="D978" s="33"/>
      <c r="E978" s="33"/>
    </row>
    <row r="979" spans="1:5" x14ac:dyDescent="0.3">
      <c r="A979" s="33"/>
      <c r="B979" s="33"/>
      <c r="C979" s="33"/>
      <c r="D979" s="33"/>
      <c r="E979" s="33"/>
    </row>
    <row r="980" spans="1:5" x14ac:dyDescent="0.3">
      <c r="A980" s="33"/>
      <c r="B980" s="33"/>
      <c r="C980" s="33"/>
      <c r="D980" s="33"/>
      <c r="E980" s="33"/>
    </row>
    <row r="981" spans="1:5" x14ac:dyDescent="0.3">
      <c r="A981" s="33"/>
      <c r="B981" s="33"/>
      <c r="C981" s="33"/>
      <c r="D981" s="33"/>
      <c r="E981" s="33"/>
    </row>
    <row r="982" spans="1:5" x14ac:dyDescent="0.3">
      <c r="A982" s="33"/>
      <c r="B982" s="33"/>
      <c r="C982" s="33"/>
      <c r="D982" s="33"/>
      <c r="E982" s="33"/>
    </row>
    <row r="983" spans="1:5" x14ac:dyDescent="0.3">
      <c r="A983" s="33"/>
      <c r="B983" s="33"/>
      <c r="C983" s="33"/>
      <c r="D983" s="33"/>
      <c r="E983" s="33"/>
    </row>
    <row r="984" spans="1:5" x14ac:dyDescent="0.3">
      <c r="A984" s="33"/>
      <c r="B984" s="33"/>
      <c r="C984" s="33"/>
      <c r="D984" s="33"/>
      <c r="E984" s="33"/>
    </row>
    <row r="985" spans="1:5" x14ac:dyDescent="0.3">
      <c r="A985" s="33"/>
      <c r="B985" s="33"/>
      <c r="C985" s="33"/>
      <c r="D985" s="33"/>
      <c r="E985" s="33"/>
    </row>
    <row r="986" spans="1:5" x14ac:dyDescent="0.3">
      <c r="A986" s="33"/>
      <c r="B986" s="33"/>
      <c r="C986" s="33"/>
      <c r="D986" s="33"/>
      <c r="E986" s="33"/>
    </row>
    <row r="987" spans="1:5" x14ac:dyDescent="0.3">
      <c r="A987" s="33"/>
      <c r="B987" s="33"/>
      <c r="C987" s="33"/>
      <c r="D987" s="33"/>
      <c r="E987" s="33"/>
    </row>
    <row r="988" spans="1:5" x14ac:dyDescent="0.3">
      <c r="A988" s="33"/>
      <c r="B988" s="33"/>
      <c r="C988" s="33"/>
      <c r="D988" s="33"/>
      <c r="E988" s="33"/>
    </row>
    <row r="989" spans="1:5" x14ac:dyDescent="0.3">
      <c r="A989" s="33"/>
      <c r="B989" s="33"/>
      <c r="C989" s="33"/>
      <c r="D989" s="33"/>
      <c r="E989" s="33"/>
    </row>
    <row r="990" spans="1:5" x14ac:dyDescent="0.3">
      <c r="A990" s="33"/>
      <c r="B990" s="33"/>
      <c r="C990" s="33"/>
      <c r="D990" s="33"/>
      <c r="E990" s="33"/>
    </row>
    <row r="991" spans="1:5" x14ac:dyDescent="0.3">
      <c r="A991" s="33"/>
      <c r="B991" s="33"/>
      <c r="C991" s="33"/>
      <c r="D991" s="33"/>
      <c r="E991" s="33"/>
    </row>
    <row r="992" spans="1:5" x14ac:dyDescent="0.3">
      <c r="A992" s="33"/>
      <c r="B992" s="33"/>
      <c r="C992" s="33"/>
      <c r="D992" s="33"/>
      <c r="E992" s="33"/>
    </row>
    <row r="993" spans="1:5" x14ac:dyDescent="0.3">
      <c r="A993" s="33"/>
      <c r="B993" s="33"/>
      <c r="C993" s="33"/>
      <c r="D993" s="33"/>
      <c r="E993" s="33"/>
    </row>
    <row r="994" spans="1:5" x14ac:dyDescent="0.3">
      <c r="A994" s="33"/>
      <c r="B994" s="33"/>
      <c r="C994" s="33"/>
      <c r="D994" s="33"/>
      <c r="E994" s="33"/>
    </row>
    <row r="995" spans="1:5" x14ac:dyDescent="0.3">
      <c r="A995" s="33"/>
      <c r="B995" s="33"/>
      <c r="C995" s="33"/>
      <c r="D995" s="33"/>
      <c r="E995" s="33"/>
    </row>
    <row r="996" spans="1:5" x14ac:dyDescent="0.3">
      <c r="A996" s="33"/>
      <c r="B996" s="33"/>
      <c r="C996" s="33"/>
      <c r="D996" s="33"/>
      <c r="E996" s="33"/>
    </row>
    <row r="997" spans="1:5" x14ac:dyDescent="0.3">
      <c r="A997" s="33"/>
      <c r="B997" s="33"/>
      <c r="C997" s="33"/>
      <c r="D997" s="33"/>
      <c r="E997" s="33"/>
    </row>
    <row r="998" spans="1:5" x14ac:dyDescent="0.3">
      <c r="A998" s="33"/>
      <c r="B998" s="33"/>
      <c r="C998" s="33"/>
      <c r="D998" s="33"/>
      <c r="E998" s="33"/>
    </row>
    <row r="999" spans="1:5" x14ac:dyDescent="0.3">
      <c r="A999" s="33"/>
      <c r="B999" s="33"/>
      <c r="C999" s="33"/>
      <c r="D999" s="33"/>
      <c r="E999" s="33"/>
    </row>
    <row r="1000" spans="1:5" x14ac:dyDescent="0.3">
      <c r="A1000" s="33"/>
      <c r="B1000" s="33"/>
      <c r="C1000" s="33"/>
      <c r="D1000" s="33"/>
      <c r="E1000" s="33"/>
    </row>
    <row r="1001" spans="1:5" x14ac:dyDescent="0.3">
      <c r="A1001" s="33"/>
      <c r="B1001" s="33"/>
      <c r="C1001" s="33"/>
      <c r="D1001" s="33"/>
      <c r="E1001" s="33"/>
    </row>
    <row r="1002" spans="1:5" x14ac:dyDescent="0.3">
      <c r="A1002" s="33"/>
      <c r="B1002" s="33"/>
      <c r="C1002" s="33"/>
      <c r="D1002" s="33"/>
      <c r="E1002" s="33"/>
    </row>
    <row r="1003" spans="1:5" x14ac:dyDescent="0.3">
      <c r="A1003" s="33"/>
      <c r="B1003" s="33"/>
      <c r="C1003" s="33"/>
      <c r="D1003" s="33"/>
      <c r="E1003" s="33"/>
    </row>
    <row r="1004" spans="1:5" x14ac:dyDescent="0.3">
      <c r="A1004" s="33"/>
      <c r="B1004" s="33"/>
      <c r="C1004" s="33"/>
      <c r="D1004" s="33"/>
      <c r="E1004" s="33"/>
    </row>
    <row r="1005" spans="1:5" x14ac:dyDescent="0.3">
      <c r="A1005" s="33"/>
      <c r="B1005" s="33"/>
      <c r="C1005" s="33"/>
      <c r="D1005" s="33"/>
      <c r="E1005" s="33"/>
    </row>
    <row r="1006" spans="1:5" x14ac:dyDescent="0.3">
      <c r="A1006" s="33"/>
      <c r="B1006" s="33"/>
      <c r="C1006" s="33"/>
      <c r="D1006" s="33"/>
      <c r="E1006" s="33"/>
    </row>
    <row r="1007" spans="1:5" x14ac:dyDescent="0.3">
      <c r="A1007" s="33"/>
      <c r="B1007" s="33"/>
      <c r="C1007" s="33"/>
      <c r="D1007" s="33"/>
      <c r="E1007" s="33"/>
    </row>
    <row r="1008" spans="1:5" x14ac:dyDescent="0.3">
      <c r="A1008" s="33"/>
      <c r="B1008" s="33"/>
      <c r="C1008" s="33"/>
      <c r="D1008" s="33"/>
      <c r="E1008" s="33"/>
    </row>
    <row r="1009" spans="1:5" x14ac:dyDescent="0.3">
      <c r="A1009" s="33"/>
      <c r="B1009" s="33"/>
      <c r="C1009" s="33"/>
      <c r="D1009" s="33"/>
      <c r="E1009" s="33"/>
    </row>
    <row r="1010" spans="1:5" x14ac:dyDescent="0.3">
      <c r="A1010" s="33"/>
      <c r="B1010" s="33"/>
      <c r="C1010" s="33"/>
      <c r="D1010" s="33"/>
      <c r="E1010" s="33"/>
    </row>
    <row r="1011" spans="1:5" x14ac:dyDescent="0.3">
      <c r="A1011" s="33"/>
      <c r="B1011" s="33"/>
      <c r="C1011" s="33"/>
      <c r="D1011" s="33"/>
      <c r="E1011" s="33"/>
    </row>
    <row r="1012" spans="1:5" x14ac:dyDescent="0.3">
      <c r="A1012" s="33"/>
      <c r="B1012" s="33"/>
      <c r="C1012" s="33"/>
      <c r="D1012" s="33"/>
      <c r="E1012" s="33"/>
    </row>
    <row r="1013" spans="1:5" x14ac:dyDescent="0.3">
      <c r="A1013" s="33"/>
      <c r="B1013" s="33"/>
      <c r="C1013" s="33"/>
      <c r="D1013" s="33"/>
      <c r="E1013" s="33"/>
    </row>
    <row r="1014" spans="1:5" x14ac:dyDescent="0.3">
      <c r="A1014" s="33"/>
      <c r="B1014" s="33"/>
      <c r="C1014" s="33"/>
      <c r="D1014" s="33"/>
      <c r="E1014" s="33"/>
    </row>
    <row r="1015" spans="1:5" x14ac:dyDescent="0.3">
      <c r="A1015" s="33"/>
      <c r="B1015" s="33"/>
      <c r="C1015" s="33"/>
      <c r="D1015" s="33"/>
      <c r="E1015" s="33"/>
    </row>
    <row r="1016" spans="1:5" x14ac:dyDescent="0.3">
      <c r="A1016" s="33"/>
      <c r="B1016" s="33"/>
      <c r="C1016" s="33"/>
      <c r="D1016" s="33"/>
      <c r="E1016" s="33"/>
    </row>
    <row r="1017" spans="1:5" x14ac:dyDescent="0.3">
      <c r="A1017" s="33"/>
      <c r="B1017" s="33"/>
      <c r="C1017" s="33"/>
      <c r="D1017" s="33"/>
      <c r="E1017" s="33"/>
    </row>
    <row r="1018" spans="1:5" x14ac:dyDescent="0.3">
      <c r="A1018" s="33"/>
      <c r="B1018" s="33"/>
      <c r="C1018" s="33"/>
      <c r="D1018" s="33"/>
      <c r="E1018" s="33"/>
    </row>
    <row r="1019" spans="1:5" x14ac:dyDescent="0.3">
      <c r="A1019" s="33"/>
      <c r="B1019" s="33"/>
      <c r="C1019" s="33"/>
      <c r="D1019" s="33"/>
      <c r="E1019" s="33"/>
    </row>
    <row r="1020" spans="1:5" x14ac:dyDescent="0.3">
      <c r="A1020" s="33"/>
      <c r="B1020" s="33"/>
      <c r="C1020" s="33"/>
      <c r="D1020" s="33"/>
      <c r="E1020" s="33"/>
    </row>
    <row r="1021" spans="1:5" x14ac:dyDescent="0.3">
      <c r="A1021" s="33"/>
      <c r="B1021" s="33"/>
      <c r="C1021" s="33"/>
      <c r="D1021" s="33"/>
      <c r="E1021" s="33"/>
    </row>
    <row r="1022" spans="1:5" x14ac:dyDescent="0.3">
      <c r="A1022" s="33"/>
      <c r="B1022" s="33"/>
      <c r="C1022" s="33"/>
      <c r="D1022" s="33"/>
      <c r="E1022" s="33"/>
    </row>
    <row r="1023" spans="1:5" x14ac:dyDescent="0.3">
      <c r="A1023" s="33"/>
      <c r="B1023" s="33"/>
      <c r="C1023" s="33"/>
      <c r="D1023" s="33"/>
      <c r="E1023" s="33"/>
    </row>
    <row r="1024" spans="1:5" x14ac:dyDescent="0.3">
      <c r="A1024" s="33"/>
      <c r="B1024" s="33"/>
      <c r="C1024" s="33"/>
      <c r="D1024" s="33"/>
      <c r="E1024" s="33"/>
    </row>
    <row r="1025" spans="1:5" x14ac:dyDescent="0.3">
      <c r="A1025" s="33"/>
      <c r="B1025" s="33"/>
      <c r="C1025" s="33"/>
      <c r="D1025" s="33"/>
      <c r="E1025" s="33"/>
    </row>
    <row r="1026" spans="1:5" x14ac:dyDescent="0.3">
      <c r="A1026" s="33"/>
      <c r="B1026" s="33"/>
      <c r="C1026" s="33"/>
      <c r="D1026" s="33"/>
      <c r="E1026" s="33"/>
    </row>
    <row r="1027" spans="1:5" x14ac:dyDescent="0.3">
      <c r="A1027" s="33"/>
      <c r="B1027" s="33"/>
      <c r="C1027" s="33"/>
      <c r="D1027" s="33"/>
      <c r="E1027" s="33"/>
    </row>
    <row r="1028" spans="1:5" x14ac:dyDescent="0.3">
      <c r="A1028" s="33"/>
      <c r="B1028" s="33"/>
      <c r="C1028" s="33"/>
      <c r="D1028" s="33"/>
      <c r="E1028" s="33"/>
    </row>
    <row r="1029" spans="1:5" x14ac:dyDescent="0.3">
      <c r="A1029" s="33"/>
      <c r="B1029" s="33"/>
      <c r="C1029" s="33"/>
      <c r="D1029" s="33"/>
      <c r="E1029" s="33"/>
    </row>
    <row r="1030" spans="1:5" x14ac:dyDescent="0.3">
      <c r="A1030" s="33"/>
      <c r="B1030" s="33"/>
      <c r="C1030" s="33"/>
      <c r="D1030" s="33"/>
      <c r="E1030" s="33"/>
    </row>
    <row r="1031" spans="1:5" x14ac:dyDescent="0.3">
      <c r="A1031" s="33"/>
      <c r="B1031" s="33"/>
      <c r="C1031" s="33"/>
      <c r="D1031" s="33"/>
      <c r="E1031" s="33"/>
    </row>
    <row r="1032" spans="1:5" x14ac:dyDescent="0.3">
      <c r="A1032" s="33"/>
      <c r="B1032" s="33"/>
      <c r="C1032" s="33"/>
      <c r="D1032" s="33"/>
      <c r="E1032" s="33"/>
    </row>
    <row r="1033" spans="1:5" x14ac:dyDescent="0.3">
      <c r="A1033" s="33"/>
      <c r="B1033" s="33"/>
      <c r="C1033" s="33"/>
      <c r="D1033" s="33"/>
      <c r="E1033" s="33"/>
    </row>
    <row r="1034" spans="1:5" x14ac:dyDescent="0.3">
      <c r="A1034" s="33"/>
      <c r="B1034" s="33"/>
      <c r="C1034" s="33"/>
      <c r="D1034" s="33"/>
      <c r="E1034" s="33"/>
    </row>
    <row r="1035" spans="1:5" x14ac:dyDescent="0.3">
      <c r="A1035" s="33"/>
      <c r="B1035" s="33"/>
      <c r="C1035" s="33"/>
      <c r="D1035" s="33"/>
      <c r="E1035" s="33"/>
    </row>
    <row r="1036" spans="1:5" x14ac:dyDescent="0.3">
      <c r="A1036" s="33"/>
      <c r="B1036" s="33"/>
      <c r="C1036" s="33"/>
      <c r="D1036" s="33"/>
      <c r="E1036" s="33"/>
    </row>
    <row r="1037" spans="1:5" x14ac:dyDescent="0.3">
      <c r="A1037" s="33"/>
      <c r="B1037" s="33"/>
      <c r="C1037" s="33"/>
      <c r="D1037" s="33"/>
      <c r="E1037" s="33"/>
    </row>
    <row r="1038" spans="1:5" x14ac:dyDescent="0.3">
      <c r="A1038" s="33"/>
      <c r="B1038" s="33"/>
      <c r="C1038" s="33"/>
      <c r="D1038" s="33"/>
      <c r="E1038" s="33"/>
    </row>
    <row r="1039" spans="1:5" x14ac:dyDescent="0.3">
      <c r="A1039" s="33"/>
      <c r="B1039" s="33"/>
      <c r="C1039" s="33"/>
      <c r="D1039" s="33"/>
      <c r="E1039" s="33"/>
    </row>
    <row r="1040" spans="1:5" x14ac:dyDescent="0.3">
      <c r="A1040" s="33"/>
      <c r="B1040" s="33"/>
      <c r="C1040" s="33"/>
      <c r="D1040" s="33"/>
      <c r="E1040" s="33"/>
    </row>
    <row r="1041" spans="1:5" x14ac:dyDescent="0.3">
      <c r="A1041" s="33"/>
      <c r="B1041" s="33"/>
      <c r="C1041" s="33"/>
      <c r="D1041" s="33"/>
      <c r="E1041" s="33"/>
    </row>
    <row r="1042" spans="1:5" x14ac:dyDescent="0.3">
      <c r="A1042" s="33"/>
      <c r="B1042" s="33"/>
      <c r="C1042" s="33"/>
      <c r="D1042" s="33"/>
      <c r="E1042" s="33"/>
    </row>
    <row r="1043" spans="1:5" x14ac:dyDescent="0.3">
      <c r="A1043" s="33"/>
      <c r="B1043" s="33"/>
      <c r="C1043" s="33"/>
      <c r="D1043" s="33"/>
      <c r="E1043" s="33"/>
    </row>
    <row r="1044" spans="1:5" x14ac:dyDescent="0.3">
      <c r="A1044" s="33"/>
      <c r="B1044" s="33"/>
      <c r="C1044" s="33"/>
      <c r="D1044" s="33"/>
      <c r="E1044" s="33"/>
    </row>
    <row r="1045" spans="1:5" x14ac:dyDescent="0.3">
      <c r="A1045" s="33"/>
      <c r="B1045" s="33"/>
      <c r="C1045" s="33"/>
      <c r="D1045" s="33"/>
      <c r="E1045" s="33"/>
    </row>
    <row r="1046" spans="1:5" x14ac:dyDescent="0.3">
      <c r="A1046" s="33"/>
      <c r="B1046" s="33"/>
      <c r="C1046" s="33"/>
      <c r="D1046" s="33"/>
      <c r="E1046" s="33"/>
    </row>
    <row r="1047" spans="1:5" x14ac:dyDescent="0.3">
      <c r="A1047" s="33"/>
      <c r="B1047" s="33"/>
      <c r="C1047" s="33"/>
      <c r="D1047" s="33"/>
      <c r="E1047" s="33"/>
    </row>
    <row r="1048" spans="1:5" x14ac:dyDescent="0.3">
      <c r="A1048" s="33"/>
      <c r="B1048" s="33"/>
      <c r="C1048" s="33"/>
      <c r="D1048" s="33"/>
      <c r="E1048" s="33"/>
    </row>
    <row r="1049" spans="1:5" x14ac:dyDescent="0.3">
      <c r="A1049" s="33"/>
      <c r="B1049" s="33"/>
      <c r="C1049" s="33"/>
      <c r="D1049" s="33"/>
      <c r="E1049" s="33"/>
    </row>
    <row r="1050" spans="1:5" x14ac:dyDescent="0.3">
      <c r="A1050" s="33"/>
      <c r="B1050" s="33"/>
      <c r="C1050" s="33"/>
      <c r="D1050" s="33"/>
      <c r="E1050" s="33"/>
    </row>
    <row r="1051" spans="1:5" x14ac:dyDescent="0.3">
      <c r="A1051" s="33"/>
      <c r="B1051" s="33"/>
      <c r="C1051" s="33"/>
      <c r="D1051" s="33"/>
      <c r="E1051" s="33"/>
    </row>
    <row r="1052" spans="1:5" x14ac:dyDescent="0.3">
      <c r="A1052" s="33"/>
      <c r="B1052" s="33"/>
      <c r="C1052" s="33"/>
      <c r="D1052" s="33"/>
      <c r="E1052" s="33"/>
    </row>
    <row r="1053" spans="1:5" x14ac:dyDescent="0.3">
      <c r="A1053" s="33"/>
      <c r="B1053" s="33"/>
      <c r="C1053" s="33"/>
      <c r="D1053" s="33"/>
      <c r="E1053" s="33"/>
    </row>
    <row r="1054" spans="1:5" x14ac:dyDescent="0.3">
      <c r="A1054" s="33"/>
      <c r="B1054" s="33"/>
      <c r="C1054" s="33"/>
      <c r="D1054" s="33"/>
      <c r="E1054" s="33"/>
    </row>
    <row r="1055" spans="1:5" x14ac:dyDescent="0.3">
      <c r="A1055" s="33"/>
      <c r="B1055" s="33"/>
      <c r="C1055" s="33"/>
      <c r="D1055" s="33"/>
      <c r="E1055" s="33"/>
    </row>
    <row r="1056" spans="1:5" x14ac:dyDescent="0.3">
      <c r="A1056" s="33"/>
      <c r="B1056" s="33"/>
      <c r="C1056" s="33"/>
      <c r="D1056" s="33"/>
      <c r="E1056" s="33"/>
    </row>
    <row r="1057" spans="1:5" x14ac:dyDescent="0.3">
      <c r="A1057" s="33"/>
      <c r="B1057" s="33"/>
      <c r="C1057" s="33"/>
      <c r="D1057" s="33"/>
      <c r="E1057" s="33"/>
    </row>
    <row r="1058" spans="1:5" x14ac:dyDescent="0.3">
      <c r="A1058" s="33"/>
      <c r="B1058" s="33"/>
      <c r="C1058" s="33"/>
      <c r="D1058" s="33"/>
      <c r="E1058" s="33"/>
    </row>
    <row r="1059" spans="1:5" x14ac:dyDescent="0.3">
      <c r="A1059" s="33"/>
      <c r="B1059" s="33"/>
      <c r="C1059" s="33"/>
      <c r="D1059" s="33"/>
      <c r="E1059" s="33"/>
    </row>
    <row r="1060" spans="1:5" x14ac:dyDescent="0.3">
      <c r="A1060" s="33"/>
      <c r="B1060" s="33"/>
      <c r="C1060" s="33"/>
      <c r="D1060" s="33"/>
      <c r="E1060" s="33"/>
    </row>
    <row r="1061" spans="1:5" x14ac:dyDescent="0.3">
      <c r="A1061" s="33"/>
      <c r="B1061" s="33"/>
      <c r="C1061" s="33"/>
      <c r="D1061" s="33"/>
      <c r="E1061" s="33"/>
    </row>
    <row r="1062" spans="1:5" x14ac:dyDescent="0.3">
      <c r="A1062" s="33"/>
      <c r="B1062" s="33"/>
      <c r="C1062" s="33"/>
      <c r="D1062" s="33"/>
      <c r="E1062" s="33"/>
    </row>
    <row r="1063" spans="1:5" x14ac:dyDescent="0.3">
      <c r="A1063" s="33"/>
      <c r="B1063" s="33"/>
      <c r="C1063" s="33"/>
      <c r="D1063" s="33"/>
      <c r="E1063" s="33"/>
    </row>
    <row r="1064" spans="1:5" x14ac:dyDescent="0.3">
      <c r="A1064" s="33"/>
      <c r="B1064" s="33"/>
      <c r="C1064" s="33"/>
      <c r="D1064" s="33"/>
      <c r="E1064" s="33"/>
    </row>
    <row r="1065" spans="1:5" x14ac:dyDescent="0.3">
      <c r="A1065" s="33"/>
      <c r="B1065" s="33"/>
      <c r="C1065" s="33"/>
      <c r="D1065" s="33"/>
      <c r="E1065" s="33"/>
    </row>
    <row r="1066" spans="1:5" x14ac:dyDescent="0.3">
      <c r="A1066" s="33"/>
      <c r="B1066" s="33"/>
      <c r="C1066" s="33"/>
      <c r="D1066" s="33"/>
      <c r="E1066" s="33"/>
    </row>
    <row r="1067" spans="1:5" x14ac:dyDescent="0.3">
      <c r="A1067" s="33"/>
      <c r="B1067" s="33"/>
      <c r="C1067" s="33"/>
      <c r="D1067" s="33"/>
      <c r="E1067" s="33"/>
    </row>
    <row r="1068" spans="1:5" x14ac:dyDescent="0.3">
      <c r="A1068" s="33"/>
      <c r="B1068" s="33"/>
      <c r="C1068" s="33"/>
      <c r="D1068" s="33"/>
      <c r="E1068" s="33"/>
    </row>
    <row r="1069" spans="1:5" x14ac:dyDescent="0.3">
      <c r="A1069" s="33"/>
      <c r="B1069" s="33"/>
      <c r="C1069" s="33"/>
      <c r="D1069" s="33"/>
      <c r="E1069" s="33"/>
    </row>
    <row r="1070" spans="1:5" x14ac:dyDescent="0.3">
      <c r="A1070" s="33"/>
      <c r="B1070" s="33"/>
      <c r="C1070" s="33"/>
      <c r="D1070" s="33"/>
      <c r="E1070" s="33"/>
    </row>
    <row r="1071" spans="1:5" x14ac:dyDescent="0.3">
      <c r="A1071" s="33"/>
      <c r="B1071" s="33"/>
      <c r="C1071" s="33"/>
      <c r="D1071" s="33"/>
      <c r="E1071" s="33"/>
    </row>
    <row r="1072" spans="1:5" x14ac:dyDescent="0.3">
      <c r="A1072" s="33"/>
      <c r="B1072" s="33"/>
      <c r="C1072" s="33"/>
      <c r="D1072" s="33"/>
      <c r="E1072" s="33"/>
    </row>
    <row r="1073" spans="1:5" x14ac:dyDescent="0.3">
      <c r="A1073" s="33"/>
      <c r="B1073" s="33"/>
      <c r="C1073" s="33"/>
      <c r="D1073" s="33"/>
      <c r="E1073" s="33"/>
    </row>
    <row r="1074" spans="1:5" x14ac:dyDescent="0.3">
      <c r="A1074" s="33"/>
      <c r="B1074" s="33"/>
      <c r="C1074" s="33"/>
      <c r="D1074" s="33"/>
      <c r="E1074" s="33"/>
    </row>
    <row r="1075" spans="1:5" x14ac:dyDescent="0.3">
      <c r="A1075" s="33"/>
      <c r="B1075" s="33"/>
      <c r="C1075" s="33"/>
      <c r="D1075" s="33"/>
      <c r="E1075" s="33"/>
    </row>
    <row r="1076" spans="1:5" x14ac:dyDescent="0.3">
      <c r="A1076" s="33"/>
      <c r="B1076" s="33"/>
      <c r="C1076" s="33"/>
      <c r="D1076" s="33"/>
      <c r="E1076" s="33"/>
    </row>
    <row r="1077" spans="1:5" x14ac:dyDescent="0.3">
      <c r="A1077" s="33"/>
      <c r="B1077" s="33"/>
      <c r="C1077" s="33"/>
      <c r="D1077" s="33"/>
      <c r="E1077" s="33"/>
    </row>
    <row r="1078" spans="1:5" x14ac:dyDescent="0.3">
      <c r="A1078" s="33"/>
      <c r="B1078" s="33"/>
      <c r="C1078" s="33"/>
      <c r="D1078" s="33"/>
      <c r="E1078" s="33"/>
    </row>
    <row r="1079" spans="1:5" x14ac:dyDescent="0.3">
      <c r="A1079" s="33"/>
      <c r="B1079" s="33"/>
      <c r="C1079" s="33"/>
      <c r="D1079" s="33"/>
      <c r="E1079" s="33"/>
    </row>
    <row r="1080" spans="1:5" x14ac:dyDescent="0.3">
      <c r="A1080" s="33"/>
      <c r="B1080" s="33"/>
      <c r="C1080" s="33"/>
      <c r="D1080" s="33"/>
      <c r="E1080" s="33"/>
    </row>
    <row r="1081" spans="1:5" x14ac:dyDescent="0.3">
      <c r="A1081" s="33"/>
      <c r="B1081" s="33"/>
      <c r="C1081" s="33"/>
      <c r="D1081" s="33"/>
      <c r="E1081" s="33"/>
    </row>
    <row r="1082" spans="1:5" x14ac:dyDescent="0.3">
      <c r="A1082" s="33"/>
      <c r="B1082" s="33"/>
      <c r="C1082" s="33"/>
      <c r="D1082" s="33"/>
      <c r="E1082" s="33"/>
    </row>
    <row r="1083" spans="1:5" x14ac:dyDescent="0.3">
      <c r="A1083" s="33"/>
      <c r="B1083" s="33"/>
      <c r="C1083" s="33"/>
      <c r="D1083" s="33"/>
      <c r="E1083" s="33"/>
    </row>
    <row r="1084" spans="1:5" x14ac:dyDescent="0.3">
      <c r="A1084" s="33"/>
      <c r="B1084" s="33"/>
      <c r="C1084" s="33"/>
      <c r="D1084" s="33"/>
      <c r="E1084" s="33"/>
    </row>
    <row r="1085" spans="1:5" x14ac:dyDescent="0.3">
      <c r="A1085" s="33"/>
      <c r="B1085" s="33"/>
      <c r="C1085" s="33"/>
      <c r="D1085" s="33"/>
      <c r="E1085" s="33"/>
    </row>
    <row r="1086" spans="1:5" x14ac:dyDescent="0.3">
      <c r="A1086" s="33"/>
      <c r="B1086" s="33"/>
      <c r="C1086" s="33"/>
      <c r="D1086" s="33"/>
      <c r="E1086" s="33"/>
    </row>
    <row r="1087" spans="1:5" x14ac:dyDescent="0.3">
      <c r="A1087" s="33"/>
      <c r="B1087" s="33"/>
      <c r="C1087" s="33"/>
      <c r="D1087" s="33"/>
      <c r="E1087" s="33"/>
    </row>
    <row r="1088" spans="1:5" x14ac:dyDescent="0.3">
      <c r="A1088" s="33"/>
      <c r="B1088" s="33"/>
      <c r="C1088" s="33"/>
      <c r="D1088" s="33"/>
      <c r="E1088" s="33"/>
    </row>
    <row r="1089" spans="1:5" x14ac:dyDescent="0.3">
      <c r="A1089" s="33"/>
      <c r="B1089" s="33"/>
      <c r="C1089" s="33"/>
      <c r="D1089" s="33"/>
      <c r="E1089" s="33"/>
    </row>
    <row r="1090" spans="1:5" x14ac:dyDescent="0.3">
      <c r="A1090" s="33"/>
      <c r="B1090" s="33"/>
      <c r="C1090" s="33"/>
      <c r="D1090" s="33"/>
      <c r="E1090" s="33"/>
    </row>
    <row r="1091" spans="1:5" x14ac:dyDescent="0.3">
      <c r="A1091" s="33"/>
      <c r="B1091" s="33"/>
      <c r="C1091" s="33"/>
      <c r="D1091" s="33"/>
      <c r="E1091" s="33"/>
    </row>
    <row r="1092" spans="1:5" x14ac:dyDescent="0.3">
      <c r="A1092" s="33"/>
      <c r="B1092" s="33"/>
      <c r="C1092" s="33"/>
      <c r="D1092" s="33"/>
      <c r="E1092" s="33"/>
    </row>
    <row r="1093" spans="1:5" x14ac:dyDescent="0.3">
      <c r="A1093" s="33"/>
      <c r="B1093" s="33"/>
      <c r="C1093" s="33"/>
      <c r="D1093" s="33"/>
      <c r="E1093" s="33"/>
    </row>
    <row r="1094" spans="1:5" x14ac:dyDescent="0.3">
      <c r="A1094" s="33"/>
      <c r="B1094" s="33"/>
      <c r="C1094" s="33"/>
      <c r="D1094" s="33"/>
      <c r="E1094" s="33"/>
    </row>
    <row r="1095" spans="1:5" x14ac:dyDescent="0.3">
      <c r="A1095" s="33"/>
      <c r="B1095" s="33"/>
      <c r="C1095" s="33"/>
      <c r="D1095" s="33"/>
      <c r="E1095" s="33"/>
    </row>
    <row r="1096" spans="1:5" x14ac:dyDescent="0.3">
      <c r="A1096" s="33"/>
      <c r="B1096" s="33"/>
      <c r="C1096" s="33"/>
      <c r="D1096" s="33"/>
      <c r="E1096" s="33"/>
    </row>
    <row r="1097" spans="1:5" x14ac:dyDescent="0.3">
      <c r="A1097" s="33"/>
      <c r="B1097" s="33"/>
      <c r="C1097" s="33"/>
      <c r="D1097" s="33"/>
      <c r="E1097" s="33"/>
    </row>
    <row r="1098" spans="1:5" x14ac:dyDescent="0.3">
      <c r="A1098" s="33"/>
      <c r="B1098" s="33"/>
      <c r="C1098" s="33"/>
      <c r="D1098" s="33"/>
      <c r="E1098" s="33"/>
    </row>
    <row r="1099" spans="1:5" x14ac:dyDescent="0.3">
      <c r="A1099" s="33"/>
      <c r="B1099" s="33"/>
      <c r="C1099" s="33"/>
      <c r="D1099" s="33"/>
      <c r="E1099" s="33"/>
    </row>
    <row r="1100" spans="1:5" x14ac:dyDescent="0.3">
      <c r="A1100" s="33"/>
      <c r="B1100" s="33"/>
      <c r="C1100" s="33"/>
      <c r="D1100" s="33"/>
      <c r="E1100" s="33"/>
    </row>
    <row r="1101" spans="1:5" x14ac:dyDescent="0.3">
      <c r="A1101" s="33"/>
      <c r="B1101" s="33"/>
      <c r="C1101" s="33"/>
      <c r="D1101" s="33"/>
      <c r="E1101" s="33"/>
    </row>
    <row r="1102" spans="1:5" x14ac:dyDescent="0.3">
      <c r="A1102" s="33"/>
      <c r="B1102" s="33"/>
      <c r="C1102" s="33"/>
      <c r="D1102" s="33"/>
      <c r="E1102" s="33"/>
    </row>
    <row r="1103" spans="1:5" x14ac:dyDescent="0.3">
      <c r="A1103" s="33"/>
      <c r="B1103" s="33"/>
      <c r="C1103" s="33"/>
      <c r="D1103" s="33"/>
      <c r="E1103" s="33"/>
    </row>
    <row r="1104" spans="1:5" x14ac:dyDescent="0.3">
      <c r="A1104" s="33"/>
      <c r="B1104" s="33"/>
      <c r="C1104" s="33"/>
      <c r="D1104" s="33"/>
      <c r="E1104" s="33"/>
    </row>
    <row r="1105" spans="1:5" x14ac:dyDescent="0.3">
      <c r="A1105" s="33"/>
      <c r="B1105" s="33"/>
      <c r="C1105" s="33"/>
      <c r="D1105" s="33"/>
      <c r="E1105" s="33"/>
    </row>
    <row r="1106" spans="1:5" x14ac:dyDescent="0.3">
      <c r="A1106" s="33"/>
      <c r="B1106" s="33"/>
      <c r="C1106" s="33"/>
      <c r="D1106" s="33"/>
      <c r="E1106" s="33"/>
    </row>
    <row r="1107" spans="1:5" x14ac:dyDescent="0.3">
      <c r="A1107" s="33"/>
      <c r="B1107" s="33"/>
      <c r="C1107" s="33"/>
      <c r="D1107" s="33"/>
      <c r="E1107" s="33"/>
    </row>
    <row r="1108" spans="1:5" x14ac:dyDescent="0.3">
      <c r="A1108" s="33"/>
      <c r="B1108" s="33"/>
      <c r="C1108" s="33"/>
      <c r="D1108" s="33"/>
      <c r="E1108" s="33"/>
    </row>
    <row r="1109" spans="1:5" x14ac:dyDescent="0.3">
      <c r="A1109" s="33"/>
      <c r="B1109" s="33"/>
      <c r="C1109" s="33"/>
      <c r="D1109" s="33"/>
      <c r="E1109" s="33"/>
    </row>
    <row r="1110" spans="1:5" x14ac:dyDescent="0.3">
      <c r="A1110" s="33"/>
      <c r="B1110" s="33"/>
      <c r="C1110" s="33"/>
      <c r="D1110" s="33"/>
      <c r="E1110" s="33"/>
    </row>
    <row r="1111" spans="1:5" x14ac:dyDescent="0.3">
      <c r="A1111" s="33"/>
      <c r="B1111" s="33"/>
      <c r="C1111" s="33"/>
      <c r="D1111" s="33"/>
      <c r="E1111" s="33"/>
    </row>
    <row r="1112" spans="1:5" x14ac:dyDescent="0.3">
      <c r="A1112" s="33"/>
      <c r="B1112" s="33"/>
      <c r="C1112" s="33"/>
      <c r="D1112" s="33"/>
      <c r="E1112" s="33"/>
    </row>
    <row r="1113" spans="1:5" x14ac:dyDescent="0.3">
      <c r="A1113" s="33"/>
      <c r="B1113" s="33"/>
      <c r="C1113" s="33"/>
      <c r="D1113" s="33"/>
      <c r="E1113" s="33"/>
    </row>
    <row r="1114" spans="1:5" x14ac:dyDescent="0.3">
      <c r="A1114" s="33"/>
      <c r="B1114" s="33"/>
      <c r="C1114" s="33"/>
      <c r="D1114" s="33"/>
      <c r="E1114" s="33"/>
    </row>
    <row r="1115" spans="1:5" x14ac:dyDescent="0.3">
      <c r="A1115" s="33"/>
      <c r="B1115" s="33"/>
      <c r="C1115" s="33"/>
      <c r="D1115" s="33"/>
      <c r="E1115" s="33"/>
    </row>
    <row r="1116" spans="1:5" x14ac:dyDescent="0.3">
      <c r="A1116" s="33"/>
      <c r="B1116" s="33"/>
      <c r="C1116" s="33"/>
      <c r="D1116" s="33"/>
      <c r="E1116" s="33"/>
    </row>
    <row r="1117" spans="1:5" x14ac:dyDescent="0.3">
      <c r="A1117" s="33"/>
      <c r="B1117" s="33"/>
      <c r="C1117" s="33"/>
      <c r="D1117" s="33"/>
      <c r="E1117" s="33"/>
    </row>
    <row r="1118" spans="1:5" x14ac:dyDescent="0.3">
      <c r="A1118" s="33"/>
      <c r="B1118" s="33"/>
      <c r="C1118" s="33"/>
      <c r="D1118" s="33"/>
      <c r="E1118" s="33"/>
    </row>
    <row r="1119" spans="1:5" x14ac:dyDescent="0.3">
      <c r="A1119" s="33"/>
      <c r="B1119" s="33"/>
      <c r="C1119" s="33"/>
      <c r="D1119" s="33"/>
      <c r="E1119" s="33"/>
    </row>
    <row r="1120" spans="1:5" x14ac:dyDescent="0.3">
      <c r="A1120" s="33"/>
      <c r="B1120" s="33"/>
      <c r="C1120" s="33"/>
      <c r="D1120" s="33"/>
      <c r="E1120" s="33"/>
    </row>
    <row r="1121" spans="1:5" x14ac:dyDescent="0.3">
      <c r="A1121" s="33"/>
      <c r="B1121" s="33"/>
      <c r="C1121" s="33"/>
      <c r="D1121" s="33"/>
      <c r="E1121" s="33"/>
    </row>
    <row r="1122" spans="1:5" x14ac:dyDescent="0.3">
      <c r="A1122" s="33"/>
      <c r="B1122" s="33"/>
      <c r="C1122" s="33"/>
      <c r="D1122" s="33"/>
      <c r="E1122" s="33"/>
    </row>
    <row r="1123" spans="1:5" x14ac:dyDescent="0.3">
      <c r="A1123" s="33"/>
      <c r="B1123" s="33"/>
      <c r="C1123" s="33"/>
      <c r="D1123" s="33"/>
      <c r="E1123" s="33"/>
    </row>
    <row r="1124" spans="1:5" x14ac:dyDescent="0.3">
      <c r="A1124" s="33"/>
      <c r="B1124" s="33"/>
      <c r="C1124" s="33"/>
      <c r="D1124" s="33"/>
      <c r="E1124" s="33"/>
    </row>
    <row r="1125" spans="1:5" x14ac:dyDescent="0.3">
      <c r="A1125" s="33"/>
      <c r="B1125" s="33"/>
      <c r="C1125" s="33"/>
      <c r="D1125" s="33"/>
      <c r="E1125" s="33"/>
    </row>
    <row r="1126" spans="1:5" x14ac:dyDescent="0.3">
      <c r="A1126" s="33"/>
      <c r="B1126" s="33"/>
      <c r="C1126" s="33"/>
      <c r="D1126" s="33"/>
      <c r="E1126" s="33"/>
    </row>
    <row r="1127" spans="1:5" x14ac:dyDescent="0.3">
      <c r="A1127" s="33"/>
      <c r="B1127" s="33"/>
      <c r="C1127" s="33"/>
      <c r="D1127" s="33"/>
      <c r="E1127" s="33"/>
    </row>
    <row r="1128" spans="1:5" x14ac:dyDescent="0.3">
      <c r="A1128" s="33"/>
      <c r="B1128" s="33"/>
      <c r="C1128" s="33"/>
      <c r="D1128" s="33"/>
      <c r="E1128" s="33"/>
    </row>
    <row r="1129" spans="1:5" x14ac:dyDescent="0.3">
      <c r="A1129" s="33"/>
      <c r="B1129" s="33"/>
      <c r="C1129" s="33"/>
      <c r="D1129" s="33"/>
      <c r="E1129" s="33"/>
    </row>
    <row r="1130" spans="1:5" x14ac:dyDescent="0.3">
      <c r="A1130" s="33"/>
      <c r="B1130" s="33"/>
      <c r="C1130" s="33"/>
      <c r="D1130" s="33"/>
      <c r="E1130" s="33"/>
    </row>
    <row r="1131" spans="1:5" x14ac:dyDescent="0.3">
      <c r="A1131" s="33"/>
      <c r="B1131" s="33"/>
      <c r="C1131" s="33"/>
      <c r="D1131" s="33"/>
      <c r="E1131" s="33"/>
    </row>
    <row r="1132" spans="1:5" x14ac:dyDescent="0.3">
      <c r="A1132" s="33"/>
      <c r="B1132" s="33"/>
      <c r="C1132" s="33"/>
      <c r="D1132" s="33"/>
      <c r="E1132" s="33"/>
    </row>
    <row r="1133" spans="1:5" x14ac:dyDescent="0.3">
      <c r="A1133" s="33"/>
      <c r="B1133" s="33"/>
      <c r="C1133" s="33"/>
      <c r="D1133" s="33"/>
      <c r="E1133" s="33"/>
    </row>
    <row r="1134" spans="1:5" x14ac:dyDescent="0.3">
      <c r="A1134" s="33"/>
      <c r="B1134" s="33"/>
      <c r="C1134" s="33"/>
      <c r="D1134" s="33"/>
      <c r="E1134" s="33"/>
    </row>
    <row r="1135" spans="1:5" x14ac:dyDescent="0.3">
      <c r="A1135" s="33"/>
      <c r="B1135" s="33"/>
      <c r="C1135" s="33"/>
      <c r="D1135" s="33"/>
      <c r="E1135" s="33"/>
    </row>
    <row r="1136" spans="1:5" x14ac:dyDescent="0.3">
      <c r="A1136" s="33"/>
      <c r="B1136" s="33"/>
      <c r="C1136" s="33"/>
      <c r="D1136" s="33"/>
      <c r="E1136" s="33"/>
    </row>
    <row r="1137" spans="1:5" x14ac:dyDescent="0.3">
      <c r="A1137" s="33"/>
      <c r="B1137" s="33"/>
      <c r="C1137" s="33"/>
      <c r="D1137" s="33"/>
      <c r="E1137" s="33"/>
    </row>
    <row r="1138" spans="1:5" x14ac:dyDescent="0.3">
      <c r="A1138" s="33"/>
      <c r="B1138" s="33"/>
      <c r="C1138" s="33"/>
      <c r="D1138" s="33"/>
      <c r="E1138" s="33"/>
    </row>
    <row r="1139" spans="1:5" x14ac:dyDescent="0.3">
      <c r="A1139" s="33"/>
      <c r="B1139" s="33"/>
      <c r="C1139" s="33"/>
      <c r="D1139" s="33"/>
      <c r="E1139" s="33"/>
    </row>
    <row r="1140" spans="1:5" x14ac:dyDescent="0.3">
      <c r="A1140" s="33"/>
      <c r="B1140" s="33"/>
      <c r="C1140" s="33"/>
      <c r="D1140" s="33"/>
      <c r="E1140" s="33"/>
    </row>
    <row r="1141" spans="1:5" x14ac:dyDescent="0.3">
      <c r="A1141" s="33"/>
      <c r="B1141" s="33"/>
      <c r="C1141" s="33"/>
      <c r="D1141" s="33"/>
      <c r="E1141" s="33"/>
    </row>
    <row r="1142" spans="1:5" x14ac:dyDescent="0.3">
      <c r="A1142" s="33"/>
      <c r="B1142" s="33"/>
      <c r="C1142" s="33"/>
      <c r="D1142" s="33"/>
      <c r="E1142" s="33"/>
    </row>
    <row r="1143" spans="1:5" x14ac:dyDescent="0.3">
      <c r="A1143" s="33"/>
      <c r="B1143" s="33"/>
      <c r="C1143" s="33"/>
      <c r="D1143" s="33"/>
      <c r="E1143" s="33"/>
    </row>
    <row r="1144" spans="1:5" x14ac:dyDescent="0.3">
      <c r="A1144" s="33"/>
      <c r="B1144" s="33"/>
      <c r="C1144" s="33"/>
      <c r="D1144" s="33"/>
      <c r="E1144" s="33"/>
    </row>
    <row r="1145" spans="1:5" x14ac:dyDescent="0.3">
      <c r="A1145" s="33"/>
      <c r="B1145" s="33"/>
      <c r="C1145" s="33"/>
      <c r="D1145" s="33"/>
      <c r="E1145" s="33"/>
    </row>
    <row r="1146" spans="1:5" x14ac:dyDescent="0.3">
      <c r="A1146" s="33"/>
      <c r="B1146" s="33"/>
      <c r="C1146" s="33"/>
      <c r="D1146" s="33"/>
      <c r="E1146" s="33"/>
    </row>
    <row r="1147" spans="1:5" x14ac:dyDescent="0.3">
      <c r="A1147" s="33"/>
      <c r="B1147" s="33"/>
      <c r="C1147" s="33"/>
      <c r="D1147" s="33"/>
      <c r="E1147" s="33"/>
    </row>
    <row r="1148" spans="1:5" x14ac:dyDescent="0.3">
      <c r="A1148" s="33"/>
      <c r="B1148" s="33"/>
      <c r="C1148" s="33"/>
      <c r="D1148" s="33"/>
      <c r="E1148" s="33"/>
    </row>
    <row r="1149" spans="1:5" x14ac:dyDescent="0.3">
      <c r="A1149" s="33"/>
      <c r="B1149" s="33"/>
      <c r="C1149" s="33"/>
      <c r="D1149" s="33"/>
      <c r="E1149" s="33"/>
    </row>
    <row r="1150" spans="1:5" x14ac:dyDescent="0.3">
      <c r="A1150" s="33"/>
      <c r="B1150" s="33"/>
      <c r="C1150" s="33"/>
      <c r="D1150" s="33"/>
      <c r="E1150" s="33"/>
    </row>
    <row r="1151" spans="1:5" x14ac:dyDescent="0.3">
      <c r="A1151" s="33"/>
      <c r="B1151" s="33"/>
      <c r="C1151" s="33"/>
      <c r="D1151" s="33"/>
      <c r="E1151" s="33"/>
    </row>
    <row r="1152" spans="1:5" x14ac:dyDescent="0.3">
      <c r="A1152" s="33"/>
      <c r="B1152" s="33"/>
      <c r="C1152" s="33"/>
      <c r="D1152" s="33"/>
      <c r="E1152" s="33"/>
    </row>
    <row r="1153" spans="1:5" x14ac:dyDescent="0.3">
      <c r="A1153" s="33"/>
      <c r="B1153" s="33"/>
      <c r="C1153" s="33"/>
      <c r="D1153" s="33"/>
      <c r="E1153" s="33"/>
    </row>
    <row r="1154" spans="1:5" x14ac:dyDescent="0.3">
      <c r="A1154" s="33"/>
      <c r="B1154" s="33"/>
      <c r="C1154" s="33"/>
      <c r="D1154" s="33"/>
      <c r="E1154" s="33"/>
    </row>
    <row r="1155" spans="1:5" x14ac:dyDescent="0.3">
      <c r="A1155" s="33"/>
      <c r="B1155" s="33"/>
      <c r="C1155" s="33"/>
      <c r="D1155" s="33"/>
      <c r="E1155" s="33"/>
    </row>
    <row r="1156" spans="1:5" x14ac:dyDescent="0.3">
      <c r="A1156" s="33"/>
      <c r="B1156" s="33"/>
      <c r="C1156" s="33"/>
      <c r="D1156" s="33"/>
      <c r="E1156" s="33"/>
    </row>
    <row r="1157" spans="1:5" x14ac:dyDescent="0.3">
      <c r="A1157" s="33"/>
      <c r="B1157" s="33"/>
      <c r="C1157" s="33"/>
      <c r="D1157" s="33"/>
      <c r="E1157" s="33"/>
    </row>
    <row r="1158" spans="1:5" x14ac:dyDescent="0.3">
      <c r="A1158" s="33"/>
      <c r="B1158" s="33"/>
      <c r="C1158" s="33"/>
      <c r="D1158" s="33"/>
      <c r="E1158" s="33"/>
    </row>
    <row r="1159" spans="1:5" x14ac:dyDescent="0.3">
      <c r="A1159" s="33"/>
      <c r="B1159" s="33"/>
      <c r="C1159" s="33"/>
      <c r="D1159" s="33"/>
      <c r="E1159" s="33"/>
    </row>
    <row r="1160" spans="1:5" x14ac:dyDescent="0.3">
      <c r="A1160" s="33"/>
      <c r="B1160" s="33"/>
      <c r="C1160" s="33"/>
      <c r="D1160" s="33"/>
      <c r="E1160" s="33"/>
    </row>
    <row r="1161" spans="1:5" x14ac:dyDescent="0.3">
      <c r="A1161" s="33"/>
      <c r="B1161" s="33"/>
      <c r="C1161" s="33"/>
      <c r="D1161" s="33"/>
      <c r="E1161" s="33"/>
    </row>
    <row r="1162" spans="1:5" x14ac:dyDescent="0.3">
      <c r="A1162" s="33"/>
      <c r="B1162" s="33"/>
      <c r="C1162" s="33"/>
      <c r="D1162" s="33"/>
      <c r="E1162" s="33"/>
    </row>
    <row r="1163" spans="1:5" x14ac:dyDescent="0.3">
      <c r="A1163" s="33"/>
      <c r="B1163" s="33"/>
      <c r="C1163" s="33"/>
      <c r="D1163" s="33"/>
      <c r="E1163" s="33"/>
    </row>
    <row r="1164" spans="1:5" x14ac:dyDescent="0.3">
      <c r="A1164" s="33"/>
      <c r="B1164" s="33"/>
      <c r="C1164" s="33"/>
      <c r="D1164" s="33"/>
      <c r="E1164" s="33"/>
    </row>
    <row r="1165" spans="1:5" x14ac:dyDescent="0.3">
      <c r="A1165" s="33"/>
      <c r="B1165" s="33"/>
      <c r="C1165" s="33"/>
      <c r="D1165" s="33"/>
      <c r="E1165" s="33"/>
    </row>
    <row r="1166" spans="1:5" x14ac:dyDescent="0.3">
      <c r="A1166" s="33"/>
      <c r="B1166" s="33"/>
      <c r="C1166" s="33"/>
      <c r="D1166" s="33"/>
      <c r="E1166" s="33"/>
    </row>
    <row r="1167" spans="1:5" x14ac:dyDescent="0.3">
      <c r="A1167" s="33"/>
      <c r="B1167" s="33"/>
      <c r="C1167" s="33"/>
      <c r="D1167" s="33"/>
      <c r="E1167" s="33"/>
    </row>
    <row r="1168" spans="1:5" x14ac:dyDescent="0.3">
      <c r="A1168" s="33"/>
      <c r="B1168" s="33"/>
      <c r="C1168" s="33"/>
      <c r="D1168" s="33"/>
      <c r="E1168" s="33"/>
    </row>
    <row r="1169" spans="1:5" x14ac:dyDescent="0.3">
      <c r="A1169" s="33"/>
      <c r="B1169" s="33"/>
      <c r="C1169" s="33"/>
      <c r="D1169" s="33"/>
      <c r="E1169" s="33"/>
    </row>
    <row r="1170" spans="1:5" x14ac:dyDescent="0.3">
      <c r="A1170" s="33"/>
      <c r="B1170" s="33"/>
      <c r="C1170" s="33"/>
      <c r="D1170" s="33"/>
      <c r="E1170" s="33"/>
    </row>
    <row r="1171" spans="1:5" x14ac:dyDescent="0.3">
      <c r="A1171" s="33"/>
      <c r="B1171" s="33"/>
      <c r="C1171" s="33"/>
      <c r="D1171" s="33"/>
      <c r="E1171" s="33"/>
    </row>
    <row r="1172" spans="1:5" x14ac:dyDescent="0.3">
      <c r="A1172" s="33"/>
      <c r="B1172" s="33"/>
      <c r="C1172" s="33"/>
      <c r="D1172" s="33"/>
      <c r="E1172" s="33"/>
    </row>
    <row r="1173" spans="1:5" x14ac:dyDescent="0.3">
      <c r="A1173" s="33"/>
      <c r="B1173" s="33"/>
      <c r="C1173" s="33"/>
      <c r="D1173" s="33"/>
      <c r="E1173" s="33"/>
    </row>
    <row r="1174" spans="1:5" x14ac:dyDescent="0.3">
      <c r="A1174" s="33"/>
      <c r="B1174" s="33"/>
      <c r="C1174" s="33"/>
      <c r="D1174" s="33"/>
      <c r="E1174" s="33"/>
    </row>
    <row r="1175" spans="1:5" x14ac:dyDescent="0.3">
      <c r="A1175" s="33"/>
      <c r="B1175" s="33"/>
      <c r="C1175" s="33"/>
      <c r="D1175" s="33"/>
      <c r="E1175" s="33"/>
    </row>
    <row r="1176" spans="1:5" x14ac:dyDescent="0.3">
      <c r="A1176" s="33"/>
      <c r="B1176" s="33"/>
      <c r="C1176" s="33"/>
      <c r="D1176" s="33"/>
      <c r="E1176" s="33"/>
    </row>
    <row r="1177" spans="1:5" x14ac:dyDescent="0.3">
      <c r="A1177" s="33"/>
      <c r="B1177" s="33"/>
      <c r="C1177" s="33"/>
      <c r="D1177" s="33"/>
      <c r="E1177" s="33"/>
    </row>
    <row r="1178" spans="1:5" x14ac:dyDescent="0.3">
      <c r="A1178" s="33"/>
      <c r="B1178" s="33"/>
      <c r="C1178" s="33"/>
      <c r="D1178" s="33"/>
      <c r="E1178" s="33"/>
    </row>
    <row r="1179" spans="1:5" x14ac:dyDescent="0.3">
      <c r="A1179" s="33"/>
      <c r="B1179" s="33"/>
      <c r="C1179" s="33"/>
      <c r="D1179" s="33"/>
      <c r="E1179" s="33"/>
    </row>
    <row r="1180" spans="1:5" x14ac:dyDescent="0.3">
      <c r="A1180" s="33"/>
      <c r="B1180" s="33"/>
      <c r="C1180" s="33"/>
      <c r="D1180" s="33"/>
      <c r="E1180" s="33"/>
    </row>
    <row r="1181" spans="1:5" x14ac:dyDescent="0.3">
      <c r="A1181" s="33"/>
      <c r="B1181" s="33"/>
      <c r="C1181" s="33"/>
      <c r="D1181" s="33"/>
      <c r="E1181" s="33"/>
    </row>
    <row r="1182" spans="1:5" x14ac:dyDescent="0.3">
      <c r="A1182" s="33"/>
      <c r="B1182" s="33"/>
      <c r="C1182" s="33"/>
      <c r="D1182" s="33"/>
      <c r="E1182" s="33"/>
    </row>
    <row r="1183" spans="1:5" x14ac:dyDescent="0.3">
      <c r="A1183" s="33"/>
      <c r="B1183" s="33"/>
      <c r="C1183" s="33"/>
      <c r="D1183" s="33"/>
      <c r="E1183" s="33"/>
    </row>
    <row r="1184" spans="1:5" x14ac:dyDescent="0.3">
      <c r="A1184" s="33"/>
      <c r="B1184" s="33"/>
      <c r="C1184" s="33"/>
      <c r="D1184" s="33"/>
      <c r="E1184" s="33"/>
    </row>
    <row r="1185" spans="1:5" x14ac:dyDescent="0.3">
      <c r="A1185" s="33"/>
      <c r="B1185" s="33"/>
      <c r="C1185" s="33"/>
      <c r="D1185" s="33"/>
      <c r="E1185" s="33"/>
    </row>
    <row r="1186" spans="1:5" x14ac:dyDescent="0.3">
      <c r="A1186" s="33"/>
      <c r="B1186" s="33"/>
      <c r="C1186" s="33"/>
      <c r="D1186" s="33"/>
      <c r="E1186" s="33"/>
    </row>
    <row r="1187" spans="1:5" x14ac:dyDescent="0.3">
      <c r="A1187" s="33"/>
      <c r="B1187" s="33"/>
      <c r="C1187" s="33"/>
      <c r="D1187" s="33"/>
      <c r="E1187" s="33"/>
    </row>
    <row r="1188" spans="1:5" x14ac:dyDescent="0.3">
      <c r="A1188" s="33"/>
      <c r="B1188" s="33"/>
      <c r="C1188" s="33"/>
      <c r="D1188" s="33"/>
      <c r="E1188" s="33"/>
    </row>
    <row r="1189" spans="1:5" x14ac:dyDescent="0.3">
      <c r="A1189" s="33"/>
      <c r="B1189" s="33"/>
      <c r="C1189" s="33"/>
      <c r="D1189" s="33"/>
      <c r="E1189" s="33"/>
    </row>
    <row r="1190" spans="1:5" x14ac:dyDescent="0.3">
      <c r="A1190" s="33"/>
      <c r="B1190" s="33"/>
      <c r="C1190" s="33"/>
      <c r="D1190" s="33"/>
      <c r="E1190" s="33"/>
    </row>
    <row r="1191" spans="1:5" x14ac:dyDescent="0.3">
      <c r="A1191" s="33"/>
      <c r="B1191" s="33"/>
      <c r="C1191" s="33"/>
      <c r="D1191" s="33"/>
      <c r="E1191" s="33"/>
    </row>
    <row r="1192" spans="1:5" x14ac:dyDescent="0.3">
      <c r="A1192" s="33"/>
      <c r="B1192" s="33"/>
      <c r="C1192" s="33"/>
      <c r="D1192" s="33"/>
      <c r="E1192" s="33"/>
    </row>
    <row r="1193" spans="1:5" x14ac:dyDescent="0.3">
      <c r="A1193" s="33"/>
      <c r="B1193" s="33"/>
      <c r="C1193" s="33"/>
      <c r="D1193" s="33"/>
      <c r="E1193" s="33"/>
    </row>
    <row r="1194" spans="1:5" x14ac:dyDescent="0.3">
      <c r="A1194" s="33"/>
      <c r="B1194" s="33"/>
      <c r="C1194" s="33"/>
      <c r="D1194" s="33"/>
      <c r="E1194" s="33"/>
    </row>
    <row r="1195" spans="1:5" x14ac:dyDescent="0.3">
      <c r="A1195" s="33"/>
      <c r="B1195" s="33"/>
      <c r="C1195" s="33"/>
      <c r="D1195" s="33"/>
      <c r="E1195" s="33"/>
    </row>
    <row r="1196" spans="1:5" x14ac:dyDescent="0.3">
      <c r="A1196" s="33"/>
      <c r="B1196" s="33"/>
      <c r="C1196" s="33"/>
      <c r="D1196" s="33"/>
      <c r="E1196" s="33"/>
    </row>
    <row r="1197" spans="1:5" x14ac:dyDescent="0.3">
      <c r="A1197" s="33"/>
      <c r="B1197" s="33"/>
      <c r="C1197" s="33"/>
      <c r="D1197" s="33"/>
      <c r="E1197" s="33"/>
    </row>
    <row r="1198" spans="1:5" x14ac:dyDescent="0.3">
      <c r="A1198" s="33"/>
      <c r="B1198" s="33"/>
      <c r="C1198" s="33"/>
      <c r="D1198" s="33"/>
      <c r="E1198" s="33"/>
    </row>
    <row r="1199" spans="1:5" x14ac:dyDescent="0.3">
      <c r="A1199" s="33"/>
      <c r="B1199" s="33"/>
      <c r="C1199" s="33"/>
      <c r="D1199" s="33"/>
      <c r="E1199" s="33"/>
    </row>
    <row r="1200" spans="1:5" x14ac:dyDescent="0.3">
      <c r="A1200" s="33"/>
      <c r="B1200" s="33"/>
      <c r="C1200" s="33"/>
      <c r="D1200" s="33"/>
      <c r="E1200" s="33"/>
    </row>
    <row r="1201" spans="1:5" x14ac:dyDescent="0.3">
      <c r="A1201" s="33"/>
      <c r="B1201" s="33"/>
      <c r="C1201" s="33"/>
      <c r="D1201" s="33"/>
      <c r="E1201" s="33"/>
    </row>
    <row r="1202" spans="1:5" x14ac:dyDescent="0.3">
      <c r="A1202" s="33"/>
      <c r="B1202" s="33"/>
      <c r="C1202" s="33"/>
      <c r="D1202" s="33"/>
      <c r="E1202" s="33"/>
    </row>
    <row r="1203" spans="1:5" x14ac:dyDescent="0.3">
      <c r="A1203" s="33"/>
      <c r="B1203" s="33"/>
      <c r="C1203" s="33"/>
      <c r="D1203" s="33"/>
      <c r="E1203" s="33"/>
    </row>
    <row r="1204" spans="1:5" x14ac:dyDescent="0.3">
      <c r="A1204" s="33"/>
      <c r="B1204" s="33"/>
      <c r="C1204" s="33"/>
      <c r="D1204" s="33"/>
      <c r="E1204" s="33"/>
    </row>
    <row r="1205" spans="1:5" x14ac:dyDescent="0.3">
      <c r="A1205" s="33"/>
      <c r="B1205" s="33"/>
      <c r="C1205" s="33"/>
      <c r="D1205" s="33"/>
      <c r="E1205" s="33"/>
    </row>
    <row r="1206" spans="1:5" x14ac:dyDescent="0.3">
      <c r="A1206" s="33"/>
      <c r="B1206" s="33"/>
      <c r="C1206" s="33"/>
      <c r="D1206" s="33"/>
      <c r="E1206" s="33"/>
    </row>
    <row r="1207" spans="1:5" x14ac:dyDescent="0.3">
      <c r="A1207" s="33"/>
      <c r="B1207" s="33"/>
      <c r="C1207" s="33"/>
      <c r="D1207" s="33"/>
      <c r="E1207" s="33"/>
    </row>
    <row r="1208" spans="1:5" x14ac:dyDescent="0.3">
      <c r="A1208" s="33"/>
      <c r="B1208" s="33"/>
      <c r="C1208" s="33"/>
      <c r="D1208" s="33"/>
      <c r="E1208" s="33"/>
    </row>
    <row r="1209" spans="1:5" x14ac:dyDescent="0.3">
      <c r="A1209" s="33"/>
      <c r="B1209" s="33"/>
      <c r="C1209" s="33"/>
      <c r="D1209" s="33"/>
      <c r="E1209" s="33"/>
    </row>
    <row r="1210" spans="1:5" x14ac:dyDescent="0.3">
      <c r="A1210" s="33"/>
      <c r="B1210" s="33"/>
      <c r="C1210" s="33"/>
      <c r="D1210" s="33"/>
      <c r="E1210" s="33"/>
    </row>
    <row r="1211" spans="1:5" x14ac:dyDescent="0.3">
      <c r="A1211" s="33"/>
      <c r="B1211" s="33"/>
      <c r="C1211" s="33"/>
      <c r="D1211" s="33"/>
      <c r="E1211" s="33"/>
    </row>
    <row r="1212" spans="1:5" x14ac:dyDescent="0.3">
      <c r="A1212" s="33"/>
      <c r="B1212" s="33"/>
      <c r="C1212" s="33"/>
      <c r="D1212" s="33"/>
      <c r="E1212" s="33"/>
    </row>
    <row r="1213" spans="1:5" x14ac:dyDescent="0.3">
      <c r="A1213" s="33"/>
      <c r="B1213" s="33"/>
      <c r="C1213" s="33"/>
      <c r="D1213" s="33"/>
      <c r="E1213" s="33"/>
    </row>
    <row r="1214" spans="1:5" x14ac:dyDescent="0.3">
      <c r="A1214" s="33"/>
      <c r="B1214" s="33"/>
      <c r="C1214" s="33"/>
      <c r="D1214" s="33"/>
      <c r="E1214" s="33"/>
    </row>
    <row r="1215" spans="1:5" x14ac:dyDescent="0.3">
      <c r="A1215" s="33"/>
      <c r="B1215" s="33"/>
      <c r="C1215" s="33"/>
      <c r="D1215" s="33"/>
      <c r="E1215" s="33"/>
    </row>
    <row r="1216" spans="1:5" x14ac:dyDescent="0.3">
      <c r="A1216" s="33"/>
      <c r="B1216" s="33"/>
      <c r="C1216" s="33"/>
      <c r="D1216" s="33"/>
      <c r="E1216" s="33"/>
    </row>
    <row r="1217" spans="1:5" x14ac:dyDescent="0.3">
      <c r="A1217" s="33"/>
      <c r="B1217" s="33"/>
      <c r="C1217" s="33"/>
      <c r="D1217" s="33"/>
      <c r="E1217" s="33"/>
    </row>
    <row r="1218" spans="1:5" x14ac:dyDescent="0.3">
      <c r="A1218" s="33"/>
      <c r="B1218" s="33"/>
      <c r="C1218" s="33"/>
      <c r="D1218" s="33"/>
      <c r="E1218" s="33"/>
    </row>
    <row r="1219" spans="1:5" x14ac:dyDescent="0.3">
      <c r="A1219" s="33"/>
      <c r="B1219" s="33"/>
      <c r="C1219" s="33"/>
      <c r="D1219" s="33"/>
      <c r="E1219" s="33"/>
    </row>
    <row r="1220" spans="1:5" x14ac:dyDescent="0.3">
      <c r="A1220" s="33"/>
      <c r="B1220" s="33"/>
      <c r="C1220" s="33"/>
      <c r="D1220" s="33"/>
      <c r="E1220" s="33"/>
    </row>
    <row r="1221" spans="1:5" x14ac:dyDescent="0.3">
      <c r="A1221" s="33"/>
      <c r="B1221" s="33"/>
      <c r="C1221" s="33"/>
      <c r="D1221" s="33"/>
      <c r="E1221" s="33"/>
    </row>
    <row r="1222" spans="1:5" x14ac:dyDescent="0.3">
      <c r="A1222" s="33"/>
      <c r="B1222" s="33"/>
      <c r="C1222" s="33"/>
      <c r="D1222" s="33"/>
      <c r="E1222" s="33"/>
    </row>
    <row r="1223" spans="1:5" x14ac:dyDescent="0.3">
      <c r="A1223" s="33"/>
      <c r="B1223" s="33"/>
      <c r="C1223" s="33"/>
      <c r="D1223" s="33"/>
      <c r="E1223" s="33"/>
    </row>
    <row r="1224" spans="1:5" x14ac:dyDescent="0.3">
      <c r="A1224" s="33"/>
      <c r="B1224" s="33"/>
      <c r="C1224" s="33"/>
      <c r="D1224" s="33"/>
      <c r="E1224" s="33"/>
    </row>
    <row r="1225" spans="1:5" x14ac:dyDescent="0.3">
      <c r="A1225" s="33"/>
      <c r="B1225" s="33"/>
      <c r="C1225" s="33"/>
      <c r="D1225" s="33"/>
      <c r="E1225" s="33"/>
    </row>
    <row r="1226" spans="1:5" x14ac:dyDescent="0.3">
      <c r="A1226" s="33"/>
      <c r="B1226" s="33"/>
      <c r="C1226" s="33"/>
      <c r="D1226" s="33"/>
      <c r="E1226" s="33"/>
    </row>
    <row r="1227" spans="1:5" x14ac:dyDescent="0.3">
      <c r="A1227" s="33"/>
      <c r="B1227" s="33"/>
      <c r="C1227" s="33"/>
      <c r="D1227" s="33"/>
      <c r="E1227" s="33"/>
    </row>
    <row r="1228" spans="1:5" x14ac:dyDescent="0.3">
      <c r="A1228" s="33"/>
      <c r="B1228" s="33"/>
      <c r="C1228" s="33"/>
      <c r="D1228" s="33"/>
      <c r="E1228" s="33"/>
    </row>
    <row r="1229" spans="1:5" x14ac:dyDescent="0.3">
      <c r="A1229" s="33"/>
      <c r="B1229" s="33"/>
      <c r="C1229" s="33"/>
      <c r="D1229" s="33"/>
      <c r="E1229" s="33"/>
    </row>
    <row r="1230" spans="1:5" x14ac:dyDescent="0.3">
      <c r="A1230" s="33"/>
      <c r="B1230" s="33"/>
      <c r="C1230" s="33"/>
      <c r="D1230" s="33"/>
      <c r="E1230" s="33"/>
    </row>
    <row r="1231" spans="1:5" x14ac:dyDescent="0.3">
      <c r="A1231" s="33"/>
      <c r="B1231" s="33"/>
      <c r="C1231" s="33"/>
      <c r="D1231" s="33"/>
      <c r="E1231" s="33"/>
    </row>
    <row r="1232" spans="1:5" x14ac:dyDescent="0.3">
      <c r="A1232" s="33"/>
      <c r="B1232" s="33"/>
      <c r="C1232" s="33"/>
      <c r="D1232" s="33"/>
      <c r="E1232" s="33"/>
    </row>
    <row r="1233" spans="1:5" x14ac:dyDescent="0.3">
      <c r="A1233" s="33"/>
      <c r="B1233" s="33"/>
      <c r="C1233" s="33"/>
      <c r="D1233" s="33"/>
      <c r="E1233" s="33"/>
    </row>
    <row r="1234" spans="1:5" x14ac:dyDescent="0.3">
      <c r="A1234" s="33"/>
      <c r="B1234" s="33"/>
      <c r="C1234" s="33"/>
      <c r="D1234" s="33"/>
      <c r="E1234" s="33"/>
    </row>
    <row r="1235" spans="1:5" x14ac:dyDescent="0.3">
      <c r="A1235" s="33"/>
      <c r="B1235" s="33"/>
      <c r="C1235" s="33"/>
      <c r="D1235" s="33"/>
      <c r="E1235" s="33"/>
    </row>
    <row r="1236" spans="1:5" x14ac:dyDescent="0.3">
      <c r="A1236" s="33"/>
      <c r="B1236" s="33"/>
      <c r="C1236" s="33"/>
      <c r="D1236" s="33"/>
      <c r="E1236" s="33"/>
    </row>
    <row r="1237" spans="1:5" x14ac:dyDescent="0.3">
      <c r="A1237" s="33"/>
      <c r="B1237" s="33"/>
      <c r="C1237" s="33"/>
      <c r="D1237" s="33"/>
      <c r="E1237" s="33"/>
    </row>
    <row r="1238" spans="1:5" x14ac:dyDescent="0.3">
      <c r="A1238" s="33"/>
      <c r="B1238" s="33"/>
      <c r="C1238" s="33"/>
      <c r="D1238" s="33"/>
      <c r="E1238" s="33"/>
    </row>
    <row r="1239" spans="1:5" x14ac:dyDescent="0.3">
      <c r="A1239" s="33"/>
      <c r="B1239" s="33"/>
      <c r="C1239" s="33"/>
      <c r="D1239" s="33"/>
      <c r="E1239" s="33"/>
    </row>
    <row r="1240" spans="1:5" x14ac:dyDescent="0.3">
      <c r="A1240" s="33"/>
      <c r="B1240" s="33"/>
      <c r="C1240" s="33"/>
      <c r="D1240" s="33"/>
      <c r="E1240" s="33"/>
    </row>
    <row r="1241" spans="1:5" x14ac:dyDescent="0.3">
      <c r="A1241" s="33"/>
      <c r="B1241" s="33"/>
      <c r="C1241" s="33"/>
      <c r="D1241" s="33"/>
      <c r="E1241" s="33"/>
    </row>
    <row r="1242" spans="1:5" x14ac:dyDescent="0.3">
      <c r="A1242" s="33"/>
      <c r="B1242" s="33"/>
      <c r="C1242" s="33"/>
      <c r="D1242" s="33"/>
      <c r="E1242" s="33"/>
    </row>
    <row r="1243" spans="1:5" x14ac:dyDescent="0.3">
      <c r="A1243" s="33"/>
      <c r="B1243" s="33"/>
      <c r="C1243" s="33"/>
      <c r="D1243" s="33"/>
      <c r="E1243" s="33"/>
    </row>
    <row r="1244" spans="1:5" x14ac:dyDescent="0.3">
      <c r="A1244" s="33"/>
      <c r="B1244" s="33"/>
      <c r="C1244" s="33"/>
      <c r="D1244" s="33"/>
      <c r="E1244" s="33"/>
    </row>
    <row r="1245" spans="1:5" x14ac:dyDescent="0.3">
      <c r="A1245" s="33"/>
      <c r="B1245" s="33"/>
      <c r="C1245" s="33"/>
      <c r="D1245" s="33"/>
      <c r="E1245" s="33"/>
    </row>
    <row r="1246" spans="1:5" x14ac:dyDescent="0.3">
      <c r="A1246" s="33"/>
      <c r="B1246" s="33"/>
      <c r="C1246" s="33"/>
      <c r="D1246" s="33"/>
      <c r="E1246" s="33"/>
    </row>
    <row r="1247" spans="1:5" x14ac:dyDescent="0.3">
      <c r="A1247" s="33"/>
      <c r="B1247" s="33"/>
      <c r="C1247" s="33"/>
      <c r="D1247" s="33"/>
      <c r="E1247" s="33"/>
    </row>
    <row r="1248" spans="1:5" x14ac:dyDescent="0.3">
      <c r="A1248" s="33"/>
      <c r="B1248" s="33"/>
      <c r="C1248" s="33"/>
      <c r="D1248" s="33"/>
      <c r="E1248" s="33"/>
    </row>
    <row r="1249" spans="1:5" x14ac:dyDescent="0.3">
      <c r="A1249" s="33"/>
      <c r="B1249" s="33"/>
      <c r="C1249" s="33"/>
      <c r="D1249" s="33"/>
      <c r="E1249" s="33"/>
    </row>
    <row r="1250" spans="1:5" x14ac:dyDescent="0.3">
      <c r="A1250" s="33"/>
      <c r="B1250" s="33"/>
      <c r="C1250" s="33"/>
      <c r="D1250" s="33"/>
      <c r="E1250" s="33"/>
    </row>
    <row r="1251" spans="1:5" x14ac:dyDescent="0.3">
      <c r="A1251" s="33"/>
      <c r="B1251" s="33"/>
      <c r="C1251" s="33"/>
      <c r="D1251" s="33"/>
      <c r="E1251" s="33"/>
    </row>
    <row r="1252" spans="1:5" x14ac:dyDescent="0.3">
      <c r="A1252" s="33"/>
      <c r="B1252" s="33"/>
      <c r="C1252" s="33"/>
      <c r="D1252" s="33"/>
      <c r="E1252" s="33"/>
    </row>
    <row r="1253" spans="1:5" x14ac:dyDescent="0.3">
      <c r="A1253" s="33"/>
      <c r="B1253" s="33"/>
      <c r="C1253" s="33"/>
      <c r="D1253" s="33"/>
      <c r="E1253" s="33"/>
    </row>
    <row r="1254" spans="1:5" x14ac:dyDescent="0.3">
      <c r="A1254" s="33"/>
      <c r="B1254" s="33"/>
      <c r="C1254" s="33"/>
      <c r="D1254" s="33"/>
      <c r="E1254" s="33"/>
    </row>
    <row r="1255" spans="1:5" x14ac:dyDescent="0.3">
      <c r="A1255" s="33"/>
      <c r="B1255" s="33"/>
      <c r="C1255" s="33"/>
      <c r="D1255" s="33"/>
      <c r="E1255" s="33"/>
    </row>
    <row r="1256" spans="1:5" x14ac:dyDescent="0.3">
      <c r="A1256" s="33"/>
      <c r="B1256" s="33"/>
      <c r="C1256" s="33"/>
      <c r="D1256" s="33"/>
      <c r="E1256" s="33"/>
    </row>
    <row r="1257" spans="1:5" x14ac:dyDescent="0.3">
      <c r="A1257" s="33"/>
      <c r="B1257" s="33"/>
      <c r="C1257" s="33"/>
      <c r="D1257" s="33"/>
      <c r="E1257" s="33"/>
    </row>
    <row r="1258" spans="1:5" x14ac:dyDescent="0.3">
      <c r="A1258" s="33"/>
      <c r="B1258" s="33"/>
      <c r="C1258" s="33"/>
      <c r="D1258" s="33"/>
      <c r="E1258" s="33"/>
    </row>
    <row r="1259" spans="1:5" x14ac:dyDescent="0.3">
      <c r="A1259" s="33"/>
      <c r="B1259" s="33"/>
      <c r="C1259" s="33"/>
      <c r="D1259" s="33"/>
      <c r="E1259" s="33"/>
    </row>
    <row r="1260" spans="1:5" x14ac:dyDescent="0.3">
      <c r="A1260" s="33"/>
      <c r="B1260" s="33"/>
      <c r="C1260" s="33"/>
      <c r="D1260" s="33"/>
      <c r="E1260" s="33"/>
    </row>
    <row r="1261" spans="1:5" x14ac:dyDescent="0.3">
      <c r="A1261" s="33"/>
      <c r="B1261" s="33"/>
      <c r="C1261" s="33"/>
      <c r="D1261" s="33"/>
      <c r="E1261" s="33"/>
    </row>
    <row r="1262" spans="1:5" x14ac:dyDescent="0.3">
      <c r="A1262" s="33"/>
      <c r="B1262" s="33"/>
      <c r="C1262" s="33"/>
      <c r="D1262" s="33"/>
      <c r="E1262" s="33"/>
    </row>
    <row r="1263" spans="1:5" x14ac:dyDescent="0.3">
      <c r="A1263" s="33"/>
      <c r="B1263" s="33"/>
      <c r="C1263" s="33"/>
      <c r="D1263" s="33"/>
      <c r="E1263" s="33"/>
    </row>
    <row r="1264" spans="1:5" x14ac:dyDescent="0.3">
      <c r="A1264" s="33"/>
      <c r="B1264" s="33"/>
      <c r="C1264" s="33"/>
      <c r="D1264" s="33"/>
      <c r="E1264" s="33"/>
    </row>
    <row r="1265" spans="1:5" x14ac:dyDescent="0.3">
      <c r="A1265" s="33"/>
      <c r="B1265" s="33"/>
      <c r="C1265" s="33"/>
      <c r="D1265" s="33"/>
      <c r="E1265" s="33"/>
    </row>
    <row r="1266" spans="1:5" x14ac:dyDescent="0.3">
      <c r="A1266" s="33"/>
      <c r="B1266" s="33"/>
      <c r="C1266" s="33"/>
      <c r="D1266" s="33"/>
      <c r="E1266" s="33"/>
    </row>
    <row r="1267" spans="1:5" x14ac:dyDescent="0.3">
      <c r="A1267" s="33"/>
      <c r="B1267" s="33"/>
      <c r="C1267" s="33"/>
      <c r="D1267" s="33"/>
      <c r="E1267" s="33"/>
    </row>
    <row r="1268" spans="1:5" x14ac:dyDescent="0.3">
      <c r="A1268" s="33"/>
      <c r="B1268" s="33"/>
      <c r="C1268" s="33"/>
      <c r="D1268" s="33"/>
      <c r="E1268" s="33"/>
    </row>
    <row r="1269" spans="1:5" x14ac:dyDescent="0.3">
      <c r="A1269" s="33"/>
      <c r="B1269" s="33"/>
      <c r="C1269" s="33"/>
      <c r="D1269" s="33"/>
      <c r="E1269" s="33"/>
    </row>
    <row r="1270" spans="1:5" x14ac:dyDescent="0.3">
      <c r="A1270" s="33"/>
      <c r="B1270" s="33"/>
      <c r="C1270" s="33"/>
      <c r="D1270" s="33"/>
      <c r="E1270" s="33"/>
    </row>
    <row r="1271" spans="1:5" x14ac:dyDescent="0.3">
      <c r="A1271" s="33"/>
      <c r="B1271" s="33"/>
      <c r="C1271" s="33"/>
      <c r="D1271" s="33"/>
      <c r="E1271" s="33"/>
    </row>
    <row r="1272" spans="1:5" x14ac:dyDescent="0.3">
      <c r="A1272" s="33"/>
      <c r="B1272" s="33"/>
      <c r="C1272" s="33"/>
      <c r="D1272" s="33"/>
      <c r="E1272" s="33"/>
    </row>
    <row r="1273" spans="1:5" x14ac:dyDescent="0.3">
      <c r="A1273" s="33"/>
      <c r="B1273" s="33"/>
      <c r="C1273" s="33"/>
      <c r="D1273" s="33"/>
      <c r="E1273" s="33"/>
    </row>
    <row r="1274" spans="1:5" x14ac:dyDescent="0.3">
      <c r="A1274" s="33"/>
      <c r="B1274" s="33"/>
      <c r="C1274" s="33"/>
      <c r="D1274" s="33"/>
      <c r="E1274" s="33"/>
    </row>
    <row r="1275" spans="1:5" x14ac:dyDescent="0.3">
      <c r="A1275" s="33"/>
      <c r="B1275" s="33"/>
      <c r="C1275" s="33"/>
      <c r="D1275" s="33"/>
      <c r="E1275" s="33"/>
    </row>
    <row r="1276" spans="1:5" x14ac:dyDescent="0.3">
      <c r="A1276" s="33"/>
      <c r="B1276" s="33"/>
      <c r="C1276" s="33"/>
      <c r="D1276" s="33"/>
      <c r="E1276" s="33"/>
    </row>
    <row r="1277" spans="1:5" x14ac:dyDescent="0.3">
      <c r="A1277" s="33"/>
      <c r="B1277" s="33"/>
      <c r="C1277" s="33"/>
      <c r="D1277" s="33"/>
      <c r="E1277" s="33"/>
    </row>
    <row r="1278" spans="1:5" x14ac:dyDescent="0.3">
      <c r="A1278" s="33"/>
      <c r="B1278" s="33"/>
      <c r="C1278" s="33"/>
      <c r="D1278" s="33"/>
      <c r="E1278" s="33"/>
    </row>
    <row r="1279" spans="1:5" x14ac:dyDescent="0.3">
      <c r="A1279" s="33"/>
      <c r="B1279" s="33"/>
      <c r="C1279" s="33"/>
      <c r="D1279" s="33"/>
      <c r="E1279" s="33"/>
    </row>
    <row r="1280" spans="1:5" x14ac:dyDescent="0.3">
      <c r="A1280" s="33"/>
      <c r="B1280" s="33"/>
      <c r="C1280" s="33"/>
      <c r="D1280" s="33"/>
      <c r="E1280" s="33"/>
    </row>
    <row r="1281" spans="1:5" x14ac:dyDescent="0.3">
      <c r="A1281" s="33"/>
      <c r="B1281" s="33"/>
      <c r="C1281" s="33"/>
      <c r="D1281" s="33"/>
      <c r="E1281" s="33"/>
    </row>
    <row r="1282" spans="1:5" x14ac:dyDescent="0.3">
      <c r="A1282" s="33"/>
      <c r="B1282" s="33"/>
      <c r="C1282" s="33"/>
      <c r="D1282" s="33"/>
      <c r="E1282" s="33"/>
    </row>
    <row r="1283" spans="1:5" x14ac:dyDescent="0.3">
      <c r="A1283" s="33"/>
      <c r="B1283" s="33"/>
      <c r="C1283" s="33"/>
      <c r="D1283" s="33"/>
      <c r="E1283" s="33"/>
    </row>
    <row r="1284" spans="1:5" x14ac:dyDescent="0.3">
      <c r="A1284" s="33"/>
      <c r="B1284" s="33"/>
      <c r="C1284" s="33"/>
      <c r="D1284" s="33"/>
      <c r="E1284" s="33"/>
    </row>
    <row r="1285" spans="1:5" x14ac:dyDescent="0.3">
      <c r="A1285" s="33"/>
      <c r="B1285" s="33"/>
      <c r="C1285" s="33"/>
      <c r="D1285" s="33"/>
      <c r="E1285" s="33"/>
    </row>
    <row r="1286" spans="1:5" x14ac:dyDescent="0.3">
      <c r="A1286" s="33"/>
      <c r="B1286" s="33"/>
      <c r="C1286" s="33"/>
      <c r="D1286" s="33"/>
      <c r="E1286" s="33"/>
    </row>
    <row r="1287" spans="1:5" x14ac:dyDescent="0.3">
      <c r="A1287" s="33"/>
      <c r="B1287" s="33"/>
      <c r="C1287" s="33"/>
      <c r="D1287" s="33"/>
      <c r="E1287" s="33"/>
    </row>
    <row r="1288" spans="1:5" x14ac:dyDescent="0.3">
      <c r="A1288" s="33"/>
      <c r="B1288" s="33"/>
      <c r="C1288" s="33"/>
      <c r="D1288" s="33"/>
      <c r="E1288" s="33"/>
    </row>
    <row r="1289" spans="1:5" x14ac:dyDescent="0.3">
      <c r="A1289" s="33"/>
      <c r="B1289" s="33"/>
      <c r="C1289" s="33"/>
      <c r="D1289" s="33"/>
      <c r="E1289" s="33"/>
    </row>
    <row r="1290" spans="1:5" x14ac:dyDescent="0.3">
      <c r="A1290" s="33"/>
      <c r="B1290" s="33"/>
      <c r="C1290" s="33"/>
      <c r="D1290" s="33"/>
      <c r="E1290" s="33"/>
    </row>
    <row r="1291" spans="1:5" x14ac:dyDescent="0.3">
      <c r="A1291" s="33"/>
      <c r="B1291" s="33"/>
      <c r="C1291" s="33"/>
      <c r="D1291" s="33"/>
      <c r="E1291" s="33"/>
    </row>
    <row r="1292" spans="1:5" x14ac:dyDescent="0.3">
      <c r="A1292" s="33"/>
      <c r="B1292" s="33"/>
      <c r="C1292" s="33"/>
      <c r="D1292" s="33"/>
      <c r="E1292" s="33"/>
    </row>
    <row r="1293" spans="1:5" x14ac:dyDescent="0.3">
      <c r="A1293" s="33"/>
      <c r="B1293" s="33"/>
      <c r="C1293" s="33"/>
      <c r="D1293" s="33"/>
      <c r="E1293" s="33"/>
    </row>
    <row r="1294" spans="1:5" x14ac:dyDescent="0.3">
      <c r="A1294" s="33"/>
      <c r="B1294" s="33"/>
      <c r="C1294" s="33"/>
      <c r="D1294" s="33"/>
      <c r="E1294" s="33"/>
    </row>
    <row r="1295" spans="1:5" x14ac:dyDescent="0.3">
      <c r="A1295" s="33"/>
      <c r="B1295" s="33"/>
      <c r="C1295" s="33"/>
      <c r="D1295" s="33"/>
      <c r="E1295" s="33"/>
    </row>
    <row r="1296" spans="1:5" x14ac:dyDescent="0.3">
      <c r="A1296" s="33"/>
      <c r="B1296" s="33"/>
      <c r="C1296" s="33"/>
      <c r="D1296" s="33"/>
      <c r="E1296" s="33"/>
    </row>
    <row r="1297" spans="1:5" x14ac:dyDescent="0.3">
      <c r="A1297" s="33"/>
      <c r="B1297" s="33"/>
      <c r="C1297" s="33"/>
      <c r="D1297" s="33"/>
      <c r="E1297" s="33"/>
    </row>
    <row r="1298" spans="1:5" x14ac:dyDescent="0.3">
      <c r="A1298" s="33"/>
      <c r="B1298" s="33"/>
      <c r="C1298" s="33"/>
      <c r="D1298" s="33"/>
      <c r="E1298" s="33"/>
    </row>
    <row r="1299" spans="1:5" x14ac:dyDescent="0.3">
      <c r="A1299" s="33"/>
      <c r="B1299" s="33"/>
      <c r="C1299" s="33"/>
      <c r="D1299" s="33"/>
      <c r="E1299" s="33"/>
    </row>
    <row r="1300" spans="1:5" x14ac:dyDescent="0.3">
      <c r="A1300" s="33"/>
      <c r="B1300" s="33"/>
      <c r="C1300" s="33"/>
      <c r="D1300" s="33"/>
      <c r="E1300" s="33"/>
    </row>
    <row r="1301" spans="1:5" x14ac:dyDescent="0.3">
      <c r="A1301" s="33"/>
      <c r="B1301" s="33"/>
      <c r="C1301" s="33"/>
      <c r="D1301" s="33"/>
      <c r="E1301" s="33"/>
    </row>
    <row r="1302" spans="1:5" x14ac:dyDescent="0.3">
      <c r="A1302" s="33"/>
      <c r="B1302" s="33"/>
      <c r="C1302" s="33"/>
      <c r="D1302" s="33"/>
      <c r="E1302" s="33"/>
    </row>
    <row r="1303" spans="1:5" x14ac:dyDescent="0.3">
      <c r="A1303" s="33"/>
      <c r="B1303" s="33"/>
      <c r="C1303" s="33"/>
      <c r="D1303" s="33"/>
      <c r="E1303" s="33"/>
    </row>
    <row r="1304" spans="1:5" x14ac:dyDescent="0.3">
      <c r="A1304" s="33"/>
      <c r="B1304" s="33"/>
      <c r="C1304" s="33"/>
      <c r="D1304" s="33"/>
      <c r="E1304" s="33"/>
    </row>
    <row r="1305" spans="1:5" x14ac:dyDescent="0.3">
      <c r="A1305" s="33"/>
      <c r="B1305" s="33"/>
      <c r="C1305" s="33"/>
      <c r="D1305" s="33"/>
      <c r="E1305" s="33"/>
    </row>
    <row r="1306" spans="1:5" x14ac:dyDescent="0.3">
      <c r="A1306" s="33"/>
      <c r="B1306" s="33"/>
      <c r="C1306" s="33"/>
      <c r="D1306" s="33"/>
      <c r="E1306" s="33"/>
    </row>
    <row r="1307" spans="1:5" x14ac:dyDescent="0.3">
      <c r="A1307" s="33"/>
      <c r="B1307" s="33"/>
      <c r="C1307" s="33"/>
      <c r="D1307" s="33"/>
      <c r="E1307" s="33"/>
    </row>
    <row r="1308" spans="1:5" x14ac:dyDescent="0.3">
      <c r="A1308" s="33"/>
      <c r="B1308" s="33"/>
      <c r="C1308" s="33"/>
      <c r="D1308" s="33"/>
      <c r="E1308" s="33"/>
    </row>
    <row r="1309" spans="1:5" x14ac:dyDescent="0.3">
      <c r="A1309" s="33"/>
      <c r="B1309" s="33"/>
      <c r="C1309" s="33"/>
      <c r="D1309" s="33"/>
      <c r="E1309" s="33"/>
    </row>
    <row r="1310" spans="1:5" x14ac:dyDescent="0.3">
      <c r="A1310" s="33"/>
      <c r="B1310" s="33"/>
      <c r="C1310" s="33"/>
      <c r="D1310" s="33"/>
      <c r="E1310" s="33"/>
    </row>
    <row r="1311" spans="1:5" x14ac:dyDescent="0.3">
      <c r="A1311" s="33"/>
      <c r="B1311" s="33"/>
      <c r="C1311" s="33"/>
      <c r="D1311" s="33"/>
      <c r="E1311" s="33"/>
    </row>
    <row r="1312" spans="1:5" x14ac:dyDescent="0.3">
      <c r="A1312" s="33"/>
      <c r="B1312" s="33"/>
      <c r="C1312" s="33"/>
      <c r="D1312" s="33"/>
      <c r="E1312" s="33"/>
    </row>
    <row r="1313" spans="1:5" x14ac:dyDescent="0.3">
      <c r="A1313" s="33"/>
      <c r="B1313" s="33"/>
      <c r="C1313" s="33"/>
      <c r="D1313" s="33"/>
      <c r="E1313" s="33"/>
    </row>
    <row r="1314" spans="1:5" x14ac:dyDescent="0.3">
      <c r="A1314" s="33"/>
      <c r="B1314" s="33"/>
      <c r="C1314" s="33"/>
      <c r="D1314" s="33"/>
      <c r="E1314" s="33"/>
    </row>
    <row r="1315" spans="1:5" x14ac:dyDescent="0.3">
      <c r="A1315" s="33"/>
      <c r="B1315" s="33"/>
      <c r="C1315" s="33"/>
      <c r="D1315" s="33"/>
      <c r="E1315" s="33"/>
    </row>
    <row r="1316" spans="1:5" x14ac:dyDescent="0.3">
      <c r="A1316" s="33"/>
      <c r="B1316" s="33"/>
      <c r="C1316" s="33"/>
      <c r="D1316" s="33"/>
      <c r="E1316" s="33"/>
    </row>
    <row r="1317" spans="1:5" x14ac:dyDescent="0.3">
      <c r="A1317" s="33"/>
      <c r="B1317" s="33"/>
      <c r="C1317" s="33"/>
      <c r="D1317" s="33"/>
      <c r="E1317" s="33"/>
    </row>
    <row r="1318" spans="1:5" x14ac:dyDescent="0.3">
      <c r="A1318" s="33"/>
      <c r="B1318" s="33"/>
      <c r="C1318" s="33"/>
      <c r="D1318" s="33"/>
      <c r="E1318" s="33"/>
    </row>
    <row r="1319" spans="1:5" x14ac:dyDescent="0.3">
      <c r="A1319" s="33"/>
      <c r="B1319" s="33"/>
      <c r="C1319" s="33"/>
      <c r="D1319" s="33"/>
      <c r="E1319" s="33"/>
    </row>
    <row r="1320" spans="1:5" x14ac:dyDescent="0.3">
      <c r="A1320" s="33"/>
      <c r="B1320" s="33"/>
      <c r="C1320" s="33"/>
      <c r="D1320" s="33"/>
      <c r="E1320" s="33"/>
    </row>
    <row r="1321" spans="1:5" x14ac:dyDescent="0.3">
      <c r="A1321" s="33"/>
      <c r="B1321" s="33"/>
      <c r="C1321" s="33"/>
      <c r="D1321" s="33"/>
      <c r="E1321" s="33"/>
    </row>
    <row r="1322" spans="1:5" x14ac:dyDescent="0.3">
      <c r="A1322" s="33"/>
      <c r="B1322" s="33"/>
      <c r="C1322" s="33"/>
      <c r="D1322" s="33"/>
      <c r="E1322" s="33"/>
    </row>
    <row r="1323" spans="1:5" x14ac:dyDescent="0.3">
      <c r="A1323" s="33"/>
      <c r="B1323" s="33"/>
      <c r="C1323" s="33"/>
      <c r="D1323" s="33"/>
      <c r="E1323" s="33"/>
    </row>
    <row r="1324" spans="1:5" x14ac:dyDescent="0.3">
      <c r="A1324" s="33"/>
      <c r="B1324" s="33"/>
      <c r="C1324" s="33"/>
      <c r="D1324" s="33"/>
      <c r="E1324" s="33"/>
    </row>
    <row r="1325" spans="1:5" x14ac:dyDescent="0.3">
      <c r="A1325" s="33"/>
      <c r="B1325" s="33"/>
      <c r="C1325" s="33"/>
      <c r="D1325" s="33"/>
      <c r="E1325" s="33"/>
    </row>
    <row r="1326" spans="1:5" x14ac:dyDescent="0.3">
      <c r="A1326" s="33"/>
      <c r="B1326" s="33"/>
      <c r="C1326" s="33"/>
      <c r="D1326" s="33"/>
      <c r="E1326" s="33"/>
    </row>
    <row r="1327" spans="1:5" x14ac:dyDescent="0.3">
      <c r="A1327" s="33"/>
      <c r="B1327" s="33"/>
      <c r="C1327" s="33"/>
      <c r="D1327" s="33"/>
      <c r="E1327" s="33"/>
    </row>
    <row r="1328" spans="1:5" x14ac:dyDescent="0.3">
      <c r="A1328" s="33"/>
      <c r="B1328" s="33"/>
      <c r="C1328" s="33"/>
      <c r="D1328" s="33"/>
      <c r="E1328" s="33"/>
    </row>
    <row r="1329" spans="1:5" x14ac:dyDescent="0.3">
      <c r="A1329" s="33"/>
      <c r="B1329" s="33"/>
      <c r="C1329" s="33"/>
      <c r="D1329" s="33"/>
      <c r="E1329" s="33"/>
    </row>
    <row r="1330" spans="1:5" x14ac:dyDescent="0.3">
      <c r="A1330" s="33"/>
      <c r="B1330" s="33"/>
      <c r="C1330" s="33"/>
      <c r="D1330" s="33"/>
      <c r="E1330" s="33"/>
    </row>
    <row r="1331" spans="1:5" x14ac:dyDescent="0.3">
      <c r="A1331" s="33"/>
      <c r="B1331" s="33"/>
      <c r="C1331" s="33"/>
      <c r="D1331" s="33"/>
      <c r="E1331" s="33"/>
    </row>
    <row r="1332" spans="1:5" x14ac:dyDescent="0.3">
      <c r="A1332" s="33"/>
      <c r="B1332" s="33"/>
      <c r="C1332" s="33"/>
      <c r="D1332" s="33"/>
      <c r="E1332" s="33"/>
    </row>
    <row r="1333" spans="1:5" x14ac:dyDescent="0.3">
      <c r="A1333" s="33"/>
      <c r="B1333" s="33"/>
      <c r="C1333" s="33"/>
      <c r="D1333" s="33"/>
      <c r="E1333" s="33"/>
    </row>
    <row r="1334" spans="1:5" x14ac:dyDescent="0.3">
      <c r="A1334" s="33"/>
      <c r="B1334" s="33"/>
      <c r="C1334" s="33"/>
      <c r="D1334" s="33"/>
      <c r="E1334" s="33"/>
    </row>
    <row r="1335" spans="1:5" x14ac:dyDescent="0.3">
      <c r="A1335" s="33"/>
      <c r="B1335" s="33"/>
      <c r="C1335" s="33"/>
      <c r="D1335" s="33"/>
      <c r="E1335" s="33"/>
    </row>
    <row r="1336" spans="1:5" x14ac:dyDescent="0.3">
      <c r="A1336" s="33"/>
      <c r="B1336" s="33"/>
      <c r="C1336" s="33"/>
      <c r="D1336" s="33"/>
      <c r="E1336" s="33"/>
    </row>
    <row r="1337" spans="1:5" x14ac:dyDescent="0.3">
      <c r="A1337" s="33"/>
      <c r="B1337" s="33"/>
      <c r="C1337" s="33"/>
      <c r="D1337" s="33"/>
      <c r="E1337" s="33"/>
    </row>
    <row r="1338" spans="1:5" x14ac:dyDescent="0.3">
      <c r="A1338" s="33"/>
      <c r="B1338" s="33"/>
      <c r="C1338" s="33"/>
      <c r="D1338" s="33"/>
      <c r="E1338" s="33"/>
    </row>
    <row r="1339" spans="1:5" x14ac:dyDescent="0.3">
      <c r="A1339" s="33"/>
      <c r="B1339" s="33"/>
      <c r="C1339" s="33"/>
      <c r="D1339" s="33"/>
      <c r="E1339" s="33"/>
    </row>
    <row r="1340" spans="1:5" x14ac:dyDescent="0.3">
      <c r="A1340" s="33"/>
      <c r="B1340" s="33"/>
      <c r="C1340" s="33"/>
      <c r="D1340" s="33"/>
      <c r="E1340" s="33"/>
    </row>
    <row r="1341" spans="1:5" x14ac:dyDescent="0.3">
      <c r="A1341" s="33"/>
      <c r="B1341" s="33"/>
      <c r="C1341" s="33"/>
      <c r="D1341" s="33"/>
      <c r="E1341" s="33"/>
    </row>
    <row r="1342" spans="1:5" x14ac:dyDescent="0.3">
      <c r="A1342" s="33"/>
      <c r="B1342" s="33"/>
      <c r="C1342" s="33"/>
      <c r="D1342" s="33"/>
      <c r="E1342" s="33"/>
    </row>
    <row r="1343" spans="1:5" x14ac:dyDescent="0.3">
      <c r="A1343" s="33"/>
      <c r="B1343" s="33"/>
      <c r="C1343" s="33"/>
      <c r="D1343" s="33"/>
      <c r="E1343" s="33"/>
    </row>
    <row r="1344" spans="1:5" x14ac:dyDescent="0.3">
      <c r="A1344" s="33"/>
      <c r="B1344" s="33"/>
      <c r="C1344" s="33"/>
      <c r="D1344" s="33"/>
      <c r="E1344" s="33"/>
    </row>
    <row r="1345" spans="1:5" x14ac:dyDescent="0.3">
      <c r="A1345" s="33"/>
      <c r="B1345" s="33"/>
      <c r="C1345" s="33"/>
      <c r="D1345" s="33"/>
      <c r="E1345" s="33"/>
    </row>
    <row r="1346" spans="1:5" x14ac:dyDescent="0.3">
      <c r="A1346" s="33"/>
      <c r="B1346" s="33"/>
      <c r="C1346" s="33"/>
      <c r="D1346" s="33"/>
      <c r="E1346" s="33"/>
    </row>
    <row r="1347" spans="1:5" x14ac:dyDescent="0.3">
      <c r="A1347" s="33"/>
      <c r="B1347" s="33"/>
      <c r="C1347" s="33"/>
      <c r="D1347" s="33"/>
      <c r="E1347" s="33"/>
    </row>
    <row r="1348" spans="1:5" x14ac:dyDescent="0.3">
      <c r="A1348" s="33"/>
      <c r="B1348" s="33"/>
      <c r="C1348" s="33"/>
      <c r="D1348" s="33"/>
      <c r="E1348" s="33"/>
    </row>
    <row r="1349" spans="1:5" x14ac:dyDescent="0.3">
      <c r="A1349" s="33"/>
      <c r="B1349" s="33"/>
      <c r="C1349" s="33"/>
      <c r="D1349" s="33"/>
      <c r="E1349" s="33"/>
    </row>
    <row r="1350" spans="1:5" x14ac:dyDescent="0.3">
      <c r="A1350" s="33"/>
      <c r="B1350" s="33"/>
      <c r="C1350" s="33"/>
      <c r="D1350" s="33"/>
      <c r="E1350" s="33"/>
    </row>
    <row r="1351" spans="1:5" x14ac:dyDescent="0.3">
      <c r="A1351" s="33"/>
      <c r="B1351" s="33"/>
      <c r="C1351" s="33"/>
      <c r="D1351" s="33"/>
      <c r="E1351" s="33"/>
    </row>
    <row r="1352" spans="1:5" x14ac:dyDescent="0.3">
      <c r="A1352" s="33"/>
      <c r="B1352" s="33"/>
      <c r="C1352" s="33"/>
      <c r="D1352" s="33"/>
      <c r="E1352" s="33"/>
    </row>
    <row r="1353" spans="1:5" x14ac:dyDescent="0.3">
      <c r="A1353" s="33"/>
      <c r="B1353" s="33"/>
      <c r="C1353" s="33"/>
      <c r="D1353" s="33"/>
      <c r="E1353" s="33"/>
    </row>
    <row r="1354" spans="1:5" x14ac:dyDescent="0.3">
      <c r="A1354" s="33"/>
      <c r="B1354" s="33"/>
      <c r="C1354" s="33"/>
      <c r="D1354" s="33"/>
      <c r="E1354" s="33"/>
    </row>
    <row r="1355" spans="1:5" x14ac:dyDescent="0.3">
      <c r="A1355" s="33"/>
      <c r="B1355" s="33"/>
      <c r="C1355" s="33"/>
      <c r="D1355" s="33"/>
      <c r="E1355" s="33"/>
    </row>
    <row r="1356" spans="1:5" x14ac:dyDescent="0.3">
      <c r="A1356" s="33"/>
      <c r="B1356" s="33"/>
      <c r="C1356" s="33"/>
      <c r="D1356" s="33"/>
      <c r="E1356" s="33"/>
    </row>
    <row r="1357" spans="1:5" x14ac:dyDescent="0.3">
      <c r="A1357" s="33"/>
      <c r="B1357" s="33"/>
      <c r="C1357" s="33"/>
      <c r="D1357" s="33"/>
      <c r="E1357" s="33"/>
    </row>
    <row r="1358" spans="1:5" x14ac:dyDescent="0.3">
      <c r="A1358" s="33"/>
      <c r="B1358" s="33"/>
      <c r="C1358" s="33"/>
      <c r="D1358" s="33"/>
      <c r="E1358" s="33"/>
    </row>
    <row r="1359" spans="1:5" x14ac:dyDescent="0.3">
      <c r="A1359" s="33"/>
      <c r="B1359" s="33"/>
      <c r="C1359" s="33"/>
      <c r="D1359" s="33"/>
      <c r="E1359" s="33"/>
    </row>
    <row r="1360" spans="1:5" x14ac:dyDescent="0.3">
      <c r="A1360" s="33"/>
      <c r="B1360" s="33"/>
      <c r="C1360" s="33"/>
      <c r="D1360" s="33"/>
      <c r="E1360" s="33"/>
    </row>
    <row r="1361" spans="1:5" x14ac:dyDescent="0.3">
      <c r="A1361" s="33"/>
      <c r="B1361" s="33"/>
      <c r="C1361" s="33"/>
      <c r="D1361" s="33"/>
      <c r="E1361" s="33"/>
    </row>
    <row r="1362" spans="1:5" x14ac:dyDescent="0.3">
      <c r="A1362" s="33"/>
      <c r="B1362" s="33"/>
      <c r="C1362" s="33"/>
      <c r="D1362" s="33"/>
      <c r="E1362" s="33"/>
    </row>
    <row r="1363" spans="1:5" x14ac:dyDescent="0.3">
      <c r="A1363" s="33"/>
      <c r="B1363" s="33"/>
      <c r="C1363" s="33"/>
      <c r="D1363" s="33"/>
      <c r="E1363" s="33"/>
    </row>
    <row r="1364" spans="1:5" x14ac:dyDescent="0.3">
      <c r="A1364" s="33"/>
      <c r="B1364" s="33"/>
      <c r="C1364" s="33"/>
      <c r="D1364" s="33"/>
      <c r="E1364" s="33"/>
    </row>
    <row r="1365" spans="1:5" x14ac:dyDescent="0.3">
      <c r="A1365" s="33"/>
      <c r="B1365" s="33"/>
      <c r="C1365" s="33"/>
      <c r="D1365" s="33"/>
      <c r="E1365" s="33"/>
    </row>
    <row r="1366" spans="1:5" x14ac:dyDescent="0.3">
      <c r="A1366" s="33"/>
      <c r="B1366" s="33"/>
      <c r="C1366" s="33"/>
      <c r="D1366" s="33"/>
      <c r="E1366" s="33"/>
    </row>
    <row r="1367" spans="1:5" x14ac:dyDescent="0.3">
      <c r="A1367" s="33"/>
      <c r="B1367" s="33"/>
      <c r="C1367" s="33"/>
      <c r="D1367" s="33"/>
      <c r="E1367" s="33"/>
    </row>
    <row r="1368" spans="1:5" x14ac:dyDescent="0.3">
      <c r="A1368" s="33"/>
      <c r="B1368" s="33"/>
      <c r="C1368" s="33"/>
      <c r="D1368" s="33"/>
      <c r="E1368" s="33"/>
    </row>
    <row r="1369" spans="1:5" x14ac:dyDescent="0.3">
      <c r="A1369" s="33"/>
      <c r="B1369" s="33"/>
      <c r="C1369" s="33"/>
      <c r="D1369" s="33"/>
      <c r="E1369" s="33"/>
    </row>
    <row r="1370" spans="1:5" x14ac:dyDescent="0.3">
      <c r="A1370" s="33"/>
      <c r="B1370" s="33"/>
      <c r="C1370" s="33"/>
      <c r="D1370" s="33"/>
      <c r="E1370" s="33"/>
    </row>
    <row r="1371" spans="1:5" x14ac:dyDescent="0.3">
      <c r="A1371" s="33"/>
      <c r="B1371" s="33"/>
      <c r="C1371" s="33"/>
      <c r="D1371" s="33"/>
      <c r="E1371" s="33"/>
    </row>
    <row r="1372" spans="1:5" x14ac:dyDescent="0.3">
      <c r="A1372" s="33"/>
      <c r="B1372" s="33"/>
      <c r="C1372" s="33"/>
      <c r="D1372" s="33"/>
      <c r="E1372" s="33"/>
    </row>
    <row r="1373" spans="1:5" x14ac:dyDescent="0.3">
      <c r="A1373" s="33"/>
      <c r="B1373" s="33"/>
      <c r="C1373" s="33"/>
      <c r="D1373" s="33"/>
      <c r="E1373" s="33"/>
    </row>
    <row r="1374" spans="1:5" x14ac:dyDescent="0.3">
      <c r="A1374" s="33"/>
      <c r="B1374" s="33"/>
      <c r="C1374" s="33"/>
      <c r="D1374" s="33"/>
      <c r="E1374" s="33"/>
    </row>
    <row r="1375" spans="1:5" x14ac:dyDescent="0.3">
      <c r="A1375" s="33"/>
      <c r="B1375" s="33"/>
      <c r="C1375" s="33"/>
      <c r="D1375" s="33"/>
      <c r="E1375" s="33"/>
    </row>
    <row r="1376" spans="1:5" x14ac:dyDescent="0.3">
      <c r="A1376" s="33"/>
      <c r="B1376" s="33"/>
      <c r="C1376" s="33"/>
      <c r="D1376" s="33"/>
      <c r="E1376" s="33"/>
    </row>
    <row r="1377" spans="1:5" x14ac:dyDescent="0.3">
      <c r="A1377" s="33"/>
      <c r="B1377" s="33"/>
      <c r="C1377" s="33"/>
      <c r="D1377" s="33"/>
      <c r="E1377" s="33"/>
    </row>
    <row r="1378" spans="1:5" x14ac:dyDescent="0.3">
      <c r="A1378" s="33"/>
      <c r="B1378" s="33"/>
      <c r="C1378" s="33"/>
      <c r="D1378" s="33"/>
      <c r="E1378" s="33"/>
    </row>
    <row r="1379" spans="1:5" x14ac:dyDescent="0.3">
      <c r="A1379" s="33"/>
      <c r="B1379" s="33"/>
      <c r="C1379" s="33"/>
      <c r="D1379" s="33"/>
      <c r="E1379" s="33"/>
    </row>
    <row r="1380" spans="1:5" x14ac:dyDescent="0.3">
      <c r="A1380" s="33"/>
      <c r="B1380" s="33"/>
      <c r="C1380" s="33"/>
      <c r="D1380" s="33"/>
      <c r="E1380" s="33"/>
    </row>
    <row r="1381" spans="1:5" x14ac:dyDescent="0.3">
      <c r="A1381" s="33"/>
      <c r="B1381" s="33"/>
      <c r="C1381" s="33"/>
      <c r="D1381" s="33"/>
      <c r="E1381" s="33"/>
    </row>
    <row r="1382" spans="1:5" x14ac:dyDescent="0.3">
      <c r="A1382" s="33"/>
      <c r="B1382" s="33"/>
      <c r="C1382" s="33"/>
      <c r="D1382" s="33"/>
      <c r="E1382" s="33"/>
    </row>
    <row r="1383" spans="1:5" x14ac:dyDescent="0.3">
      <c r="A1383" s="33"/>
      <c r="B1383" s="33"/>
      <c r="C1383" s="33"/>
      <c r="D1383" s="33"/>
      <c r="E1383" s="33"/>
    </row>
    <row r="1384" spans="1:5" x14ac:dyDescent="0.3">
      <c r="A1384" s="33"/>
      <c r="B1384" s="33"/>
      <c r="C1384" s="33"/>
      <c r="D1384" s="33"/>
      <c r="E1384" s="33"/>
    </row>
    <row r="1385" spans="1:5" x14ac:dyDescent="0.3">
      <c r="A1385" s="33"/>
      <c r="B1385" s="33"/>
      <c r="C1385" s="33"/>
      <c r="D1385" s="33"/>
      <c r="E1385" s="33"/>
    </row>
    <row r="1386" spans="1:5" x14ac:dyDescent="0.3">
      <c r="A1386" s="33"/>
      <c r="B1386" s="33"/>
      <c r="C1386" s="33"/>
      <c r="D1386" s="33"/>
      <c r="E1386" s="33"/>
    </row>
    <row r="1387" spans="1:5" x14ac:dyDescent="0.3">
      <c r="A1387" s="33"/>
      <c r="B1387" s="33"/>
      <c r="C1387" s="33"/>
      <c r="D1387" s="33"/>
      <c r="E1387" s="33"/>
    </row>
    <row r="1388" spans="1:5" x14ac:dyDescent="0.3">
      <c r="A1388" s="33"/>
      <c r="B1388" s="33"/>
      <c r="C1388" s="33"/>
      <c r="D1388" s="33"/>
      <c r="E1388" s="33"/>
    </row>
    <row r="1389" spans="1:5" x14ac:dyDescent="0.3">
      <c r="A1389" s="33"/>
      <c r="B1389" s="33"/>
      <c r="C1389" s="33"/>
      <c r="D1389" s="33"/>
      <c r="E1389" s="33"/>
    </row>
    <row r="1390" spans="1:5" x14ac:dyDescent="0.3">
      <c r="A1390" s="33"/>
      <c r="B1390" s="33"/>
      <c r="C1390" s="33"/>
      <c r="D1390" s="33"/>
      <c r="E1390" s="33"/>
    </row>
    <row r="1391" spans="1:5" x14ac:dyDescent="0.3">
      <c r="A1391" s="33"/>
      <c r="B1391" s="33"/>
      <c r="C1391" s="33"/>
      <c r="D1391" s="33"/>
      <c r="E1391" s="33"/>
    </row>
    <row r="1392" spans="1:5" x14ac:dyDescent="0.3">
      <c r="A1392" s="33"/>
      <c r="B1392" s="33"/>
      <c r="C1392" s="33"/>
      <c r="D1392" s="33"/>
      <c r="E1392" s="33"/>
    </row>
    <row r="1393" spans="1:5" x14ac:dyDescent="0.3">
      <c r="A1393" s="33"/>
      <c r="B1393" s="33"/>
      <c r="C1393" s="33"/>
      <c r="D1393" s="33"/>
      <c r="E1393" s="33"/>
    </row>
    <row r="1394" spans="1:5" x14ac:dyDescent="0.3">
      <c r="A1394" s="33"/>
      <c r="B1394" s="33"/>
      <c r="C1394" s="33"/>
      <c r="D1394" s="33"/>
      <c r="E1394" s="33"/>
    </row>
    <row r="1395" spans="1:5" x14ac:dyDescent="0.3">
      <c r="A1395" s="33"/>
      <c r="B1395" s="33"/>
      <c r="C1395" s="33"/>
      <c r="D1395" s="33"/>
      <c r="E1395" s="33"/>
    </row>
    <row r="1396" spans="1:5" x14ac:dyDescent="0.3">
      <c r="A1396" s="33"/>
      <c r="B1396" s="33"/>
      <c r="C1396" s="33"/>
      <c r="D1396" s="33"/>
      <c r="E1396" s="33"/>
    </row>
    <row r="1397" spans="1:5" x14ac:dyDescent="0.3">
      <c r="A1397" s="33"/>
      <c r="B1397" s="33"/>
      <c r="C1397" s="33"/>
      <c r="D1397" s="33"/>
      <c r="E1397" s="33"/>
    </row>
    <row r="1398" spans="1:5" x14ac:dyDescent="0.3">
      <c r="A1398" s="33"/>
      <c r="B1398" s="33"/>
      <c r="C1398" s="33"/>
      <c r="D1398" s="33"/>
      <c r="E1398" s="33"/>
    </row>
    <row r="1399" spans="1:5" x14ac:dyDescent="0.3">
      <c r="A1399" s="33"/>
      <c r="B1399" s="33"/>
      <c r="C1399" s="33"/>
      <c r="D1399" s="33"/>
      <c r="E1399" s="33"/>
    </row>
    <row r="1400" spans="1:5" x14ac:dyDescent="0.3">
      <c r="A1400" s="33"/>
      <c r="B1400" s="33"/>
      <c r="C1400" s="33"/>
      <c r="D1400" s="33"/>
      <c r="E1400" s="33"/>
    </row>
    <row r="1401" spans="1:5" x14ac:dyDescent="0.3">
      <c r="A1401" s="33"/>
      <c r="B1401" s="33"/>
      <c r="C1401" s="33"/>
      <c r="D1401" s="33"/>
      <c r="E1401" s="33"/>
    </row>
    <row r="1402" spans="1:5" x14ac:dyDescent="0.3">
      <c r="A1402" s="33"/>
      <c r="B1402" s="33"/>
      <c r="C1402" s="33"/>
      <c r="D1402" s="33"/>
      <c r="E1402" s="33"/>
    </row>
    <row r="1403" spans="1:5" x14ac:dyDescent="0.3">
      <c r="A1403" s="33"/>
      <c r="B1403" s="33"/>
      <c r="C1403" s="33"/>
      <c r="D1403" s="33"/>
      <c r="E1403" s="33"/>
    </row>
    <row r="1404" spans="1:5" x14ac:dyDescent="0.3">
      <c r="A1404" s="33"/>
      <c r="B1404" s="33"/>
      <c r="C1404" s="33"/>
      <c r="D1404" s="33"/>
      <c r="E1404" s="33"/>
    </row>
    <row r="1405" spans="1:5" x14ac:dyDescent="0.3">
      <c r="A1405" s="33"/>
      <c r="B1405" s="33"/>
      <c r="C1405" s="33"/>
      <c r="D1405" s="33"/>
      <c r="E1405" s="33"/>
    </row>
    <row r="1406" spans="1:5" x14ac:dyDescent="0.3">
      <c r="A1406" s="33"/>
      <c r="B1406" s="33"/>
      <c r="C1406" s="33"/>
      <c r="D1406" s="33"/>
      <c r="E1406" s="33"/>
    </row>
    <row r="1407" spans="1:5" x14ac:dyDescent="0.3">
      <c r="A1407" s="33"/>
      <c r="B1407" s="33"/>
      <c r="C1407" s="33"/>
      <c r="D1407" s="33"/>
      <c r="E1407" s="33"/>
    </row>
    <row r="1408" spans="1:5" x14ac:dyDescent="0.3">
      <c r="A1408" s="33"/>
      <c r="B1408" s="33"/>
      <c r="C1408" s="33"/>
      <c r="D1408" s="33"/>
      <c r="E1408" s="33"/>
    </row>
    <row r="1409" spans="1:5" x14ac:dyDescent="0.3">
      <c r="A1409" s="33"/>
      <c r="B1409" s="33"/>
      <c r="C1409" s="33"/>
      <c r="D1409" s="33"/>
      <c r="E1409" s="33"/>
    </row>
    <row r="1410" spans="1:5" x14ac:dyDescent="0.3">
      <c r="A1410" s="33"/>
      <c r="B1410" s="33"/>
      <c r="C1410" s="33"/>
      <c r="D1410" s="33"/>
      <c r="E1410" s="33"/>
    </row>
    <row r="1411" spans="1:5" x14ac:dyDescent="0.3">
      <c r="A1411" s="33"/>
      <c r="B1411" s="33"/>
      <c r="C1411" s="33"/>
      <c r="D1411" s="33"/>
      <c r="E1411" s="33"/>
    </row>
    <row r="1412" spans="1:5" x14ac:dyDescent="0.3">
      <c r="A1412" s="33"/>
      <c r="B1412" s="33"/>
      <c r="C1412" s="33"/>
      <c r="D1412" s="33"/>
      <c r="E1412" s="33"/>
    </row>
    <row r="1413" spans="1:5" x14ac:dyDescent="0.3">
      <c r="A1413" s="33"/>
      <c r="B1413" s="33"/>
      <c r="C1413" s="33"/>
      <c r="D1413" s="33"/>
      <c r="E1413" s="33"/>
    </row>
    <row r="1414" spans="1:5" x14ac:dyDescent="0.3">
      <c r="A1414" s="33"/>
      <c r="B1414" s="33"/>
      <c r="C1414" s="33"/>
      <c r="D1414" s="33"/>
      <c r="E1414" s="33"/>
    </row>
    <row r="1415" spans="1:5" x14ac:dyDescent="0.3">
      <c r="A1415" s="33"/>
      <c r="B1415" s="33"/>
      <c r="C1415" s="33"/>
      <c r="D1415" s="33"/>
      <c r="E1415" s="33"/>
    </row>
    <row r="1416" spans="1:5" x14ac:dyDescent="0.3">
      <c r="A1416" s="33"/>
      <c r="B1416" s="33"/>
      <c r="C1416" s="33"/>
      <c r="D1416" s="33"/>
      <c r="E1416" s="33"/>
    </row>
    <row r="1417" spans="1:5" x14ac:dyDescent="0.3">
      <c r="A1417" s="33"/>
      <c r="B1417" s="33"/>
      <c r="C1417" s="33"/>
      <c r="D1417" s="33"/>
      <c r="E1417" s="33"/>
    </row>
    <row r="1418" spans="1:5" x14ac:dyDescent="0.3">
      <c r="A1418" s="33"/>
      <c r="B1418" s="33"/>
      <c r="C1418" s="33"/>
      <c r="D1418" s="33"/>
      <c r="E1418" s="33"/>
    </row>
    <row r="1419" spans="1:5" x14ac:dyDescent="0.3">
      <c r="A1419" s="33"/>
      <c r="B1419" s="33"/>
      <c r="C1419" s="33"/>
      <c r="D1419" s="33"/>
      <c r="E1419" s="33"/>
    </row>
    <row r="1420" spans="1:5" x14ac:dyDescent="0.3">
      <c r="A1420" s="33"/>
      <c r="B1420" s="33"/>
      <c r="C1420" s="33"/>
      <c r="D1420" s="33"/>
      <c r="E1420" s="33"/>
    </row>
    <row r="1421" spans="1:5" x14ac:dyDescent="0.3">
      <c r="A1421" s="33"/>
      <c r="B1421" s="33"/>
      <c r="C1421" s="33"/>
      <c r="D1421" s="33"/>
      <c r="E1421" s="33"/>
    </row>
    <row r="1422" spans="1:5" x14ac:dyDescent="0.3">
      <c r="A1422" s="33"/>
      <c r="B1422" s="33"/>
      <c r="C1422" s="33"/>
      <c r="D1422" s="33"/>
      <c r="E1422" s="33"/>
    </row>
    <row r="1423" spans="1:5" x14ac:dyDescent="0.3">
      <c r="A1423" s="33"/>
      <c r="B1423" s="33"/>
      <c r="C1423" s="33"/>
      <c r="D1423" s="33"/>
      <c r="E1423" s="33"/>
    </row>
    <row r="1424" spans="1:5" x14ac:dyDescent="0.3">
      <c r="A1424" s="33"/>
      <c r="B1424" s="33"/>
      <c r="C1424" s="33"/>
      <c r="D1424" s="33"/>
      <c r="E1424" s="33"/>
    </row>
    <row r="1425" spans="1:5" x14ac:dyDescent="0.3">
      <c r="A1425" s="33"/>
      <c r="B1425" s="33"/>
      <c r="C1425" s="33"/>
      <c r="D1425" s="33"/>
      <c r="E1425" s="33"/>
    </row>
    <row r="1426" spans="1:5" x14ac:dyDescent="0.3">
      <c r="A1426" s="33"/>
      <c r="B1426" s="33"/>
      <c r="C1426" s="33"/>
      <c r="D1426" s="33"/>
      <c r="E1426" s="33"/>
    </row>
    <row r="1427" spans="1:5" x14ac:dyDescent="0.3">
      <c r="A1427" s="33"/>
      <c r="B1427" s="33"/>
      <c r="C1427" s="33"/>
      <c r="D1427" s="33"/>
      <c r="E1427" s="33"/>
    </row>
    <row r="1428" spans="1:5" x14ac:dyDescent="0.3">
      <c r="A1428" s="33"/>
      <c r="B1428" s="33"/>
      <c r="C1428" s="33"/>
      <c r="D1428" s="33"/>
      <c r="E1428" s="33"/>
    </row>
    <row r="1429" spans="1:5" x14ac:dyDescent="0.3">
      <c r="A1429" s="33"/>
      <c r="B1429" s="33"/>
      <c r="C1429" s="33"/>
      <c r="D1429" s="33"/>
      <c r="E1429" s="33"/>
    </row>
    <row r="1430" spans="1:5" x14ac:dyDescent="0.3">
      <c r="A1430" s="33"/>
      <c r="B1430" s="33"/>
      <c r="C1430" s="33"/>
      <c r="D1430" s="33"/>
      <c r="E1430" s="33"/>
    </row>
    <row r="1431" spans="1:5" x14ac:dyDescent="0.3">
      <c r="A1431" s="33"/>
      <c r="B1431" s="33"/>
      <c r="C1431" s="33"/>
      <c r="D1431" s="33"/>
      <c r="E1431" s="33"/>
    </row>
    <row r="1432" spans="1:5" x14ac:dyDescent="0.3">
      <c r="A1432" s="33"/>
      <c r="B1432" s="33"/>
      <c r="C1432" s="33"/>
      <c r="D1432" s="33"/>
      <c r="E1432" s="33"/>
    </row>
    <row r="1433" spans="1:5" x14ac:dyDescent="0.3">
      <c r="A1433" s="33"/>
      <c r="B1433" s="33"/>
      <c r="C1433" s="33"/>
      <c r="D1433" s="33"/>
      <c r="E1433" s="33"/>
    </row>
    <row r="1434" spans="1:5" x14ac:dyDescent="0.3">
      <c r="A1434" s="33"/>
      <c r="B1434" s="33"/>
      <c r="C1434" s="33"/>
      <c r="D1434" s="33"/>
      <c r="E1434" s="33"/>
    </row>
    <row r="1435" spans="1:5" x14ac:dyDescent="0.3">
      <c r="A1435" s="33"/>
      <c r="B1435" s="33"/>
      <c r="C1435" s="33"/>
      <c r="D1435" s="33"/>
      <c r="E1435" s="33"/>
    </row>
    <row r="1436" spans="1:5" x14ac:dyDescent="0.3">
      <c r="A1436" s="33"/>
      <c r="B1436" s="33"/>
      <c r="C1436" s="33"/>
      <c r="D1436" s="33"/>
      <c r="E1436" s="33"/>
    </row>
    <row r="1437" spans="1:5" x14ac:dyDescent="0.3">
      <c r="A1437" s="33"/>
      <c r="B1437" s="33"/>
      <c r="C1437" s="33"/>
      <c r="D1437" s="33"/>
      <c r="E1437" s="33"/>
    </row>
    <row r="1438" spans="1:5" x14ac:dyDescent="0.3">
      <c r="A1438" s="33"/>
      <c r="B1438" s="33"/>
      <c r="C1438" s="33"/>
      <c r="D1438" s="33"/>
      <c r="E1438" s="33"/>
    </row>
    <row r="1439" spans="1:5" x14ac:dyDescent="0.3">
      <c r="A1439" s="33"/>
      <c r="B1439" s="33"/>
      <c r="C1439" s="33"/>
      <c r="D1439" s="33"/>
      <c r="E1439" s="33"/>
    </row>
    <row r="1440" spans="1:5" x14ac:dyDescent="0.3">
      <c r="A1440" s="33"/>
      <c r="B1440" s="33"/>
      <c r="C1440" s="33"/>
      <c r="D1440" s="33"/>
      <c r="E1440" s="33"/>
    </row>
    <row r="1441" spans="1:5" x14ac:dyDescent="0.3">
      <c r="A1441" s="33"/>
      <c r="B1441" s="33"/>
      <c r="C1441" s="33"/>
      <c r="D1441" s="33"/>
      <c r="E1441" s="33"/>
    </row>
    <row r="1442" spans="1:5" x14ac:dyDescent="0.3">
      <c r="A1442" s="33"/>
      <c r="B1442" s="33"/>
      <c r="C1442" s="33"/>
      <c r="D1442" s="33"/>
      <c r="E1442" s="33"/>
    </row>
    <row r="1443" spans="1:5" x14ac:dyDescent="0.3">
      <c r="A1443" s="33"/>
      <c r="B1443" s="33"/>
      <c r="C1443" s="33"/>
      <c r="D1443" s="33"/>
      <c r="E1443" s="33"/>
    </row>
    <row r="1444" spans="1:5" x14ac:dyDescent="0.3">
      <c r="A1444" s="33"/>
      <c r="B1444" s="33"/>
      <c r="C1444" s="33"/>
      <c r="D1444" s="33"/>
      <c r="E1444" s="33"/>
    </row>
    <row r="1445" spans="1:5" x14ac:dyDescent="0.3">
      <c r="A1445" s="33"/>
      <c r="B1445" s="33"/>
      <c r="C1445" s="33"/>
      <c r="D1445" s="33"/>
      <c r="E1445" s="33"/>
    </row>
    <row r="1446" spans="1:5" x14ac:dyDescent="0.3">
      <c r="A1446" s="33"/>
      <c r="B1446" s="33"/>
      <c r="C1446" s="33"/>
      <c r="D1446" s="33"/>
      <c r="E1446" s="33"/>
    </row>
    <row r="1447" spans="1:5" x14ac:dyDescent="0.3">
      <c r="A1447" s="33"/>
      <c r="B1447" s="33"/>
      <c r="C1447" s="33"/>
      <c r="D1447" s="33"/>
      <c r="E1447" s="33"/>
    </row>
    <row r="1448" spans="1:5" x14ac:dyDescent="0.3">
      <c r="A1448" s="33"/>
      <c r="B1448" s="33"/>
      <c r="C1448" s="33"/>
      <c r="D1448" s="33"/>
      <c r="E1448" s="33"/>
    </row>
    <row r="1449" spans="1:5" x14ac:dyDescent="0.3">
      <c r="A1449" s="33"/>
      <c r="B1449" s="33"/>
      <c r="C1449" s="33"/>
      <c r="D1449" s="33"/>
      <c r="E1449" s="33"/>
    </row>
    <row r="1450" spans="1:5" x14ac:dyDescent="0.3">
      <c r="A1450" s="33"/>
      <c r="B1450" s="33"/>
      <c r="C1450" s="33"/>
      <c r="D1450" s="33"/>
      <c r="E1450" s="33"/>
    </row>
    <row r="1451" spans="1:5" x14ac:dyDescent="0.3">
      <c r="A1451" s="33"/>
      <c r="B1451" s="33"/>
      <c r="C1451" s="33"/>
      <c r="D1451" s="33"/>
      <c r="E1451" s="33"/>
    </row>
    <row r="1452" spans="1:5" x14ac:dyDescent="0.3">
      <c r="A1452" s="33"/>
      <c r="B1452" s="33"/>
      <c r="C1452" s="33"/>
      <c r="D1452" s="33"/>
      <c r="E1452" s="33"/>
    </row>
    <row r="1453" spans="1:5" x14ac:dyDescent="0.3">
      <c r="A1453" s="33"/>
      <c r="B1453" s="33"/>
      <c r="C1453" s="33"/>
      <c r="D1453" s="33"/>
      <c r="E1453" s="33"/>
    </row>
    <row r="1454" spans="1:5" x14ac:dyDescent="0.3">
      <c r="A1454" s="33"/>
      <c r="B1454" s="33"/>
      <c r="C1454" s="33"/>
      <c r="D1454" s="33"/>
      <c r="E1454" s="33"/>
    </row>
    <row r="1455" spans="1:5" x14ac:dyDescent="0.3">
      <c r="A1455" s="33"/>
      <c r="B1455" s="33"/>
      <c r="C1455" s="33"/>
      <c r="D1455" s="33"/>
      <c r="E1455" s="33"/>
    </row>
    <row r="1456" spans="1:5" x14ac:dyDescent="0.3">
      <c r="A1456" s="33"/>
      <c r="B1456" s="33"/>
      <c r="C1456" s="33"/>
      <c r="D1456" s="33"/>
      <c r="E1456" s="33"/>
    </row>
    <row r="1457" spans="1:5" x14ac:dyDescent="0.3">
      <c r="A1457" s="33"/>
      <c r="B1457" s="33"/>
      <c r="C1457" s="33"/>
      <c r="D1457" s="33"/>
      <c r="E1457" s="33"/>
    </row>
    <row r="1458" spans="1:5" x14ac:dyDescent="0.3">
      <c r="A1458" s="33"/>
      <c r="B1458" s="33"/>
      <c r="C1458" s="33"/>
      <c r="D1458" s="33"/>
      <c r="E1458" s="33"/>
    </row>
    <row r="1459" spans="1:5" x14ac:dyDescent="0.3">
      <c r="A1459" s="33"/>
      <c r="B1459" s="33"/>
      <c r="C1459" s="33"/>
      <c r="D1459" s="33"/>
      <c r="E1459" s="33"/>
    </row>
    <row r="1460" spans="1:5" x14ac:dyDescent="0.3">
      <c r="A1460" s="33"/>
      <c r="B1460" s="33"/>
      <c r="C1460" s="33"/>
      <c r="D1460" s="33"/>
      <c r="E1460" s="33"/>
    </row>
    <row r="1461" spans="1:5" x14ac:dyDescent="0.3">
      <c r="A1461" s="33"/>
      <c r="B1461" s="33"/>
      <c r="C1461" s="33"/>
      <c r="D1461" s="33"/>
      <c r="E1461" s="33"/>
    </row>
    <row r="1462" spans="1:5" x14ac:dyDescent="0.3">
      <c r="A1462" s="33"/>
      <c r="B1462" s="33"/>
      <c r="C1462" s="33"/>
      <c r="D1462" s="33"/>
      <c r="E1462" s="33"/>
    </row>
    <row r="1463" spans="1:5" x14ac:dyDescent="0.3">
      <c r="A1463" s="33"/>
      <c r="B1463" s="33"/>
      <c r="C1463" s="33"/>
      <c r="D1463" s="33"/>
      <c r="E1463" s="33"/>
    </row>
    <row r="1464" spans="1:5" x14ac:dyDescent="0.3">
      <c r="A1464" s="33"/>
      <c r="B1464" s="33"/>
      <c r="C1464" s="33"/>
      <c r="D1464" s="33"/>
      <c r="E1464" s="33"/>
    </row>
    <row r="1465" spans="1:5" x14ac:dyDescent="0.3">
      <c r="A1465" s="33"/>
      <c r="B1465" s="33"/>
      <c r="C1465" s="33"/>
      <c r="D1465" s="33"/>
      <c r="E1465" s="33"/>
    </row>
    <row r="1466" spans="1:5" x14ac:dyDescent="0.3">
      <c r="A1466" s="33"/>
      <c r="B1466" s="33"/>
      <c r="C1466" s="33"/>
      <c r="D1466" s="33"/>
      <c r="E1466" s="33"/>
    </row>
    <row r="1467" spans="1:5" x14ac:dyDescent="0.3">
      <c r="A1467" s="33"/>
      <c r="B1467" s="33"/>
      <c r="C1467" s="33"/>
      <c r="D1467" s="33"/>
      <c r="E1467" s="33"/>
    </row>
    <row r="1468" spans="1:5" x14ac:dyDescent="0.3">
      <c r="A1468" s="33"/>
      <c r="B1468" s="33"/>
      <c r="C1468" s="33"/>
      <c r="D1468" s="33"/>
      <c r="E1468" s="33"/>
    </row>
    <row r="1469" spans="1:5" x14ac:dyDescent="0.3">
      <c r="A1469" s="33"/>
      <c r="B1469" s="33"/>
      <c r="C1469" s="33"/>
      <c r="D1469" s="33"/>
      <c r="E1469" s="33"/>
    </row>
    <row r="1470" spans="1:5" x14ac:dyDescent="0.3">
      <c r="A1470" s="33"/>
      <c r="B1470" s="33"/>
      <c r="C1470" s="33"/>
      <c r="D1470" s="33"/>
      <c r="E1470" s="33"/>
    </row>
    <row r="1471" spans="1:5" x14ac:dyDescent="0.3">
      <c r="A1471" s="33"/>
      <c r="B1471" s="33"/>
      <c r="C1471" s="33"/>
      <c r="D1471" s="33"/>
      <c r="E1471" s="33"/>
    </row>
    <row r="1472" spans="1:5" x14ac:dyDescent="0.3">
      <c r="A1472" s="33"/>
      <c r="B1472" s="33"/>
      <c r="C1472" s="33"/>
      <c r="D1472" s="33"/>
      <c r="E1472" s="33"/>
    </row>
    <row r="1473" spans="1:5" x14ac:dyDescent="0.3">
      <c r="A1473" s="33"/>
      <c r="B1473" s="33"/>
      <c r="C1473" s="33"/>
      <c r="D1473" s="33"/>
      <c r="E1473" s="33"/>
    </row>
    <row r="1474" spans="1:5" x14ac:dyDescent="0.3">
      <c r="A1474" s="33"/>
      <c r="B1474" s="33"/>
      <c r="C1474" s="33"/>
      <c r="D1474" s="33"/>
      <c r="E1474" s="33"/>
    </row>
    <row r="1475" spans="1:5" x14ac:dyDescent="0.3">
      <c r="A1475" s="33"/>
      <c r="B1475" s="33"/>
      <c r="C1475" s="33"/>
      <c r="D1475" s="33"/>
      <c r="E1475" s="33"/>
    </row>
    <row r="1476" spans="1:5" x14ac:dyDescent="0.3">
      <c r="A1476" s="33"/>
      <c r="B1476" s="33"/>
      <c r="C1476" s="33"/>
      <c r="D1476" s="33"/>
      <c r="E1476" s="33"/>
    </row>
    <row r="1477" spans="1:5" x14ac:dyDescent="0.3">
      <c r="A1477" s="33"/>
      <c r="B1477" s="33"/>
      <c r="C1477" s="33"/>
      <c r="D1477" s="33"/>
      <c r="E1477" s="33"/>
    </row>
    <row r="1478" spans="1:5" x14ac:dyDescent="0.3">
      <c r="A1478" s="33"/>
      <c r="B1478" s="33"/>
      <c r="C1478" s="33"/>
      <c r="D1478" s="33"/>
      <c r="E1478" s="33"/>
    </row>
    <row r="1479" spans="1:5" x14ac:dyDescent="0.3">
      <c r="A1479" s="33"/>
      <c r="B1479" s="33"/>
      <c r="C1479" s="33"/>
      <c r="D1479" s="33"/>
      <c r="E1479" s="33"/>
    </row>
    <row r="1480" spans="1:5" x14ac:dyDescent="0.3">
      <c r="A1480" s="33"/>
      <c r="B1480" s="33"/>
      <c r="C1480" s="33"/>
      <c r="D1480" s="33"/>
      <c r="E1480" s="33"/>
    </row>
    <row r="1481" spans="1:5" x14ac:dyDescent="0.3">
      <c r="A1481" s="33"/>
      <c r="B1481" s="33"/>
      <c r="C1481" s="33"/>
      <c r="D1481" s="33"/>
      <c r="E1481" s="33"/>
    </row>
    <row r="1482" spans="1:5" x14ac:dyDescent="0.3">
      <c r="A1482" s="33"/>
      <c r="B1482" s="33"/>
      <c r="C1482" s="33"/>
      <c r="D1482" s="33"/>
      <c r="E1482" s="33"/>
    </row>
    <row r="1483" spans="1:5" x14ac:dyDescent="0.3">
      <c r="A1483" s="33"/>
      <c r="B1483" s="33"/>
      <c r="C1483" s="33"/>
      <c r="D1483" s="33"/>
      <c r="E1483" s="33"/>
    </row>
    <row r="1484" spans="1:5" x14ac:dyDescent="0.3">
      <c r="A1484" s="33"/>
      <c r="B1484" s="33"/>
      <c r="C1484" s="33"/>
      <c r="D1484" s="33"/>
      <c r="E1484" s="33"/>
    </row>
    <row r="1485" spans="1:5" x14ac:dyDescent="0.3">
      <c r="A1485" s="33"/>
      <c r="B1485" s="33"/>
      <c r="C1485" s="33"/>
      <c r="D1485" s="33"/>
      <c r="E1485" s="33"/>
    </row>
    <row r="1486" spans="1:5" x14ac:dyDescent="0.3">
      <c r="A1486" s="33"/>
      <c r="B1486" s="33"/>
      <c r="C1486" s="33"/>
      <c r="D1486" s="33"/>
      <c r="E1486" s="33"/>
    </row>
    <row r="1487" spans="1:5" x14ac:dyDescent="0.3">
      <c r="A1487" s="33"/>
      <c r="B1487" s="33"/>
      <c r="C1487" s="33"/>
      <c r="D1487" s="33"/>
      <c r="E1487" s="33"/>
    </row>
    <row r="1488" spans="1:5" x14ac:dyDescent="0.3">
      <c r="A1488" s="33"/>
      <c r="B1488" s="33"/>
      <c r="C1488" s="33"/>
      <c r="D1488" s="33"/>
      <c r="E1488" s="33"/>
    </row>
    <row r="1489" spans="1:5" x14ac:dyDescent="0.3">
      <c r="A1489" s="33"/>
      <c r="B1489" s="33"/>
      <c r="C1489" s="33"/>
      <c r="D1489" s="33"/>
      <c r="E1489" s="33"/>
    </row>
    <row r="1490" spans="1:5" x14ac:dyDescent="0.3">
      <c r="A1490" s="33"/>
      <c r="B1490" s="33"/>
      <c r="C1490" s="33"/>
      <c r="D1490" s="33"/>
      <c r="E1490" s="33"/>
    </row>
    <row r="1491" spans="1:5" x14ac:dyDescent="0.3">
      <c r="A1491" s="33"/>
      <c r="B1491" s="33"/>
      <c r="C1491" s="33"/>
      <c r="D1491" s="33"/>
      <c r="E1491" s="33"/>
    </row>
    <row r="1492" spans="1:5" x14ac:dyDescent="0.3">
      <c r="A1492" s="33"/>
      <c r="B1492" s="33"/>
      <c r="C1492" s="33"/>
      <c r="D1492" s="33"/>
      <c r="E1492" s="33"/>
    </row>
    <row r="1493" spans="1:5" x14ac:dyDescent="0.3">
      <c r="A1493" s="33"/>
      <c r="B1493" s="33"/>
      <c r="C1493" s="33"/>
      <c r="D1493" s="33"/>
      <c r="E1493" s="33"/>
    </row>
    <row r="1494" spans="1:5" x14ac:dyDescent="0.3">
      <c r="A1494" s="33"/>
      <c r="B1494" s="33"/>
      <c r="C1494" s="33"/>
      <c r="D1494" s="33"/>
      <c r="E1494" s="33"/>
    </row>
    <row r="1495" spans="1:5" x14ac:dyDescent="0.3">
      <c r="A1495" s="33"/>
      <c r="B1495" s="33"/>
      <c r="C1495" s="33"/>
      <c r="D1495" s="33"/>
      <c r="E1495" s="33"/>
    </row>
    <row r="1496" spans="1:5" x14ac:dyDescent="0.3">
      <c r="A1496" s="33"/>
      <c r="B1496" s="33"/>
      <c r="C1496" s="33"/>
      <c r="D1496" s="33"/>
      <c r="E1496" s="33"/>
    </row>
    <row r="1497" spans="1:5" x14ac:dyDescent="0.3">
      <c r="A1497" s="33"/>
      <c r="B1497" s="33"/>
      <c r="C1497" s="33"/>
      <c r="D1497" s="33"/>
      <c r="E1497" s="33"/>
    </row>
    <row r="1498" spans="1:5" x14ac:dyDescent="0.3">
      <c r="A1498" s="33"/>
      <c r="B1498" s="33"/>
      <c r="C1498" s="33"/>
      <c r="D1498" s="33"/>
      <c r="E1498" s="33"/>
    </row>
    <row r="1499" spans="1:5" x14ac:dyDescent="0.3">
      <c r="A1499" s="33"/>
      <c r="B1499" s="33"/>
      <c r="C1499" s="33"/>
      <c r="D1499" s="33"/>
      <c r="E1499" s="33"/>
    </row>
    <row r="1500" spans="1:5" x14ac:dyDescent="0.3">
      <c r="A1500" s="33"/>
      <c r="B1500" s="33"/>
      <c r="C1500" s="33"/>
      <c r="D1500" s="33"/>
      <c r="E1500" s="33"/>
    </row>
    <row r="1501" spans="1:5" x14ac:dyDescent="0.3">
      <c r="A1501" s="33"/>
      <c r="B1501" s="33"/>
      <c r="C1501" s="33"/>
      <c r="D1501" s="33"/>
      <c r="E1501" s="33"/>
    </row>
    <row r="1502" spans="1:5" x14ac:dyDescent="0.3">
      <c r="A1502" s="33"/>
      <c r="B1502" s="33"/>
      <c r="C1502" s="33"/>
      <c r="D1502" s="33"/>
      <c r="E1502" s="33"/>
    </row>
    <row r="1503" spans="1:5" x14ac:dyDescent="0.3">
      <c r="A1503" s="33"/>
      <c r="B1503" s="33"/>
      <c r="C1503" s="33"/>
      <c r="D1503" s="33"/>
      <c r="E1503" s="33"/>
    </row>
    <row r="1504" spans="1:5" x14ac:dyDescent="0.3">
      <c r="A1504" s="33"/>
      <c r="B1504" s="33"/>
      <c r="C1504" s="33"/>
      <c r="D1504" s="33"/>
      <c r="E1504" s="33"/>
    </row>
    <row r="1505" spans="1:5" x14ac:dyDescent="0.3">
      <c r="A1505" s="33"/>
      <c r="B1505" s="33"/>
      <c r="C1505" s="33"/>
      <c r="D1505" s="33"/>
      <c r="E1505" s="33"/>
    </row>
    <row r="1506" spans="1:5" x14ac:dyDescent="0.3">
      <c r="A1506" s="33"/>
      <c r="B1506" s="33"/>
      <c r="C1506" s="33"/>
      <c r="D1506" s="33"/>
      <c r="E1506" s="33"/>
    </row>
    <row r="1507" spans="1:5" x14ac:dyDescent="0.3">
      <c r="A1507" s="33"/>
      <c r="B1507" s="33"/>
      <c r="C1507" s="33"/>
      <c r="D1507" s="33"/>
      <c r="E1507" s="33"/>
    </row>
    <row r="1508" spans="1:5" x14ac:dyDescent="0.3">
      <c r="A1508" s="33"/>
      <c r="B1508" s="33"/>
      <c r="C1508" s="33"/>
      <c r="D1508" s="33"/>
      <c r="E1508" s="33"/>
    </row>
    <row r="1509" spans="1:5" x14ac:dyDescent="0.3">
      <c r="A1509" s="33"/>
      <c r="B1509" s="33"/>
      <c r="C1509" s="33"/>
      <c r="D1509" s="33"/>
      <c r="E1509" s="33"/>
    </row>
    <row r="1510" spans="1:5" x14ac:dyDescent="0.3">
      <c r="A1510" s="33"/>
      <c r="B1510" s="33"/>
      <c r="C1510" s="33"/>
      <c r="D1510" s="33"/>
      <c r="E1510" s="33"/>
    </row>
    <row r="1511" spans="1:5" x14ac:dyDescent="0.3">
      <c r="A1511" s="33"/>
      <c r="B1511" s="33"/>
      <c r="C1511" s="33"/>
      <c r="D1511" s="33"/>
      <c r="E1511" s="33"/>
    </row>
    <row r="1512" spans="1:5" x14ac:dyDescent="0.3">
      <c r="A1512" s="33"/>
      <c r="B1512" s="33"/>
      <c r="C1512" s="33"/>
      <c r="D1512" s="33"/>
      <c r="E1512" s="33"/>
    </row>
    <row r="1513" spans="1:5" x14ac:dyDescent="0.3">
      <c r="A1513" s="33"/>
      <c r="B1513" s="33"/>
      <c r="C1513" s="33"/>
      <c r="D1513" s="33"/>
      <c r="E1513" s="33"/>
    </row>
    <row r="1514" spans="1:5" x14ac:dyDescent="0.3">
      <c r="A1514" s="33"/>
      <c r="B1514" s="33"/>
      <c r="C1514" s="33"/>
      <c r="D1514" s="33"/>
      <c r="E1514" s="33"/>
    </row>
    <row r="1515" spans="1:5" x14ac:dyDescent="0.3">
      <c r="A1515" s="33"/>
      <c r="B1515" s="33"/>
      <c r="C1515" s="33"/>
      <c r="D1515" s="33"/>
      <c r="E1515" s="33"/>
    </row>
    <row r="1516" spans="1:5" x14ac:dyDescent="0.3">
      <c r="A1516" s="33"/>
      <c r="B1516" s="33"/>
      <c r="C1516" s="33"/>
      <c r="D1516" s="33"/>
      <c r="E1516" s="33"/>
    </row>
    <row r="1517" spans="1:5" x14ac:dyDescent="0.3">
      <c r="A1517" s="33"/>
      <c r="B1517" s="33"/>
      <c r="C1517" s="33"/>
      <c r="D1517" s="33"/>
      <c r="E1517" s="33"/>
    </row>
    <row r="1518" spans="1:5" x14ac:dyDescent="0.3">
      <c r="A1518" s="33"/>
      <c r="B1518" s="33"/>
      <c r="C1518" s="33"/>
      <c r="D1518" s="33"/>
      <c r="E1518" s="33"/>
    </row>
    <row r="1519" spans="1:5" x14ac:dyDescent="0.3">
      <c r="A1519" s="33"/>
      <c r="B1519" s="33"/>
      <c r="C1519" s="33"/>
      <c r="D1519" s="33"/>
      <c r="E1519" s="33"/>
    </row>
    <row r="1520" spans="1:5" x14ac:dyDescent="0.3">
      <c r="A1520" s="33"/>
      <c r="B1520" s="33"/>
      <c r="C1520" s="33"/>
      <c r="D1520" s="33"/>
      <c r="E1520" s="33"/>
    </row>
    <row r="1521" spans="1:5" x14ac:dyDescent="0.3">
      <c r="A1521" s="33"/>
      <c r="B1521" s="33"/>
      <c r="C1521" s="33"/>
      <c r="D1521" s="33"/>
      <c r="E1521" s="33"/>
    </row>
    <row r="1522" spans="1:5" x14ac:dyDescent="0.3">
      <c r="A1522" s="33"/>
      <c r="B1522" s="33"/>
      <c r="C1522" s="33"/>
      <c r="D1522" s="33"/>
      <c r="E1522" s="33"/>
    </row>
    <row r="1523" spans="1:5" x14ac:dyDescent="0.3">
      <c r="A1523" s="33"/>
      <c r="B1523" s="33"/>
      <c r="C1523" s="33"/>
      <c r="D1523" s="33"/>
      <c r="E1523" s="33"/>
    </row>
    <row r="1524" spans="1:5" x14ac:dyDescent="0.3">
      <c r="A1524" s="33"/>
      <c r="B1524" s="33"/>
      <c r="C1524" s="33"/>
      <c r="D1524" s="33"/>
      <c r="E1524" s="33"/>
    </row>
    <row r="1525" spans="1:5" x14ac:dyDescent="0.3">
      <c r="A1525" s="33"/>
      <c r="B1525" s="33"/>
      <c r="C1525" s="33"/>
      <c r="D1525" s="33"/>
      <c r="E1525" s="33"/>
    </row>
    <row r="1526" spans="1:5" x14ac:dyDescent="0.3">
      <c r="A1526" s="33"/>
      <c r="B1526" s="33"/>
      <c r="C1526" s="33"/>
      <c r="D1526" s="33"/>
      <c r="E1526" s="33"/>
    </row>
    <row r="1527" spans="1:5" x14ac:dyDescent="0.3">
      <c r="A1527" s="33"/>
      <c r="B1527" s="33"/>
      <c r="C1527" s="33"/>
      <c r="D1527" s="33"/>
      <c r="E1527" s="33"/>
    </row>
    <row r="1528" spans="1:5" x14ac:dyDescent="0.3">
      <c r="A1528" s="33"/>
      <c r="B1528" s="33"/>
      <c r="C1528" s="33"/>
      <c r="D1528" s="33"/>
      <c r="E1528" s="33"/>
    </row>
    <row r="1529" spans="1:5" x14ac:dyDescent="0.3">
      <c r="A1529" s="33"/>
      <c r="B1529" s="33"/>
      <c r="C1529" s="33"/>
      <c r="D1529" s="33"/>
      <c r="E1529" s="33"/>
    </row>
    <row r="1530" spans="1:5" x14ac:dyDescent="0.3">
      <c r="A1530" s="33"/>
      <c r="B1530" s="33"/>
      <c r="C1530" s="33"/>
      <c r="D1530" s="33"/>
      <c r="E1530" s="33"/>
    </row>
    <row r="1531" spans="1:5" x14ac:dyDescent="0.3">
      <c r="A1531" s="33"/>
      <c r="B1531" s="33"/>
      <c r="C1531" s="33"/>
      <c r="D1531" s="33"/>
      <c r="E1531" s="33"/>
    </row>
    <row r="1532" spans="1:5" x14ac:dyDescent="0.3">
      <c r="A1532" s="33"/>
      <c r="B1532" s="33"/>
      <c r="C1532" s="33"/>
      <c r="D1532" s="33"/>
      <c r="E1532" s="33"/>
    </row>
    <row r="1533" spans="1:5" x14ac:dyDescent="0.3">
      <c r="A1533" s="33"/>
      <c r="B1533" s="33"/>
      <c r="C1533" s="33"/>
      <c r="D1533" s="33"/>
      <c r="E1533" s="33"/>
    </row>
    <row r="1534" spans="1:5" x14ac:dyDescent="0.3">
      <c r="A1534" s="33"/>
      <c r="B1534" s="33"/>
      <c r="C1534" s="33"/>
      <c r="D1534" s="33"/>
      <c r="E1534" s="33"/>
    </row>
    <row r="1535" spans="1:5" x14ac:dyDescent="0.3">
      <c r="A1535" s="33"/>
      <c r="B1535" s="33"/>
      <c r="C1535" s="33"/>
      <c r="D1535" s="33"/>
      <c r="E1535" s="33"/>
    </row>
    <row r="1536" spans="1:5" x14ac:dyDescent="0.3">
      <c r="A1536" s="33"/>
      <c r="B1536" s="33"/>
      <c r="C1536" s="33"/>
      <c r="D1536" s="33"/>
      <c r="E1536" s="33"/>
    </row>
    <row r="1537" spans="1:5" x14ac:dyDescent="0.3">
      <c r="A1537" s="33"/>
      <c r="B1537" s="33"/>
      <c r="C1537" s="33"/>
      <c r="D1537" s="33"/>
      <c r="E1537" s="33"/>
    </row>
    <row r="1538" spans="1:5" x14ac:dyDescent="0.3">
      <c r="A1538" s="33"/>
      <c r="B1538" s="33"/>
      <c r="C1538" s="33"/>
      <c r="D1538" s="33"/>
      <c r="E1538" s="33"/>
    </row>
    <row r="1539" spans="1:5" x14ac:dyDescent="0.3">
      <c r="A1539" s="33"/>
      <c r="B1539" s="33"/>
      <c r="C1539" s="33"/>
      <c r="D1539" s="33"/>
      <c r="E1539" s="33"/>
    </row>
    <row r="1540" spans="1:5" x14ac:dyDescent="0.3">
      <c r="A1540" s="33"/>
      <c r="B1540" s="33"/>
      <c r="C1540" s="33"/>
      <c r="D1540" s="33"/>
      <c r="E1540" s="33"/>
    </row>
    <row r="1541" spans="1:5" x14ac:dyDescent="0.3">
      <c r="A1541" s="33"/>
      <c r="B1541" s="33"/>
      <c r="C1541" s="33"/>
      <c r="D1541" s="33"/>
      <c r="E1541" s="33"/>
    </row>
    <row r="1542" spans="1:5" x14ac:dyDescent="0.3">
      <c r="A1542" s="33"/>
      <c r="B1542" s="33"/>
      <c r="C1542" s="33"/>
      <c r="D1542" s="33"/>
      <c r="E1542" s="33"/>
    </row>
    <row r="1543" spans="1:5" x14ac:dyDescent="0.3">
      <c r="A1543" s="33"/>
      <c r="B1543" s="33"/>
      <c r="C1543" s="33"/>
      <c r="D1543" s="33"/>
      <c r="E1543" s="33"/>
    </row>
    <row r="1544" spans="1:5" x14ac:dyDescent="0.3">
      <c r="A1544" s="33"/>
      <c r="B1544" s="33"/>
      <c r="C1544" s="33"/>
      <c r="D1544" s="33"/>
      <c r="E1544" s="33"/>
    </row>
    <row r="1545" spans="1:5" x14ac:dyDescent="0.3">
      <c r="A1545" s="33"/>
      <c r="B1545" s="33"/>
      <c r="C1545" s="33"/>
      <c r="D1545" s="33"/>
      <c r="E1545" s="33"/>
    </row>
    <row r="1546" spans="1:5" x14ac:dyDescent="0.3">
      <c r="A1546" s="33"/>
      <c r="B1546" s="33"/>
      <c r="C1546" s="33"/>
      <c r="D1546" s="33"/>
      <c r="E1546" s="33"/>
    </row>
    <row r="1547" spans="1:5" x14ac:dyDescent="0.3">
      <c r="A1547" s="33"/>
      <c r="B1547" s="33"/>
      <c r="C1547" s="33"/>
      <c r="D1547" s="33"/>
      <c r="E1547" s="33"/>
    </row>
    <row r="1548" spans="1:5" x14ac:dyDescent="0.3">
      <c r="A1548" s="33"/>
      <c r="B1548" s="33"/>
      <c r="C1548" s="33"/>
      <c r="D1548" s="33"/>
      <c r="E1548" s="33"/>
    </row>
    <row r="1549" spans="1:5" x14ac:dyDescent="0.3">
      <c r="A1549" s="33"/>
      <c r="B1549" s="33"/>
      <c r="C1549" s="33"/>
      <c r="D1549" s="33"/>
      <c r="E1549" s="33"/>
    </row>
    <row r="1550" spans="1:5" x14ac:dyDescent="0.3">
      <c r="A1550" s="33"/>
      <c r="B1550" s="33"/>
      <c r="C1550" s="33"/>
      <c r="D1550" s="33"/>
      <c r="E1550" s="33"/>
    </row>
    <row r="1551" spans="1:5" x14ac:dyDescent="0.3">
      <c r="A1551" s="33"/>
      <c r="B1551" s="33"/>
      <c r="C1551" s="33"/>
      <c r="D1551" s="33"/>
      <c r="E1551" s="33"/>
    </row>
    <row r="1552" spans="1:5" x14ac:dyDescent="0.3">
      <c r="A1552" s="33"/>
      <c r="B1552" s="33"/>
      <c r="C1552" s="33"/>
      <c r="D1552" s="33"/>
      <c r="E1552" s="33"/>
    </row>
    <row r="1553" spans="1:5" x14ac:dyDescent="0.3">
      <c r="A1553" s="33"/>
      <c r="B1553" s="33"/>
      <c r="C1553" s="33"/>
      <c r="D1553" s="33"/>
      <c r="E1553" s="33"/>
    </row>
    <row r="1554" spans="1:5" x14ac:dyDescent="0.3">
      <c r="A1554" s="33"/>
      <c r="B1554" s="33"/>
      <c r="C1554" s="33"/>
      <c r="D1554" s="33"/>
      <c r="E1554" s="33"/>
    </row>
    <row r="1555" spans="1:5" x14ac:dyDescent="0.3">
      <c r="A1555" s="33"/>
      <c r="B1555" s="33"/>
      <c r="C1555" s="33"/>
      <c r="D1555" s="33"/>
      <c r="E1555" s="33"/>
    </row>
    <row r="1556" spans="1:5" x14ac:dyDescent="0.3">
      <c r="A1556" s="33"/>
      <c r="B1556" s="33"/>
      <c r="C1556" s="33"/>
      <c r="D1556" s="33"/>
      <c r="E1556" s="33"/>
    </row>
    <row r="1557" spans="1:5" x14ac:dyDescent="0.3">
      <c r="A1557" s="33"/>
      <c r="B1557" s="33"/>
      <c r="C1557" s="33"/>
      <c r="D1557" s="33"/>
      <c r="E1557" s="33"/>
    </row>
    <row r="1558" spans="1:5" x14ac:dyDescent="0.3">
      <c r="A1558" s="33"/>
      <c r="B1558" s="33"/>
      <c r="C1558" s="33"/>
      <c r="D1558" s="33"/>
      <c r="E1558" s="33"/>
    </row>
    <row r="1559" spans="1:5" x14ac:dyDescent="0.3">
      <c r="A1559" s="33"/>
      <c r="B1559" s="33"/>
      <c r="C1559" s="33"/>
      <c r="D1559" s="33"/>
      <c r="E1559" s="33"/>
    </row>
    <row r="1560" spans="1:5" x14ac:dyDescent="0.3">
      <c r="A1560" s="33"/>
      <c r="B1560" s="33"/>
      <c r="C1560" s="33"/>
      <c r="D1560" s="33"/>
      <c r="E1560" s="33"/>
    </row>
    <row r="1561" spans="1:5" x14ac:dyDescent="0.3">
      <c r="A1561" s="33"/>
      <c r="B1561" s="33"/>
      <c r="C1561" s="33"/>
      <c r="D1561" s="33"/>
      <c r="E1561" s="33"/>
    </row>
    <row r="1562" spans="1:5" x14ac:dyDescent="0.3">
      <c r="A1562" s="33"/>
      <c r="B1562" s="33"/>
      <c r="C1562" s="33"/>
      <c r="D1562" s="33"/>
      <c r="E1562" s="33"/>
    </row>
    <row r="1563" spans="1:5" x14ac:dyDescent="0.3">
      <c r="A1563" s="33"/>
      <c r="B1563" s="33"/>
      <c r="C1563" s="33"/>
      <c r="D1563" s="33"/>
      <c r="E1563" s="33"/>
    </row>
    <row r="1564" spans="1:5" x14ac:dyDescent="0.3">
      <c r="A1564" s="33"/>
      <c r="B1564" s="33"/>
      <c r="C1564" s="33"/>
      <c r="D1564" s="33"/>
      <c r="E1564" s="33"/>
    </row>
    <row r="1565" spans="1:5" x14ac:dyDescent="0.3">
      <c r="A1565" s="33"/>
      <c r="B1565" s="33"/>
      <c r="C1565" s="33"/>
      <c r="D1565" s="33"/>
      <c r="E1565" s="33"/>
    </row>
    <row r="1566" spans="1:5" x14ac:dyDescent="0.3">
      <c r="A1566" s="33"/>
      <c r="B1566" s="33"/>
      <c r="C1566" s="33"/>
      <c r="D1566" s="33"/>
      <c r="E1566" s="33"/>
    </row>
    <row r="1567" spans="1:5" x14ac:dyDescent="0.3">
      <c r="A1567" s="33"/>
      <c r="B1567" s="33"/>
      <c r="C1567" s="33"/>
      <c r="D1567" s="33"/>
      <c r="E1567" s="33"/>
    </row>
    <row r="1568" spans="1:5" x14ac:dyDescent="0.3">
      <c r="A1568" s="33"/>
      <c r="B1568" s="33"/>
      <c r="C1568" s="33"/>
      <c r="D1568" s="33"/>
      <c r="E1568" s="33"/>
    </row>
    <row r="1569" spans="1:5" x14ac:dyDescent="0.3">
      <c r="A1569" s="33"/>
      <c r="B1569" s="33"/>
      <c r="C1569" s="33"/>
      <c r="D1569" s="33"/>
      <c r="E1569" s="33"/>
    </row>
    <row r="1570" spans="1:5" x14ac:dyDescent="0.3">
      <c r="A1570" s="33"/>
      <c r="B1570" s="33"/>
      <c r="C1570" s="33"/>
      <c r="D1570" s="33"/>
      <c r="E1570" s="33"/>
    </row>
    <row r="1571" spans="1:5" x14ac:dyDescent="0.3">
      <c r="A1571" s="33"/>
      <c r="B1571" s="33"/>
      <c r="C1571" s="33"/>
      <c r="D1571" s="33"/>
      <c r="E1571" s="33"/>
    </row>
    <row r="1572" spans="1:5" x14ac:dyDescent="0.3">
      <c r="A1572" s="33"/>
      <c r="B1572" s="33"/>
      <c r="C1572" s="33"/>
      <c r="D1572" s="33"/>
      <c r="E1572" s="33"/>
    </row>
    <row r="1573" spans="1:5" x14ac:dyDescent="0.3">
      <c r="A1573" s="33"/>
      <c r="B1573" s="33"/>
      <c r="C1573" s="33"/>
      <c r="D1573" s="33"/>
      <c r="E1573" s="33"/>
    </row>
    <row r="1574" spans="1:5" x14ac:dyDescent="0.3">
      <c r="A1574" s="33"/>
      <c r="B1574" s="33"/>
      <c r="C1574" s="33"/>
      <c r="D1574" s="33"/>
      <c r="E1574" s="33"/>
    </row>
    <row r="1575" spans="1:5" x14ac:dyDescent="0.3">
      <c r="A1575" s="33"/>
      <c r="B1575" s="33"/>
      <c r="C1575" s="33"/>
      <c r="D1575" s="33"/>
      <c r="E1575" s="33"/>
    </row>
    <row r="1576" spans="1:5" x14ac:dyDescent="0.3">
      <c r="A1576" s="33"/>
      <c r="B1576" s="33"/>
      <c r="C1576" s="33"/>
      <c r="D1576" s="33"/>
      <c r="E1576" s="33"/>
    </row>
    <row r="1577" spans="1:5" x14ac:dyDescent="0.3">
      <c r="A1577" s="33"/>
      <c r="B1577" s="33"/>
      <c r="C1577" s="33"/>
      <c r="D1577" s="33"/>
      <c r="E1577" s="33"/>
    </row>
    <row r="1578" spans="1:5" x14ac:dyDescent="0.3">
      <c r="A1578" s="33"/>
      <c r="B1578" s="33"/>
      <c r="C1578" s="33"/>
      <c r="D1578" s="33"/>
      <c r="E1578" s="33"/>
    </row>
    <row r="1579" spans="1:5" x14ac:dyDescent="0.3">
      <c r="A1579" s="33"/>
      <c r="B1579" s="33"/>
      <c r="C1579" s="33"/>
      <c r="D1579" s="33"/>
      <c r="E1579" s="33"/>
    </row>
    <row r="1580" spans="1:5" x14ac:dyDescent="0.3">
      <c r="A1580" s="33"/>
      <c r="B1580" s="33"/>
      <c r="C1580" s="33"/>
      <c r="D1580" s="33"/>
      <c r="E1580" s="33"/>
    </row>
    <row r="1581" spans="1:5" x14ac:dyDescent="0.3">
      <c r="A1581" s="33"/>
      <c r="B1581" s="33"/>
      <c r="C1581" s="33"/>
      <c r="D1581" s="33"/>
      <c r="E1581" s="33"/>
    </row>
    <row r="1582" spans="1:5" x14ac:dyDescent="0.3">
      <c r="A1582" s="33"/>
      <c r="B1582" s="33"/>
      <c r="C1582" s="33"/>
      <c r="D1582" s="33"/>
      <c r="E1582" s="33"/>
    </row>
    <row r="1583" spans="1:5" x14ac:dyDescent="0.3">
      <c r="A1583" s="33"/>
      <c r="B1583" s="33"/>
      <c r="C1583" s="33"/>
      <c r="D1583" s="33"/>
      <c r="E1583" s="33"/>
    </row>
    <row r="1584" spans="1:5" x14ac:dyDescent="0.3">
      <c r="A1584" s="33"/>
      <c r="B1584" s="33"/>
      <c r="C1584" s="33"/>
      <c r="D1584" s="33"/>
      <c r="E1584" s="33"/>
    </row>
    <row r="1585" spans="1:5" x14ac:dyDescent="0.3">
      <c r="A1585" s="33"/>
      <c r="B1585" s="33"/>
      <c r="C1585" s="33"/>
      <c r="D1585" s="33"/>
      <c r="E1585" s="33"/>
    </row>
    <row r="1586" spans="1:5" x14ac:dyDescent="0.3">
      <c r="A1586" s="33"/>
      <c r="B1586" s="33"/>
      <c r="C1586" s="33"/>
      <c r="D1586" s="33"/>
      <c r="E1586" s="33"/>
    </row>
    <row r="1587" spans="1:5" x14ac:dyDescent="0.3">
      <c r="A1587" s="33"/>
      <c r="B1587" s="33"/>
      <c r="C1587" s="33"/>
      <c r="D1587" s="33"/>
      <c r="E1587" s="33"/>
    </row>
    <row r="1588" spans="1:5" x14ac:dyDescent="0.3">
      <c r="A1588" s="33"/>
      <c r="B1588" s="33"/>
      <c r="C1588" s="33"/>
      <c r="D1588" s="33"/>
      <c r="E1588" s="33"/>
    </row>
    <row r="1589" spans="1:5" x14ac:dyDescent="0.3">
      <c r="A1589" s="33"/>
      <c r="B1589" s="33"/>
      <c r="C1589" s="33"/>
      <c r="D1589" s="33"/>
      <c r="E1589" s="33"/>
    </row>
    <row r="1590" spans="1:5" x14ac:dyDescent="0.3">
      <c r="A1590" s="33"/>
      <c r="B1590" s="33"/>
      <c r="C1590" s="33"/>
      <c r="D1590" s="33"/>
      <c r="E1590" s="33"/>
    </row>
    <row r="1591" spans="1:5" x14ac:dyDescent="0.3">
      <c r="A1591" s="33"/>
      <c r="B1591" s="33"/>
      <c r="C1591" s="33"/>
      <c r="D1591" s="33"/>
      <c r="E1591" s="33"/>
    </row>
    <row r="1592" spans="1:5" x14ac:dyDescent="0.3">
      <c r="A1592" s="33"/>
      <c r="B1592" s="33"/>
      <c r="C1592" s="33"/>
      <c r="D1592" s="33"/>
      <c r="E1592" s="33"/>
    </row>
    <row r="1593" spans="1:5" x14ac:dyDescent="0.3">
      <c r="A1593" s="33"/>
      <c r="B1593" s="33"/>
      <c r="C1593" s="33"/>
      <c r="D1593" s="33"/>
      <c r="E1593" s="33"/>
    </row>
    <row r="1594" spans="1:5" x14ac:dyDescent="0.3">
      <c r="A1594" s="33"/>
      <c r="B1594" s="33"/>
      <c r="C1594" s="33"/>
      <c r="D1594" s="33"/>
      <c r="E1594" s="33"/>
    </row>
    <row r="1595" spans="1:5" x14ac:dyDescent="0.3">
      <c r="A1595" s="33"/>
      <c r="B1595" s="33"/>
      <c r="C1595" s="33"/>
      <c r="D1595" s="33"/>
      <c r="E1595" s="33"/>
    </row>
    <row r="1596" spans="1:5" x14ac:dyDescent="0.3">
      <c r="A1596" s="33"/>
      <c r="B1596" s="33"/>
      <c r="C1596" s="33"/>
      <c r="D1596" s="33"/>
      <c r="E1596" s="33"/>
    </row>
    <row r="1597" spans="1:5" x14ac:dyDescent="0.3">
      <c r="A1597" s="33"/>
      <c r="B1597" s="33"/>
      <c r="C1597" s="33"/>
      <c r="D1597" s="33"/>
      <c r="E1597" s="33"/>
    </row>
    <row r="1598" spans="1:5" x14ac:dyDescent="0.3">
      <c r="A1598" s="33"/>
      <c r="B1598" s="33"/>
      <c r="C1598" s="33"/>
      <c r="D1598" s="33"/>
      <c r="E1598" s="33"/>
    </row>
    <row r="1599" spans="1:5" x14ac:dyDescent="0.3">
      <c r="A1599" s="33"/>
      <c r="B1599" s="33"/>
      <c r="C1599" s="33"/>
      <c r="D1599" s="33"/>
      <c r="E1599" s="33"/>
    </row>
    <row r="1600" spans="1:5" x14ac:dyDescent="0.3">
      <c r="A1600" s="33"/>
      <c r="B1600" s="33"/>
      <c r="C1600" s="33"/>
      <c r="D1600" s="33"/>
      <c r="E1600" s="33"/>
    </row>
    <row r="1601" spans="1:5" x14ac:dyDescent="0.3">
      <c r="A1601" s="33"/>
      <c r="B1601" s="33"/>
      <c r="C1601" s="33"/>
      <c r="D1601" s="33"/>
      <c r="E1601" s="33"/>
    </row>
    <row r="1602" spans="1:5" x14ac:dyDescent="0.3">
      <c r="A1602" s="33"/>
      <c r="B1602" s="33"/>
      <c r="C1602" s="33"/>
      <c r="D1602" s="33"/>
      <c r="E1602" s="33"/>
    </row>
    <row r="1603" spans="1:5" x14ac:dyDescent="0.3">
      <c r="A1603" s="33"/>
      <c r="B1603" s="33"/>
      <c r="C1603" s="33"/>
      <c r="D1603" s="33"/>
      <c r="E1603" s="33"/>
    </row>
    <row r="1604" spans="1:5" x14ac:dyDescent="0.3">
      <c r="A1604" s="33"/>
      <c r="B1604" s="33"/>
      <c r="C1604" s="33"/>
      <c r="D1604" s="33"/>
      <c r="E1604" s="33"/>
    </row>
    <row r="1605" spans="1:5" x14ac:dyDescent="0.3">
      <c r="A1605" s="33"/>
      <c r="B1605" s="33"/>
      <c r="C1605" s="33"/>
      <c r="D1605" s="33"/>
      <c r="E1605" s="33"/>
    </row>
    <row r="1606" spans="1:5" x14ac:dyDescent="0.3">
      <c r="A1606" s="33"/>
      <c r="B1606" s="33"/>
      <c r="C1606" s="33"/>
      <c r="D1606" s="33"/>
      <c r="E1606" s="33"/>
    </row>
    <row r="1607" spans="1:5" x14ac:dyDescent="0.3">
      <c r="A1607" s="33"/>
      <c r="B1607" s="33"/>
      <c r="C1607" s="33"/>
      <c r="D1607" s="33"/>
      <c r="E1607" s="33"/>
    </row>
    <row r="1608" spans="1:5" x14ac:dyDescent="0.3">
      <c r="A1608" s="33"/>
      <c r="B1608" s="33"/>
      <c r="C1608" s="33"/>
      <c r="D1608" s="33"/>
      <c r="E1608" s="33"/>
    </row>
    <row r="1609" spans="1:5" x14ac:dyDescent="0.3">
      <c r="A1609" s="33"/>
      <c r="B1609" s="33"/>
      <c r="C1609" s="33"/>
      <c r="D1609" s="33"/>
      <c r="E1609" s="33"/>
    </row>
    <row r="1610" spans="1:5" x14ac:dyDescent="0.3">
      <c r="A1610" s="33"/>
      <c r="B1610" s="33"/>
      <c r="C1610" s="33"/>
      <c r="D1610" s="33"/>
      <c r="E1610" s="33"/>
    </row>
    <row r="1611" spans="1:5" x14ac:dyDescent="0.3">
      <c r="A1611" s="33"/>
      <c r="B1611" s="33"/>
      <c r="C1611" s="33"/>
      <c r="D1611" s="33"/>
      <c r="E1611" s="33"/>
    </row>
    <row r="1612" spans="1:5" x14ac:dyDescent="0.3">
      <c r="A1612" s="33"/>
      <c r="B1612" s="33"/>
      <c r="C1612" s="33"/>
      <c r="D1612" s="33"/>
      <c r="E1612" s="33"/>
    </row>
    <row r="1613" spans="1:5" x14ac:dyDescent="0.3">
      <c r="A1613" s="33"/>
      <c r="B1613" s="33"/>
      <c r="C1613" s="33"/>
      <c r="D1613" s="33"/>
      <c r="E1613" s="33"/>
    </row>
    <row r="1614" spans="1:5" x14ac:dyDescent="0.3">
      <c r="A1614" s="33"/>
      <c r="B1614" s="33"/>
      <c r="C1614" s="33"/>
      <c r="D1614" s="33"/>
      <c r="E1614" s="33"/>
    </row>
    <row r="1615" spans="1:5" x14ac:dyDescent="0.3">
      <c r="A1615" s="33"/>
      <c r="B1615" s="33"/>
      <c r="C1615" s="33"/>
      <c r="D1615" s="33"/>
      <c r="E1615" s="33"/>
    </row>
    <row r="1616" spans="1:5" x14ac:dyDescent="0.3">
      <c r="A1616" s="33"/>
      <c r="B1616" s="33"/>
      <c r="C1616" s="33"/>
      <c r="D1616" s="33"/>
      <c r="E1616" s="33"/>
    </row>
    <row r="1617" spans="1:5" x14ac:dyDescent="0.3">
      <c r="A1617" s="33"/>
      <c r="B1617" s="33"/>
      <c r="C1617" s="33"/>
      <c r="D1617" s="33"/>
      <c r="E1617" s="33"/>
    </row>
    <row r="1618" spans="1:5" x14ac:dyDescent="0.3">
      <c r="A1618" s="33"/>
      <c r="B1618" s="33"/>
      <c r="C1618" s="33"/>
      <c r="D1618" s="33"/>
      <c r="E1618" s="33"/>
    </row>
    <row r="1619" spans="1:5" x14ac:dyDescent="0.3">
      <c r="A1619" s="33"/>
      <c r="B1619" s="33"/>
      <c r="C1619" s="33"/>
      <c r="D1619" s="33"/>
      <c r="E1619" s="33"/>
    </row>
    <row r="1620" spans="1:5" x14ac:dyDescent="0.3">
      <c r="A1620" s="33"/>
      <c r="B1620" s="33"/>
      <c r="C1620" s="33"/>
      <c r="D1620" s="33"/>
      <c r="E1620" s="33"/>
    </row>
    <row r="1621" spans="1:5" x14ac:dyDescent="0.3">
      <c r="A1621" s="33"/>
      <c r="B1621" s="33"/>
      <c r="C1621" s="33"/>
      <c r="D1621" s="33"/>
      <c r="E1621" s="33"/>
    </row>
    <row r="1622" spans="1:5" x14ac:dyDescent="0.3">
      <c r="A1622" s="33"/>
      <c r="B1622" s="33"/>
      <c r="C1622" s="33"/>
      <c r="D1622" s="33"/>
      <c r="E1622" s="33"/>
    </row>
    <row r="1623" spans="1:5" x14ac:dyDescent="0.3">
      <c r="A1623" s="33"/>
      <c r="B1623" s="33"/>
      <c r="C1623" s="33"/>
      <c r="D1623" s="33"/>
      <c r="E1623" s="33"/>
    </row>
    <row r="1624" spans="1:5" x14ac:dyDescent="0.3">
      <c r="A1624" s="33"/>
      <c r="B1624" s="33"/>
      <c r="C1624" s="33"/>
      <c r="D1624" s="33"/>
      <c r="E1624" s="33"/>
    </row>
    <row r="1625" spans="1:5" x14ac:dyDescent="0.3">
      <c r="A1625" s="33"/>
      <c r="B1625" s="33"/>
      <c r="C1625" s="33"/>
      <c r="D1625" s="33"/>
      <c r="E1625" s="33"/>
    </row>
    <row r="1626" spans="1:5" x14ac:dyDescent="0.3">
      <c r="A1626" s="33"/>
      <c r="B1626" s="33"/>
      <c r="C1626" s="33"/>
      <c r="D1626" s="33"/>
      <c r="E1626" s="33"/>
    </row>
    <row r="1627" spans="1:5" x14ac:dyDescent="0.3">
      <c r="A1627" s="33"/>
      <c r="B1627" s="33"/>
      <c r="C1627" s="33"/>
      <c r="D1627" s="33"/>
      <c r="E1627" s="33"/>
    </row>
    <row r="1628" spans="1:5" x14ac:dyDescent="0.3">
      <c r="A1628" s="33"/>
      <c r="B1628" s="33"/>
      <c r="C1628" s="33"/>
      <c r="D1628" s="33"/>
      <c r="E1628" s="33"/>
    </row>
    <row r="1629" spans="1:5" x14ac:dyDescent="0.3">
      <c r="A1629" s="33"/>
      <c r="B1629" s="33"/>
      <c r="C1629" s="33"/>
      <c r="D1629" s="33"/>
      <c r="E1629" s="33"/>
    </row>
    <row r="1630" spans="1:5" x14ac:dyDescent="0.3">
      <c r="A1630" s="33"/>
      <c r="B1630" s="33"/>
      <c r="C1630" s="33"/>
      <c r="D1630" s="33"/>
      <c r="E1630" s="33"/>
    </row>
    <row r="1631" spans="1:5" x14ac:dyDescent="0.3">
      <c r="A1631" s="33"/>
      <c r="B1631" s="33"/>
      <c r="C1631" s="33"/>
      <c r="D1631" s="33"/>
      <c r="E1631" s="33"/>
    </row>
    <row r="1632" spans="1:5" x14ac:dyDescent="0.3">
      <c r="A1632" s="33"/>
      <c r="B1632" s="33"/>
      <c r="C1632" s="33"/>
      <c r="D1632" s="33"/>
      <c r="E1632" s="33"/>
    </row>
    <row r="1633" spans="1:5" x14ac:dyDescent="0.3">
      <c r="A1633" s="33"/>
      <c r="B1633" s="33"/>
      <c r="C1633" s="33"/>
      <c r="D1633" s="33"/>
      <c r="E1633" s="33"/>
    </row>
    <row r="1634" spans="1:5" x14ac:dyDescent="0.3">
      <c r="A1634" s="33"/>
      <c r="B1634" s="33"/>
      <c r="C1634" s="33"/>
      <c r="D1634" s="33"/>
      <c r="E1634" s="33"/>
    </row>
    <row r="1635" spans="1:5" x14ac:dyDescent="0.3">
      <c r="A1635" s="33"/>
      <c r="B1635" s="33"/>
      <c r="C1635" s="33"/>
      <c r="D1635" s="33"/>
      <c r="E1635" s="33"/>
    </row>
    <row r="1636" spans="1:5" x14ac:dyDescent="0.3">
      <c r="A1636" s="33"/>
      <c r="B1636" s="33"/>
      <c r="C1636" s="33"/>
      <c r="D1636" s="33"/>
      <c r="E1636" s="33"/>
    </row>
    <row r="1637" spans="1:5" x14ac:dyDescent="0.3">
      <c r="A1637" s="33"/>
      <c r="B1637" s="33"/>
      <c r="C1637" s="33"/>
      <c r="D1637" s="33"/>
      <c r="E1637" s="33"/>
    </row>
    <row r="1638" spans="1:5" x14ac:dyDescent="0.3">
      <c r="A1638" s="33"/>
      <c r="B1638" s="33"/>
      <c r="C1638" s="33"/>
      <c r="D1638" s="33"/>
      <c r="E1638" s="33"/>
    </row>
    <row r="1639" spans="1:5" x14ac:dyDescent="0.3">
      <c r="A1639" s="33"/>
      <c r="B1639" s="33"/>
      <c r="C1639" s="33"/>
      <c r="D1639" s="33"/>
      <c r="E1639" s="33"/>
    </row>
    <row r="1640" spans="1:5" x14ac:dyDescent="0.3">
      <c r="A1640" s="33"/>
      <c r="B1640" s="33"/>
      <c r="C1640" s="33"/>
      <c r="D1640" s="33"/>
      <c r="E1640" s="33"/>
    </row>
    <row r="1641" spans="1:5" x14ac:dyDescent="0.3">
      <c r="A1641" s="33"/>
      <c r="B1641" s="33"/>
      <c r="C1641" s="33"/>
      <c r="D1641" s="33"/>
      <c r="E1641" s="33"/>
    </row>
    <row r="1642" spans="1:5" x14ac:dyDescent="0.3">
      <c r="A1642" s="33"/>
      <c r="B1642" s="33"/>
      <c r="C1642" s="33"/>
      <c r="D1642" s="33"/>
      <c r="E1642" s="33"/>
    </row>
    <row r="1643" spans="1:5" x14ac:dyDescent="0.3">
      <c r="A1643" s="33"/>
      <c r="B1643" s="33"/>
      <c r="C1643" s="33"/>
      <c r="D1643" s="33"/>
      <c r="E1643" s="33"/>
    </row>
    <row r="1644" spans="1:5" x14ac:dyDescent="0.3">
      <c r="A1644" s="33"/>
      <c r="B1644" s="33"/>
      <c r="C1644" s="33"/>
      <c r="D1644" s="33"/>
      <c r="E1644" s="33"/>
    </row>
    <row r="1645" spans="1:5" x14ac:dyDescent="0.3">
      <c r="A1645" s="33"/>
      <c r="B1645" s="33"/>
      <c r="C1645" s="33"/>
      <c r="D1645" s="33"/>
      <c r="E1645" s="33"/>
    </row>
    <row r="1646" spans="1:5" x14ac:dyDescent="0.3">
      <c r="A1646" s="33"/>
      <c r="B1646" s="33"/>
      <c r="C1646" s="33"/>
      <c r="D1646" s="33"/>
      <c r="E1646" s="33"/>
    </row>
    <row r="1647" spans="1:5" x14ac:dyDescent="0.3">
      <c r="A1647" s="33"/>
      <c r="B1647" s="33"/>
      <c r="C1647" s="33"/>
      <c r="D1647" s="33"/>
      <c r="E1647" s="33"/>
    </row>
    <row r="1648" spans="1:5" x14ac:dyDescent="0.3">
      <c r="A1648" s="33"/>
      <c r="B1648" s="33"/>
      <c r="C1648" s="33"/>
      <c r="D1648" s="33"/>
      <c r="E1648" s="33"/>
    </row>
    <row r="1649" spans="1:5" x14ac:dyDescent="0.3">
      <c r="A1649" s="33"/>
      <c r="B1649" s="33"/>
      <c r="C1649" s="33"/>
      <c r="D1649" s="33"/>
      <c r="E1649" s="33"/>
    </row>
    <row r="1650" spans="1:5" x14ac:dyDescent="0.3">
      <c r="A1650" s="33"/>
      <c r="B1650" s="33"/>
      <c r="C1650" s="33"/>
      <c r="D1650" s="33"/>
      <c r="E1650" s="33"/>
    </row>
    <row r="1651" spans="1:5" x14ac:dyDescent="0.3">
      <c r="A1651" s="33"/>
      <c r="B1651" s="33"/>
      <c r="C1651" s="33"/>
      <c r="D1651" s="33"/>
      <c r="E1651" s="33"/>
    </row>
    <row r="1652" spans="1:5" x14ac:dyDescent="0.3">
      <c r="A1652" s="33"/>
      <c r="B1652" s="33"/>
      <c r="C1652" s="33"/>
      <c r="D1652" s="33"/>
      <c r="E1652" s="33"/>
    </row>
    <row r="1653" spans="1:5" x14ac:dyDescent="0.3">
      <c r="A1653" s="33"/>
      <c r="B1653" s="33"/>
      <c r="C1653" s="33"/>
      <c r="D1653" s="33"/>
      <c r="E1653" s="33"/>
    </row>
    <row r="1654" spans="1:5" x14ac:dyDescent="0.3">
      <c r="A1654" s="33"/>
      <c r="B1654" s="33"/>
      <c r="C1654" s="33"/>
      <c r="D1654" s="33"/>
      <c r="E1654" s="33"/>
    </row>
    <row r="1655" spans="1:5" x14ac:dyDescent="0.3">
      <c r="A1655" s="33"/>
      <c r="B1655" s="33"/>
      <c r="C1655" s="33"/>
      <c r="D1655" s="33"/>
      <c r="E1655" s="33"/>
    </row>
    <row r="1656" spans="1:5" x14ac:dyDescent="0.3">
      <c r="A1656" s="33"/>
      <c r="B1656" s="33"/>
      <c r="C1656" s="33"/>
      <c r="D1656" s="33"/>
      <c r="E1656" s="33"/>
    </row>
    <row r="1657" spans="1:5" x14ac:dyDescent="0.3">
      <c r="A1657" s="33"/>
      <c r="B1657" s="33"/>
      <c r="C1657" s="33"/>
      <c r="D1657" s="33"/>
      <c r="E1657" s="33"/>
    </row>
    <row r="1658" spans="1:5" x14ac:dyDescent="0.3">
      <c r="A1658" s="33"/>
      <c r="B1658" s="33"/>
      <c r="C1658" s="33"/>
      <c r="D1658" s="33"/>
      <c r="E1658" s="33"/>
    </row>
    <row r="1659" spans="1:5" x14ac:dyDescent="0.3">
      <c r="A1659" s="33"/>
      <c r="B1659" s="33"/>
      <c r="C1659" s="33"/>
      <c r="D1659" s="33"/>
      <c r="E1659" s="33"/>
    </row>
    <row r="1660" spans="1:5" x14ac:dyDescent="0.3">
      <c r="A1660" s="33"/>
      <c r="B1660" s="33"/>
      <c r="C1660" s="33"/>
      <c r="D1660" s="33"/>
      <c r="E1660" s="33"/>
    </row>
    <row r="1661" spans="1:5" x14ac:dyDescent="0.3">
      <c r="A1661" s="33"/>
      <c r="B1661" s="33"/>
      <c r="C1661" s="33"/>
      <c r="D1661" s="33"/>
      <c r="E1661" s="33"/>
    </row>
    <row r="1662" spans="1:5" x14ac:dyDescent="0.3">
      <c r="A1662" s="33"/>
      <c r="B1662" s="33"/>
      <c r="C1662" s="33"/>
      <c r="D1662" s="33"/>
      <c r="E1662" s="33"/>
    </row>
    <row r="1663" spans="1:5" x14ac:dyDescent="0.3">
      <c r="A1663" s="33"/>
      <c r="B1663" s="33"/>
      <c r="C1663" s="33"/>
      <c r="D1663" s="33"/>
      <c r="E1663" s="33"/>
    </row>
    <row r="1664" spans="1:5" x14ac:dyDescent="0.3">
      <c r="A1664" s="33"/>
      <c r="B1664" s="33"/>
      <c r="C1664" s="33"/>
      <c r="D1664" s="33"/>
      <c r="E1664" s="33"/>
    </row>
    <row r="1665" spans="1:5" x14ac:dyDescent="0.3">
      <c r="A1665" s="33"/>
      <c r="B1665" s="33"/>
      <c r="C1665" s="33"/>
      <c r="D1665" s="33"/>
      <c r="E1665" s="33"/>
    </row>
    <row r="1666" spans="1:5" x14ac:dyDescent="0.3">
      <c r="A1666" s="33"/>
      <c r="B1666" s="33"/>
      <c r="C1666" s="33"/>
      <c r="D1666" s="33"/>
      <c r="E1666" s="33"/>
    </row>
    <row r="1667" spans="1:5" x14ac:dyDescent="0.3">
      <c r="A1667" s="33"/>
      <c r="B1667" s="33"/>
      <c r="C1667" s="33"/>
      <c r="D1667" s="33"/>
      <c r="E1667" s="33"/>
    </row>
    <row r="1668" spans="1:5" x14ac:dyDescent="0.3">
      <c r="A1668" s="33"/>
      <c r="B1668" s="33"/>
      <c r="C1668" s="33"/>
      <c r="D1668" s="33"/>
      <c r="E1668" s="33"/>
    </row>
    <row r="1669" spans="1:5" x14ac:dyDescent="0.3">
      <c r="A1669" s="33"/>
      <c r="B1669" s="33"/>
      <c r="C1669" s="33"/>
      <c r="D1669" s="33"/>
      <c r="E1669" s="33"/>
    </row>
    <row r="1670" spans="1:5" x14ac:dyDescent="0.3">
      <c r="A1670" s="33"/>
      <c r="B1670" s="33"/>
      <c r="C1670" s="33"/>
      <c r="D1670" s="33"/>
      <c r="E1670" s="33"/>
    </row>
    <row r="1671" spans="1:5" x14ac:dyDescent="0.3">
      <c r="A1671" s="33"/>
      <c r="B1671" s="33"/>
      <c r="C1671" s="33"/>
      <c r="D1671" s="33"/>
      <c r="E1671" s="33"/>
    </row>
    <row r="1672" spans="1:5" x14ac:dyDescent="0.3">
      <c r="A1672" s="33"/>
      <c r="B1672" s="33"/>
      <c r="C1672" s="33"/>
      <c r="D1672" s="33"/>
      <c r="E1672" s="33"/>
    </row>
    <row r="1673" spans="1:5" x14ac:dyDescent="0.3">
      <c r="A1673" s="33"/>
      <c r="B1673" s="33"/>
      <c r="C1673" s="33"/>
      <c r="D1673" s="33"/>
      <c r="E1673" s="33"/>
    </row>
    <row r="1674" spans="1:5" x14ac:dyDescent="0.3">
      <c r="A1674" s="33"/>
      <c r="B1674" s="33"/>
      <c r="C1674" s="33"/>
      <c r="D1674" s="33"/>
      <c r="E1674" s="33"/>
    </row>
    <row r="1675" spans="1:5" x14ac:dyDescent="0.3">
      <c r="A1675" s="33"/>
      <c r="B1675" s="33"/>
      <c r="C1675" s="33"/>
      <c r="D1675" s="33"/>
      <c r="E1675" s="33"/>
    </row>
    <row r="1676" spans="1:5" x14ac:dyDescent="0.3">
      <c r="A1676" s="33"/>
      <c r="B1676" s="33"/>
      <c r="C1676" s="33"/>
      <c r="D1676" s="33"/>
      <c r="E1676" s="33"/>
    </row>
    <row r="1677" spans="1:5" x14ac:dyDescent="0.3">
      <c r="A1677" s="33"/>
      <c r="B1677" s="33"/>
      <c r="C1677" s="33"/>
      <c r="D1677" s="33"/>
      <c r="E1677" s="33"/>
    </row>
    <row r="1678" spans="1:5" x14ac:dyDescent="0.3">
      <c r="A1678" s="33"/>
      <c r="B1678" s="33"/>
      <c r="C1678" s="33"/>
      <c r="D1678" s="33"/>
      <c r="E1678" s="33"/>
    </row>
    <row r="1679" spans="1:5" x14ac:dyDescent="0.3">
      <c r="A1679" s="33"/>
      <c r="B1679" s="33"/>
      <c r="C1679" s="33"/>
      <c r="D1679" s="33"/>
      <c r="E1679" s="33"/>
    </row>
    <row r="1680" spans="1:5" x14ac:dyDescent="0.3">
      <c r="A1680" s="33"/>
      <c r="B1680" s="33"/>
      <c r="C1680" s="33"/>
      <c r="D1680" s="33"/>
      <c r="E1680" s="33"/>
    </row>
    <row r="1681" spans="1:5" x14ac:dyDescent="0.3">
      <c r="A1681" s="33"/>
      <c r="B1681" s="33"/>
      <c r="C1681" s="33"/>
      <c r="D1681" s="33"/>
      <c r="E1681" s="33"/>
    </row>
    <row r="1682" spans="1:5" x14ac:dyDescent="0.3">
      <c r="A1682" s="33"/>
      <c r="B1682" s="33"/>
      <c r="C1682" s="33"/>
      <c r="D1682" s="33"/>
      <c r="E1682" s="33"/>
    </row>
    <row r="1683" spans="1:5" x14ac:dyDescent="0.3">
      <c r="A1683" s="33"/>
      <c r="B1683" s="33"/>
      <c r="C1683" s="33"/>
      <c r="D1683" s="33"/>
      <c r="E1683" s="33"/>
    </row>
    <row r="1684" spans="1:5" x14ac:dyDescent="0.3">
      <c r="A1684" s="33"/>
      <c r="B1684" s="33"/>
      <c r="C1684" s="33"/>
      <c r="D1684" s="33"/>
      <c r="E1684" s="33"/>
    </row>
    <row r="1685" spans="1:5" x14ac:dyDescent="0.3">
      <c r="A1685" s="33"/>
      <c r="B1685" s="33"/>
      <c r="C1685" s="33"/>
      <c r="D1685" s="33"/>
      <c r="E1685" s="33"/>
    </row>
    <row r="1686" spans="1:5" x14ac:dyDescent="0.3">
      <c r="A1686" s="33"/>
      <c r="B1686" s="33"/>
      <c r="C1686" s="33"/>
      <c r="D1686" s="33"/>
      <c r="E1686" s="33"/>
    </row>
    <row r="1687" spans="1:5" x14ac:dyDescent="0.3">
      <c r="A1687" s="33"/>
      <c r="B1687" s="33"/>
      <c r="C1687" s="33"/>
      <c r="D1687" s="33"/>
      <c r="E1687" s="33"/>
    </row>
    <row r="1688" spans="1:5" x14ac:dyDescent="0.3">
      <c r="A1688" s="33"/>
      <c r="B1688" s="33"/>
      <c r="C1688" s="33"/>
      <c r="D1688" s="33"/>
      <c r="E1688" s="33"/>
    </row>
    <row r="1689" spans="1:5" x14ac:dyDescent="0.3">
      <c r="A1689" s="33"/>
      <c r="B1689" s="33"/>
      <c r="C1689" s="33"/>
      <c r="D1689" s="33"/>
      <c r="E1689" s="33"/>
    </row>
    <row r="1690" spans="1:5" x14ac:dyDescent="0.3">
      <c r="A1690" s="33"/>
      <c r="B1690" s="33"/>
      <c r="C1690" s="33"/>
      <c r="D1690" s="33"/>
      <c r="E1690" s="33"/>
    </row>
    <row r="1691" spans="1:5" x14ac:dyDescent="0.3">
      <c r="A1691" s="33"/>
      <c r="B1691" s="33"/>
      <c r="C1691" s="33"/>
      <c r="D1691" s="33"/>
      <c r="E1691" s="33"/>
    </row>
    <row r="1692" spans="1:5" x14ac:dyDescent="0.3">
      <c r="A1692" s="33"/>
      <c r="B1692" s="33"/>
      <c r="C1692" s="33"/>
      <c r="D1692" s="33"/>
      <c r="E1692" s="33"/>
    </row>
    <row r="1693" spans="1:5" x14ac:dyDescent="0.3">
      <c r="A1693" s="33"/>
      <c r="B1693" s="33"/>
      <c r="C1693" s="33"/>
      <c r="D1693" s="33"/>
      <c r="E1693" s="33"/>
    </row>
    <row r="1694" spans="1:5" x14ac:dyDescent="0.3">
      <c r="A1694" s="33"/>
      <c r="B1694" s="33"/>
      <c r="C1694" s="33"/>
      <c r="D1694" s="33"/>
      <c r="E1694" s="33"/>
    </row>
    <row r="1695" spans="1:5" x14ac:dyDescent="0.3">
      <c r="A1695" s="33"/>
      <c r="B1695" s="33"/>
      <c r="C1695" s="33"/>
      <c r="D1695" s="33"/>
      <c r="E1695" s="33"/>
    </row>
    <row r="1696" spans="1:5" x14ac:dyDescent="0.3">
      <c r="A1696" s="33"/>
      <c r="B1696" s="33"/>
      <c r="C1696" s="33"/>
      <c r="D1696" s="33"/>
      <c r="E1696" s="33"/>
    </row>
    <row r="1697" spans="1:5" x14ac:dyDescent="0.3">
      <c r="A1697" s="33"/>
      <c r="B1697" s="33"/>
      <c r="C1697" s="33"/>
      <c r="D1697" s="33"/>
      <c r="E1697" s="33"/>
    </row>
    <row r="1698" spans="1:5" x14ac:dyDescent="0.3">
      <c r="A1698" s="33"/>
      <c r="B1698" s="33"/>
      <c r="C1698" s="33"/>
      <c r="D1698" s="33"/>
      <c r="E1698" s="33"/>
    </row>
    <row r="1699" spans="1:5" x14ac:dyDescent="0.3">
      <c r="A1699" s="33"/>
      <c r="B1699" s="33"/>
      <c r="C1699" s="33"/>
      <c r="D1699" s="33"/>
      <c r="E1699" s="33"/>
    </row>
    <row r="1700" spans="1:5" x14ac:dyDescent="0.3">
      <c r="A1700" s="33"/>
      <c r="B1700" s="33"/>
      <c r="C1700" s="33"/>
      <c r="D1700" s="33"/>
      <c r="E1700" s="33"/>
    </row>
    <row r="1701" spans="1:5" x14ac:dyDescent="0.3">
      <c r="A1701" s="33"/>
      <c r="B1701" s="33"/>
      <c r="C1701" s="33"/>
      <c r="D1701" s="33"/>
      <c r="E1701" s="33"/>
    </row>
    <row r="1702" spans="1:5" x14ac:dyDescent="0.3">
      <c r="A1702" s="33"/>
      <c r="B1702" s="33"/>
      <c r="C1702" s="33"/>
      <c r="D1702" s="33"/>
      <c r="E1702" s="33"/>
    </row>
    <row r="1703" spans="1:5" x14ac:dyDescent="0.3">
      <c r="A1703" s="33"/>
      <c r="B1703" s="33"/>
      <c r="C1703" s="33"/>
      <c r="D1703" s="33"/>
      <c r="E1703" s="33"/>
    </row>
    <row r="1704" spans="1:5" x14ac:dyDescent="0.3">
      <c r="A1704" s="33"/>
      <c r="B1704" s="33"/>
      <c r="C1704" s="33"/>
      <c r="D1704" s="33"/>
      <c r="E1704" s="33"/>
    </row>
    <row r="1705" spans="1:5" x14ac:dyDescent="0.3">
      <c r="A1705" s="33"/>
      <c r="B1705" s="33"/>
      <c r="C1705" s="33"/>
      <c r="D1705" s="33"/>
      <c r="E1705" s="33"/>
    </row>
    <row r="1706" spans="1:5" x14ac:dyDescent="0.3">
      <c r="A1706" s="33"/>
      <c r="B1706" s="33"/>
      <c r="C1706" s="33"/>
      <c r="D1706" s="33"/>
      <c r="E1706" s="33"/>
    </row>
    <row r="1707" spans="1:5" x14ac:dyDescent="0.3">
      <c r="A1707" s="33"/>
      <c r="B1707" s="33"/>
      <c r="C1707" s="33"/>
      <c r="D1707" s="33"/>
      <c r="E1707" s="33"/>
    </row>
    <row r="1708" spans="1:5" x14ac:dyDescent="0.3">
      <c r="A1708" s="33"/>
      <c r="B1708" s="33"/>
      <c r="C1708" s="33"/>
      <c r="D1708" s="33"/>
      <c r="E1708" s="33"/>
    </row>
    <row r="1709" spans="1:5" x14ac:dyDescent="0.3">
      <c r="A1709" s="33"/>
      <c r="B1709" s="33"/>
      <c r="C1709" s="33"/>
      <c r="D1709" s="33"/>
      <c r="E1709" s="33"/>
    </row>
    <row r="1710" spans="1:5" x14ac:dyDescent="0.3">
      <c r="A1710" s="33"/>
      <c r="B1710" s="33"/>
      <c r="C1710" s="33"/>
      <c r="D1710" s="33"/>
      <c r="E1710" s="33"/>
    </row>
    <row r="1711" spans="1:5" x14ac:dyDescent="0.3">
      <c r="A1711" s="33"/>
      <c r="B1711" s="33"/>
      <c r="C1711" s="33"/>
      <c r="D1711" s="33"/>
      <c r="E1711" s="33"/>
    </row>
    <row r="1712" spans="1:5" x14ac:dyDescent="0.3">
      <c r="A1712" s="33"/>
      <c r="B1712" s="33"/>
      <c r="C1712" s="33"/>
      <c r="D1712" s="33"/>
      <c r="E1712" s="33"/>
    </row>
    <row r="1713" spans="1:5" x14ac:dyDescent="0.3">
      <c r="A1713" s="33"/>
      <c r="B1713" s="33"/>
      <c r="C1713" s="33"/>
      <c r="D1713" s="33"/>
      <c r="E1713" s="33"/>
    </row>
    <row r="1714" spans="1:5" x14ac:dyDescent="0.3">
      <c r="A1714" s="33"/>
      <c r="B1714" s="33"/>
      <c r="C1714" s="33"/>
      <c r="D1714" s="33"/>
      <c r="E1714" s="33"/>
    </row>
    <row r="1715" spans="1:5" x14ac:dyDescent="0.3">
      <c r="A1715" s="33"/>
      <c r="B1715" s="33"/>
      <c r="C1715" s="33"/>
      <c r="D1715" s="33"/>
      <c r="E1715" s="33"/>
    </row>
    <row r="1716" spans="1:5" x14ac:dyDescent="0.3">
      <c r="A1716" s="33"/>
      <c r="B1716" s="33"/>
      <c r="C1716" s="33"/>
      <c r="D1716" s="33"/>
      <c r="E1716" s="33"/>
    </row>
    <row r="1717" spans="1:5" x14ac:dyDescent="0.3">
      <c r="A1717" s="33"/>
      <c r="B1717" s="33"/>
      <c r="C1717" s="33"/>
      <c r="D1717" s="33"/>
      <c r="E1717" s="33"/>
    </row>
    <row r="1718" spans="1:5" x14ac:dyDescent="0.3">
      <c r="A1718" s="33"/>
      <c r="B1718" s="33"/>
      <c r="C1718" s="33"/>
      <c r="D1718" s="33"/>
      <c r="E1718" s="33"/>
    </row>
    <row r="1719" spans="1:5" x14ac:dyDescent="0.3">
      <c r="A1719" s="33"/>
      <c r="B1719" s="33"/>
      <c r="C1719" s="33"/>
      <c r="D1719" s="33"/>
      <c r="E1719" s="33"/>
    </row>
    <row r="1720" spans="1:5" x14ac:dyDescent="0.3">
      <c r="A1720" s="33"/>
      <c r="B1720" s="33"/>
      <c r="C1720" s="33"/>
      <c r="D1720" s="33"/>
      <c r="E1720" s="33"/>
    </row>
    <row r="1721" spans="1:5" x14ac:dyDescent="0.3">
      <c r="A1721" s="33"/>
      <c r="B1721" s="33"/>
      <c r="C1721" s="33"/>
      <c r="D1721" s="33"/>
      <c r="E1721" s="33"/>
    </row>
    <row r="1722" spans="1:5" x14ac:dyDescent="0.3">
      <c r="A1722" s="33"/>
      <c r="B1722" s="33"/>
      <c r="C1722" s="33"/>
      <c r="D1722" s="33"/>
      <c r="E1722" s="33"/>
    </row>
    <row r="1723" spans="1:5" x14ac:dyDescent="0.3">
      <c r="A1723" s="33"/>
      <c r="B1723" s="33"/>
      <c r="C1723" s="33"/>
      <c r="D1723" s="33"/>
      <c r="E1723" s="33"/>
    </row>
    <row r="1724" spans="1:5" x14ac:dyDescent="0.3">
      <c r="A1724" s="33"/>
      <c r="B1724" s="33"/>
      <c r="C1724" s="33"/>
      <c r="D1724" s="33"/>
      <c r="E1724" s="33"/>
    </row>
    <row r="1725" spans="1:5" x14ac:dyDescent="0.3">
      <c r="A1725" s="33"/>
      <c r="B1725" s="33"/>
      <c r="C1725" s="33"/>
      <c r="D1725" s="33"/>
      <c r="E1725" s="33"/>
    </row>
    <row r="1726" spans="1:5" x14ac:dyDescent="0.3">
      <c r="A1726" s="33"/>
      <c r="B1726" s="33"/>
      <c r="C1726" s="33"/>
      <c r="D1726" s="33"/>
      <c r="E1726" s="33"/>
    </row>
    <row r="1727" spans="1:5" x14ac:dyDescent="0.3">
      <c r="A1727" s="33"/>
      <c r="B1727" s="33"/>
      <c r="C1727" s="33"/>
      <c r="D1727" s="33"/>
      <c r="E1727" s="33"/>
    </row>
    <row r="1728" spans="1:5" x14ac:dyDescent="0.3">
      <c r="A1728" s="33"/>
      <c r="B1728" s="33"/>
      <c r="C1728" s="33"/>
      <c r="D1728" s="33"/>
      <c r="E1728" s="33"/>
    </row>
    <row r="1729" spans="1:5" x14ac:dyDescent="0.3">
      <c r="A1729" s="33"/>
      <c r="B1729" s="33"/>
      <c r="C1729" s="33"/>
      <c r="D1729" s="33"/>
      <c r="E1729" s="33"/>
    </row>
    <row r="1730" spans="1:5" x14ac:dyDescent="0.3">
      <c r="A1730" s="33"/>
      <c r="B1730" s="33"/>
      <c r="C1730" s="33"/>
      <c r="D1730" s="33"/>
      <c r="E1730" s="33"/>
    </row>
    <row r="1731" spans="1:5" x14ac:dyDescent="0.3">
      <c r="A1731" s="33"/>
      <c r="B1731" s="33"/>
      <c r="C1731" s="33"/>
      <c r="D1731" s="33"/>
      <c r="E1731" s="33"/>
    </row>
    <row r="1732" spans="1:5" x14ac:dyDescent="0.3">
      <c r="A1732" s="33"/>
      <c r="B1732" s="33"/>
      <c r="C1732" s="33"/>
      <c r="D1732" s="33"/>
      <c r="E1732" s="33"/>
    </row>
    <row r="1733" spans="1:5" x14ac:dyDescent="0.3">
      <c r="A1733" s="33"/>
      <c r="B1733" s="33"/>
      <c r="C1733" s="33"/>
      <c r="D1733" s="33"/>
      <c r="E1733" s="33"/>
    </row>
    <row r="1734" spans="1:5" x14ac:dyDescent="0.3">
      <c r="A1734" s="33"/>
      <c r="B1734" s="33"/>
      <c r="C1734" s="33"/>
      <c r="D1734" s="33"/>
      <c r="E1734" s="33"/>
    </row>
    <row r="1735" spans="1:5" x14ac:dyDescent="0.3">
      <c r="A1735" s="33"/>
      <c r="B1735" s="33"/>
      <c r="C1735" s="33"/>
      <c r="D1735" s="33"/>
      <c r="E1735" s="33"/>
    </row>
    <row r="1736" spans="1:5" x14ac:dyDescent="0.3">
      <c r="A1736" s="33"/>
      <c r="B1736" s="33"/>
      <c r="C1736" s="33"/>
      <c r="D1736" s="33"/>
      <c r="E1736" s="33"/>
    </row>
    <row r="1737" spans="1:5" x14ac:dyDescent="0.3">
      <c r="A1737" s="33"/>
      <c r="B1737" s="33"/>
      <c r="C1737" s="33"/>
      <c r="D1737" s="33"/>
      <c r="E1737" s="33"/>
    </row>
    <row r="1738" spans="1:5" x14ac:dyDescent="0.3">
      <c r="A1738" s="33"/>
      <c r="B1738" s="33"/>
      <c r="C1738" s="33"/>
      <c r="D1738" s="33"/>
      <c r="E1738" s="33"/>
    </row>
    <row r="1739" spans="1:5" x14ac:dyDescent="0.3">
      <c r="A1739" s="33"/>
      <c r="B1739" s="33"/>
      <c r="C1739" s="33"/>
      <c r="D1739" s="33"/>
      <c r="E1739" s="33"/>
    </row>
    <row r="1740" spans="1:5" x14ac:dyDescent="0.3">
      <c r="A1740" s="33"/>
      <c r="B1740" s="33"/>
      <c r="C1740" s="33"/>
      <c r="D1740" s="33"/>
      <c r="E1740" s="33"/>
    </row>
    <row r="1741" spans="1:5" x14ac:dyDescent="0.3">
      <c r="A1741" s="33"/>
      <c r="B1741" s="33"/>
      <c r="C1741" s="33"/>
      <c r="D1741" s="33"/>
      <c r="E1741" s="33"/>
    </row>
    <row r="1742" spans="1:5" x14ac:dyDescent="0.3">
      <c r="A1742" s="33"/>
      <c r="B1742" s="33"/>
      <c r="C1742" s="33"/>
      <c r="D1742" s="33"/>
      <c r="E1742" s="33"/>
    </row>
    <row r="1743" spans="1:5" x14ac:dyDescent="0.3">
      <c r="A1743" s="33"/>
      <c r="B1743" s="33"/>
      <c r="C1743" s="33"/>
      <c r="D1743" s="33"/>
      <c r="E1743" s="33"/>
    </row>
    <row r="1744" spans="1:5" x14ac:dyDescent="0.3">
      <c r="A1744" s="33"/>
      <c r="B1744" s="33"/>
      <c r="C1744" s="33"/>
      <c r="D1744" s="33"/>
      <c r="E1744" s="33"/>
    </row>
    <row r="1745" spans="1:5" x14ac:dyDescent="0.3">
      <c r="A1745" s="33"/>
      <c r="B1745" s="33"/>
      <c r="C1745" s="33"/>
      <c r="D1745" s="33"/>
      <c r="E1745" s="33"/>
    </row>
    <row r="1746" spans="1:5" x14ac:dyDescent="0.3">
      <c r="A1746" s="33"/>
      <c r="B1746" s="33"/>
      <c r="C1746" s="33"/>
      <c r="D1746" s="33"/>
      <c r="E1746" s="33"/>
    </row>
    <row r="1747" spans="1:5" x14ac:dyDescent="0.3">
      <c r="A1747" s="33"/>
      <c r="B1747" s="33"/>
      <c r="C1747" s="33"/>
      <c r="D1747" s="33"/>
      <c r="E1747" s="33"/>
    </row>
    <row r="1748" spans="1:5" x14ac:dyDescent="0.3">
      <c r="A1748" s="33"/>
      <c r="B1748" s="33"/>
      <c r="C1748" s="33"/>
      <c r="D1748" s="33"/>
      <c r="E1748" s="33"/>
    </row>
    <row r="1749" spans="1:5" x14ac:dyDescent="0.3">
      <c r="A1749" s="33"/>
      <c r="B1749" s="33"/>
      <c r="C1749" s="33"/>
      <c r="D1749" s="33"/>
      <c r="E1749" s="33"/>
    </row>
    <row r="1750" spans="1:5" x14ac:dyDescent="0.3">
      <c r="A1750" s="33"/>
      <c r="B1750" s="33"/>
      <c r="C1750" s="33"/>
      <c r="D1750" s="33"/>
      <c r="E1750" s="33"/>
    </row>
    <row r="1751" spans="1:5" x14ac:dyDescent="0.3">
      <c r="A1751" s="33"/>
      <c r="B1751" s="33"/>
      <c r="C1751" s="33"/>
      <c r="D1751" s="33"/>
      <c r="E1751" s="33"/>
    </row>
    <row r="1752" spans="1:5" x14ac:dyDescent="0.3">
      <c r="A1752" s="33"/>
      <c r="B1752" s="33"/>
      <c r="C1752" s="33"/>
      <c r="D1752" s="33"/>
      <c r="E1752" s="33"/>
    </row>
    <row r="1753" spans="1:5" x14ac:dyDescent="0.3">
      <c r="A1753" s="33"/>
      <c r="B1753" s="33"/>
      <c r="C1753" s="33"/>
      <c r="D1753" s="33"/>
      <c r="E1753" s="33"/>
    </row>
    <row r="1754" spans="1:5" x14ac:dyDescent="0.3">
      <c r="A1754" s="33"/>
      <c r="B1754" s="33"/>
      <c r="C1754" s="33"/>
      <c r="D1754" s="33"/>
      <c r="E1754" s="33"/>
    </row>
    <row r="1755" spans="1:5" x14ac:dyDescent="0.3">
      <c r="A1755" s="33"/>
      <c r="B1755" s="33"/>
      <c r="C1755" s="33"/>
      <c r="D1755" s="33"/>
      <c r="E1755" s="33"/>
    </row>
    <row r="1756" spans="1:5" x14ac:dyDescent="0.3">
      <c r="A1756" s="33"/>
      <c r="B1756" s="33"/>
      <c r="C1756" s="33"/>
      <c r="D1756" s="33"/>
      <c r="E1756" s="33"/>
    </row>
    <row r="1757" spans="1:5" x14ac:dyDescent="0.3">
      <c r="A1757" s="33"/>
      <c r="B1757" s="33"/>
      <c r="C1757" s="33"/>
      <c r="D1757" s="33"/>
      <c r="E1757" s="33"/>
    </row>
    <row r="1758" spans="1:5" x14ac:dyDescent="0.3">
      <c r="A1758" s="33"/>
      <c r="B1758" s="33"/>
      <c r="C1758" s="33"/>
      <c r="D1758" s="33"/>
      <c r="E1758" s="33"/>
    </row>
    <row r="1759" spans="1:5" x14ac:dyDescent="0.3">
      <c r="A1759" s="33"/>
      <c r="B1759" s="33"/>
      <c r="C1759" s="33"/>
      <c r="D1759" s="33"/>
      <c r="E1759" s="33"/>
    </row>
    <row r="1760" spans="1:5" x14ac:dyDescent="0.3">
      <c r="A1760" s="33"/>
      <c r="B1760" s="33"/>
      <c r="C1760" s="33"/>
      <c r="D1760" s="33"/>
      <c r="E1760" s="33"/>
    </row>
    <row r="1761" spans="1:5" x14ac:dyDescent="0.3">
      <c r="A1761" s="33"/>
      <c r="B1761" s="33"/>
      <c r="C1761" s="33"/>
      <c r="D1761" s="33"/>
      <c r="E1761" s="33"/>
    </row>
    <row r="1762" spans="1:5" x14ac:dyDescent="0.3">
      <c r="A1762" s="33"/>
      <c r="B1762" s="33"/>
      <c r="C1762" s="33"/>
      <c r="D1762" s="33"/>
      <c r="E1762" s="33"/>
    </row>
    <row r="1763" spans="1:5" x14ac:dyDescent="0.3">
      <c r="A1763" s="33"/>
      <c r="B1763" s="33"/>
      <c r="C1763" s="33"/>
      <c r="D1763" s="33"/>
      <c r="E1763" s="33"/>
    </row>
    <row r="1764" spans="1:5" x14ac:dyDescent="0.3">
      <c r="A1764" s="33"/>
      <c r="B1764" s="33"/>
      <c r="C1764" s="33"/>
      <c r="D1764" s="33"/>
      <c r="E1764" s="33"/>
    </row>
    <row r="1765" spans="1:5" x14ac:dyDescent="0.3">
      <c r="A1765" s="33"/>
      <c r="B1765" s="33"/>
      <c r="C1765" s="33"/>
      <c r="D1765" s="33"/>
      <c r="E1765" s="33"/>
    </row>
    <row r="1766" spans="1:5" x14ac:dyDescent="0.3">
      <c r="A1766" s="33"/>
      <c r="B1766" s="33"/>
      <c r="C1766" s="33"/>
      <c r="D1766" s="33"/>
      <c r="E1766" s="33"/>
    </row>
    <row r="1767" spans="1:5" x14ac:dyDescent="0.3">
      <c r="A1767" s="33"/>
      <c r="B1767" s="33"/>
      <c r="C1767" s="33"/>
      <c r="D1767" s="33"/>
      <c r="E1767" s="33"/>
    </row>
    <row r="1768" spans="1:5" x14ac:dyDescent="0.3">
      <c r="A1768" s="33"/>
      <c r="B1768" s="33"/>
      <c r="C1768" s="33"/>
      <c r="D1768" s="33"/>
      <c r="E1768" s="33"/>
    </row>
    <row r="1769" spans="1:5" x14ac:dyDescent="0.3">
      <c r="A1769" s="33"/>
      <c r="B1769" s="33"/>
      <c r="C1769" s="33"/>
      <c r="D1769" s="33"/>
      <c r="E1769" s="33"/>
    </row>
    <row r="1770" spans="1:5" x14ac:dyDescent="0.3">
      <c r="A1770" s="33"/>
      <c r="B1770" s="33"/>
      <c r="C1770" s="33"/>
      <c r="D1770" s="33"/>
      <c r="E1770" s="33"/>
    </row>
    <row r="1771" spans="1:5" x14ac:dyDescent="0.3">
      <c r="A1771" s="33"/>
      <c r="B1771" s="33"/>
      <c r="C1771" s="33"/>
      <c r="D1771" s="33"/>
      <c r="E1771" s="33"/>
    </row>
    <row r="1772" spans="1:5" x14ac:dyDescent="0.3">
      <c r="A1772" s="33"/>
      <c r="B1772" s="33"/>
      <c r="C1772" s="33"/>
      <c r="D1772" s="33"/>
      <c r="E1772" s="33"/>
    </row>
    <row r="1773" spans="1:5" x14ac:dyDescent="0.3">
      <c r="A1773" s="33"/>
      <c r="B1773" s="33"/>
      <c r="C1773" s="33"/>
      <c r="D1773" s="33"/>
      <c r="E1773" s="33"/>
    </row>
    <row r="1774" spans="1:5" x14ac:dyDescent="0.3">
      <c r="A1774" s="33"/>
      <c r="B1774" s="33"/>
      <c r="C1774" s="33"/>
      <c r="D1774" s="33"/>
      <c r="E1774" s="33"/>
    </row>
    <row r="1775" spans="1:5" x14ac:dyDescent="0.3">
      <c r="A1775" s="33"/>
      <c r="B1775" s="33"/>
      <c r="C1775" s="33"/>
      <c r="D1775" s="33"/>
      <c r="E1775" s="33"/>
    </row>
    <row r="1776" spans="1:5" x14ac:dyDescent="0.3">
      <c r="A1776" s="33"/>
      <c r="B1776" s="33"/>
      <c r="C1776" s="33"/>
      <c r="D1776" s="33"/>
      <c r="E1776" s="33"/>
    </row>
    <row r="1777" spans="1:5" x14ac:dyDescent="0.3">
      <c r="A1777" s="33"/>
      <c r="B1777" s="33"/>
      <c r="C1777" s="33"/>
      <c r="D1777" s="33"/>
      <c r="E1777" s="33"/>
    </row>
    <row r="1778" spans="1:5" x14ac:dyDescent="0.3">
      <c r="A1778" s="33"/>
      <c r="B1778" s="33"/>
      <c r="C1778" s="33"/>
      <c r="D1778" s="33"/>
      <c r="E1778" s="33"/>
    </row>
    <row r="1779" spans="1:5" x14ac:dyDescent="0.3">
      <c r="A1779" s="33"/>
      <c r="B1779" s="33"/>
      <c r="C1779" s="33"/>
      <c r="D1779" s="33"/>
      <c r="E1779" s="33"/>
    </row>
    <row r="1780" spans="1:5" x14ac:dyDescent="0.3">
      <c r="A1780" s="33"/>
      <c r="B1780" s="33"/>
      <c r="C1780" s="33"/>
      <c r="D1780" s="33"/>
      <c r="E1780" s="33"/>
    </row>
    <row r="1781" spans="1:5" x14ac:dyDescent="0.3">
      <c r="A1781" s="33"/>
      <c r="B1781" s="33"/>
      <c r="C1781" s="33"/>
      <c r="D1781" s="33"/>
      <c r="E1781" s="33"/>
    </row>
    <row r="1782" spans="1:5" x14ac:dyDescent="0.3">
      <c r="A1782" s="33"/>
      <c r="B1782" s="33"/>
      <c r="C1782" s="33"/>
      <c r="D1782" s="33"/>
      <c r="E1782" s="33"/>
    </row>
    <row r="1783" spans="1:5" x14ac:dyDescent="0.3">
      <c r="A1783" s="33"/>
      <c r="B1783" s="33"/>
      <c r="C1783" s="33"/>
      <c r="D1783" s="33"/>
      <c r="E1783" s="33"/>
    </row>
    <row r="1784" spans="1:5" x14ac:dyDescent="0.3">
      <c r="A1784" s="33"/>
      <c r="B1784" s="33"/>
      <c r="C1784" s="33"/>
      <c r="D1784" s="33"/>
      <c r="E1784" s="33"/>
    </row>
    <row r="1785" spans="1:5" x14ac:dyDescent="0.3">
      <c r="A1785" s="33"/>
      <c r="B1785" s="33"/>
      <c r="C1785" s="33"/>
      <c r="D1785" s="33"/>
      <c r="E1785" s="33"/>
    </row>
    <row r="1786" spans="1:5" x14ac:dyDescent="0.3">
      <c r="A1786" s="33"/>
      <c r="B1786" s="33"/>
      <c r="C1786" s="33"/>
      <c r="D1786" s="33"/>
      <c r="E1786" s="33"/>
    </row>
    <row r="1787" spans="1:5" x14ac:dyDescent="0.3">
      <c r="A1787" s="33"/>
      <c r="B1787" s="33"/>
      <c r="C1787" s="33"/>
      <c r="D1787" s="33"/>
      <c r="E1787" s="33"/>
    </row>
    <row r="1788" spans="1:5" x14ac:dyDescent="0.3">
      <c r="A1788" s="33"/>
      <c r="B1788" s="33"/>
      <c r="C1788" s="33"/>
      <c r="D1788" s="33"/>
      <c r="E1788" s="33"/>
    </row>
    <row r="1789" spans="1:5" x14ac:dyDescent="0.3">
      <c r="A1789" s="33"/>
      <c r="B1789" s="33"/>
      <c r="C1789" s="33"/>
      <c r="D1789" s="33"/>
      <c r="E1789" s="33"/>
    </row>
    <row r="1790" spans="1:5" x14ac:dyDescent="0.3">
      <c r="A1790" s="33"/>
      <c r="B1790" s="33"/>
      <c r="C1790" s="33"/>
      <c r="D1790" s="33"/>
      <c r="E1790" s="33"/>
    </row>
    <row r="1791" spans="1:5" x14ac:dyDescent="0.3">
      <c r="A1791" s="33"/>
      <c r="B1791" s="33"/>
      <c r="C1791" s="33"/>
      <c r="D1791" s="33"/>
      <c r="E1791" s="33"/>
    </row>
    <row r="1792" spans="1:5" x14ac:dyDescent="0.3">
      <c r="A1792" s="33"/>
      <c r="B1792" s="33"/>
      <c r="C1792" s="33"/>
      <c r="D1792" s="33"/>
      <c r="E1792" s="33"/>
    </row>
    <row r="1793" spans="1:5" x14ac:dyDescent="0.3">
      <c r="A1793" s="33"/>
      <c r="B1793" s="33"/>
      <c r="C1793" s="33"/>
      <c r="D1793" s="33"/>
      <c r="E1793" s="33"/>
    </row>
    <row r="1794" spans="1:5" x14ac:dyDescent="0.3">
      <c r="A1794" s="33"/>
      <c r="B1794" s="33"/>
      <c r="C1794" s="33"/>
      <c r="D1794" s="33"/>
      <c r="E1794" s="33"/>
    </row>
    <row r="1795" spans="1:5" x14ac:dyDescent="0.3">
      <c r="A1795" s="33"/>
      <c r="B1795" s="33"/>
      <c r="C1795" s="33"/>
      <c r="D1795" s="33"/>
      <c r="E1795" s="33"/>
    </row>
    <row r="1796" spans="1:5" x14ac:dyDescent="0.3">
      <c r="A1796" s="33"/>
      <c r="B1796" s="33"/>
      <c r="C1796" s="33"/>
      <c r="D1796" s="33"/>
      <c r="E1796" s="33"/>
    </row>
    <row r="1797" spans="1:5" x14ac:dyDescent="0.3">
      <c r="A1797" s="33"/>
      <c r="B1797" s="33"/>
      <c r="C1797" s="33"/>
      <c r="D1797" s="33"/>
      <c r="E1797" s="33"/>
    </row>
    <row r="1798" spans="1:5" x14ac:dyDescent="0.3">
      <c r="A1798" s="33"/>
      <c r="B1798" s="33"/>
      <c r="C1798" s="33"/>
      <c r="D1798" s="33"/>
      <c r="E1798" s="33"/>
    </row>
    <row r="1799" spans="1:5" x14ac:dyDescent="0.3">
      <c r="A1799" s="33"/>
      <c r="B1799" s="33"/>
      <c r="C1799" s="33"/>
      <c r="D1799" s="33"/>
      <c r="E1799" s="33"/>
    </row>
    <row r="1800" spans="1:5" x14ac:dyDescent="0.3">
      <c r="A1800" s="33"/>
      <c r="B1800" s="33"/>
      <c r="C1800" s="33"/>
      <c r="D1800" s="33"/>
      <c r="E1800" s="33"/>
    </row>
    <row r="1801" spans="1:5" x14ac:dyDescent="0.3">
      <c r="A1801" s="33"/>
      <c r="B1801" s="33"/>
      <c r="C1801" s="33"/>
      <c r="D1801" s="33"/>
      <c r="E1801" s="33"/>
    </row>
    <row r="1802" spans="1:5" x14ac:dyDescent="0.3">
      <c r="A1802" s="33"/>
      <c r="B1802" s="33"/>
      <c r="C1802" s="33"/>
      <c r="D1802" s="33"/>
      <c r="E1802" s="33"/>
    </row>
    <row r="1803" spans="1:5" x14ac:dyDescent="0.3">
      <c r="A1803" s="33"/>
      <c r="B1803" s="33"/>
      <c r="C1803" s="33"/>
      <c r="D1803" s="33"/>
      <c r="E1803" s="33"/>
    </row>
    <row r="1804" spans="1:5" x14ac:dyDescent="0.3">
      <c r="A1804" s="33"/>
      <c r="B1804" s="33"/>
      <c r="C1804" s="33"/>
      <c r="D1804" s="33"/>
      <c r="E1804" s="33"/>
    </row>
    <row r="1805" spans="1:5" x14ac:dyDescent="0.3">
      <c r="A1805" s="33"/>
      <c r="B1805" s="33"/>
      <c r="C1805" s="33"/>
      <c r="D1805" s="33"/>
      <c r="E1805" s="33"/>
    </row>
    <row r="1806" spans="1:5" x14ac:dyDescent="0.3">
      <c r="A1806" s="33"/>
      <c r="B1806" s="33"/>
      <c r="C1806" s="33"/>
      <c r="D1806" s="33"/>
      <c r="E1806" s="33"/>
    </row>
    <row r="1807" spans="1:5" x14ac:dyDescent="0.3">
      <c r="A1807" s="33"/>
      <c r="B1807" s="33"/>
      <c r="C1807" s="33"/>
      <c r="D1807" s="33"/>
      <c r="E1807" s="33"/>
    </row>
    <row r="1808" spans="1:5" x14ac:dyDescent="0.3">
      <c r="A1808" s="33"/>
      <c r="B1808" s="33"/>
      <c r="C1808" s="33"/>
      <c r="D1808" s="33"/>
      <c r="E1808" s="33"/>
    </row>
    <row r="1809" spans="1:5" x14ac:dyDescent="0.3">
      <c r="A1809" s="33"/>
      <c r="B1809" s="33"/>
      <c r="C1809" s="33"/>
      <c r="D1809" s="33"/>
      <c r="E1809" s="33"/>
    </row>
    <row r="1810" spans="1:5" x14ac:dyDescent="0.3">
      <c r="A1810" s="33"/>
      <c r="B1810" s="33"/>
      <c r="C1810" s="33"/>
      <c r="D1810" s="33"/>
      <c r="E1810" s="33"/>
    </row>
    <row r="1811" spans="1:5" x14ac:dyDescent="0.3">
      <c r="A1811" s="33"/>
      <c r="B1811" s="33"/>
      <c r="C1811" s="33"/>
      <c r="D1811" s="33"/>
      <c r="E1811" s="33"/>
    </row>
    <row r="1812" spans="1:5" x14ac:dyDescent="0.3">
      <c r="A1812" s="33"/>
      <c r="B1812" s="33"/>
      <c r="C1812" s="33"/>
      <c r="D1812" s="33"/>
      <c r="E1812" s="33"/>
    </row>
    <row r="1813" spans="1:5" x14ac:dyDescent="0.3">
      <c r="A1813" s="33"/>
      <c r="B1813" s="33"/>
      <c r="C1813" s="33"/>
      <c r="D1813" s="33"/>
      <c r="E1813" s="33"/>
    </row>
    <row r="1814" spans="1:5" x14ac:dyDescent="0.3">
      <c r="A1814" s="33"/>
      <c r="B1814" s="33"/>
      <c r="C1814" s="33"/>
      <c r="D1814" s="33"/>
      <c r="E1814" s="33"/>
    </row>
    <row r="1815" spans="1:5" x14ac:dyDescent="0.3">
      <c r="A1815" s="33"/>
      <c r="B1815" s="33"/>
      <c r="C1815" s="33"/>
      <c r="D1815" s="33"/>
      <c r="E1815" s="33"/>
    </row>
    <row r="1816" spans="1:5" x14ac:dyDescent="0.3">
      <c r="A1816" s="33"/>
      <c r="B1816" s="33"/>
      <c r="C1816" s="33"/>
      <c r="D1816" s="33"/>
      <c r="E1816" s="33"/>
    </row>
    <row r="1817" spans="1:5" x14ac:dyDescent="0.3">
      <c r="A1817" s="33"/>
      <c r="B1817" s="33"/>
      <c r="C1817" s="33"/>
      <c r="D1817" s="33"/>
      <c r="E1817" s="33"/>
    </row>
    <row r="1818" spans="1:5" x14ac:dyDescent="0.3">
      <c r="A1818" s="33"/>
      <c r="B1818" s="33"/>
      <c r="C1818" s="33"/>
      <c r="D1818" s="33"/>
      <c r="E1818" s="33"/>
    </row>
    <row r="1819" spans="1:5" x14ac:dyDescent="0.3">
      <c r="A1819" s="33"/>
      <c r="B1819" s="33"/>
      <c r="C1819" s="33"/>
      <c r="D1819" s="33"/>
      <c r="E1819" s="33"/>
    </row>
    <row r="1820" spans="1:5" x14ac:dyDescent="0.3">
      <c r="A1820" s="33"/>
      <c r="B1820" s="33"/>
      <c r="C1820" s="33"/>
      <c r="D1820" s="33"/>
      <c r="E1820" s="33"/>
    </row>
    <row r="1821" spans="1:5" x14ac:dyDescent="0.3">
      <c r="A1821" s="33"/>
      <c r="B1821" s="33"/>
      <c r="C1821" s="33"/>
      <c r="D1821" s="33"/>
      <c r="E1821" s="33"/>
    </row>
    <row r="1822" spans="1:5" x14ac:dyDescent="0.3">
      <c r="A1822" s="33"/>
      <c r="B1822" s="33"/>
      <c r="C1822" s="33"/>
      <c r="D1822" s="33"/>
      <c r="E1822" s="33"/>
    </row>
    <row r="1823" spans="1:5" x14ac:dyDescent="0.3">
      <c r="A1823" s="33"/>
      <c r="B1823" s="33"/>
      <c r="C1823" s="33"/>
      <c r="D1823" s="33"/>
      <c r="E1823" s="33"/>
    </row>
    <row r="1824" spans="1:5" x14ac:dyDescent="0.3">
      <c r="A1824" s="33"/>
      <c r="B1824" s="33"/>
      <c r="C1824" s="33"/>
      <c r="D1824" s="33"/>
      <c r="E1824" s="33"/>
    </row>
    <row r="1825" spans="1:5" x14ac:dyDescent="0.3">
      <c r="A1825" s="33"/>
      <c r="B1825" s="33"/>
      <c r="C1825" s="33"/>
      <c r="D1825" s="33"/>
      <c r="E1825" s="33"/>
    </row>
    <row r="1826" spans="1:5" x14ac:dyDescent="0.3">
      <c r="A1826" s="33"/>
      <c r="B1826" s="33"/>
      <c r="C1826" s="33"/>
      <c r="D1826" s="33"/>
      <c r="E1826" s="33"/>
    </row>
    <row r="1827" spans="1:5" x14ac:dyDescent="0.3">
      <c r="A1827" s="33"/>
      <c r="B1827" s="33"/>
      <c r="C1827" s="33"/>
      <c r="D1827" s="33"/>
      <c r="E1827" s="33"/>
    </row>
    <row r="1828" spans="1:5" x14ac:dyDescent="0.3">
      <c r="A1828" s="33"/>
      <c r="B1828" s="33"/>
      <c r="C1828" s="33"/>
      <c r="D1828" s="33"/>
      <c r="E1828" s="33"/>
    </row>
    <row r="1829" spans="1:5" x14ac:dyDescent="0.3">
      <c r="A1829" s="33"/>
      <c r="B1829" s="33"/>
      <c r="C1829" s="33"/>
      <c r="D1829" s="33"/>
      <c r="E1829" s="33"/>
    </row>
    <row r="1830" spans="1:5" x14ac:dyDescent="0.3">
      <c r="A1830" s="33"/>
      <c r="B1830" s="33"/>
      <c r="C1830" s="33"/>
      <c r="D1830" s="33"/>
      <c r="E1830" s="33"/>
    </row>
    <row r="1831" spans="1:5" x14ac:dyDescent="0.3">
      <c r="A1831" s="33"/>
      <c r="B1831" s="33"/>
      <c r="C1831" s="33"/>
      <c r="D1831" s="33"/>
      <c r="E1831" s="33"/>
    </row>
    <row r="1832" spans="1:5" x14ac:dyDescent="0.3">
      <c r="A1832" s="33"/>
      <c r="B1832" s="33"/>
      <c r="C1832" s="33"/>
      <c r="D1832" s="33"/>
      <c r="E1832" s="33"/>
    </row>
    <row r="1833" spans="1:5" x14ac:dyDescent="0.3">
      <c r="A1833" s="33"/>
      <c r="B1833" s="33"/>
      <c r="C1833" s="33"/>
      <c r="D1833" s="33"/>
      <c r="E1833" s="33"/>
    </row>
    <row r="1834" spans="1:5" x14ac:dyDescent="0.3">
      <c r="A1834" s="33"/>
      <c r="B1834" s="33"/>
      <c r="C1834" s="33"/>
      <c r="D1834" s="33"/>
      <c r="E1834" s="33"/>
    </row>
    <row r="1835" spans="1:5" x14ac:dyDescent="0.3">
      <c r="A1835" s="33"/>
      <c r="B1835" s="33"/>
      <c r="C1835" s="33"/>
      <c r="D1835" s="33"/>
      <c r="E1835" s="33"/>
    </row>
    <row r="1836" spans="1:5" x14ac:dyDescent="0.3">
      <c r="A1836" s="33"/>
      <c r="B1836" s="33"/>
      <c r="C1836" s="33"/>
      <c r="D1836" s="33"/>
      <c r="E1836" s="33"/>
    </row>
    <row r="1837" spans="1:5" x14ac:dyDescent="0.3">
      <c r="A1837" s="33"/>
      <c r="B1837" s="33"/>
      <c r="C1837" s="33"/>
      <c r="D1837" s="33"/>
      <c r="E1837" s="33"/>
    </row>
    <row r="1838" spans="1:5" x14ac:dyDescent="0.3">
      <c r="A1838" s="33"/>
      <c r="B1838" s="33"/>
      <c r="C1838" s="33"/>
      <c r="D1838" s="33"/>
      <c r="E1838" s="33"/>
    </row>
    <row r="1839" spans="1:5" x14ac:dyDescent="0.3">
      <c r="A1839" s="33"/>
      <c r="B1839" s="33"/>
      <c r="C1839" s="33"/>
      <c r="D1839" s="33"/>
      <c r="E1839" s="33"/>
    </row>
    <row r="1840" spans="1:5" x14ac:dyDescent="0.3">
      <c r="A1840" s="33"/>
      <c r="B1840" s="33"/>
      <c r="C1840" s="33"/>
      <c r="D1840" s="33"/>
      <c r="E1840" s="33"/>
    </row>
    <row r="1841" spans="1:5" x14ac:dyDescent="0.3">
      <c r="A1841" s="33"/>
      <c r="B1841" s="33"/>
      <c r="C1841" s="33"/>
      <c r="D1841" s="33"/>
      <c r="E1841" s="33"/>
    </row>
    <row r="1842" spans="1:5" x14ac:dyDescent="0.3">
      <c r="A1842" s="33"/>
      <c r="B1842" s="33"/>
      <c r="C1842" s="33"/>
      <c r="D1842" s="33"/>
      <c r="E1842" s="33"/>
    </row>
    <row r="1843" spans="1:5" x14ac:dyDescent="0.3">
      <c r="A1843" s="33"/>
      <c r="B1843" s="33"/>
      <c r="C1843" s="33"/>
      <c r="D1843" s="33"/>
      <c r="E1843" s="33"/>
    </row>
    <row r="1844" spans="1:5" x14ac:dyDescent="0.3">
      <c r="A1844" s="33"/>
      <c r="B1844" s="33"/>
      <c r="C1844" s="33"/>
      <c r="D1844" s="33"/>
      <c r="E1844" s="33"/>
    </row>
    <row r="1845" spans="1:5" x14ac:dyDescent="0.3">
      <c r="A1845" s="33"/>
      <c r="B1845" s="33"/>
      <c r="C1845" s="33"/>
      <c r="D1845" s="33"/>
      <c r="E1845" s="33"/>
    </row>
    <row r="1846" spans="1:5" x14ac:dyDescent="0.3">
      <c r="A1846" s="33"/>
      <c r="B1846" s="33"/>
      <c r="C1846" s="33"/>
      <c r="D1846" s="33"/>
      <c r="E1846" s="33"/>
    </row>
    <row r="1847" spans="1:5" x14ac:dyDescent="0.3">
      <c r="A1847" s="33"/>
      <c r="B1847" s="33"/>
      <c r="C1847" s="33"/>
      <c r="D1847" s="33"/>
      <c r="E1847" s="33"/>
    </row>
    <row r="1848" spans="1:5" x14ac:dyDescent="0.3">
      <c r="A1848" s="33"/>
      <c r="B1848" s="33"/>
      <c r="C1848" s="33"/>
      <c r="D1848" s="33"/>
      <c r="E1848" s="33"/>
    </row>
    <row r="1849" spans="1:5" x14ac:dyDescent="0.3">
      <c r="A1849" s="33"/>
      <c r="B1849" s="33"/>
      <c r="C1849" s="33"/>
      <c r="D1849" s="33"/>
      <c r="E1849" s="33"/>
    </row>
    <row r="1850" spans="1:5" x14ac:dyDescent="0.3">
      <c r="A1850" s="33"/>
      <c r="B1850" s="33"/>
      <c r="C1850" s="33"/>
      <c r="D1850" s="33"/>
      <c r="E1850" s="33"/>
    </row>
    <row r="1851" spans="1:5" x14ac:dyDescent="0.3">
      <c r="A1851" s="33"/>
      <c r="B1851" s="33"/>
      <c r="C1851" s="33"/>
      <c r="D1851" s="33"/>
      <c r="E1851" s="33"/>
    </row>
    <row r="1852" spans="1:5" x14ac:dyDescent="0.3">
      <c r="A1852" s="33"/>
      <c r="B1852" s="33"/>
      <c r="C1852" s="33"/>
      <c r="D1852" s="33"/>
      <c r="E1852" s="33"/>
    </row>
    <row r="1853" spans="1:5" x14ac:dyDescent="0.3">
      <c r="A1853" s="33"/>
      <c r="B1853" s="33"/>
      <c r="C1853" s="33"/>
      <c r="D1853" s="33"/>
      <c r="E1853" s="33"/>
    </row>
    <row r="1854" spans="1:5" x14ac:dyDescent="0.3">
      <c r="A1854" s="33"/>
      <c r="B1854" s="33"/>
      <c r="C1854" s="33"/>
      <c r="D1854" s="33"/>
      <c r="E1854" s="33"/>
    </row>
    <row r="1855" spans="1:5" x14ac:dyDescent="0.3">
      <c r="A1855" s="33"/>
      <c r="B1855" s="33"/>
      <c r="C1855" s="33"/>
      <c r="D1855" s="33"/>
      <c r="E1855" s="33"/>
    </row>
    <row r="1856" spans="1:5" x14ac:dyDescent="0.3">
      <c r="A1856" s="33"/>
      <c r="B1856" s="33"/>
      <c r="C1856" s="33"/>
      <c r="D1856" s="33"/>
      <c r="E1856" s="33"/>
    </row>
    <row r="1857" spans="1:5" x14ac:dyDescent="0.3">
      <c r="A1857" s="33"/>
      <c r="B1857" s="33"/>
      <c r="C1857" s="33"/>
      <c r="D1857" s="33"/>
      <c r="E1857" s="33"/>
    </row>
    <row r="1858" spans="1:5" x14ac:dyDescent="0.3">
      <c r="A1858" s="33"/>
      <c r="B1858" s="33"/>
      <c r="C1858" s="33"/>
      <c r="D1858" s="33"/>
      <c r="E1858" s="33"/>
    </row>
    <row r="1859" spans="1:5" x14ac:dyDescent="0.3">
      <c r="A1859" s="33"/>
      <c r="B1859" s="33"/>
      <c r="C1859" s="33"/>
      <c r="D1859" s="33"/>
      <c r="E1859" s="33"/>
    </row>
    <row r="1860" spans="1:5" x14ac:dyDescent="0.3">
      <c r="A1860" s="33"/>
      <c r="B1860" s="33"/>
      <c r="C1860" s="33"/>
      <c r="D1860" s="33"/>
      <c r="E1860" s="33"/>
    </row>
    <row r="1861" spans="1:5" x14ac:dyDescent="0.3">
      <c r="A1861" s="33"/>
      <c r="B1861" s="33"/>
      <c r="C1861" s="33"/>
      <c r="D1861" s="33"/>
      <c r="E1861" s="33"/>
    </row>
    <row r="1862" spans="1:5" x14ac:dyDescent="0.3">
      <c r="A1862" s="33"/>
      <c r="B1862" s="33"/>
      <c r="C1862" s="33"/>
      <c r="D1862" s="33"/>
      <c r="E1862" s="33"/>
    </row>
    <row r="1863" spans="1:5" x14ac:dyDescent="0.3">
      <c r="A1863" s="33"/>
      <c r="B1863" s="33"/>
      <c r="C1863" s="33"/>
      <c r="D1863" s="33"/>
      <c r="E1863" s="33"/>
    </row>
    <row r="1864" spans="1:5" x14ac:dyDescent="0.3">
      <c r="A1864" s="33"/>
      <c r="B1864" s="33"/>
      <c r="C1864" s="33"/>
      <c r="D1864" s="33"/>
      <c r="E1864" s="33"/>
    </row>
    <row r="1865" spans="1:5" x14ac:dyDescent="0.3">
      <c r="A1865" s="33"/>
      <c r="B1865" s="33"/>
      <c r="C1865" s="33"/>
      <c r="D1865" s="33"/>
      <c r="E1865" s="33"/>
    </row>
    <row r="1866" spans="1:5" x14ac:dyDescent="0.3">
      <c r="A1866" s="33"/>
      <c r="B1866" s="33"/>
      <c r="C1866" s="33"/>
      <c r="D1866" s="33"/>
      <c r="E1866" s="33"/>
    </row>
    <row r="1867" spans="1:5" x14ac:dyDescent="0.3">
      <c r="A1867" s="33"/>
      <c r="B1867" s="33"/>
      <c r="C1867" s="33"/>
      <c r="D1867" s="33"/>
      <c r="E1867" s="33"/>
    </row>
    <row r="1868" spans="1:5" x14ac:dyDescent="0.3">
      <c r="A1868" s="33"/>
      <c r="B1868" s="33"/>
      <c r="C1868" s="33"/>
      <c r="D1868" s="33"/>
      <c r="E1868" s="33"/>
    </row>
    <row r="1869" spans="1:5" x14ac:dyDescent="0.3">
      <c r="A1869" s="33"/>
      <c r="B1869" s="33"/>
      <c r="C1869" s="33"/>
      <c r="D1869" s="33"/>
      <c r="E1869" s="33"/>
    </row>
    <row r="1870" spans="1:5" x14ac:dyDescent="0.3">
      <c r="A1870" s="33"/>
      <c r="B1870" s="33"/>
      <c r="C1870" s="33"/>
      <c r="D1870" s="33"/>
      <c r="E1870" s="33"/>
    </row>
    <row r="1871" spans="1:5" x14ac:dyDescent="0.3">
      <c r="A1871" s="33"/>
      <c r="B1871" s="33"/>
      <c r="C1871" s="33"/>
      <c r="D1871" s="33"/>
      <c r="E1871" s="33"/>
    </row>
    <row r="1872" spans="1:5" x14ac:dyDescent="0.3">
      <c r="A1872" s="33"/>
      <c r="B1872" s="33"/>
      <c r="C1872" s="33"/>
      <c r="D1872" s="33"/>
      <c r="E1872" s="33"/>
    </row>
    <row r="1873" spans="1:5" x14ac:dyDescent="0.3">
      <c r="A1873" s="33"/>
      <c r="B1873" s="33"/>
      <c r="C1873" s="33"/>
      <c r="D1873" s="33"/>
      <c r="E1873" s="33"/>
    </row>
    <row r="1874" spans="1:5" x14ac:dyDescent="0.3">
      <c r="A1874" s="33"/>
      <c r="B1874" s="33"/>
      <c r="C1874" s="33"/>
      <c r="D1874" s="33"/>
      <c r="E1874" s="33"/>
    </row>
    <row r="1875" spans="1:5" x14ac:dyDescent="0.3">
      <c r="A1875" s="33"/>
      <c r="B1875" s="33"/>
      <c r="C1875" s="33"/>
      <c r="D1875" s="33"/>
      <c r="E1875" s="33"/>
    </row>
    <row r="1876" spans="1:5" x14ac:dyDescent="0.3">
      <c r="A1876" s="33"/>
      <c r="B1876" s="33"/>
      <c r="C1876" s="33"/>
      <c r="D1876" s="33"/>
      <c r="E1876" s="33"/>
    </row>
    <row r="1877" spans="1:5" x14ac:dyDescent="0.3">
      <c r="A1877" s="33"/>
      <c r="B1877" s="33"/>
      <c r="C1877" s="33"/>
      <c r="D1877" s="33"/>
      <c r="E1877" s="33"/>
    </row>
    <row r="1878" spans="1:5" x14ac:dyDescent="0.3">
      <c r="A1878" s="33"/>
      <c r="B1878" s="33"/>
      <c r="C1878" s="33"/>
      <c r="D1878" s="33"/>
      <c r="E1878" s="33"/>
    </row>
    <row r="1879" spans="1:5" x14ac:dyDescent="0.3">
      <c r="A1879" s="33"/>
      <c r="B1879" s="33"/>
      <c r="C1879" s="33"/>
      <c r="D1879" s="33"/>
      <c r="E1879" s="33"/>
    </row>
    <row r="1880" spans="1:5" x14ac:dyDescent="0.3">
      <c r="A1880" s="33"/>
      <c r="B1880" s="33"/>
      <c r="C1880" s="33"/>
      <c r="D1880" s="33"/>
      <c r="E1880" s="33"/>
    </row>
    <row r="1881" spans="1:5" x14ac:dyDescent="0.3">
      <c r="A1881" s="33"/>
      <c r="B1881" s="33"/>
      <c r="C1881" s="33"/>
      <c r="D1881" s="33"/>
      <c r="E1881" s="33"/>
    </row>
    <row r="1882" spans="1:5" x14ac:dyDescent="0.3">
      <c r="A1882" s="33"/>
      <c r="B1882" s="33"/>
      <c r="C1882" s="33"/>
      <c r="D1882" s="33"/>
      <c r="E1882" s="33"/>
    </row>
    <row r="1883" spans="1:5" x14ac:dyDescent="0.3">
      <c r="A1883" s="33"/>
      <c r="B1883" s="33"/>
      <c r="C1883" s="33"/>
      <c r="D1883" s="33"/>
      <c r="E1883" s="33"/>
    </row>
    <row r="1884" spans="1:5" x14ac:dyDescent="0.3">
      <c r="A1884" s="33"/>
      <c r="B1884" s="33"/>
      <c r="C1884" s="33"/>
      <c r="D1884" s="33"/>
      <c r="E1884" s="33"/>
    </row>
    <row r="1885" spans="1:5" x14ac:dyDescent="0.3">
      <c r="A1885" s="33"/>
      <c r="B1885" s="33"/>
      <c r="C1885" s="33"/>
      <c r="D1885" s="33"/>
      <c r="E1885" s="33"/>
    </row>
    <row r="1886" spans="1:5" x14ac:dyDescent="0.3">
      <c r="A1886" s="33"/>
      <c r="B1886" s="33"/>
      <c r="C1886" s="33"/>
      <c r="D1886" s="33"/>
      <c r="E1886" s="33"/>
    </row>
    <row r="1887" spans="1:5" x14ac:dyDescent="0.3">
      <c r="A1887" s="33"/>
      <c r="B1887" s="33"/>
      <c r="C1887" s="33"/>
      <c r="D1887" s="33"/>
      <c r="E1887" s="33"/>
    </row>
    <row r="1888" spans="1:5" x14ac:dyDescent="0.3">
      <c r="A1888" s="33"/>
      <c r="B1888" s="33"/>
      <c r="C1888" s="33"/>
      <c r="D1888" s="33"/>
      <c r="E1888" s="33"/>
    </row>
    <row r="1889" spans="1:5" x14ac:dyDescent="0.3">
      <c r="A1889" s="33"/>
      <c r="B1889" s="33"/>
      <c r="C1889" s="33"/>
      <c r="D1889" s="33"/>
      <c r="E1889" s="33"/>
    </row>
    <row r="1890" spans="1:5" x14ac:dyDescent="0.3">
      <c r="A1890" s="33"/>
      <c r="B1890" s="33"/>
      <c r="C1890" s="33"/>
      <c r="D1890" s="33"/>
      <c r="E1890" s="33"/>
    </row>
    <row r="1891" spans="1:5" x14ac:dyDescent="0.3">
      <c r="A1891" s="33"/>
      <c r="B1891" s="33"/>
      <c r="C1891" s="33"/>
      <c r="D1891" s="33"/>
      <c r="E1891" s="33"/>
    </row>
    <row r="1892" spans="1:5" x14ac:dyDescent="0.3">
      <c r="A1892" s="33"/>
      <c r="B1892" s="33"/>
      <c r="C1892" s="33"/>
      <c r="D1892" s="33"/>
      <c r="E1892" s="33"/>
    </row>
    <row r="1893" spans="1:5" x14ac:dyDescent="0.3">
      <c r="A1893" s="33"/>
      <c r="B1893" s="33"/>
      <c r="C1893" s="33"/>
      <c r="D1893" s="33"/>
      <c r="E1893" s="33"/>
    </row>
    <row r="1894" spans="1:5" x14ac:dyDescent="0.3">
      <c r="A1894" s="33"/>
      <c r="B1894" s="33"/>
      <c r="C1894" s="33"/>
      <c r="D1894" s="33"/>
      <c r="E1894" s="33"/>
    </row>
    <row r="1895" spans="1:5" x14ac:dyDescent="0.3">
      <c r="A1895" s="33"/>
      <c r="B1895" s="33"/>
      <c r="C1895" s="33"/>
      <c r="D1895" s="33"/>
      <c r="E1895" s="33"/>
    </row>
    <row r="1896" spans="1:5" x14ac:dyDescent="0.3">
      <c r="A1896" s="33"/>
      <c r="B1896" s="33"/>
      <c r="C1896" s="33"/>
      <c r="D1896" s="33"/>
      <c r="E1896" s="33"/>
    </row>
    <row r="1897" spans="1:5" x14ac:dyDescent="0.3">
      <c r="A1897" s="33"/>
      <c r="B1897" s="33"/>
      <c r="C1897" s="33"/>
      <c r="D1897" s="33"/>
      <c r="E1897" s="33"/>
    </row>
    <row r="1898" spans="1:5" x14ac:dyDescent="0.3">
      <c r="A1898" s="33"/>
      <c r="B1898" s="33"/>
      <c r="C1898" s="33"/>
      <c r="D1898" s="33"/>
      <c r="E1898" s="33"/>
    </row>
    <row r="1899" spans="1:5" x14ac:dyDescent="0.3">
      <c r="A1899" s="33"/>
      <c r="B1899" s="33"/>
      <c r="C1899" s="33"/>
      <c r="D1899" s="33"/>
      <c r="E1899" s="33"/>
    </row>
    <row r="1900" spans="1:5" x14ac:dyDescent="0.3">
      <c r="A1900" s="33"/>
      <c r="B1900" s="33"/>
      <c r="C1900" s="33"/>
      <c r="D1900" s="33"/>
      <c r="E1900" s="33"/>
    </row>
    <row r="1901" spans="1:5" x14ac:dyDescent="0.3">
      <c r="A1901" s="33"/>
      <c r="B1901" s="33"/>
      <c r="C1901" s="33"/>
      <c r="D1901" s="33"/>
      <c r="E1901" s="33"/>
    </row>
    <row r="1902" spans="1:5" x14ac:dyDescent="0.3">
      <c r="A1902" s="33"/>
      <c r="B1902" s="33"/>
      <c r="C1902" s="33"/>
      <c r="D1902" s="33"/>
      <c r="E1902" s="33"/>
    </row>
    <row r="1903" spans="1:5" x14ac:dyDescent="0.3">
      <c r="A1903" s="33"/>
      <c r="B1903" s="33"/>
      <c r="C1903" s="33"/>
      <c r="D1903" s="33"/>
      <c r="E1903" s="33"/>
    </row>
    <row r="1904" spans="1:5" x14ac:dyDescent="0.3">
      <c r="A1904" s="33"/>
      <c r="B1904" s="33"/>
      <c r="C1904" s="33"/>
      <c r="D1904" s="33"/>
      <c r="E1904" s="33"/>
    </row>
    <row r="1905" spans="1:5" x14ac:dyDescent="0.3">
      <c r="A1905" s="33"/>
      <c r="B1905" s="33"/>
      <c r="C1905" s="33"/>
      <c r="D1905" s="33"/>
      <c r="E1905" s="33"/>
    </row>
    <row r="1906" spans="1:5" x14ac:dyDescent="0.3">
      <c r="A1906" s="33"/>
      <c r="B1906" s="33"/>
      <c r="C1906" s="33"/>
      <c r="D1906" s="33"/>
      <c r="E1906" s="33"/>
    </row>
    <row r="1907" spans="1:5" x14ac:dyDescent="0.3">
      <c r="A1907" s="33"/>
      <c r="B1907" s="33"/>
      <c r="C1907" s="33"/>
      <c r="D1907" s="33"/>
      <c r="E1907" s="33"/>
    </row>
    <row r="1908" spans="1:5" x14ac:dyDescent="0.3">
      <c r="A1908" s="33"/>
      <c r="B1908" s="33"/>
      <c r="C1908" s="33"/>
      <c r="D1908" s="33"/>
      <c r="E1908" s="33"/>
    </row>
    <row r="1909" spans="1:5" x14ac:dyDescent="0.3">
      <c r="A1909" s="33"/>
      <c r="B1909" s="33"/>
      <c r="C1909" s="33"/>
      <c r="D1909" s="33"/>
      <c r="E1909" s="33"/>
    </row>
    <row r="1910" spans="1:5" x14ac:dyDescent="0.3">
      <c r="A1910" s="33"/>
      <c r="B1910" s="33"/>
      <c r="C1910" s="33"/>
      <c r="D1910" s="33"/>
      <c r="E1910" s="33"/>
    </row>
    <row r="1911" spans="1:5" x14ac:dyDescent="0.3">
      <c r="A1911" s="33"/>
      <c r="B1911" s="33"/>
      <c r="C1911" s="33"/>
      <c r="D1911" s="33"/>
      <c r="E1911" s="33"/>
    </row>
    <row r="1912" spans="1:5" x14ac:dyDescent="0.3">
      <c r="A1912" s="33"/>
      <c r="B1912" s="33"/>
      <c r="C1912" s="33"/>
      <c r="D1912" s="33"/>
      <c r="E1912" s="33"/>
    </row>
    <row r="1913" spans="1:5" x14ac:dyDescent="0.3">
      <c r="A1913" s="33"/>
      <c r="B1913" s="33"/>
      <c r="C1913" s="33"/>
      <c r="D1913" s="33"/>
      <c r="E1913" s="33"/>
    </row>
    <row r="1914" spans="1:5" x14ac:dyDescent="0.3">
      <c r="A1914" s="33"/>
      <c r="B1914" s="33"/>
      <c r="C1914" s="33"/>
      <c r="D1914" s="33"/>
      <c r="E1914" s="33"/>
    </row>
    <row r="1915" spans="1:5" x14ac:dyDescent="0.3">
      <c r="A1915" s="33"/>
      <c r="B1915" s="33"/>
      <c r="C1915" s="33"/>
      <c r="D1915" s="33"/>
      <c r="E1915" s="33"/>
    </row>
    <row r="1916" spans="1:5" x14ac:dyDescent="0.3">
      <c r="A1916" s="33"/>
      <c r="B1916" s="33"/>
      <c r="C1916" s="33"/>
      <c r="D1916" s="33"/>
      <c r="E1916" s="33"/>
    </row>
    <row r="1917" spans="1:5" x14ac:dyDescent="0.3">
      <c r="A1917" s="33"/>
      <c r="B1917" s="33"/>
      <c r="C1917" s="33"/>
      <c r="D1917" s="33"/>
      <c r="E1917" s="33"/>
    </row>
    <row r="1918" spans="1:5" x14ac:dyDescent="0.3">
      <c r="A1918" s="33"/>
      <c r="B1918" s="33"/>
      <c r="C1918" s="33"/>
      <c r="D1918" s="33"/>
      <c r="E1918" s="33"/>
    </row>
    <row r="1919" spans="1:5" x14ac:dyDescent="0.3">
      <c r="A1919" s="33"/>
      <c r="B1919" s="33"/>
      <c r="C1919" s="33"/>
      <c r="D1919" s="33"/>
      <c r="E1919" s="33"/>
    </row>
    <row r="1920" spans="1:5" x14ac:dyDescent="0.3">
      <c r="A1920" s="33"/>
      <c r="B1920" s="33"/>
      <c r="C1920" s="33"/>
      <c r="D1920" s="33"/>
      <c r="E1920" s="33"/>
    </row>
    <row r="1921" spans="1:5" x14ac:dyDescent="0.3">
      <c r="A1921" s="33"/>
      <c r="B1921" s="33"/>
      <c r="C1921" s="33"/>
      <c r="D1921" s="33"/>
      <c r="E1921" s="33"/>
    </row>
    <row r="1922" spans="1:5" x14ac:dyDescent="0.3">
      <c r="A1922" s="33"/>
      <c r="B1922" s="33"/>
      <c r="C1922" s="33"/>
      <c r="D1922" s="33"/>
      <c r="E1922" s="33"/>
    </row>
    <row r="1923" spans="1:5" x14ac:dyDescent="0.3">
      <c r="A1923" s="33"/>
      <c r="B1923" s="33"/>
      <c r="C1923" s="33"/>
      <c r="D1923" s="33"/>
      <c r="E1923" s="33"/>
    </row>
    <row r="1924" spans="1:5" x14ac:dyDescent="0.3">
      <c r="A1924" s="33"/>
      <c r="B1924" s="33"/>
      <c r="C1924" s="33"/>
      <c r="D1924" s="33"/>
      <c r="E1924" s="33"/>
    </row>
    <row r="1925" spans="1:5" x14ac:dyDescent="0.3">
      <c r="A1925" s="33"/>
      <c r="B1925" s="33"/>
      <c r="C1925" s="33"/>
      <c r="D1925" s="33"/>
      <c r="E1925" s="33"/>
    </row>
    <row r="1926" spans="1:5" x14ac:dyDescent="0.3">
      <c r="A1926" s="33"/>
      <c r="B1926" s="33"/>
      <c r="C1926" s="33"/>
      <c r="D1926" s="33"/>
      <c r="E1926" s="33"/>
    </row>
    <row r="1927" spans="1:5" x14ac:dyDescent="0.3">
      <c r="A1927" s="33"/>
      <c r="B1927" s="33"/>
      <c r="C1927" s="33"/>
      <c r="D1927" s="33"/>
      <c r="E1927" s="33"/>
    </row>
    <row r="1928" spans="1:5" x14ac:dyDescent="0.3">
      <c r="A1928" s="33"/>
      <c r="B1928" s="33"/>
      <c r="C1928" s="33"/>
      <c r="D1928" s="33"/>
      <c r="E1928" s="33"/>
    </row>
    <row r="1929" spans="1:5" x14ac:dyDescent="0.3">
      <c r="A1929" s="33"/>
      <c r="B1929" s="33"/>
      <c r="C1929" s="33"/>
      <c r="D1929" s="33"/>
      <c r="E1929" s="33"/>
    </row>
    <row r="1930" spans="1:5" x14ac:dyDescent="0.3">
      <c r="A1930" s="33"/>
      <c r="B1930" s="33"/>
      <c r="C1930" s="33"/>
      <c r="D1930" s="33"/>
      <c r="E1930" s="33"/>
    </row>
    <row r="1931" spans="1:5" x14ac:dyDescent="0.3">
      <c r="A1931" s="33"/>
      <c r="B1931" s="33"/>
      <c r="C1931" s="33"/>
      <c r="D1931" s="33"/>
      <c r="E1931" s="33"/>
    </row>
    <row r="1932" spans="1:5" x14ac:dyDescent="0.3">
      <c r="A1932" s="33"/>
      <c r="B1932" s="33"/>
      <c r="C1932" s="33"/>
      <c r="D1932" s="33"/>
      <c r="E1932" s="33"/>
    </row>
    <row r="1933" spans="1:5" x14ac:dyDescent="0.3">
      <c r="A1933" s="33"/>
      <c r="B1933" s="33"/>
      <c r="C1933" s="33"/>
      <c r="D1933" s="33"/>
      <c r="E1933" s="33"/>
    </row>
    <row r="1934" spans="1:5" x14ac:dyDescent="0.3">
      <c r="A1934" s="33"/>
      <c r="B1934" s="33"/>
      <c r="C1934" s="33"/>
      <c r="D1934" s="33"/>
      <c r="E1934" s="33"/>
    </row>
    <row r="1935" spans="1:5" x14ac:dyDescent="0.3">
      <c r="A1935" s="33"/>
      <c r="B1935" s="33"/>
      <c r="C1935" s="33"/>
      <c r="D1935" s="33"/>
      <c r="E1935" s="33"/>
    </row>
    <row r="1936" spans="1:5" x14ac:dyDescent="0.3">
      <c r="A1936" s="33"/>
      <c r="B1936" s="33"/>
      <c r="C1936" s="33"/>
      <c r="D1936" s="33"/>
      <c r="E1936" s="33"/>
    </row>
    <row r="1937" spans="1:5" x14ac:dyDescent="0.3">
      <c r="A1937" s="33"/>
      <c r="B1937" s="33"/>
      <c r="C1937" s="33"/>
      <c r="D1937" s="33"/>
      <c r="E1937" s="33"/>
    </row>
    <row r="1938" spans="1:5" x14ac:dyDescent="0.3">
      <c r="A1938" s="33"/>
      <c r="B1938" s="33"/>
      <c r="C1938" s="33"/>
      <c r="D1938" s="33"/>
      <c r="E1938" s="33"/>
    </row>
    <row r="1939" spans="1:5" x14ac:dyDescent="0.3">
      <c r="A1939" s="33"/>
      <c r="B1939" s="33"/>
      <c r="C1939" s="33"/>
      <c r="D1939" s="33"/>
      <c r="E1939" s="33"/>
    </row>
    <row r="1940" spans="1:5" x14ac:dyDescent="0.3">
      <c r="A1940" s="33"/>
      <c r="B1940" s="33"/>
      <c r="C1940" s="33"/>
      <c r="D1940" s="33"/>
      <c r="E1940" s="33"/>
    </row>
    <row r="1941" spans="1:5" x14ac:dyDescent="0.3">
      <c r="A1941" s="33"/>
      <c r="B1941" s="33"/>
      <c r="C1941" s="33"/>
      <c r="D1941" s="33"/>
      <c r="E1941" s="33"/>
    </row>
    <row r="1942" spans="1:5" x14ac:dyDescent="0.3">
      <c r="A1942" s="33"/>
      <c r="B1942" s="33"/>
      <c r="C1942" s="33"/>
      <c r="D1942" s="33"/>
      <c r="E1942" s="33"/>
    </row>
    <row r="1943" spans="1:5" x14ac:dyDescent="0.3">
      <c r="A1943" s="33"/>
      <c r="B1943" s="33"/>
      <c r="C1943" s="33"/>
      <c r="D1943" s="33"/>
      <c r="E1943" s="33"/>
    </row>
    <row r="1944" spans="1:5" x14ac:dyDescent="0.3">
      <c r="A1944" s="33"/>
      <c r="B1944" s="33"/>
      <c r="C1944" s="33"/>
      <c r="D1944" s="33"/>
      <c r="E1944" s="33"/>
    </row>
    <row r="1945" spans="1:5" x14ac:dyDescent="0.3">
      <c r="A1945" s="33"/>
      <c r="B1945" s="33"/>
      <c r="C1945" s="33"/>
      <c r="D1945" s="33"/>
      <c r="E1945" s="33"/>
    </row>
    <row r="1946" spans="1:5" x14ac:dyDescent="0.3">
      <c r="A1946" s="33"/>
      <c r="B1946" s="33"/>
      <c r="C1946" s="33"/>
      <c r="D1946" s="33"/>
      <c r="E1946" s="33"/>
    </row>
    <row r="1947" spans="1:5" x14ac:dyDescent="0.3">
      <c r="A1947" s="33"/>
      <c r="B1947" s="33"/>
      <c r="C1947" s="33"/>
      <c r="D1947" s="33"/>
      <c r="E1947" s="33"/>
    </row>
    <row r="1948" spans="1:5" x14ac:dyDescent="0.3">
      <c r="A1948" s="33"/>
      <c r="B1948" s="33"/>
      <c r="C1948" s="33"/>
      <c r="D1948" s="33"/>
      <c r="E1948" s="33"/>
    </row>
    <row r="1949" spans="1:5" x14ac:dyDescent="0.3">
      <c r="A1949" s="33"/>
      <c r="B1949" s="33"/>
      <c r="C1949" s="33"/>
      <c r="D1949" s="33"/>
      <c r="E1949" s="33"/>
    </row>
    <row r="1950" spans="1:5" x14ac:dyDescent="0.3">
      <c r="A1950" s="33"/>
      <c r="B1950" s="33"/>
      <c r="C1950" s="33"/>
      <c r="D1950" s="33"/>
      <c r="E1950" s="33"/>
    </row>
    <row r="1951" spans="1:5" x14ac:dyDescent="0.3">
      <c r="A1951" s="33"/>
      <c r="B1951" s="33"/>
      <c r="C1951" s="33"/>
      <c r="D1951" s="33"/>
      <c r="E1951" s="33"/>
    </row>
    <row r="1952" spans="1:5" x14ac:dyDescent="0.3">
      <c r="A1952" s="33"/>
      <c r="B1952" s="33"/>
      <c r="C1952" s="33"/>
      <c r="D1952" s="33"/>
      <c r="E1952" s="33"/>
    </row>
    <row r="1953" spans="1:5" x14ac:dyDescent="0.3">
      <c r="A1953" s="33"/>
      <c r="B1953" s="33"/>
      <c r="C1953" s="33"/>
      <c r="D1953" s="33"/>
      <c r="E1953" s="33"/>
    </row>
    <row r="1954" spans="1:5" x14ac:dyDescent="0.3">
      <c r="A1954" s="33"/>
      <c r="B1954" s="33"/>
      <c r="C1954" s="33"/>
      <c r="D1954" s="33"/>
      <c r="E1954" s="33"/>
    </row>
    <row r="1955" spans="1:5" x14ac:dyDescent="0.3">
      <c r="A1955" s="33"/>
      <c r="B1955" s="33"/>
      <c r="C1955" s="33"/>
      <c r="D1955" s="33"/>
      <c r="E1955" s="33"/>
    </row>
    <row r="1956" spans="1:5" x14ac:dyDescent="0.3">
      <c r="A1956" s="33"/>
      <c r="B1956" s="33"/>
      <c r="C1956" s="33"/>
      <c r="D1956" s="33"/>
      <c r="E1956" s="33"/>
    </row>
    <row r="1957" spans="1:5" x14ac:dyDescent="0.3">
      <c r="A1957" s="33"/>
      <c r="B1957" s="33"/>
      <c r="C1957" s="33"/>
      <c r="D1957" s="33"/>
      <c r="E1957" s="33"/>
    </row>
    <row r="1958" spans="1:5" x14ac:dyDescent="0.3">
      <c r="A1958" s="33"/>
      <c r="B1958" s="33"/>
      <c r="C1958" s="33"/>
      <c r="D1958" s="33"/>
      <c r="E1958" s="33"/>
    </row>
    <row r="1959" spans="1:5" x14ac:dyDescent="0.3">
      <c r="A1959" s="33"/>
      <c r="B1959" s="33"/>
      <c r="C1959" s="33"/>
      <c r="D1959" s="33"/>
      <c r="E1959" s="33"/>
    </row>
    <row r="1960" spans="1:5" x14ac:dyDescent="0.3">
      <c r="A1960" s="33"/>
      <c r="B1960" s="33"/>
      <c r="C1960" s="33"/>
      <c r="D1960" s="33"/>
      <c r="E1960" s="33"/>
    </row>
    <row r="1961" spans="1:5" x14ac:dyDescent="0.3">
      <c r="A1961" s="33"/>
      <c r="B1961" s="33"/>
      <c r="C1961" s="33"/>
      <c r="D1961" s="33"/>
      <c r="E1961" s="33"/>
    </row>
    <row r="1962" spans="1:5" x14ac:dyDescent="0.3">
      <c r="A1962" s="33"/>
      <c r="B1962" s="33"/>
      <c r="C1962" s="33"/>
      <c r="D1962" s="33"/>
      <c r="E1962" s="33"/>
    </row>
    <row r="1963" spans="1:5" x14ac:dyDescent="0.3">
      <c r="A1963" s="33"/>
      <c r="B1963" s="33"/>
      <c r="C1963" s="33"/>
      <c r="D1963" s="33"/>
      <c r="E1963" s="33"/>
    </row>
    <row r="1964" spans="1:5" x14ac:dyDescent="0.3">
      <c r="A1964" s="33"/>
      <c r="B1964" s="33"/>
      <c r="C1964" s="33"/>
      <c r="D1964" s="33"/>
      <c r="E1964" s="33"/>
    </row>
    <row r="1965" spans="1:5" x14ac:dyDescent="0.3">
      <c r="A1965" s="33"/>
      <c r="B1965" s="33"/>
      <c r="C1965" s="33"/>
      <c r="D1965" s="33"/>
      <c r="E1965" s="33"/>
    </row>
    <row r="1966" spans="1:5" x14ac:dyDescent="0.3">
      <c r="A1966" s="33"/>
      <c r="B1966" s="33"/>
      <c r="C1966" s="33"/>
      <c r="D1966" s="33"/>
      <c r="E1966" s="33"/>
    </row>
    <row r="1967" spans="1:5" x14ac:dyDescent="0.3">
      <c r="A1967" s="33"/>
      <c r="B1967" s="33"/>
      <c r="C1967" s="33"/>
      <c r="D1967" s="33"/>
      <c r="E1967" s="33"/>
    </row>
    <row r="1968" spans="1:5" x14ac:dyDescent="0.3">
      <c r="A1968" s="33"/>
      <c r="B1968" s="33"/>
      <c r="C1968" s="33"/>
      <c r="D1968" s="33"/>
      <c r="E1968" s="33"/>
    </row>
    <row r="1969" spans="1:5" x14ac:dyDescent="0.3">
      <c r="A1969" s="33"/>
      <c r="B1969" s="33"/>
      <c r="C1969" s="33"/>
      <c r="D1969" s="33"/>
      <c r="E1969" s="33"/>
    </row>
    <row r="1970" spans="1:5" x14ac:dyDescent="0.3">
      <c r="A1970" s="33"/>
      <c r="B1970" s="33"/>
      <c r="C1970" s="33"/>
      <c r="D1970" s="33"/>
      <c r="E1970" s="33"/>
    </row>
    <row r="1971" spans="1:5" x14ac:dyDescent="0.3">
      <c r="A1971" s="33"/>
      <c r="B1971" s="33"/>
      <c r="C1971" s="33"/>
      <c r="D1971" s="33"/>
      <c r="E1971" s="33"/>
    </row>
    <row r="1972" spans="1:5" x14ac:dyDescent="0.3">
      <c r="A1972" s="33"/>
      <c r="B1972" s="33"/>
      <c r="C1972" s="33"/>
      <c r="D1972" s="33"/>
      <c r="E1972" s="33"/>
    </row>
    <row r="1973" spans="1:5" x14ac:dyDescent="0.3">
      <c r="A1973" s="33"/>
      <c r="B1973" s="33"/>
      <c r="C1973" s="33"/>
      <c r="D1973" s="33"/>
      <c r="E1973" s="33"/>
    </row>
    <row r="1974" spans="1:5" x14ac:dyDescent="0.3">
      <c r="A1974" s="33"/>
      <c r="B1974" s="33"/>
      <c r="C1974" s="33"/>
      <c r="D1974" s="33"/>
      <c r="E1974" s="33"/>
    </row>
    <row r="1975" spans="1:5" x14ac:dyDescent="0.3">
      <c r="A1975" s="33"/>
      <c r="B1975" s="33"/>
      <c r="C1975" s="33"/>
      <c r="D1975" s="33"/>
      <c r="E1975" s="33"/>
    </row>
    <row r="1976" spans="1:5" x14ac:dyDescent="0.3">
      <c r="A1976" s="33"/>
      <c r="B1976" s="33"/>
      <c r="C1976" s="33"/>
      <c r="D1976" s="33"/>
      <c r="E1976" s="33"/>
    </row>
    <row r="1977" spans="1:5" x14ac:dyDescent="0.3">
      <c r="A1977" s="33"/>
      <c r="B1977" s="33"/>
      <c r="C1977" s="33"/>
      <c r="D1977" s="33"/>
      <c r="E1977" s="33"/>
    </row>
    <row r="1978" spans="1:5" x14ac:dyDescent="0.3">
      <c r="A1978" s="33"/>
      <c r="B1978" s="33"/>
      <c r="C1978" s="33"/>
      <c r="D1978" s="33"/>
      <c r="E1978" s="33"/>
    </row>
    <row r="1979" spans="1:5" x14ac:dyDescent="0.3">
      <c r="A1979" s="33"/>
      <c r="B1979" s="33"/>
      <c r="C1979" s="33"/>
      <c r="D1979" s="33"/>
      <c r="E1979" s="33"/>
    </row>
    <row r="1980" spans="1:5" x14ac:dyDescent="0.3">
      <c r="A1980" s="33"/>
      <c r="B1980" s="33"/>
      <c r="C1980" s="33"/>
      <c r="D1980" s="33"/>
      <c r="E1980" s="33"/>
    </row>
    <row r="1981" spans="1:5" x14ac:dyDescent="0.3">
      <c r="A1981" s="33"/>
      <c r="B1981" s="33"/>
      <c r="C1981" s="33"/>
      <c r="D1981" s="33"/>
      <c r="E1981" s="33"/>
    </row>
    <row r="1982" spans="1:5" x14ac:dyDescent="0.3">
      <c r="A1982" s="33"/>
      <c r="B1982" s="33"/>
      <c r="C1982" s="33"/>
      <c r="D1982" s="33"/>
      <c r="E1982" s="33"/>
    </row>
    <row r="1983" spans="1:5" x14ac:dyDescent="0.3">
      <c r="A1983" s="33"/>
      <c r="B1983" s="33"/>
      <c r="C1983" s="33"/>
      <c r="D1983" s="33"/>
      <c r="E1983" s="33"/>
    </row>
    <row r="1984" spans="1:5" x14ac:dyDescent="0.3">
      <c r="A1984" s="33"/>
      <c r="B1984" s="33"/>
      <c r="C1984" s="33"/>
      <c r="D1984" s="33"/>
      <c r="E1984" s="33"/>
    </row>
    <row r="1985" spans="1:5" x14ac:dyDescent="0.3">
      <c r="A1985" s="33"/>
      <c r="B1985" s="33"/>
      <c r="C1985" s="33"/>
      <c r="D1985" s="33"/>
      <c r="E1985" s="33"/>
    </row>
    <row r="1986" spans="1:5" x14ac:dyDescent="0.3">
      <c r="A1986" s="33"/>
      <c r="B1986" s="33"/>
      <c r="C1986" s="33"/>
      <c r="D1986" s="33"/>
      <c r="E1986" s="33"/>
    </row>
    <row r="1987" spans="1:5" x14ac:dyDescent="0.3">
      <c r="A1987" s="33"/>
      <c r="B1987" s="33"/>
      <c r="C1987" s="33"/>
      <c r="D1987" s="33"/>
      <c r="E1987" s="33"/>
    </row>
    <row r="1988" spans="1:5" x14ac:dyDescent="0.3">
      <c r="A1988" s="33"/>
      <c r="B1988" s="33"/>
      <c r="C1988" s="33"/>
      <c r="D1988" s="33"/>
      <c r="E1988" s="33"/>
    </row>
    <row r="1989" spans="1:5" x14ac:dyDescent="0.3">
      <c r="A1989" s="33"/>
      <c r="B1989" s="33"/>
      <c r="C1989" s="33"/>
      <c r="D1989" s="33"/>
      <c r="E1989" s="33"/>
    </row>
    <row r="1990" spans="1:5" x14ac:dyDescent="0.3">
      <c r="A1990" s="33"/>
      <c r="B1990" s="33"/>
      <c r="C1990" s="33"/>
      <c r="D1990" s="33"/>
      <c r="E1990" s="33"/>
    </row>
    <row r="1991" spans="1:5" x14ac:dyDescent="0.3">
      <c r="A1991" s="33"/>
      <c r="B1991" s="33"/>
      <c r="C1991" s="33"/>
      <c r="D1991" s="33"/>
      <c r="E1991" s="33"/>
    </row>
    <row r="1992" spans="1:5" x14ac:dyDescent="0.3">
      <c r="A1992" s="33"/>
      <c r="B1992" s="33"/>
      <c r="C1992" s="33"/>
      <c r="D1992" s="33"/>
      <c r="E1992" s="33"/>
    </row>
    <row r="1993" spans="1:5" x14ac:dyDescent="0.3">
      <c r="A1993" s="33"/>
      <c r="B1993" s="33"/>
      <c r="C1993" s="33"/>
      <c r="D1993" s="33"/>
      <c r="E1993" s="33"/>
    </row>
    <row r="1994" spans="1:5" x14ac:dyDescent="0.3">
      <c r="A1994" s="33"/>
      <c r="B1994" s="33"/>
      <c r="C1994" s="33"/>
      <c r="D1994" s="33"/>
      <c r="E1994" s="33"/>
    </row>
    <row r="1995" spans="1:5" x14ac:dyDescent="0.3">
      <c r="A1995" s="33"/>
      <c r="B1995" s="33"/>
      <c r="C1995" s="33"/>
      <c r="D1995" s="33"/>
      <c r="E1995" s="33"/>
    </row>
    <row r="1996" spans="1:5" x14ac:dyDescent="0.3">
      <c r="A1996" s="33"/>
      <c r="B1996" s="33"/>
      <c r="C1996" s="33"/>
      <c r="D1996" s="33"/>
      <c r="E1996" s="33"/>
    </row>
    <row r="1997" spans="1:5" x14ac:dyDescent="0.3">
      <c r="A1997" s="33"/>
      <c r="B1997" s="33"/>
      <c r="C1997" s="33"/>
      <c r="D1997" s="33"/>
      <c r="E1997" s="33"/>
    </row>
    <row r="1998" spans="1:5" x14ac:dyDescent="0.3">
      <c r="A1998" s="33"/>
      <c r="B1998" s="33"/>
      <c r="C1998" s="33"/>
      <c r="D1998" s="33"/>
      <c r="E1998" s="33"/>
    </row>
    <row r="1999" spans="1:5" x14ac:dyDescent="0.3">
      <c r="A1999" s="33"/>
      <c r="B1999" s="33"/>
      <c r="C1999" s="33"/>
      <c r="D1999" s="33"/>
      <c r="E1999" s="33"/>
    </row>
    <row r="2000" spans="1:5" x14ac:dyDescent="0.3">
      <c r="A2000" s="33"/>
      <c r="B2000" s="33"/>
      <c r="C2000" s="33"/>
      <c r="D2000" s="33"/>
      <c r="E2000" s="33"/>
    </row>
    <row r="2001" spans="1:5" x14ac:dyDescent="0.3">
      <c r="A2001" s="33"/>
      <c r="B2001" s="33"/>
      <c r="C2001" s="33"/>
      <c r="D2001" s="33"/>
      <c r="E2001" s="33"/>
    </row>
  </sheetData>
  <sheetProtection sheet="1" objects="1" formatCells="0" formatColumns="0" formatRows="0" sort="0" autoFilter="0"/>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38651423-B44A-4E44-B517-72082D574FDB}">
          <x14:formula1>
            <xm:f>Model!$A$19:$A$22</xm:f>
          </x14:formula1>
          <xm:sqref>B2:B2001</xm:sqref>
        </x14:dataValidation>
        <x14:dataValidation type="list" allowBlank="1" showInputMessage="1" showErrorMessage="1" xr:uid="{00AB4F91-EA1A-44EF-BEAC-E774CDB3EFBA}">
          <x14:formula1>
            <xm:f>Model!$A$25:$A$28</xm:f>
          </x14:formula1>
          <xm:sqref>C2:C2001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D79CF-B18B-424F-8581-04587C916074}">
  <dimension ref="A1:F1005"/>
  <sheetViews>
    <sheetView workbookViewId="0"/>
  </sheetViews>
  <sheetFormatPr defaultRowHeight="14.4" x14ac:dyDescent="0.3"/>
  <cols>
    <col min="1" max="1" width="20.77734375" style="2" customWidth="1"/>
    <col min="2" max="3" width="8.88671875" style="2"/>
    <col min="4" max="4" width="20.77734375" style="2" customWidth="1"/>
    <col min="5" max="5" width="10.77734375" style="2" customWidth="1"/>
    <col min="6" max="16384" width="8.88671875" style="2"/>
  </cols>
  <sheetData>
    <row r="1" spans="1:6" ht="46.8" x14ac:dyDescent="0.3">
      <c r="A1" s="26" t="s">
        <v>162</v>
      </c>
    </row>
    <row r="2" spans="1:6" ht="207" customHeight="1" x14ac:dyDescent="0.3">
      <c r="A2" s="49" t="s">
        <v>163</v>
      </c>
      <c r="B2" s="49"/>
      <c r="C2" s="49"/>
      <c r="D2" s="49"/>
      <c r="E2" s="49"/>
      <c r="F2" s="49"/>
    </row>
    <row r="4" spans="1:6" ht="165.6" customHeight="1" x14ac:dyDescent="0.3">
      <c r="A4" s="50" t="s">
        <v>164</v>
      </c>
      <c r="B4" s="50"/>
      <c r="D4" s="50" t="s">
        <v>165</v>
      </c>
      <c r="E4" s="50"/>
      <c r="F4" s="50"/>
    </row>
    <row r="5" spans="1:6" x14ac:dyDescent="0.3">
      <c r="A5" s="27" t="s">
        <v>166</v>
      </c>
      <c r="D5" s="27" t="s">
        <v>167</v>
      </c>
      <c r="E5" s="27" t="s">
        <v>168</v>
      </c>
    </row>
    <row r="6" spans="1:6" x14ac:dyDescent="0.3">
      <c r="A6" s="28" t="s">
        <v>47</v>
      </c>
      <c r="B6" s="28"/>
      <c r="C6" s="28"/>
      <c r="D6" s="28" t="s">
        <v>121</v>
      </c>
      <c r="E6" s="28">
        <v>0.71</v>
      </c>
    </row>
    <row r="7" spans="1:6" x14ac:dyDescent="0.3">
      <c r="A7" s="28" t="s">
        <v>50</v>
      </c>
      <c r="B7" s="28"/>
      <c r="C7" s="28"/>
      <c r="D7" s="28" t="s">
        <v>126</v>
      </c>
      <c r="E7" s="28">
        <v>0.2</v>
      </c>
    </row>
    <row r="8" spans="1:6" x14ac:dyDescent="0.3">
      <c r="A8" s="28" t="s">
        <v>67</v>
      </c>
      <c r="B8" s="28"/>
      <c r="C8" s="28"/>
      <c r="D8" s="28" t="s">
        <v>130</v>
      </c>
      <c r="E8" s="28">
        <v>0.04</v>
      </c>
    </row>
    <row r="9" spans="1:6" x14ac:dyDescent="0.3">
      <c r="A9" s="28" t="s">
        <v>78</v>
      </c>
      <c r="B9" s="28"/>
      <c r="C9" s="28"/>
      <c r="D9" s="28" t="s">
        <v>133</v>
      </c>
      <c r="E9" s="28">
        <v>0.88</v>
      </c>
    </row>
    <row r="10" spans="1:6" x14ac:dyDescent="0.3">
      <c r="A10" s="28" t="s">
        <v>84</v>
      </c>
      <c r="B10" s="28"/>
      <c r="C10" s="28"/>
      <c r="D10" s="28" t="s">
        <v>136</v>
      </c>
      <c r="E10" s="28">
        <v>0.12</v>
      </c>
    </row>
    <row r="11" spans="1:6" x14ac:dyDescent="0.3">
      <c r="A11" s="28" t="s">
        <v>121</v>
      </c>
      <c r="B11" s="28"/>
      <c r="C11" s="28"/>
      <c r="D11" s="28" t="s">
        <v>138</v>
      </c>
      <c r="E11" s="28">
        <v>0.01</v>
      </c>
    </row>
    <row r="12" spans="1:6" x14ac:dyDescent="0.3">
      <c r="A12" s="28" t="s">
        <v>133</v>
      </c>
      <c r="B12" s="28"/>
      <c r="C12" s="28"/>
      <c r="D12" s="28" t="s">
        <v>142</v>
      </c>
      <c r="E12" s="28">
        <v>3.0000000000000001E-3</v>
      </c>
    </row>
    <row r="13" spans="1:6" x14ac:dyDescent="0.3">
      <c r="A13" s="28"/>
      <c r="B13" s="28"/>
      <c r="C13" s="28"/>
      <c r="D13" s="28" t="s">
        <v>145</v>
      </c>
      <c r="E13" s="28">
        <v>0.95</v>
      </c>
    </row>
    <row r="14" spans="1:6" x14ac:dyDescent="0.3">
      <c r="A14" s="28"/>
      <c r="B14" s="28"/>
      <c r="C14" s="28"/>
      <c r="D14" s="28"/>
      <c r="E14" s="28"/>
    </row>
    <row r="15" spans="1:6" x14ac:dyDescent="0.3">
      <c r="A15" s="28"/>
      <c r="B15" s="28"/>
      <c r="C15" s="28"/>
      <c r="D15" s="28"/>
      <c r="E15" s="28"/>
    </row>
    <row r="16" spans="1:6" x14ac:dyDescent="0.3">
      <c r="A16" s="28"/>
      <c r="B16" s="28"/>
      <c r="C16" s="28"/>
      <c r="D16" s="28"/>
      <c r="E16" s="28"/>
    </row>
    <row r="17" spans="1:5" x14ac:dyDescent="0.3">
      <c r="A17" s="28"/>
      <c r="B17" s="28"/>
      <c r="C17" s="28"/>
      <c r="D17" s="28"/>
      <c r="E17" s="28"/>
    </row>
    <row r="18" spans="1:5" x14ac:dyDescent="0.3">
      <c r="A18" s="28"/>
      <c r="B18" s="28"/>
      <c r="C18" s="28"/>
      <c r="D18" s="28"/>
      <c r="E18" s="28"/>
    </row>
    <row r="19" spans="1:5" x14ac:dyDescent="0.3">
      <c r="A19" s="28"/>
      <c r="B19" s="28"/>
      <c r="C19" s="28"/>
      <c r="D19" s="28"/>
      <c r="E19" s="28"/>
    </row>
    <row r="20" spans="1:5" x14ac:dyDescent="0.3">
      <c r="A20" s="28"/>
      <c r="B20" s="28"/>
      <c r="C20" s="28"/>
      <c r="D20" s="28"/>
      <c r="E20" s="28"/>
    </row>
    <row r="21" spans="1:5" x14ac:dyDescent="0.3">
      <c r="A21" s="28"/>
      <c r="B21" s="28"/>
      <c r="C21" s="28"/>
      <c r="D21" s="28"/>
      <c r="E21" s="28"/>
    </row>
    <row r="22" spans="1:5" x14ac:dyDescent="0.3">
      <c r="A22" s="28"/>
      <c r="B22" s="28"/>
      <c r="C22" s="28"/>
      <c r="D22" s="28"/>
      <c r="E22" s="28"/>
    </row>
    <row r="23" spans="1:5" x14ac:dyDescent="0.3">
      <c r="A23" s="28"/>
      <c r="B23" s="28"/>
      <c r="C23" s="28"/>
      <c r="D23" s="28"/>
      <c r="E23" s="28"/>
    </row>
    <row r="24" spans="1:5" x14ac:dyDescent="0.3">
      <c r="A24" s="28"/>
      <c r="B24" s="28"/>
      <c r="C24" s="28"/>
      <c r="D24" s="28"/>
      <c r="E24" s="28"/>
    </row>
    <row r="25" spans="1:5" x14ac:dyDescent="0.3">
      <c r="A25" s="28"/>
      <c r="B25" s="28"/>
      <c r="C25" s="28"/>
      <c r="D25" s="28"/>
      <c r="E25" s="28"/>
    </row>
    <row r="26" spans="1:5" x14ac:dyDescent="0.3">
      <c r="A26" s="28"/>
      <c r="B26" s="28"/>
      <c r="C26" s="28"/>
      <c r="D26" s="28"/>
      <c r="E26" s="28"/>
    </row>
    <row r="27" spans="1:5" x14ac:dyDescent="0.3">
      <c r="A27" s="28"/>
      <c r="B27" s="28"/>
      <c r="C27" s="28"/>
      <c r="D27" s="28"/>
      <c r="E27" s="28"/>
    </row>
    <row r="28" spans="1:5" x14ac:dyDescent="0.3">
      <c r="A28" s="28"/>
      <c r="B28" s="28"/>
      <c r="C28" s="28"/>
      <c r="D28" s="28"/>
      <c r="E28" s="28"/>
    </row>
    <row r="29" spans="1:5" x14ac:dyDescent="0.3">
      <c r="A29" s="28"/>
      <c r="B29" s="28"/>
      <c r="C29" s="28"/>
      <c r="D29" s="28"/>
      <c r="E29" s="28"/>
    </row>
    <row r="30" spans="1:5" x14ac:dyDescent="0.3">
      <c r="A30" s="28"/>
      <c r="B30" s="28"/>
      <c r="C30" s="28"/>
      <c r="D30" s="28"/>
      <c r="E30" s="28"/>
    </row>
    <row r="31" spans="1:5" x14ac:dyDescent="0.3">
      <c r="A31" s="28"/>
      <c r="B31" s="28"/>
      <c r="C31" s="28"/>
      <c r="D31" s="28"/>
      <c r="E31" s="28"/>
    </row>
    <row r="32" spans="1:5" x14ac:dyDescent="0.3">
      <c r="A32" s="28"/>
      <c r="B32" s="28"/>
      <c r="C32" s="28"/>
      <c r="D32" s="28"/>
      <c r="E32" s="28"/>
    </row>
    <row r="33" spans="1:5" x14ac:dyDescent="0.3">
      <c r="A33" s="28"/>
      <c r="B33" s="28"/>
      <c r="C33" s="28"/>
      <c r="D33" s="28"/>
      <c r="E33" s="28"/>
    </row>
    <row r="34" spans="1:5" x14ac:dyDescent="0.3">
      <c r="A34" s="28"/>
      <c r="B34" s="28"/>
      <c r="C34" s="28"/>
      <c r="D34" s="28"/>
      <c r="E34" s="28"/>
    </row>
    <row r="35" spans="1:5" x14ac:dyDescent="0.3">
      <c r="A35" s="28"/>
      <c r="B35" s="28"/>
      <c r="C35" s="28"/>
      <c r="D35" s="28"/>
      <c r="E35" s="28"/>
    </row>
    <row r="36" spans="1:5" x14ac:dyDescent="0.3">
      <c r="A36" s="28"/>
      <c r="B36" s="28"/>
      <c r="C36" s="28"/>
      <c r="D36" s="28"/>
      <c r="E36" s="28"/>
    </row>
    <row r="37" spans="1:5" x14ac:dyDescent="0.3">
      <c r="A37" s="28"/>
      <c r="B37" s="28"/>
      <c r="C37" s="28"/>
      <c r="D37" s="28"/>
      <c r="E37" s="28"/>
    </row>
    <row r="38" spans="1:5" x14ac:dyDescent="0.3">
      <c r="A38" s="28"/>
      <c r="B38" s="28"/>
      <c r="C38" s="28"/>
      <c r="D38" s="28"/>
      <c r="E38" s="28"/>
    </row>
    <row r="39" spans="1:5" x14ac:dyDescent="0.3">
      <c r="A39" s="28"/>
      <c r="B39" s="28"/>
      <c r="C39" s="28"/>
      <c r="D39" s="28"/>
      <c r="E39" s="28"/>
    </row>
    <row r="40" spans="1:5" x14ac:dyDescent="0.3">
      <c r="A40" s="28"/>
      <c r="B40" s="28"/>
      <c r="C40" s="28"/>
      <c r="D40" s="28"/>
      <c r="E40" s="28"/>
    </row>
    <row r="41" spans="1:5" x14ac:dyDescent="0.3">
      <c r="A41" s="28"/>
      <c r="B41" s="28"/>
      <c r="C41" s="28"/>
      <c r="D41" s="28"/>
      <c r="E41" s="28"/>
    </row>
    <row r="42" spans="1:5" x14ac:dyDescent="0.3">
      <c r="A42" s="28"/>
      <c r="B42" s="28"/>
      <c r="C42" s="28"/>
      <c r="D42" s="28"/>
      <c r="E42" s="28"/>
    </row>
    <row r="43" spans="1:5" x14ac:dyDescent="0.3">
      <c r="A43" s="28"/>
      <c r="B43" s="28"/>
      <c r="C43" s="28"/>
      <c r="D43" s="28"/>
      <c r="E43" s="28"/>
    </row>
    <row r="44" spans="1:5" x14ac:dyDescent="0.3">
      <c r="A44" s="28"/>
      <c r="B44" s="28"/>
      <c r="C44" s="28"/>
      <c r="D44" s="28"/>
      <c r="E44" s="28"/>
    </row>
    <row r="45" spans="1:5" x14ac:dyDescent="0.3">
      <c r="A45" s="28"/>
      <c r="B45" s="28"/>
      <c r="C45" s="28"/>
      <c r="D45" s="28"/>
      <c r="E45" s="28"/>
    </row>
    <row r="46" spans="1:5" x14ac:dyDescent="0.3">
      <c r="A46" s="28"/>
      <c r="B46" s="28"/>
      <c r="C46" s="28"/>
      <c r="D46" s="28"/>
      <c r="E46" s="28"/>
    </row>
    <row r="47" spans="1:5" x14ac:dyDescent="0.3">
      <c r="A47" s="28"/>
      <c r="B47" s="28"/>
      <c r="C47" s="28"/>
      <c r="D47" s="28"/>
      <c r="E47" s="28"/>
    </row>
    <row r="48" spans="1:5" x14ac:dyDescent="0.3">
      <c r="A48" s="28"/>
      <c r="B48" s="28"/>
      <c r="C48" s="28"/>
      <c r="D48" s="28"/>
      <c r="E48" s="28"/>
    </row>
    <row r="49" spans="1:5" x14ac:dyDescent="0.3">
      <c r="A49" s="28"/>
      <c r="B49" s="28"/>
      <c r="C49" s="28"/>
      <c r="D49" s="28"/>
      <c r="E49" s="28"/>
    </row>
    <row r="50" spans="1:5" x14ac:dyDescent="0.3">
      <c r="A50" s="28"/>
      <c r="B50" s="28"/>
      <c r="C50" s="28"/>
      <c r="D50" s="28"/>
      <c r="E50" s="28"/>
    </row>
    <row r="51" spans="1:5" x14ac:dyDescent="0.3">
      <c r="A51" s="28"/>
      <c r="B51" s="28"/>
      <c r="C51" s="28"/>
      <c r="D51" s="28"/>
      <c r="E51" s="28"/>
    </row>
    <row r="52" spans="1:5" x14ac:dyDescent="0.3">
      <c r="A52" s="28"/>
      <c r="B52" s="28"/>
      <c r="C52" s="28"/>
      <c r="D52" s="28"/>
      <c r="E52" s="28"/>
    </row>
    <row r="53" spans="1:5" x14ac:dyDescent="0.3">
      <c r="A53" s="28"/>
      <c r="B53" s="28"/>
      <c r="C53" s="28"/>
      <c r="D53" s="28"/>
      <c r="E53" s="28"/>
    </row>
    <row r="54" spans="1:5" x14ac:dyDescent="0.3">
      <c r="A54" s="28"/>
      <c r="B54" s="28"/>
      <c r="C54" s="28"/>
      <c r="D54" s="28"/>
      <c r="E54" s="28"/>
    </row>
    <row r="55" spans="1:5" x14ac:dyDescent="0.3">
      <c r="A55" s="28"/>
      <c r="B55" s="28"/>
      <c r="C55" s="28"/>
      <c r="D55" s="28"/>
      <c r="E55" s="28"/>
    </row>
    <row r="56" spans="1:5" x14ac:dyDescent="0.3">
      <c r="A56" s="28"/>
      <c r="B56" s="28"/>
      <c r="C56" s="28"/>
      <c r="D56" s="28"/>
      <c r="E56" s="28"/>
    </row>
    <row r="57" spans="1:5" x14ac:dyDescent="0.3">
      <c r="A57" s="28"/>
      <c r="B57" s="28"/>
      <c r="C57" s="28"/>
      <c r="D57" s="28"/>
      <c r="E57" s="28"/>
    </row>
    <row r="58" spans="1:5" x14ac:dyDescent="0.3">
      <c r="A58" s="28"/>
      <c r="B58" s="28"/>
      <c r="C58" s="28"/>
      <c r="D58" s="28"/>
      <c r="E58" s="28"/>
    </row>
    <row r="59" spans="1:5" x14ac:dyDescent="0.3">
      <c r="A59" s="28"/>
      <c r="B59" s="28"/>
      <c r="C59" s="28"/>
      <c r="D59" s="28"/>
      <c r="E59" s="28"/>
    </row>
    <row r="60" spans="1:5" x14ac:dyDescent="0.3">
      <c r="A60" s="28"/>
      <c r="B60" s="28"/>
      <c r="C60" s="28"/>
      <c r="D60" s="28"/>
      <c r="E60" s="28"/>
    </row>
    <row r="61" spans="1:5" x14ac:dyDescent="0.3">
      <c r="A61" s="28"/>
      <c r="B61" s="28"/>
      <c r="C61" s="28"/>
      <c r="D61" s="28"/>
      <c r="E61" s="28"/>
    </row>
    <row r="62" spans="1:5" x14ac:dyDescent="0.3">
      <c r="A62" s="28"/>
      <c r="B62" s="28"/>
      <c r="C62" s="28"/>
      <c r="D62" s="28"/>
      <c r="E62" s="28"/>
    </row>
    <row r="63" spans="1:5" x14ac:dyDescent="0.3">
      <c r="A63" s="28"/>
      <c r="B63" s="28"/>
      <c r="C63" s="28"/>
      <c r="D63" s="28"/>
      <c r="E63" s="28"/>
    </row>
    <row r="64" spans="1:5" x14ac:dyDescent="0.3">
      <c r="A64" s="28"/>
      <c r="B64" s="28"/>
      <c r="C64" s="28"/>
      <c r="D64" s="28"/>
      <c r="E64" s="28"/>
    </row>
    <row r="65" spans="1:5" x14ac:dyDescent="0.3">
      <c r="A65" s="28"/>
      <c r="B65" s="28"/>
      <c r="C65" s="28"/>
      <c r="D65" s="28"/>
      <c r="E65" s="28"/>
    </row>
    <row r="66" spans="1:5" x14ac:dyDescent="0.3">
      <c r="A66" s="28"/>
      <c r="B66" s="28"/>
      <c r="C66" s="28"/>
      <c r="D66" s="28"/>
      <c r="E66" s="28"/>
    </row>
    <row r="67" spans="1:5" x14ac:dyDescent="0.3">
      <c r="A67" s="28"/>
      <c r="B67" s="28"/>
      <c r="C67" s="28"/>
      <c r="D67" s="28"/>
      <c r="E67" s="28"/>
    </row>
    <row r="68" spans="1:5" x14ac:dyDescent="0.3">
      <c r="A68" s="28"/>
      <c r="B68" s="28"/>
      <c r="C68" s="28"/>
      <c r="D68" s="28"/>
      <c r="E68" s="28"/>
    </row>
    <row r="69" spans="1:5" x14ac:dyDescent="0.3">
      <c r="A69" s="28"/>
      <c r="B69" s="28"/>
      <c r="C69" s="28"/>
      <c r="D69" s="28"/>
      <c r="E69" s="28"/>
    </row>
    <row r="70" spans="1:5" x14ac:dyDescent="0.3">
      <c r="A70" s="28"/>
      <c r="B70" s="28"/>
      <c r="C70" s="28"/>
      <c r="D70" s="28"/>
      <c r="E70" s="28"/>
    </row>
    <row r="71" spans="1:5" x14ac:dyDescent="0.3">
      <c r="A71" s="28"/>
      <c r="B71" s="28"/>
      <c r="C71" s="28"/>
      <c r="D71" s="28"/>
      <c r="E71" s="28"/>
    </row>
    <row r="72" spans="1:5" x14ac:dyDescent="0.3">
      <c r="A72" s="28"/>
      <c r="B72" s="28"/>
      <c r="C72" s="28"/>
      <c r="D72" s="28"/>
      <c r="E72" s="28"/>
    </row>
    <row r="73" spans="1:5" x14ac:dyDescent="0.3">
      <c r="A73" s="28"/>
      <c r="B73" s="28"/>
      <c r="C73" s="28"/>
      <c r="D73" s="28"/>
      <c r="E73" s="28"/>
    </row>
    <row r="74" spans="1:5" x14ac:dyDescent="0.3">
      <c r="A74" s="28"/>
      <c r="B74" s="28"/>
      <c r="C74" s="28"/>
      <c r="D74" s="28"/>
      <c r="E74" s="28"/>
    </row>
    <row r="75" spans="1:5" x14ac:dyDescent="0.3">
      <c r="A75" s="28"/>
      <c r="B75" s="28"/>
      <c r="C75" s="28"/>
      <c r="D75" s="28"/>
      <c r="E75" s="28"/>
    </row>
    <row r="76" spans="1:5" x14ac:dyDescent="0.3">
      <c r="A76" s="28"/>
      <c r="B76" s="28"/>
      <c r="C76" s="28"/>
      <c r="D76" s="28"/>
      <c r="E76" s="28"/>
    </row>
    <row r="77" spans="1:5" x14ac:dyDescent="0.3">
      <c r="A77" s="28"/>
      <c r="B77" s="28"/>
      <c r="C77" s="28"/>
      <c r="D77" s="28"/>
      <c r="E77" s="28"/>
    </row>
    <row r="78" spans="1:5" x14ac:dyDescent="0.3">
      <c r="A78" s="28"/>
      <c r="B78" s="28"/>
      <c r="C78" s="28"/>
      <c r="D78" s="28"/>
      <c r="E78" s="28"/>
    </row>
    <row r="79" spans="1:5" x14ac:dyDescent="0.3">
      <c r="A79" s="28"/>
      <c r="B79" s="28"/>
      <c r="C79" s="28"/>
      <c r="D79" s="28"/>
      <c r="E79" s="28"/>
    </row>
    <row r="80" spans="1:5" x14ac:dyDescent="0.3">
      <c r="A80" s="28"/>
      <c r="B80" s="28"/>
      <c r="C80" s="28"/>
      <c r="D80" s="28"/>
      <c r="E80" s="28"/>
    </row>
    <row r="81" spans="1:5" x14ac:dyDescent="0.3">
      <c r="A81" s="28"/>
      <c r="B81" s="28"/>
      <c r="C81" s="28"/>
      <c r="D81" s="28"/>
      <c r="E81" s="28"/>
    </row>
    <row r="82" spans="1:5" x14ac:dyDescent="0.3">
      <c r="A82" s="28"/>
      <c r="B82" s="28"/>
      <c r="C82" s="28"/>
      <c r="D82" s="28"/>
      <c r="E82" s="28"/>
    </row>
    <row r="83" spans="1:5" x14ac:dyDescent="0.3">
      <c r="A83" s="28"/>
      <c r="B83" s="28"/>
      <c r="C83" s="28"/>
      <c r="D83" s="28"/>
      <c r="E83" s="28"/>
    </row>
    <row r="84" spans="1:5" x14ac:dyDescent="0.3">
      <c r="A84" s="28"/>
      <c r="B84" s="28"/>
      <c r="C84" s="28"/>
      <c r="D84" s="28"/>
      <c r="E84" s="28"/>
    </row>
    <row r="85" spans="1:5" x14ac:dyDescent="0.3">
      <c r="A85" s="28"/>
      <c r="B85" s="28"/>
      <c r="C85" s="28"/>
      <c r="D85" s="28"/>
      <c r="E85" s="28"/>
    </row>
    <row r="86" spans="1:5" x14ac:dyDescent="0.3">
      <c r="A86" s="28"/>
      <c r="B86" s="28"/>
      <c r="C86" s="28"/>
      <c r="D86" s="28"/>
      <c r="E86" s="28"/>
    </row>
    <row r="87" spans="1:5" x14ac:dyDescent="0.3">
      <c r="A87" s="28"/>
      <c r="B87" s="28"/>
      <c r="C87" s="28"/>
      <c r="D87" s="28"/>
      <c r="E87" s="28"/>
    </row>
    <row r="88" spans="1:5" x14ac:dyDescent="0.3">
      <c r="A88" s="28"/>
      <c r="B88" s="28"/>
      <c r="C88" s="28"/>
      <c r="D88" s="28"/>
      <c r="E88" s="28"/>
    </row>
    <row r="89" spans="1:5" x14ac:dyDescent="0.3">
      <c r="A89" s="28"/>
      <c r="B89" s="28"/>
      <c r="C89" s="28"/>
      <c r="D89" s="28"/>
      <c r="E89" s="28"/>
    </row>
    <row r="90" spans="1:5" x14ac:dyDescent="0.3">
      <c r="A90" s="28"/>
      <c r="B90" s="28"/>
      <c r="C90" s="28"/>
      <c r="D90" s="28"/>
      <c r="E90" s="28"/>
    </row>
    <row r="91" spans="1:5" x14ac:dyDescent="0.3">
      <c r="A91" s="28"/>
      <c r="B91" s="28"/>
      <c r="C91" s="28"/>
      <c r="D91" s="28"/>
      <c r="E91" s="28"/>
    </row>
    <row r="92" spans="1:5" x14ac:dyDescent="0.3">
      <c r="A92" s="28"/>
      <c r="B92" s="28"/>
      <c r="C92" s="28"/>
      <c r="D92" s="28"/>
      <c r="E92" s="28"/>
    </row>
    <row r="93" spans="1:5" x14ac:dyDescent="0.3">
      <c r="A93" s="28"/>
      <c r="B93" s="28"/>
      <c r="C93" s="28"/>
      <c r="D93" s="28"/>
      <c r="E93" s="28"/>
    </row>
    <row r="94" spans="1:5" x14ac:dyDescent="0.3">
      <c r="A94" s="28"/>
      <c r="B94" s="28"/>
      <c r="C94" s="28"/>
      <c r="D94" s="28"/>
      <c r="E94" s="28"/>
    </row>
    <row r="95" spans="1:5" x14ac:dyDescent="0.3">
      <c r="A95" s="28"/>
      <c r="B95" s="28"/>
      <c r="C95" s="28"/>
      <c r="D95" s="28"/>
      <c r="E95" s="28"/>
    </row>
    <row r="96" spans="1:5" x14ac:dyDescent="0.3">
      <c r="A96" s="28"/>
      <c r="B96" s="28"/>
      <c r="C96" s="28"/>
      <c r="D96" s="28"/>
      <c r="E96" s="28"/>
    </row>
    <row r="97" spans="1:5" x14ac:dyDescent="0.3">
      <c r="A97" s="28"/>
      <c r="B97" s="28"/>
      <c r="C97" s="28"/>
      <c r="D97" s="28"/>
      <c r="E97" s="28"/>
    </row>
    <row r="98" spans="1:5" x14ac:dyDescent="0.3">
      <c r="A98" s="28"/>
      <c r="B98" s="28"/>
      <c r="C98" s="28"/>
      <c r="D98" s="28"/>
      <c r="E98" s="28"/>
    </row>
    <row r="99" spans="1:5" x14ac:dyDescent="0.3">
      <c r="A99" s="28"/>
      <c r="B99" s="28"/>
      <c r="C99" s="28"/>
      <c r="D99" s="28"/>
      <c r="E99" s="28"/>
    </row>
    <row r="100" spans="1:5" x14ac:dyDescent="0.3">
      <c r="A100" s="28"/>
      <c r="B100" s="28"/>
      <c r="C100" s="28"/>
      <c r="D100" s="28"/>
      <c r="E100" s="28"/>
    </row>
    <row r="101" spans="1:5" x14ac:dyDescent="0.3">
      <c r="A101" s="28"/>
      <c r="B101" s="28"/>
      <c r="C101" s="28"/>
      <c r="D101" s="28"/>
      <c r="E101" s="28"/>
    </row>
    <row r="102" spans="1:5" x14ac:dyDescent="0.3">
      <c r="A102" s="28"/>
      <c r="B102" s="28"/>
      <c r="C102" s="28"/>
      <c r="D102" s="28"/>
      <c r="E102" s="28"/>
    </row>
    <row r="103" spans="1:5" x14ac:dyDescent="0.3">
      <c r="A103" s="28"/>
      <c r="B103" s="28"/>
      <c r="C103" s="28"/>
      <c r="D103" s="28"/>
      <c r="E103" s="28"/>
    </row>
    <row r="104" spans="1:5" x14ac:dyDescent="0.3">
      <c r="A104" s="28"/>
      <c r="B104" s="28"/>
      <c r="C104" s="28"/>
      <c r="D104" s="28"/>
      <c r="E104" s="28"/>
    </row>
    <row r="105" spans="1:5" x14ac:dyDescent="0.3">
      <c r="A105" s="28"/>
      <c r="B105" s="28"/>
      <c r="C105" s="28"/>
      <c r="D105" s="28"/>
      <c r="E105" s="28"/>
    </row>
    <row r="106" spans="1:5" x14ac:dyDescent="0.3">
      <c r="A106" s="28"/>
      <c r="B106" s="28"/>
      <c r="C106" s="28"/>
      <c r="D106" s="28"/>
      <c r="E106" s="28"/>
    </row>
    <row r="107" spans="1:5" x14ac:dyDescent="0.3">
      <c r="A107" s="28"/>
      <c r="B107" s="28"/>
      <c r="C107" s="28"/>
      <c r="D107" s="28"/>
      <c r="E107" s="28"/>
    </row>
    <row r="108" spans="1:5" x14ac:dyDescent="0.3">
      <c r="A108" s="28"/>
      <c r="B108" s="28"/>
      <c r="C108" s="28"/>
      <c r="D108" s="28"/>
      <c r="E108" s="28"/>
    </row>
    <row r="109" spans="1:5" x14ac:dyDescent="0.3">
      <c r="A109" s="28"/>
      <c r="B109" s="28"/>
      <c r="C109" s="28"/>
      <c r="D109" s="28"/>
      <c r="E109" s="28"/>
    </row>
    <row r="110" spans="1:5" x14ac:dyDescent="0.3">
      <c r="A110" s="28"/>
      <c r="B110" s="28"/>
      <c r="C110" s="28"/>
      <c r="D110" s="28"/>
      <c r="E110" s="28"/>
    </row>
    <row r="111" spans="1:5" x14ac:dyDescent="0.3">
      <c r="A111" s="28"/>
      <c r="B111" s="28"/>
      <c r="C111" s="28"/>
      <c r="D111" s="28"/>
      <c r="E111" s="28"/>
    </row>
    <row r="112" spans="1:5" x14ac:dyDescent="0.3">
      <c r="A112" s="28"/>
      <c r="B112" s="28"/>
      <c r="C112" s="28"/>
      <c r="D112" s="28"/>
      <c r="E112" s="28"/>
    </row>
    <row r="113" spans="1:5" x14ac:dyDescent="0.3">
      <c r="A113" s="28"/>
      <c r="B113" s="28"/>
      <c r="C113" s="28"/>
      <c r="D113" s="28"/>
      <c r="E113" s="28"/>
    </row>
    <row r="114" spans="1:5" x14ac:dyDescent="0.3">
      <c r="A114" s="28"/>
      <c r="B114" s="28"/>
      <c r="C114" s="28"/>
      <c r="D114" s="28"/>
      <c r="E114" s="28"/>
    </row>
    <row r="115" spans="1:5" x14ac:dyDescent="0.3">
      <c r="A115" s="28"/>
      <c r="B115" s="28"/>
      <c r="C115" s="28"/>
      <c r="D115" s="28"/>
      <c r="E115" s="28"/>
    </row>
    <row r="116" spans="1:5" x14ac:dyDescent="0.3">
      <c r="A116" s="28"/>
      <c r="B116" s="28"/>
      <c r="C116" s="28"/>
      <c r="D116" s="28"/>
      <c r="E116" s="28"/>
    </row>
    <row r="117" spans="1:5" x14ac:dyDescent="0.3">
      <c r="A117" s="28"/>
      <c r="B117" s="28"/>
      <c r="C117" s="28"/>
      <c r="D117" s="28"/>
      <c r="E117" s="28"/>
    </row>
    <row r="118" spans="1:5" x14ac:dyDescent="0.3">
      <c r="A118" s="28"/>
      <c r="B118" s="28"/>
      <c r="C118" s="28"/>
      <c r="D118" s="28"/>
      <c r="E118" s="28"/>
    </row>
    <row r="119" spans="1:5" x14ac:dyDescent="0.3">
      <c r="A119" s="28"/>
      <c r="B119" s="28"/>
      <c r="C119" s="28"/>
      <c r="D119" s="28"/>
      <c r="E119" s="28"/>
    </row>
    <row r="120" spans="1:5" x14ac:dyDescent="0.3">
      <c r="A120" s="28"/>
      <c r="B120" s="28"/>
      <c r="C120" s="28"/>
      <c r="D120" s="28"/>
      <c r="E120" s="28"/>
    </row>
    <row r="121" spans="1:5" x14ac:dyDescent="0.3">
      <c r="A121" s="28"/>
      <c r="B121" s="28"/>
      <c r="C121" s="28"/>
      <c r="D121" s="28"/>
      <c r="E121" s="28"/>
    </row>
    <row r="122" spans="1:5" x14ac:dyDescent="0.3">
      <c r="A122" s="28"/>
      <c r="B122" s="28"/>
      <c r="C122" s="28"/>
      <c r="D122" s="28"/>
      <c r="E122" s="28"/>
    </row>
    <row r="123" spans="1:5" x14ac:dyDescent="0.3">
      <c r="A123" s="28"/>
      <c r="B123" s="28"/>
      <c r="C123" s="28"/>
      <c r="D123" s="28"/>
      <c r="E123" s="28"/>
    </row>
    <row r="124" spans="1:5" x14ac:dyDescent="0.3">
      <c r="A124" s="28"/>
      <c r="B124" s="28"/>
      <c r="C124" s="28"/>
      <c r="D124" s="28"/>
      <c r="E124" s="28"/>
    </row>
    <row r="125" spans="1:5" x14ac:dyDescent="0.3">
      <c r="A125" s="28"/>
      <c r="B125" s="28"/>
      <c r="C125" s="28"/>
      <c r="D125" s="28"/>
      <c r="E125" s="28"/>
    </row>
    <row r="126" spans="1:5" x14ac:dyDescent="0.3">
      <c r="A126" s="28"/>
      <c r="B126" s="28"/>
      <c r="C126" s="28"/>
      <c r="D126" s="28"/>
      <c r="E126" s="28"/>
    </row>
    <row r="127" spans="1:5" x14ac:dyDescent="0.3">
      <c r="A127" s="28"/>
      <c r="B127" s="28"/>
      <c r="C127" s="28"/>
      <c r="D127" s="28"/>
      <c r="E127" s="28"/>
    </row>
    <row r="128" spans="1:5" x14ac:dyDescent="0.3">
      <c r="A128" s="28"/>
      <c r="B128" s="28"/>
      <c r="C128" s="28"/>
      <c r="D128" s="28"/>
      <c r="E128" s="28"/>
    </row>
    <row r="129" spans="1:5" x14ac:dyDescent="0.3">
      <c r="A129" s="28"/>
      <c r="B129" s="28"/>
      <c r="C129" s="28"/>
      <c r="D129" s="28"/>
      <c r="E129" s="28"/>
    </row>
    <row r="130" spans="1:5" x14ac:dyDescent="0.3">
      <c r="A130" s="28"/>
      <c r="B130" s="28"/>
      <c r="C130" s="28"/>
      <c r="D130" s="28"/>
      <c r="E130" s="28"/>
    </row>
    <row r="131" spans="1:5" x14ac:dyDescent="0.3">
      <c r="A131" s="28"/>
      <c r="B131" s="28"/>
      <c r="C131" s="28"/>
      <c r="D131" s="28"/>
      <c r="E131" s="28"/>
    </row>
    <row r="132" spans="1:5" x14ac:dyDescent="0.3">
      <c r="A132" s="28"/>
      <c r="B132" s="28"/>
      <c r="C132" s="28"/>
      <c r="D132" s="28"/>
      <c r="E132" s="28"/>
    </row>
    <row r="133" spans="1:5" x14ac:dyDescent="0.3">
      <c r="A133" s="28"/>
      <c r="B133" s="28"/>
      <c r="C133" s="28"/>
      <c r="D133" s="28"/>
      <c r="E133" s="28"/>
    </row>
    <row r="134" spans="1:5" x14ac:dyDescent="0.3">
      <c r="A134" s="28"/>
      <c r="B134" s="28"/>
      <c r="C134" s="28"/>
      <c r="D134" s="28"/>
      <c r="E134" s="28"/>
    </row>
    <row r="135" spans="1:5" x14ac:dyDescent="0.3">
      <c r="A135" s="28"/>
      <c r="B135" s="28"/>
      <c r="C135" s="28"/>
      <c r="D135" s="28"/>
      <c r="E135" s="28"/>
    </row>
    <row r="136" spans="1:5" x14ac:dyDescent="0.3">
      <c r="A136" s="28"/>
      <c r="B136" s="28"/>
      <c r="C136" s="28"/>
      <c r="D136" s="28"/>
      <c r="E136" s="28"/>
    </row>
    <row r="137" spans="1:5" x14ac:dyDescent="0.3">
      <c r="A137" s="28"/>
      <c r="B137" s="28"/>
      <c r="C137" s="28"/>
      <c r="D137" s="28"/>
      <c r="E137" s="28"/>
    </row>
    <row r="138" spans="1:5" x14ac:dyDescent="0.3">
      <c r="A138" s="28"/>
      <c r="B138" s="28"/>
      <c r="C138" s="28"/>
      <c r="D138" s="28"/>
      <c r="E138" s="28"/>
    </row>
    <row r="139" spans="1:5" x14ac:dyDescent="0.3">
      <c r="A139" s="28"/>
      <c r="B139" s="28"/>
      <c r="C139" s="28"/>
      <c r="D139" s="28"/>
      <c r="E139" s="28"/>
    </row>
    <row r="140" spans="1:5" x14ac:dyDescent="0.3">
      <c r="A140" s="28"/>
      <c r="B140" s="28"/>
      <c r="C140" s="28"/>
      <c r="D140" s="28"/>
      <c r="E140" s="28"/>
    </row>
    <row r="141" spans="1:5" x14ac:dyDescent="0.3">
      <c r="A141" s="28"/>
      <c r="B141" s="28"/>
      <c r="C141" s="28"/>
      <c r="D141" s="28"/>
      <c r="E141" s="28"/>
    </row>
    <row r="142" spans="1:5" x14ac:dyDescent="0.3">
      <c r="A142" s="28"/>
      <c r="B142" s="28"/>
      <c r="C142" s="28"/>
      <c r="D142" s="28"/>
      <c r="E142" s="28"/>
    </row>
    <row r="143" spans="1:5" x14ac:dyDescent="0.3">
      <c r="A143" s="28"/>
      <c r="B143" s="28"/>
      <c r="C143" s="28"/>
      <c r="D143" s="28"/>
      <c r="E143" s="28"/>
    </row>
    <row r="144" spans="1:5" x14ac:dyDescent="0.3">
      <c r="A144" s="28"/>
      <c r="B144" s="28"/>
      <c r="C144" s="28"/>
      <c r="D144" s="28"/>
      <c r="E144" s="28"/>
    </row>
    <row r="145" spans="1:5" x14ac:dyDescent="0.3">
      <c r="A145" s="28"/>
      <c r="B145" s="28"/>
      <c r="C145" s="28"/>
      <c r="D145" s="28"/>
      <c r="E145" s="28"/>
    </row>
    <row r="146" spans="1:5" x14ac:dyDescent="0.3">
      <c r="A146" s="28"/>
      <c r="B146" s="28"/>
      <c r="C146" s="28"/>
      <c r="D146" s="28"/>
      <c r="E146" s="28"/>
    </row>
    <row r="147" spans="1:5" x14ac:dyDescent="0.3">
      <c r="A147" s="28"/>
      <c r="B147" s="28"/>
      <c r="C147" s="28"/>
      <c r="D147" s="28"/>
      <c r="E147" s="28"/>
    </row>
    <row r="148" spans="1:5" x14ac:dyDescent="0.3">
      <c r="A148" s="28"/>
      <c r="B148" s="28"/>
      <c r="C148" s="28"/>
      <c r="D148" s="28"/>
      <c r="E148" s="28"/>
    </row>
    <row r="149" spans="1:5" x14ac:dyDescent="0.3">
      <c r="A149" s="28"/>
      <c r="B149" s="28"/>
      <c r="C149" s="28"/>
      <c r="D149" s="28"/>
      <c r="E149" s="28"/>
    </row>
    <row r="150" spans="1:5" x14ac:dyDescent="0.3">
      <c r="A150" s="28"/>
      <c r="B150" s="28"/>
      <c r="C150" s="28"/>
      <c r="D150" s="28"/>
      <c r="E150" s="28"/>
    </row>
    <row r="151" spans="1:5" x14ac:dyDescent="0.3">
      <c r="A151" s="28"/>
      <c r="B151" s="28"/>
      <c r="C151" s="28"/>
      <c r="D151" s="28"/>
      <c r="E151" s="28"/>
    </row>
    <row r="152" spans="1:5" x14ac:dyDescent="0.3">
      <c r="A152" s="28"/>
      <c r="B152" s="28"/>
      <c r="C152" s="28"/>
      <c r="D152" s="28"/>
      <c r="E152" s="28"/>
    </row>
    <row r="153" spans="1:5" x14ac:dyDescent="0.3">
      <c r="A153" s="28"/>
      <c r="B153" s="28"/>
      <c r="C153" s="28"/>
      <c r="D153" s="28"/>
      <c r="E153" s="28"/>
    </row>
    <row r="154" spans="1:5" x14ac:dyDescent="0.3">
      <c r="A154" s="28"/>
      <c r="B154" s="28"/>
      <c r="C154" s="28"/>
      <c r="D154" s="28"/>
      <c r="E154" s="28"/>
    </row>
    <row r="155" spans="1:5" x14ac:dyDescent="0.3">
      <c r="A155" s="28"/>
      <c r="B155" s="28"/>
      <c r="C155" s="28"/>
      <c r="D155" s="28"/>
      <c r="E155" s="28"/>
    </row>
    <row r="156" spans="1:5" x14ac:dyDescent="0.3">
      <c r="A156" s="28"/>
      <c r="B156" s="28"/>
      <c r="C156" s="28"/>
      <c r="D156" s="28"/>
      <c r="E156" s="28"/>
    </row>
    <row r="157" spans="1:5" x14ac:dyDescent="0.3">
      <c r="A157" s="28"/>
      <c r="B157" s="28"/>
      <c r="C157" s="28"/>
      <c r="D157" s="28"/>
      <c r="E157" s="28"/>
    </row>
    <row r="158" spans="1:5" x14ac:dyDescent="0.3">
      <c r="A158" s="28"/>
      <c r="B158" s="28"/>
      <c r="C158" s="28"/>
      <c r="D158" s="28"/>
      <c r="E158" s="28"/>
    </row>
    <row r="159" spans="1:5" x14ac:dyDescent="0.3">
      <c r="A159" s="28"/>
      <c r="B159" s="28"/>
      <c r="C159" s="28"/>
      <c r="D159" s="28"/>
      <c r="E159" s="28"/>
    </row>
    <row r="160" spans="1:5" x14ac:dyDescent="0.3">
      <c r="A160" s="28"/>
      <c r="B160" s="28"/>
      <c r="C160" s="28"/>
      <c r="D160" s="28"/>
      <c r="E160" s="28"/>
    </row>
    <row r="161" spans="1:5" x14ac:dyDescent="0.3">
      <c r="A161" s="28"/>
      <c r="B161" s="28"/>
      <c r="C161" s="28"/>
      <c r="D161" s="28"/>
      <c r="E161" s="28"/>
    </row>
    <row r="162" spans="1:5" x14ac:dyDescent="0.3">
      <c r="A162" s="28"/>
      <c r="B162" s="28"/>
      <c r="C162" s="28"/>
      <c r="D162" s="28"/>
      <c r="E162" s="28"/>
    </row>
    <row r="163" spans="1:5" x14ac:dyDescent="0.3">
      <c r="A163" s="28"/>
      <c r="B163" s="28"/>
      <c r="C163" s="28"/>
      <c r="D163" s="28"/>
      <c r="E163" s="28"/>
    </row>
    <row r="164" spans="1:5" x14ac:dyDescent="0.3">
      <c r="A164" s="28"/>
      <c r="B164" s="28"/>
      <c r="C164" s="28"/>
      <c r="D164" s="28"/>
      <c r="E164" s="28"/>
    </row>
    <row r="165" spans="1:5" x14ac:dyDescent="0.3">
      <c r="A165" s="28"/>
      <c r="B165" s="28"/>
      <c r="C165" s="28"/>
      <c r="D165" s="28"/>
      <c r="E165" s="28"/>
    </row>
    <row r="166" spans="1:5" x14ac:dyDescent="0.3">
      <c r="A166" s="28"/>
      <c r="B166" s="28"/>
      <c r="C166" s="28"/>
      <c r="D166" s="28"/>
      <c r="E166" s="28"/>
    </row>
    <row r="167" spans="1:5" x14ac:dyDescent="0.3">
      <c r="A167" s="28"/>
      <c r="B167" s="28"/>
      <c r="C167" s="28"/>
      <c r="D167" s="28"/>
      <c r="E167" s="28"/>
    </row>
    <row r="168" spans="1:5" x14ac:dyDescent="0.3">
      <c r="A168" s="28"/>
      <c r="B168" s="28"/>
      <c r="C168" s="28"/>
      <c r="D168" s="28"/>
      <c r="E168" s="28"/>
    </row>
    <row r="169" spans="1:5" x14ac:dyDescent="0.3">
      <c r="A169" s="28"/>
      <c r="B169" s="28"/>
      <c r="C169" s="28"/>
      <c r="D169" s="28"/>
      <c r="E169" s="28"/>
    </row>
    <row r="170" spans="1:5" x14ac:dyDescent="0.3">
      <c r="A170" s="28"/>
      <c r="B170" s="28"/>
      <c r="C170" s="28"/>
      <c r="D170" s="28"/>
      <c r="E170" s="28"/>
    </row>
    <row r="171" spans="1:5" x14ac:dyDescent="0.3">
      <c r="A171" s="28"/>
      <c r="B171" s="28"/>
      <c r="C171" s="28"/>
      <c r="D171" s="28"/>
      <c r="E171" s="28"/>
    </row>
    <row r="172" spans="1:5" x14ac:dyDescent="0.3">
      <c r="A172" s="28"/>
      <c r="B172" s="28"/>
      <c r="C172" s="28"/>
      <c r="D172" s="28"/>
      <c r="E172" s="28"/>
    </row>
    <row r="173" spans="1:5" x14ac:dyDescent="0.3">
      <c r="A173" s="28"/>
      <c r="B173" s="28"/>
      <c r="C173" s="28"/>
      <c r="D173" s="28"/>
      <c r="E173" s="28"/>
    </row>
    <row r="174" spans="1:5" x14ac:dyDescent="0.3">
      <c r="A174" s="28"/>
      <c r="B174" s="28"/>
      <c r="C174" s="28"/>
      <c r="D174" s="28"/>
      <c r="E174" s="28"/>
    </row>
    <row r="175" spans="1:5" x14ac:dyDescent="0.3">
      <c r="A175" s="28"/>
      <c r="B175" s="28"/>
      <c r="C175" s="28"/>
      <c r="D175" s="28"/>
      <c r="E175" s="28"/>
    </row>
    <row r="176" spans="1:5" x14ac:dyDescent="0.3">
      <c r="A176" s="28"/>
      <c r="B176" s="28"/>
      <c r="C176" s="28"/>
      <c r="D176" s="28"/>
      <c r="E176" s="28"/>
    </row>
    <row r="177" spans="1:5" x14ac:dyDescent="0.3">
      <c r="A177" s="28"/>
      <c r="B177" s="28"/>
      <c r="C177" s="28"/>
      <c r="D177" s="28"/>
      <c r="E177" s="28"/>
    </row>
    <row r="178" spans="1:5" x14ac:dyDescent="0.3">
      <c r="A178" s="28"/>
      <c r="B178" s="28"/>
      <c r="C178" s="28"/>
      <c r="D178" s="28"/>
      <c r="E178" s="28"/>
    </row>
    <row r="179" spans="1:5" x14ac:dyDescent="0.3">
      <c r="A179" s="28"/>
      <c r="B179" s="28"/>
      <c r="C179" s="28"/>
      <c r="D179" s="28"/>
      <c r="E179" s="28"/>
    </row>
    <row r="180" spans="1:5" x14ac:dyDescent="0.3">
      <c r="A180" s="28"/>
      <c r="B180" s="28"/>
      <c r="C180" s="28"/>
      <c r="D180" s="28"/>
      <c r="E180" s="28"/>
    </row>
    <row r="181" spans="1:5" x14ac:dyDescent="0.3">
      <c r="A181" s="28"/>
      <c r="B181" s="28"/>
      <c r="C181" s="28"/>
      <c r="D181" s="28"/>
      <c r="E181" s="28"/>
    </row>
    <row r="182" spans="1:5" x14ac:dyDescent="0.3">
      <c r="A182" s="28"/>
      <c r="B182" s="28"/>
      <c r="C182" s="28"/>
      <c r="D182" s="28"/>
      <c r="E182" s="28"/>
    </row>
    <row r="183" spans="1:5" x14ac:dyDescent="0.3">
      <c r="A183" s="28"/>
      <c r="B183" s="28"/>
      <c r="C183" s="28"/>
      <c r="D183" s="28"/>
      <c r="E183" s="28"/>
    </row>
    <row r="184" spans="1:5" x14ac:dyDescent="0.3">
      <c r="A184" s="28"/>
      <c r="B184" s="28"/>
      <c r="C184" s="28"/>
      <c r="D184" s="28"/>
      <c r="E184" s="28"/>
    </row>
    <row r="185" spans="1:5" x14ac:dyDescent="0.3">
      <c r="A185" s="28"/>
      <c r="B185" s="28"/>
      <c r="C185" s="28"/>
      <c r="D185" s="28"/>
      <c r="E185" s="28"/>
    </row>
    <row r="186" spans="1:5" x14ac:dyDescent="0.3">
      <c r="A186" s="28"/>
      <c r="B186" s="28"/>
      <c r="C186" s="28"/>
      <c r="D186" s="28"/>
      <c r="E186" s="28"/>
    </row>
    <row r="187" spans="1:5" x14ac:dyDescent="0.3">
      <c r="A187" s="28"/>
      <c r="B187" s="28"/>
      <c r="C187" s="28"/>
      <c r="D187" s="28"/>
      <c r="E187" s="28"/>
    </row>
    <row r="188" spans="1:5" x14ac:dyDescent="0.3">
      <c r="A188" s="28"/>
      <c r="B188" s="28"/>
      <c r="C188" s="28"/>
      <c r="D188" s="28"/>
      <c r="E188" s="28"/>
    </row>
    <row r="189" spans="1:5" x14ac:dyDescent="0.3">
      <c r="A189" s="28"/>
      <c r="B189" s="28"/>
      <c r="C189" s="28"/>
      <c r="D189" s="28"/>
      <c r="E189" s="28"/>
    </row>
    <row r="190" spans="1:5" x14ac:dyDescent="0.3">
      <c r="A190" s="28"/>
      <c r="B190" s="28"/>
      <c r="C190" s="28"/>
      <c r="D190" s="28"/>
      <c r="E190" s="28"/>
    </row>
    <row r="191" spans="1:5" x14ac:dyDescent="0.3">
      <c r="A191" s="28"/>
      <c r="B191" s="28"/>
      <c r="C191" s="28"/>
      <c r="D191" s="28"/>
      <c r="E191" s="28"/>
    </row>
    <row r="192" spans="1:5" x14ac:dyDescent="0.3">
      <c r="A192" s="28"/>
      <c r="B192" s="28"/>
      <c r="C192" s="28"/>
      <c r="D192" s="28"/>
      <c r="E192" s="28"/>
    </row>
    <row r="193" spans="1:5" x14ac:dyDescent="0.3">
      <c r="A193" s="28"/>
      <c r="B193" s="28"/>
      <c r="C193" s="28"/>
      <c r="D193" s="28"/>
      <c r="E193" s="28"/>
    </row>
    <row r="194" spans="1:5" x14ac:dyDescent="0.3">
      <c r="A194" s="28"/>
      <c r="B194" s="28"/>
      <c r="C194" s="28"/>
      <c r="D194" s="28"/>
      <c r="E194" s="28"/>
    </row>
    <row r="195" spans="1:5" x14ac:dyDescent="0.3">
      <c r="A195" s="28"/>
      <c r="B195" s="28"/>
      <c r="C195" s="28"/>
      <c r="D195" s="28"/>
      <c r="E195" s="28"/>
    </row>
    <row r="196" spans="1:5" x14ac:dyDescent="0.3">
      <c r="A196" s="28"/>
      <c r="B196" s="28"/>
      <c r="C196" s="28"/>
      <c r="D196" s="28"/>
      <c r="E196" s="28"/>
    </row>
    <row r="197" spans="1:5" x14ac:dyDescent="0.3">
      <c r="A197" s="28"/>
      <c r="B197" s="28"/>
      <c r="C197" s="28"/>
      <c r="D197" s="28"/>
      <c r="E197" s="28"/>
    </row>
    <row r="198" spans="1:5" x14ac:dyDescent="0.3">
      <c r="A198" s="28"/>
      <c r="B198" s="28"/>
      <c r="C198" s="28"/>
      <c r="D198" s="28"/>
      <c r="E198" s="28"/>
    </row>
    <row r="199" spans="1:5" x14ac:dyDescent="0.3">
      <c r="A199" s="28"/>
      <c r="B199" s="28"/>
      <c r="C199" s="28"/>
      <c r="D199" s="28"/>
      <c r="E199" s="28"/>
    </row>
    <row r="200" spans="1:5" x14ac:dyDescent="0.3">
      <c r="A200" s="28"/>
      <c r="B200" s="28"/>
      <c r="C200" s="28"/>
      <c r="D200" s="28"/>
      <c r="E200" s="28"/>
    </row>
    <row r="201" spans="1:5" x14ac:dyDescent="0.3">
      <c r="A201" s="28"/>
      <c r="B201" s="28"/>
      <c r="C201" s="28"/>
      <c r="D201" s="28"/>
      <c r="E201" s="28"/>
    </row>
    <row r="202" spans="1:5" x14ac:dyDescent="0.3">
      <c r="A202" s="28"/>
      <c r="B202" s="28"/>
      <c r="C202" s="28"/>
      <c r="D202" s="28"/>
      <c r="E202" s="28"/>
    </row>
    <row r="203" spans="1:5" x14ac:dyDescent="0.3">
      <c r="A203" s="28"/>
      <c r="B203" s="28"/>
      <c r="C203" s="28"/>
      <c r="D203" s="28"/>
      <c r="E203" s="28"/>
    </row>
    <row r="204" spans="1:5" x14ac:dyDescent="0.3">
      <c r="A204" s="28"/>
      <c r="B204" s="28"/>
      <c r="C204" s="28"/>
      <c r="D204" s="28"/>
      <c r="E204" s="28"/>
    </row>
    <row r="205" spans="1:5" x14ac:dyDescent="0.3">
      <c r="A205" s="28"/>
      <c r="B205" s="28"/>
      <c r="C205" s="28"/>
      <c r="D205" s="28"/>
      <c r="E205" s="28"/>
    </row>
    <row r="206" spans="1:5" x14ac:dyDescent="0.3">
      <c r="A206" s="28"/>
      <c r="B206" s="28"/>
      <c r="C206" s="28"/>
      <c r="D206" s="28"/>
      <c r="E206" s="28"/>
    </row>
    <row r="207" spans="1:5" x14ac:dyDescent="0.3">
      <c r="A207" s="28"/>
      <c r="B207" s="28"/>
      <c r="C207" s="28"/>
      <c r="D207" s="28"/>
      <c r="E207" s="28"/>
    </row>
    <row r="208" spans="1:5" x14ac:dyDescent="0.3">
      <c r="A208" s="28"/>
      <c r="B208" s="28"/>
      <c r="C208" s="28"/>
      <c r="D208" s="28"/>
      <c r="E208" s="28"/>
    </row>
    <row r="209" spans="1:5" x14ac:dyDescent="0.3">
      <c r="A209" s="28"/>
      <c r="B209" s="28"/>
      <c r="C209" s="28"/>
      <c r="D209" s="28"/>
      <c r="E209" s="28"/>
    </row>
    <row r="210" spans="1:5" x14ac:dyDescent="0.3">
      <c r="A210" s="28"/>
      <c r="B210" s="28"/>
      <c r="C210" s="28"/>
      <c r="D210" s="28"/>
      <c r="E210" s="28"/>
    </row>
    <row r="211" spans="1:5" x14ac:dyDescent="0.3">
      <c r="A211" s="28"/>
      <c r="B211" s="28"/>
      <c r="C211" s="28"/>
      <c r="D211" s="28"/>
      <c r="E211" s="28"/>
    </row>
    <row r="212" spans="1:5" x14ac:dyDescent="0.3">
      <c r="A212" s="28"/>
      <c r="B212" s="28"/>
      <c r="C212" s="28"/>
      <c r="D212" s="28"/>
      <c r="E212" s="28"/>
    </row>
    <row r="213" spans="1:5" x14ac:dyDescent="0.3">
      <c r="A213" s="28"/>
      <c r="B213" s="28"/>
      <c r="C213" s="28"/>
      <c r="D213" s="28"/>
      <c r="E213" s="28"/>
    </row>
    <row r="214" spans="1:5" x14ac:dyDescent="0.3">
      <c r="A214" s="28"/>
      <c r="B214" s="28"/>
      <c r="C214" s="28"/>
      <c r="D214" s="28"/>
      <c r="E214" s="28"/>
    </row>
    <row r="215" spans="1:5" x14ac:dyDescent="0.3">
      <c r="A215" s="28"/>
      <c r="B215" s="28"/>
      <c r="C215" s="28"/>
      <c r="D215" s="28"/>
      <c r="E215" s="28"/>
    </row>
    <row r="216" spans="1:5" x14ac:dyDescent="0.3">
      <c r="A216" s="28"/>
      <c r="B216" s="28"/>
      <c r="C216" s="28"/>
      <c r="D216" s="28"/>
      <c r="E216" s="28"/>
    </row>
    <row r="217" spans="1:5" x14ac:dyDescent="0.3">
      <c r="A217" s="28"/>
      <c r="B217" s="28"/>
      <c r="C217" s="28"/>
      <c r="D217" s="28"/>
      <c r="E217" s="28"/>
    </row>
    <row r="218" spans="1:5" x14ac:dyDescent="0.3">
      <c r="A218" s="28"/>
      <c r="B218" s="28"/>
      <c r="C218" s="28"/>
      <c r="D218" s="28"/>
      <c r="E218" s="28"/>
    </row>
    <row r="219" spans="1:5" x14ac:dyDescent="0.3">
      <c r="A219" s="28"/>
      <c r="B219" s="28"/>
      <c r="C219" s="28"/>
      <c r="D219" s="28"/>
      <c r="E219" s="28"/>
    </row>
    <row r="220" spans="1:5" x14ac:dyDescent="0.3">
      <c r="A220" s="28"/>
      <c r="B220" s="28"/>
      <c r="C220" s="28"/>
      <c r="D220" s="28"/>
      <c r="E220" s="28"/>
    </row>
    <row r="221" spans="1:5" x14ac:dyDescent="0.3">
      <c r="A221" s="28"/>
      <c r="B221" s="28"/>
      <c r="C221" s="28"/>
      <c r="D221" s="28"/>
      <c r="E221" s="28"/>
    </row>
    <row r="222" spans="1:5" x14ac:dyDescent="0.3">
      <c r="A222" s="28"/>
      <c r="B222" s="28"/>
      <c r="C222" s="28"/>
      <c r="D222" s="28"/>
      <c r="E222" s="28"/>
    </row>
    <row r="223" spans="1:5" x14ac:dyDescent="0.3">
      <c r="A223" s="28"/>
      <c r="B223" s="28"/>
      <c r="C223" s="28"/>
      <c r="D223" s="28"/>
      <c r="E223" s="28"/>
    </row>
    <row r="224" spans="1:5" x14ac:dyDescent="0.3">
      <c r="A224" s="28"/>
      <c r="B224" s="28"/>
      <c r="C224" s="28"/>
      <c r="D224" s="28"/>
      <c r="E224" s="28"/>
    </row>
    <row r="225" spans="1:5" x14ac:dyDescent="0.3">
      <c r="A225" s="28"/>
      <c r="B225" s="28"/>
      <c r="C225" s="28"/>
      <c r="D225" s="28"/>
      <c r="E225" s="28"/>
    </row>
    <row r="226" spans="1:5" x14ac:dyDescent="0.3">
      <c r="A226" s="28"/>
      <c r="B226" s="28"/>
      <c r="C226" s="28"/>
      <c r="D226" s="28"/>
      <c r="E226" s="28"/>
    </row>
    <row r="227" spans="1:5" x14ac:dyDescent="0.3">
      <c r="A227" s="28"/>
      <c r="B227" s="28"/>
      <c r="C227" s="28"/>
      <c r="D227" s="28"/>
      <c r="E227" s="28"/>
    </row>
    <row r="228" spans="1:5" x14ac:dyDescent="0.3">
      <c r="A228" s="28"/>
      <c r="B228" s="28"/>
      <c r="C228" s="28"/>
      <c r="D228" s="28"/>
      <c r="E228" s="28"/>
    </row>
    <row r="229" spans="1:5" x14ac:dyDescent="0.3">
      <c r="A229" s="28"/>
      <c r="B229" s="28"/>
      <c r="C229" s="28"/>
      <c r="D229" s="28"/>
      <c r="E229" s="28"/>
    </row>
    <row r="230" spans="1:5" x14ac:dyDescent="0.3">
      <c r="A230" s="28"/>
      <c r="B230" s="28"/>
      <c r="C230" s="28"/>
      <c r="D230" s="28"/>
      <c r="E230" s="28"/>
    </row>
    <row r="231" spans="1:5" x14ac:dyDescent="0.3">
      <c r="A231" s="28"/>
      <c r="B231" s="28"/>
      <c r="C231" s="28"/>
      <c r="D231" s="28"/>
      <c r="E231" s="28"/>
    </row>
    <row r="232" spans="1:5" x14ac:dyDescent="0.3">
      <c r="A232" s="28"/>
      <c r="B232" s="28"/>
      <c r="C232" s="28"/>
      <c r="D232" s="28"/>
      <c r="E232" s="28"/>
    </row>
    <row r="233" spans="1:5" x14ac:dyDescent="0.3">
      <c r="A233" s="28"/>
      <c r="B233" s="28"/>
      <c r="C233" s="28"/>
      <c r="D233" s="28"/>
      <c r="E233" s="28"/>
    </row>
    <row r="234" spans="1:5" x14ac:dyDescent="0.3">
      <c r="A234" s="28"/>
      <c r="B234" s="28"/>
      <c r="C234" s="28"/>
      <c r="D234" s="28"/>
      <c r="E234" s="28"/>
    </row>
    <row r="235" spans="1:5" x14ac:dyDescent="0.3">
      <c r="A235" s="28"/>
      <c r="B235" s="28"/>
      <c r="C235" s="28"/>
      <c r="D235" s="28"/>
      <c r="E235" s="28"/>
    </row>
    <row r="236" spans="1:5" x14ac:dyDescent="0.3">
      <c r="A236" s="28"/>
      <c r="B236" s="28"/>
      <c r="C236" s="28"/>
      <c r="D236" s="28"/>
      <c r="E236" s="28"/>
    </row>
    <row r="237" spans="1:5" x14ac:dyDescent="0.3">
      <c r="A237" s="28"/>
      <c r="B237" s="28"/>
      <c r="C237" s="28"/>
      <c r="D237" s="28"/>
      <c r="E237" s="28"/>
    </row>
    <row r="238" spans="1:5" x14ac:dyDescent="0.3">
      <c r="A238" s="28"/>
      <c r="B238" s="28"/>
      <c r="C238" s="28"/>
      <c r="D238" s="28"/>
      <c r="E238" s="28"/>
    </row>
    <row r="239" spans="1:5" x14ac:dyDescent="0.3">
      <c r="A239" s="28"/>
      <c r="B239" s="28"/>
      <c r="C239" s="28"/>
      <c r="D239" s="28"/>
      <c r="E239" s="28"/>
    </row>
    <row r="240" spans="1:5" x14ac:dyDescent="0.3">
      <c r="A240" s="28"/>
      <c r="B240" s="28"/>
      <c r="C240" s="28"/>
      <c r="D240" s="28"/>
      <c r="E240" s="28"/>
    </row>
    <row r="241" spans="1:5" x14ac:dyDescent="0.3">
      <c r="A241" s="28"/>
      <c r="B241" s="28"/>
      <c r="C241" s="28"/>
      <c r="D241" s="28"/>
      <c r="E241" s="28"/>
    </row>
    <row r="242" spans="1:5" x14ac:dyDescent="0.3">
      <c r="A242" s="28"/>
      <c r="B242" s="28"/>
      <c r="C242" s="28"/>
      <c r="D242" s="28"/>
      <c r="E242" s="28"/>
    </row>
    <row r="243" spans="1:5" x14ac:dyDescent="0.3">
      <c r="A243" s="28"/>
      <c r="B243" s="28"/>
      <c r="C243" s="28"/>
      <c r="D243" s="28"/>
      <c r="E243" s="28"/>
    </row>
    <row r="244" spans="1:5" x14ac:dyDescent="0.3">
      <c r="A244" s="28"/>
      <c r="B244" s="28"/>
      <c r="C244" s="28"/>
      <c r="D244" s="28"/>
      <c r="E244" s="28"/>
    </row>
    <row r="245" spans="1:5" x14ac:dyDescent="0.3">
      <c r="A245" s="28"/>
      <c r="B245" s="28"/>
      <c r="C245" s="28"/>
      <c r="D245" s="28"/>
      <c r="E245" s="28"/>
    </row>
    <row r="246" spans="1:5" x14ac:dyDescent="0.3">
      <c r="A246" s="28"/>
      <c r="B246" s="28"/>
      <c r="C246" s="28"/>
      <c r="D246" s="28"/>
      <c r="E246" s="28"/>
    </row>
    <row r="247" spans="1:5" x14ac:dyDescent="0.3">
      <c r="A247" s="28"/>
      <c r="B247" s="28"/>
      <c r="C247" s="28"/>
      <c r="D247" s="28"/>
      <c r="E247" s="28"/>
    </row>
    <row r="248" spans="1:5" x14ac:dyDescent="0.3">
      <c r="A248" s="28"/>
      <c r="B248" s="28"/>
      <c r="C248" s="28"/>
      <c r="D248" s="28"/>
      <c r="E248" s="28"/>
    </row>
    <row r="249" spans="1:5" x14ac:dyDescent="0.3">
      <c r="A249" s="28"/>
      <c r="B249" s="28"/>
      <c r="C249" s="28"/>
      <c r="D249" s="28"/>
      <c r="E249" s="28"/>
    </row>
    <row r="250" spans="1:5" x14ac:dyDescent="0.3">
      <c r="A250" s="28"/>
      <c r="B250" s="28"/>
      <c r="C250" s="28"/>
      <c r="D250" s="28"/>
      <c r="E250" s="28"/>
    </row>
    <row r="251" spans="1:5" x14ac:dyDescent="0.3">
      <c r="A251" s="28"/>
      <c r="B251" s="28"/>
      <c r="C251" s="28"/>
      <c r="D251" s="28"/>
      <c r="E251" s="28"/>
    </row>
    <row r="252" spans="1:5" x14ac:dyDescent="0.3">
      <c r="A252" s="28"/>
      <c r="B252" s="28"/>
      <c r="C252" s="28"/>
      <c r="D252" s="28"/>
      <c r="E252" s="28"/>
    </row>
    <row r="253" spans="1:5" x14ac:dyDescent="0.3">
      <c r="A253" s="28"/>
      <c r="B253" s="28"/>
      <c r="C253" s="28"/>
      <c r="D253" s="28"/>
      <c r="E253" s="28"/>
    </row>
    <row r="254" spans="1:5" x14ac:dyDescent="0.3">
      <c r="A254" s="28"/>
      <c r="B254" s="28"/>
      <c r="C254" s="28"/>
      <c r="D254" s="28"/>
      <c r="E254" s="28"/>
    </row>
    <row r="255" spans="1:5" x14ac:dyDescent="0.3">
      <c r="A255" s="28"/>
      <c r="B255" s="28"/>
      <c r="C255" s="28"/>
      <c r="D255" s="28"/>
      <c r="E255" s="28"/>
    </row>
    <row r="256" spans="1:5" x14ac:dyDescent="0.3">
      <c r="A256" s="28"/>
      <c r="B256" s="28"/>
      <c r="C256" s="28"/>
      <c r="D256" s="28"/>
      <c r="E256" s="28"/>
    </row>
    <row r="257" spans="1:5" x14ac:dyDescent="0.3">
      <c r="A257" s="28"/>
      <c r="B257" s="28"/>
      <c r="C257" s="28"/>
      <c r="D257" s="28"/>
      <c r="E257" s="28"/>
    </row>
    <row r="258" spans="1:5" x14ac:dyDescent="0.3">
      <c r="A258" s="28"/>
      <c r="B258" s="28"/>
      <c r="C258" s="28"/>
      <c r="D258" s="28"/>
      <c r="E258" s="28"/>
    </row>
    <row r="259" spans="1:5" x14ac:dyDescent="0.3">
      <c r="A259" s="28"/>
      <c r="B259" s="28"/>
      <c r="C259" s="28"/>
      <c r="D259" s="28"/>
      <c r="E259" s="28"/>
    </row>
    <row r="260" spans="1:5" x14ac:dyDescent="0.3">
      <c r="A260" s="28"/>
      <c r="B260" s="28"/>
      <c r="C260" s="28"/>
      <c r="D260" s="28"/>
      <c r="E260" s="28"/>
    </row>
    <row r="261" spans="1:5" x14ac:dyDescent="0.3">
      <c r="A261" s="28"/>
      <c r="B261" s="28"/>
      <c r="C261" s="28"/>
      <c r="D261" s="28"/>
      <c r="E261" s="28"/>
    </row>
    <row r="262" spans="1:5" x14ac:dyDescent="0.3">
      <c r="A262" s="28"/>
      <c r="B262" s="28"/>
      <c r="C262" s="28"/>
      <c r="D262" s="28"/>
      <c r="E262" s="28"/>
    </row>
    <row r="263" spans="1:5" x14ac:dyDescent="0.3">
      <c r="A263" s="28"/>
      <c r="B263" s="28"/>
      <c r="C263" s="28"/>
      <c r="D263" s="28"/>
      <c r="E263" s="28"/>
    </row>
    <row r="264" spans="1:5" x14ac:dyDescent="0.3">
      <c r="A264" s="28"/>
      <c r="B264" s="28"/>
      <c r="C264" s="28"/>
      <c r="D264" s="28"/>
      <c r="E264" s="28"/>
    </row>
    <row r="265" spans="1:5" x14ac:dyDescent="0.3">
      <c r="A265" s="28"/>
      <c r="B265" s="28"/>
      <c r="C265" s="28"/>
      <c r="D265" s="28"/>
      <c r="E265" s="28"/>
    </row>
    <row r="266" spans="1:5" x14ac:dyDescent="0.3">
      <c r="A266" s="28"/>
      <c r="B266" s="28"/>
      <c r="C266" s="28"/>
      <c r="D266" s="28"/>
      <c r="E266" s="28"/>
    </row>
    <row r="267" spans="1:5" x14ac:dyDescent="0.3">
      <c r="A267" s="28"/>
      <c r="B267" s="28"/>
      <c r="C267" s="28"/>
      <c r="D267" s="28"/>
      <c r="E267" s="28"/>
    </row>
    <row r="268" spans="1:5" x14ac:dyDescent="0.3">
      <c r="A268" s="28"/>
      <c r="B268" s="28"/>
      <c r="C268" s="28"/>
      <c r="D268" s="28"/>
      <c r="E268" s="28"/>
    </row>
    <row r="269" spans="1:5" x14ac:dyDescent="0.3">
      <c r="A269" s="28"/>
      <c r="B269" s="28"/>
      <c r="C269" s="28"/>
      <c r="D269" s="28"/>
      <c r="E269" s="28"/>
    </row>
    <row r="270" spans="1:5" x14ac:dyDescent="0.3">
      <c r="A270" s="28"/>
      <c r="B270" s="28"/>
      <c r="C270" s="28"/>
      <c r="D270" s="28"/>
      <c r="E270" s="28"/>
    </row>
    <row r="271" spans="1:5" x14ac:dyDescent="0.3">
      <c r="A271" s="28"/>
      <c r="B271" s="28"/>
      <c r="C271" s="28"/>
      <c r="D271" s="28"/>
      <c r="E271" s="28"/>
    </row>
    <row r="272" spans="1:5" x14ac:dyDescent="0.3">
      <c r="A272" s="28"/>
      <c r="B272" s="28"/>
      <c r="C272" s="28"/>
      <c r="D272" s="28"/>
      <c r="E272" s="28"/>
    </row>
    <row r="273" spans="1:5" x14ac:dyDescent="0.3">
      <c r="A273" s="28"/>
      <c r="B273" s="28"/>
      <c r="C273" s="28"/>
      <c r="D273" s="28"/>
      <c r="E273" s="28"/>
    </row>
    <row r="274" spans="1:5" x14ac:dyDescent="0.3">
      <c r="A274" s="28"/>
      <c r="B274" s="28"/>
      <c r="C274" s="28"/>
      <c r="D274" s="28"/>
      <c r="E274" s="28"/>
    </row>
    <row r="275" spans="1:5" x14ac:dyDescent="0.3">
      <c r="A275" s="28"/>
      <c r="B275" s="28"/>
      <c r="C275" s="28"/>
      <c r="D275" s="28"/>
      <c r="E275" s="28"/>
    </row>
    <row r="276" spans="1:5" x14ac:dyDescent="0.3">
      <c r="A276" s="28"/>
      <c r="B276" s="28"/>
      <c r="C276" s="28"/>
      <c r="D276" s="28"/>
      <c r="E276" s="28"/>
    </row>
    <row r="277" spans="1:5" x14ac:dyDescent="0.3">
      <c r="A277" s="28"/>
      <c r="B277" s="28"/>
      <c r="C277" s="28"/>
      <c r="D277" s="28"/>
      <c r="E277" s="28"/>
    </row>
    <row r="278" spans="1:5" x14ac:dyDescent="0.3">
      <c r="A278" s="28"/>
      <c r="B278" s="28"/>
      <c r="C278" s="28"/>
      <c r="D278" s="28"/>
      <c r="E278" s="28"/>
    </row>
    <row r="279" spans="1:5" x14ac:dyDescent="0.3">
      <c r="A279" s="28"/>
      <c r="B279" s="28"/>
      <c r="C279" s="28"/>
      <c r="D279" s="28"/>
      <c r="E279" s="28"/>
    </row>
    <row r="280" spans="1:5" x14ac:dyDescent="0.3">
      <c r="A280" s="28"/>
      <c r="B280" s="28"/>
      <c r="C280" s="28"/>
      <c r="D280" s="28"/>
      <c r="E280" s="28"/>
    </row>
    <row r="281" spans="1:5" x14ac:dyDescent="0.3">
      <c r="A281" s="28"/>
      <c r="B281" s="28"/>
      <c r="C281" s="28"/>
      <c r="D281" s="28"/>
      <c r="E281" s="28"/>
    </row>
    <row r="282" spans="1:5" x14ac:dyDescent="0.3">
      <c r="A282" s="28"/>
      <c r="B282" s="28"/>
      <c r="C282" s="28"/>
      <c r="D282" s="28"/>
      <c r="E282" s="28"/>
    </row>
    <row r="283" spans="1:5" x14ac:dyDescent="0.3">
      <c r="A283" s="28"/>
      <c r="B283" s="28"/>
      <c r="C283" s="28"/>
      <c r="D283" s="28"/>
      <c r="E283" s="28"/>
    </row>
    <row r="284" spans="1:5" x14ac:dyDescent="0.3">
      <c r="A284" s="28"/>
      <c r="B284" s="28"/>
      <c r="C284" s="28"/>
      <c r="D284" s="28"/>
      <c r="E284" s="28"/>
    </row>
    <row r="285" spans="1:5" x14ac:dyDescent="0.3">
      <c r="A285" s="28"/>
      <c r="B285" s="28"/>
      <c r="C285" s="28"/>
      <c r="D285" s="28"/>
      <c r="E285" s="28"/>
    </row>
    <row r="286" spans="1:5" x14ac:dyDescent="0.3">
      <c r="A286" s="28"/>
      <c r="B286" s="28"/>
      <c r="C286" s="28"/>
      <c r="D286" s="28"/>
      <c r="E286" s="28"/>
    </row>
    <row r="287" spans="1:5" x14ac:dyDescent="0.3">
      <c r="A287" s="28"/>
      <c r="B287" s="28"/>
      <c r="C287" s="28"/>
      <c r="D287" s="28"/>
      <c r="E287" s="28"/>
    </row>
    <row r="288" spans="1:5" x14ac:dyDescent="0.3">
      <c r="A288" s="28"/>
      <c r="B288" s="28"/>
      <c r="C288" s="28"/>
      <c r="D288" s="28"/>
      <c r="E288" s="28"/>
    </row>
    <row r="289" spans="1:5" x14ac:dyDescent="0.3">
      <c r="A289" s="28"/>
      <c r="B289" s="28"/>
      <c r="C289" s="28"/>
      <c r="D289" s="28"/>
      <c r="E289" s="28"/>
    </row>
    <row r="290" spans="1:5" x14ac:dyDescent="0.3">
      <c r="A290" s="28"/>
      <c r="B290" s="28"/>
      <c r="C290" s="28"/>
      <c r="D290" s="28"/>
      <c r="E290" s="28"/>
    </row>
    <row r="291" spans="1:5" x14ac:dyDescent="0.3">
      <c r="A291" s="28"/>
      <c r="B291" s="28"/>
      <c r="C291" s="28"/>
      <c r="D291" s="28"/>
      <c r="E291" s="28"/>
    </row>
    <row r="292" spans="1:5" x14ac:dyDescent="0.3">
      <c r="A292" s="28"/>
      <c r="B292" s="28"/>
      <c r="C292" s="28"/>
      <c r="D292" s="28"/>
      <c r="E292" s="28"/>
    </row>
    <row r="293" spans="1:5" x14ac:dyDescent="0.3">
      <c r="A293" s="28"/>
      <c r="B293" s="28"/>
      <c r="C293" s="28"/>
      <c r="D293" s="28"/>
      <c r="E293" s="28"/>
    </row>
    <row r="294" spans="1:5" x14ac:dyDescent="0.3">
      <c r="A294" s="28"/>
      <c r="B294" s="28"/>
      <c r="C294" s="28"/>
      <c r="D294" s="28"/>
      <c r="E294" s="28"/>
    </row>
    <row r="295" spans="1:5" x14ac:dyDescent="0.3">
      <c r="A295" s="28"/>
      <c r="B295" s="28"/>
      <c r="C295" s="28"/>
      <c r="D295" s="28"/>
      <c r="E295" s="28"/>
    </row>
    <row r="296" spans="1:5" x14ac:dyDescent="0.3">
      <c r="A296" s="28"/>
      <c r="B296" s="28"/>
      <c r="C296" s="28"/>
      <c r="D296" s="28"/>
      <c r="E296" s="28"/>
    </row>
    <row r="297" spans="1:5" x14ac:dyDescent="0.3">
      <c r="A297" s="28"/>
      <c r="B297" s="28"/>
      <c r="C297" s="28"/>
      <c r="D297" s="28"/>
      <c r="E297" s="28"/>
    </row>
    <row r="298" spans="1:5" x14ac:dyDescent="0.3">
      <c r="A298" s="28"/>
      <c r="B298" s="28"/>
      <c r="C298" s="28"/>
      <c r="D298" s="28"/>
      <c r="E298" s="28"/>
    </row>
    <row r="299" spans="1:5" x14ac:dyDescent="0.3">
      <c r="A299" s="28"/>
      <c r="B299" s="28"/>
      <c r="C299" s="28"/>
      <c r="D299" s="28"/>
      <c r="E299" s="28"/>
    </row>
    <row r="300" spans="1:5" x14ac:dyDescent="0.3">
      <c r="A300" s="28"/>
      <c r="B300" s="28"/>
      <c r="C300" s="28"/>
      <c r="D300" s="28"/>
      <c r="E300" s="28"/>
    </row>
    <row r="301" spans="1:5" x14ac:dyDescent="0.3">
      <c r="A301" s="28"/>
      <c r="B301" s="28"/>
      <c r="C301" s="28"/>
      <c r="D301" s="28"/>
      <c r="E301" s="28"/>
    </row>
    <row r="302" spans="1:5" x14ac:dyDescent="0.3">
      <c r="A302" s="28"/>
      <c r="B302" s="28"/>
      <c r="C302" s="28"/>
      <c r="D302" s="28"/>
      <c r="E302" s="28"/>
    </row>
    <row r="303" spans="1:5" x14ac:dyDescent="0.3">
      <c r="A303" s="28"/>
      <c r="B303" s="28"/>
      <c r="C303" s="28"/>
      <c r="D303" s="28"/>
      <c r="E303" s="28"/>
    </row>
    <row r="304" spans="1:5" x14ac:dyDescent="0.3">
      <c r="A304" s="28"/>
      <c r="B304" s="28"/>
      <c r="C304" s="28"/>
      <c r="D304" s="28"/>
      <c r="E304" s="28"/>
    </row>
    <row r="305" spans="1:5" x14ac:dyDescent="0.3">
      <c r="A305" s="28"/>
      <c r="B305" s="28"/>
      <c r="C305" s="28"/>
      <c r="D305" s="28"/>
      <c r="E305" s="28"/>
    </row>
    <row r="306" spans="1:5" x14ac:dyDescent="0.3">
      <c r="A306" s="28"/>
      <c r="B306" s="28"/>
      <c r="C306" s="28"/>
      <c r="D306" s="28"/>
      <c r="E306" s="28"/>
    </row>
    <row r="307" spans="1:5" x14ac:dyDescent="0.3">
      <c r="A307" s="28"/>
      <c r="B307" s="28"/>
      <c r="C307" s="28"/>
      <c r="D307" s="28"/>
      <c r="E307" s="28"/>
    </row>
    <row r="308" spans="1:5" x14ac:dyDescent="0.3">
      <c r="A308" s="28"/>
      <c r="B308" s="28"/>
      <c r="C308" s="28"/>
      <c r="D308" s="28"/>
      <c r="E308" s="28"/>
    </row>
    <row r="309" spans="1:5" x14ac:dyDescent="0.3">
      <c r="A309" s="28"/>
      <c r="B309" s="28"/>
      <c r="C309" s="28"/>
      <c r="D309" s="28"/>
      <c r="E309" s="28"/>
    </row>
    <row r="310" spans="1:5" x14ac:dyDescent="0.3">
      <c r="A310" s="28"/>
      <c r="B310" s="28"/>
      <c r="C310" s="28"/>
      <c r="D310" s="28"/>
      <c r="E310" s="28"/>
    </row>
    <row r="311" spans="1:5" x14ac:dyDescent="0.3">
      <c r="A311" s="28"/>
      <c r="B311" s="28"/>
      <c r="C311" s="28"/>
      <c r="D311" s="28"/>
      <c r="E311" s="28"/>
    </row>
    <row r="312" spans="1:5" x14ac:dyDescent="0.3">
      <c r="A312" s="28"/>
      <c r="B312" s="28"/>
      <c r="C312" s="28"/>
      <c r="D312" s="28"/>
      <c r="E312" s="28"/>
    </row>
    <row r="313" spans="1:5" x14ac:dyDescent="0.3">
      <c r="A313" s="28"/>
      <c r="B313" s="28"/>
      <c r="C313" s="28"/>
      <c r="D313" s="28"/>
      <c r="E313" s="28"/>
    </row>
    <row r="314" spans="1:5" x14ac:dyDescent="0.3">
      <c r="A314" s="28"/>
      <c r="B314" s="28"/>
      <c r="C314" s="28"/>
      <c r="D314" s="28"/>
      <c r="E314" s="28"/>
    </row>
    <row r="315" spans="1:5" x14ac:dyDescent="0.3">
      <c r="A315" s="28"/>
      <c r="B315" s="28"/>
      <c r="C315" s="28"/>
      <c r="D315" s="28"/>
      <c r="E315" s="28"/>
    </row>
    <row r="316" spans="1:5" x14ac:dyDescent="0.3">
      <c r="A316" s="28"/>
      <c r="B316" s="28"/>
      <c r="C316" s="28"/>
      <c r="D316" s="28"/>
      <c r="E316" s="28"/>
    </row>
    <row r="317" spans="1:5" x14ac:dyDescent="0.3">
      <c r="A317" s="28"/>
      <c r="B317" s="28"/>
      <c r="C317" s="28"/>
      <c r="D317" s="28"/>
      <c r="E317" s="28"/>
    </row>
    <row r="318" spans="1:5" x14ac:dyDescent="0.3">
      <c r="A318" s="28"/>
      <c r="B318" s="28"/>
      <c r="C318" s="28"/>
      <c r="D318" s="28"/>
      <c r="E318" s="28"/>
    </row>
    <row r="319" spans="1:5" x14ac:dyDescent="0.3">
      <c r="A319" s="28"/>
      <c r="B319" s="28"/>
      <c r="C319" s="28"/>
      <c r="D319" s="28"/>
      <c r="E319" s="28"/>
    </row>
    <row r="320" spans="1:5" x14ac:dyDescent="0.3">
      <c r="A320" s="28"/>
      <c r="B320" s="28"/>
      <c r="C320" s="28"/>
      <c r="D320" s="28"/>
      <c r="E320" s="28"/>
    </row>
    <row r="321" spans="1:5" x14ac:dyDescent="0.3">
      <c r="A321" s="28"/>
      <c r="B321" s="28"/>
      <c r="C321" s="28"/>
      <c r="D321" s="28"/>
      <c r="E321" s="28"/>
    </row>
    <row r="322" spans="1:5" x14ac:dyDescent="0.3">
      <c r="A322" s="28"/>
      <c r="B322" s="28"/>
      <c r="C322" s="28"/>
      <c r="D322" s="28"/>
      <c r="E322" s="28"/>
    </row>
    <row r="323" spans="1:5" x14ac:dyDescent="0.3">
      <c r="A323" s="28"/>
      <c r="B323" s="28"/>
      <c r="C323" s="28"/>
      <c r="D323" s="28"/>
      <c r="E323" s="28"/>
    </row>
    <row r="324" spans="1:5" x14ac:dyDescent="0.3">
      <c r="A324" s="28"/>
      <c r="B324" s="28"/>
      <c r="C324" s="28"/>
      <c r="D324" s="28"/>
      <c r="E324" s="28"/>
    </row>
    <row r="325" spans="1:5" x14ac:dyDescent="0.3">
      <c r="A325" s="28"/>
      <c r="B325" s="28"/>
      <c r="C325" s="28"/>
      <c r="D325" s="28"/>
      <c r="E325" s="28"/>
    </row>
    <row r="326" spans="1:5" x14ac:dyDescent="0.3">
      <c r="A326" s="28"/>
      <c r="B326" s="28"/>
      <c r="C326" s="28"/>
      <c r="D326" s="28"/>
      <c r="E326" s="28"/>
    </row>
    <row r="327" spans="1:5" x14ac:dyDescent="0.3">
      <c r="A327" s="28"/>
      <c r="B327" s="28"/>
      <c r="C327" s="28"/>
      <c r="D327" s="28"/>
      <c r="E327" s="28"/>
    </row>
    <row r="328" spans="1:5" x14ac:dyDescent="0.3">
      <c r="A328" s="28"/>
      <c r="B328" s="28"/>
      <c r="C328" s="28"/>
      <c r="D328" s="28"/>
      <c r="E328" s="28"/>
    </row>
    <row r="329" spans="1:5" x14ac:dyDescent="0.3">
      <c r="A329" s="28"/>
      <c r="B329" s="28"/>
      <c r="C329" s="28"/>
      <c r="D329" s="28"/>
      <c r="E329" s="28"/>
    </row>
    <row r="330" spans="1:5" x14ac:dyDescent="0.3">
      <c r="A330" s="28"/>
      <c r="B330" s="28"/>
      <c r="C330" s="28"/>
      <c r="D330" s="28"/>
      <c r="E330" s="28"/>
    </row>
    <row r="331" spans="1:5" x14ac:dyDescent="0.3">
      <c r="A331" s="28"/>
      <c r="B331" s="28"/>
      <c r="C331" s="28"/>
      <c r="D331" s="28"/>
      <c r="E331" s="28"/>
    </row>
    <row r="332" spans="1:5" x14ac:dyDescent="0.3">
      <c r="A332" s="28"/>
      <c r="B332" s="28"/>
      <c r="C332" s="28"/>
      <c r="D332" s="28"/>
      <c r="E332" s="28"/>
    </row>
    <row r="333" spans="1:5" x14ac:dyDescent="0.3">
      <c r="A333" s="28"/>
      <c r="B333" s="28"/>
      <c r="C333" s="28"/>
      <c r="D333" s="28"/>
      <c r="E333" s="28"/>
    </row>
    <row r="334" spans="1:5" x14ac:dyDescent="0.3">
      <c r="A334" s="28"/>
      <c r="B334" s="28"/>
      <c r="C334" s="28"/>
      <c r="D334" s="28"/>
      <c r="E334" s="28"/>
    </row>
    <row r="335" spans="1:5" x14ac:dyDescent="0.3">
      <c r="A335" s="28"/>
      <c r="B335" s="28"/>
      <c r="C335" s="28"/>
      <c r="D335" s="28"/>
      <c r="E335" s="28"/>
    </row>
    <row r="336" spans="1:5" x14ac:dyDescent="0.3">
      <c r="A336" s="28"/>
      <c r="B336" s="28"/>
      <c r="C336" s="28"/>
      <c r="D336" s="28"/>
      <c r="E336" s="28"/>
    </row>
    <row r="337" spans="1:5" x14ac:dyDescent="0.3">
      <c r="A337" s="28"/>
      <c r="B337" s="28"/>
      <c r="C337" s="28"/>
      <c r="D337" s="28"/>
      <c r="E337" s="28"/>
    </row>
    <row r="338" spans="1:5" x14ac:dyDescent="0.3">
      <c r="A338" s="28"/>
      <c r="B338" s="28"/>
      <c r="C338" s="28"/>
      <c r="D338" s="28"/>
      <c r="E338" s="28"/>
    </row>
    <row r="339" spans="1:5" x14ac:dyDescent="0.3">
      <c r="A339" s="28"/>
      <c r="B339" s="28"/>
      <c r="C339" s="28"/>
      <c r="D339" s="28"/>
      <c r="E339" s="28"/>
    </row>
    <row r="340" spans="1:5" x14ac:dyDescent="0.3">
      <c r="A340" s="28"/>
      <c r="B340" s="28"/>
      <c r="C340" s="28"/>
      <c r="D340" s="28"/>
      <c r="E340" s="28"/>
    </row>
    <row r="341" spans="1:5" x14ac:dyDescent="0.3">
      <c r="A341" s="28"/>
      <c r="B341" s="28"/>
      <c r="C341" s="28"/>
      <c r="D341" s="28"/>
      <c r="E341" s="28"/>
    </row>
    <row r="342" spans="1:5" x14ac:dyDescent="0.3">
      <c r="A342" s="28"/>
      <c r="B342" s="28"/>
      <c r="C342" s="28"/>
      <c r="D342" s="28"/>
      <c r="E342" s="28"/>
    </row>
    <row r="343" spans="1:5" x14ac:dyDescent="0.3">
      <c r="A343" s="28"/>
      <c r="B343" s="28"/>
      <c r="C343" s="28"/>
      <c r="D343" s="28"/>
      <c r="E343" s="28"/>
    </row>
    <row r="344" spans="1:5" x14ac:dyDescent="0.3">
      <c r="A344" s="28"/>
      <c r="B344" s="28"/>
      <c r="C344" s="28"/>
      <c r="D344" s="28"/>
      <c r="E344" s="28"/>
    </row>
    <row r="345" spans="1:5" x14ac:dyDescent="0.3">
      <c r="A345" s="28"/>
      <c r="B345" s="28"/>
      <c r="C345" s="28"/>
      <c r="D345" s="28"/>
      <c r="E345" s="28"/>
    </row>
    <row r="346" spans="1:5" x14ac:dyDescent="0.3">
      <c r="A346" s="28"/>
      <c r="B346" s="28"/>
      <c r="C346" s="28"/>
      <c r="D346" s="28"/>
      <c r="E346" s="28"/>
    </row>
    <row r="347" spans="1:5" x14ac:dyDescent="0.3">
      <c r="A347" s="28"/>
      <c r="B347" s="28"/>
      <c r="C347" s="28"/>
      <c r="D347" s="28"/>
      <c r="E347" s="28"/>
    </row>
    <row r="348" spans="1:5" x14ac:dyDescent="0.3">
      <c r="A348" s="28"/>
      <c r="B348" s="28"/>
      <c r="C348" s="28"/>
      <c r="D348" s="28"/>
      <c r="E348" s="28"/>
    </row>
    <row r="349" spans="1:5" x14ac:dyDescent="0.3">
      <c r="A349" s="28"/>
      <c r="B349" s="28"/>
      <c r="C349" s="28"/>
      <c r="D349" s="28"/>
      <c r="E349" s="28"/>
    </row>
    <row r="350" spans="1:5" x14ac:dyDescent="0.3">
      <c r="A350" s="28"/>
      <c r="B350" s="28"/>
      <c r="C350" s="28"/>
      <c r="D350" s="28"/>
      <c r="E350" s="28"/>
    </row>
    <row r="351" spans="1:5" x14ac:dyDescent="0.3">
      <c r="A351" s="28"/>
      <c r="B351" s="28"/>
      <c r="C351" s="28"/>
      <c r="D351" s="28"/>
      <c r="E351" s="28"/>
    </row>
    <row r="352" spans="1:5" x14ac:dyDescent="0.3">
      <c r="A352" s="28"/>
      <c r="B352" s="28"/>
      <c r="C352" s="28"/>
      <c r="D352" s="28"/>
      <c r="E352" s="28"/>
    </row>
    <row r="353" spans="1:5" x14ac:dyDescent="0.3">
      <c r="A353" s="28"/>
      <c r="B353" s="28"/>
      <c r="C353" s="28"/>
      <c r="D353" s="28"/>
      <c r="E353" s="28"/>
    </row>
    <row r="354" spans="1:5" x14ac:dyDescent="0.3">
      <c r="A354" s="28"/>
      <c r="B354" s="28"/>
      <c r="C354" s="28"/>
      <c r="D354" s="28"/>
      <c r="E354" s="28"/>
    </row>
    <row r="355" spans="1:5" x14ac:dyDescent="0.3">
      <c r="A355" s="28"/>
      <c r="B355" s="28"/>
      <c r="C355" s="28"/>
      <c r="D355" s="28"/>
      <c r="E355" s="28"/>
    </row>
    <row r="356" spans="1:5" x14ac:dyDescent="0.3">
      <c r="A356" s="28"/>
      <c r="B356" s="28"/>
      <c r="C356" s="28"/>
      <c r="D356" s="28"/>
      <c r="E356" s="28"/>
    </row>
    <row r="357" spans="1:5" x14ac:dyDescent="0.3">
      <c r="A357" s="28"/>
      <c r="B357" s="28"/>
      <c r="C357" s="28"/>
      <c r="D357" s="28"/>
      <c r="E357" s="28"/>
    </row>
    <row r="358" spans="1:5" x14ac:dyDescent="0.3">
      <c r="A358" s="28"/>
      <c r="B358" s="28"/>
      <c r="C358" s="28"/>
      <c r="D358" s="28"/>
      <c r="E358" s="28"/>
    </row>
    <row r="359" spans="1:5" x14ac:dyDescent="0.3">
      <c r="A359" s="28"/>
      <c r="B359" s="28"/>
      <c r="C359" s="28"/>
      <c r="D359" s="28"/>
      <c r="E359" s="28"/>
    </row>
    <row r="360" spans="1:5" x14ac:dyDescent="0.3">
      <c r="A360" s="28"/>
      <c r="B360" s="28"/>
      <c r="C360" s="28"/>
      <c r="D360" s="28"/>
      <c r="E360" s="28"/>
    </row>
    <row r="361" spans="1:5" x14ac:dyDescent="0.3">
      <c r="A361" s="28"/>
      <c r="B361" s="28"/>
      <c r="C361" s="28"/>
      <c r="D361" s="28"/>
      <c r="E361" s="28"/>
    </row>
    <row r="362" spans="1:5" x14ac:dyDescent="0.3">
      <c r="A362" s="28"/>
      <c r="B362" s="28"/>
      <c r="C362" s="28"/>
      <c r="D362" s="28"/>
      <c r="E362" s="28"/>
    </row>
    <row r="363" spans="1:5" x14ac:dyDescent="0.3">
      <c r="A363" s="28"/>
      <c r="B363" s="28"/>
      <c r="C363" s="28"/>
      <c r="D363" s="28"/>
      <c r="E363" s="28"/>
    </row>
    <row r="364" spans="1:5" x14ac:dyDescent="0.3">
      <c r="A364" s="28"/>
      <c r="B364" s="28"/>
      <c r="C364" s="28"/>
      <c r="D364" s="28"/>
      <c r="E364" s="28"/>
    </row>
    <row r="365" spans="1:5" x14ac:dyDescent="0.3">
      <c r="A365" s="28"/>
      <c r="B365" s="28"/>
      <c r="C365" s="28"/>
      <c r="D365" s="28"/>
      <c r="E365" s="28"/>
    </row>
    <row r="366" spans="1:5" x14ac:dyDescent="0.3">
      <c r="A366" s="28"/>
      <c r="B366" s="28"/>
      <c r="C366" s="28"/>
      <c r="D366" s="28"/>
      <c r="E366" s="28"/>
    </row>
    <row r="367" spans="1:5" x14ac:dyDescent="0.3">
      <c r="A367" s="28"/>
      <c r="B367" s="28"/>
      <c r="C367" s="28"/>
      <c r="D367" s="28"/>
      <c r="E367" s="28"/>
    </row>
    <row r="368" spans="1:5" x14ac:dyDescent="0.3">
      <c r="A368" s="28"/>
      <c r="B368" s="28"/>
      <c r="C368" s="28"/>
      <c r="D368" s="28"/>
      <c r="E368" s="28"/>
    </row>
    <row r="369" spans="1:5" x14ac:dyDescent="0.3">
      <c r="A369" s="28"/>
      <c r="B369" s="28"/>
      <c r="C369" s="28"/>
      <c r="D369" s="28"/>
      <c r="E369" s="28"/>
    </row>
    <row r="370" spans="1:5" x14ac:dyDescent="0.3">
      <c r="A370" s="28"/>
      <c r="B370" s="28"/>
      <c r="C370" s="28"/>
      <c r="D370" s="28"/>
      <c r="E370" s="28"/>
    </row>
    <row r="371" spans="1:5" x14ac:dyDescent="0.3">
      <c r="A371" s="28"/>
      <c r="B371" s="28"/>
      <c r="C371" s="28"/>
      <c r="D371" s="28"/>
      <c r="E371" s="28"/>
    </row>
    <row r="372" spans="1:5" x14ac:dyDescent="0.3">
      <c r="A372" s="28"/>
      <c r="B372" s="28"/>
      <c r="C372" s="28"/>
      <c r="D372" s="28"/>
      <c r="E372" s="28"/>
    </row>
    <row r="373" spans="1:5" x14ac:dyDescent="0.3">
      <c r="A373" s="28"/>
      <c r="B373" s="28"/>
      <c r="C373" s="28"/>
      <c r="D373" s="28"/>
      <c r="E373" s="28"/>
    </row>
    <row r="374" spans="1:5" x14ac:dyDescent="0.3">
      <c r="A374" s="28"/>
      <c r="B374" s="28"/>
      <c r="C374" s="28"/>
      <c r="D374" s="28"/>
      <c r="E374" s="28"/>
    </row>
    <row r="375" spans="1:5" x14ac:dyDescent="0.3">
      <c r="A375" s="28"/>
      <c r="B375" s="28"/>
      <c r="C375" s="28"/>
      <c r="D375" s="28"/>
      <c r="E375" s="28"/>
    </row>
    <row r="376" spans="1:5" x14ac:dyDescent="0.3">
      <c r="A376" s="28"/>
      <c r="B376" s="28"/>
      <c r="C376" s="28"/>
      <c r="D376" s="28"/>
      <c r="E376" s="28"/>
    </row>
    <row r="377" spans="1:5" x14ac:dyDescent="0.3">
      <c r="A377" s="28"/>
      <c r="B377" s="28"/>
      <c r="C377" s="28"/>
      <c r="D377" s="28"/>
      <c r="E377" s="28"/>
    </row>
    <row r="378" spans="1:5" x14ac:dyDescent="0.3">
      <c r="A378" s="28"/>
      <c r="B378" s="28"/>
      <c r="C378" s="28"/>
      <c r="D378" s="28"/>
      <c r="E378" s="28"/>
    </row>
    <row r="379" spans="1:5" x14ac:dyDescent="0.3">
      <c r="A379" s="28"/>
      <c r="B379" s="28"/>
      <c r="C379" s="28"/>
      <c r="D379" s="28"/>
      <c r="E379" s="28"/>
    </row>
    <row r="380" spans="1:5" x14ac:dyDescent="0.3">
      <c r="A380" s="28"/>
      <c r="B380" s="28"/>
      <c r="C380" s="28"/>
      <c r="D380" s="28"/>
      <c r="E380" s="28"/>
    </row>
    <row r="381" spans="1:5" x14ac:dyDescent="0.3">
      <c r="A381" s="28"/>
      <c r="B381" s="28"/>
      <c r="C381" s="28"/>
      <c r="D381" s="28"/>
      <c r="E381" s="28"/>
    </row>
    <row r="382" spans="1:5" x14ac:dyDescent="0.3">
      <c r="A382" s="28"/>
      <c r="B382" s="28"/>
      <c r="C382" s="28"/>
      <c r="D382" s="28"/>
      <c r="E382" s="28"/>
    </row>
    <row r="383" spans="1:5" x14ac:dyDescent="0.3">
      <c r="A383" s="28"/>
      <c r="B383" s="28"/>
      <c r="C383" s="28"/>
      <c r="D383" s="28"/>
      <c r="E383" s="28"/>
    </row>
    <row r="384" spans="1:5" x14ac:dyDescent="0.3">
      <c r="A384" s="28"/>
      <c r="B384" s="28"/>
      <c r="C384" s="28"/>
      <c r="D384" s="28"/>
      <c r="E384" s="28"/>
    </row>
    <row r="385" spans="1:5" x14ac:dyDescent="0.3">
      <c r="A385" s="28"/>
      <c r="B385" s="28"/>
      <c r="C385" s="28"/>
      <c r="D385" s="28"/>
      <c r="E385" s="28"/>
    </row>
    <row r="386" spans="1:5" x14ac:dyDescent="0.3">
      <c r="A386" s="28"/>
      <c r="B386" s="28"/>
      <c r="C386" s="28"/>
      <c r="D386" s="28"/>
      <c r="E386" s="28"/>
    </row>
    <row r="387" spans="1:5" x14ac:dyDescent="0.3">
      <c r="A387" s="28"/>
      <c r="B387" s="28"/>
      <c r="C387" s="28"/>
      <c r="D387" s="28"/>
      <c r="E387" s="28"/>
    </row>
    <row r="388" spans="1:5" x14ac:dyDescent="0.3">
      <c r="A388" s="28"/>
      <c r="B388" s="28"/>
      <c r="C388" s="28"/>
      <c r="D388" s="28"/>
      <c r="E388" s="28"/>
    </row>
    <row r="389" spans="1:5" x14ac:dyDescent="0.3">
      <c r="A389" s="28"/>
      <c r="B389" s="28"/>
      <c r="C389" s="28"/>
      <c r="D389" s="28"/>
      <c r="E389" s="28"/>
    </row>
    <row r="390" spans="1:5" x14ac:dyDescent="0.3">
      <c r="A390" s="28"/>
      <c r="B390" s="28"/>
      <c r="C390" s="28"/>
      <c r="D390" s="28"/>
      <c r="E390" s="28"/>
    </row>
    <row r="391" spans="1:5" x14ac:dyDescent="0.3">
      <c r="A391" s="28"/>
      <c r="B391" s="28"/>
      <c r="C391" s="28"/>
      <c r="D391" s="28"/>
      <c r="E391" s="28"/>
    </row>
    <row r="392" spans="1:5" x14ac:dyDescent="0.3">
      <c r="A392" s="28"/>
      <c r="B392" s="28"/>
      <c r="C392" s="28"/>
      <c r="D392" s="28"/>
      <c r="E392" s="28"/>
    </row>
    <row r="393" spans="1:5" x14ac:dyDescent="0.3">
      <c r="A393" s="28"/>
      <c r="B393" s="28"/>
      <c r="C393" s="28"/>
      <c r="D393" s="28"/>
      <c r="E393" s="28"/>
    </row>
    <row r="394" spans="1:5" x14ac:dyDescent="0.3">
      <c r="A394" s="28"/>
      <c r="B394" s="28"/>
      <c r="C394" s="28"/>
      <c r="D394" s="28"/>
      <c r="E394" s="28"/>
    </row>
    <row r="395" spans="1:5" x14ac:dyDescent="0.3">
      <c r="A395" s="28"/>
      <c r="B395" s="28"/>
      <c r="C395" s="28"/>
      <c r="D395" s="28"/>
      <c r="E395" s="28"/>
    </row>
    <row r="396" spans="1:5" x14ac:dyDescent="0.3">
      <c r="A396" s="28"/>
      <c r="B396" s="28"/>
      <c r="C396" s="28"/>
      <c r="D396" s="28"/>
      <c r="E396" s="28"/>
    </row>
    <row r="397" spans="1:5" x14ac:dyDescent="0.3">
      <c r="A397" s="28"/>
      <c r="B397" s="28"/>
      <c r="C397" s="28"/>
      <c r="D397" s="28"/>
      <c r="E397" s="28"/>
    </row>
    <row r="398" spans="1:5" x14ac:dyDescent="0.3">
      <c r="A398" s="28"/>
      <c r="B398" s="28"/>
      <c r="C398" s="28"/>
      <c r="D398" s="28"/>
      <c r="E398" s="28"/>
    </row>
    <row r="399" spans="1:5" x14ac:dyDescent="0.3">
      <c r="A399" s="28"/>
      <c r="B399" s="28"/>
      <c r="C399" s="28"/>
      <c r="D399" s="28"/>
      <c r="E399" s="28"/>
    </row>
    <row r="400" spans="1:5" x14ac:dyDescent="0.3">
      <c r="A400" s="28"/>
      <c r="B400" s="28"/>
      <c r="C400" s="28"/>
      <c r="D400" s="28"/>
      <c r="E400" s="28"/>
    </row>
    <row r="401" spans="1:5" x14ac:dyDescent="0.3">
      <c r="A401" s="28"/>
      <c r="B401" s="28"/>
      <c r="C401" s="28"/>
      <c r="D401" s="28"/>
      <c r="E401" s="28"/>
    </row>
    <row r="402" spans="1:5" x14ac:dyDescent="0.3">
      <c r="A402" s="28"/>
      <c r="B402" s="28"/>
      <c r="C402" s="28"/>
      <c r="D402" s="28"/>
      <c r="E402" s="28"/>
    </row>
    <row r="403" spans="1:5" x14ac:dyDescent="0.3">
      <c r="A403" s="28"/>
      <c r="B403" s="28"/>
      <c r="C403" s="28"/>
      <c r="D403" s="28"/>
      <c r="E403" s="28"/>
    </row>
    <row r="404" spans="1:5" x14ac:dyDescent="0.3">
      <c r="A404" s="28"/>
      <c r="B404" s="28"/>
      <c r="C404" s="28"/>
      <c r="D404" s="28"/>
      <c r="E404" s="28"/>
    </row>
    <row r="405" spans="1:5" x14ac:dyDescent="0.3">
      <c r="A405" s="28"/>
      <c r="B405" s="28"/>
      <c r="C405" s="28"/>
      <c r="D405" s="28"/>
      <c r="E405" s="28"/>
    </row>
    <row r="406" spans="1:5" x14ac:dyDescent="0.3">
      <c r="A406" s="28"/>
      <c r="B406" s="28"/>
      <c r="C406" s="28"/>
      <c r="D406" s="28"/>
      <c r="E406" s="28"/>
    </row>
    <row r="407" spans="1:5" x14ac:dyDescent="0.3">
      <c r="A407" s="28"/>
      <c r="B407" s="28"/>
      <c r="C407" s="28"/>
      <c r="D407" s="28"/>
      <c r="E407" s="28"/>
    </row>
    <row r="408" spans="1:5" x14ac:dyDescent="0.3">
      <c r="A408" s="28"/>
      <c r="B408" s="28"/>
      <c r="C408" s="28"/>
      <c r="D408" s="28"/>
      <c r="E408" s="28"/>
    </row>
    <row r="409" spans="1:5" x14ac:dyDescent="0.3">
      <c r="A409" s="28"/>
      <c r="B409" s="28"/>
      <c r="C409" s="28"/>
      <c r="D409" s="28"/>
      <c r="E409" s="28"/>
    </row>
    <row r="410" spans="1:5" x14ac:dyDescent="0.3">
      <c r="A410" s="28"/>
      <c r="B410" s="28"/>
      <c r="C410" s="28"/>
      <c r="D410" s="28"/>
      <c r="E410" s="28"/>
    </row>
    <row r="411" spans="1:5" x14ac:dyDescent="0.3">
      <c r="A411" s="28"/>
      <c r="B411" s="28"/>
      <c r="C411" s="28"/>
      <c r="D411" s="28"/>
      <c r="E411" s="28"/>
    </row>
    <row r="412" spans="1:5" x14ac:dyDescent="0.3">
      <c r="A412" s="28"/>
      <c r="B412" s="28"/>
      <c r="C412" s="28"/>
      <c r="D412" s="28"/>
      <c r="E412" s="28"/>
    </row>
    <row r="413" spans="1:5" x14ac:dyDescent="0.3">
      <c r="A413" s="28"/>
      <c r="B413" s="28"/>
      <c r="C413" s="28"/>
      <c r="D413" s="28"/>
      <c r="E413" s="28"/>
    </row>
    <row r="414" spans="1:5" x14ac:dyDescent="0.3">
      <c r="A414" s="28"/>
      <c r="B414" s="28"/>
      <c r="C414" s="28"/>
      <c r="D414" s="28"/>
      <c r="E414" s="28"/>
    </row>
    <row r="415" spans="1:5" x14ac:dyDescent="0.3">
      <c r="A415" s="28"/>
      <c r="B415" s="28"/>
      <c r="C415" s="28"/>
      <c r="D415" s="28"/>
      <c r="E415" s="28"/>
    </row>
    <row r="416" spans="1:5" x14ac:dyDescent="0.3">
      <c r="A416" s="28"/>
      <c r="B416" s="28"/>
      <c r="C416" s="28"/>
      <c r="D416" s="28"/>
      <c r="E416" s="28"/>
    </row>
    <row r="417" spans="1:5" x14ac:dyDescent="0.3">
      <c r="A417" s="28"/>
      <c r="B417" s="28"/>
      <c r="C417" s="28"/>
      <c r="D417" s="28"/>
      <c r="E417" s="28"/>
    </row>
    <row r="418" spans="1:5" x14ac:dyDescent="0.3">
      <c r="A418" s="28"/>
      <c r="B418" s="28"/>
      <c r="C418" s="28"/>
      <c r="D418" s="28"/>
      <c r="E418" s="28"/>
    </row>
    <row r="419" spans="1:5" x14ac:dyDescent="0.3">
      <c r="A419" s="28"/>
      <c r="B419" s="28"/>
      <c r="C419" s="28"/>
      <c r="D419" s="28"/>
      <c r="E419" s="28"/>
    </row>
    <row r="420" spans="1:5" x14ac:dyDescent="0.3">
      <c r="A420" s="28"/>
      <c r="B420" s="28"/>
      <c r="C420" s="28"/>
      <c r="D420" s="28"/>
      <c r="E420" s="28"/>
    </row>
    <row r="421" spans="1:5" x14ac:dyDescent="0.3">
      <c r="A421" s="28"/>
      <c r="B421" s="28"/>
      <c r="C421" s="28"/>
      <c r="D421" s="28"/>
      <c r="E421" s="28"/>
    </row>
    <row r="422" spans="1:5" x14ac:dyDescent="0.3">
      <c r="A422" s="28"/>
      <c r="B422" s="28"/>
      <c r="C422" s="28"/>
      <c r="D422" s="28"/>
      <c r="E422" s="28"/>
    </row>
    <row r="423" spans="1:5" x14ac:dyDescent="0.3">
      <c r="A423" s="28"/>
      <c r="B423" s="28"/>
      <c r="C423" s="28"/>
      <c r="D423" s="28"/>
      <c r="E423" s="28"/>
    </row>
    <row r="424" spans="1:5" x14ac:dyDescent="0.3">
      <c r="A424" s="28"/>
      <c r="B424" s="28"/>
      <c r="C424" s="28"/>
      <c r="D424" s="28"/>
      <c r="E424" s="28"/>
    </row>
    <row r="425" spans="1:5" x14ac:dyDescent="0.3">
      <c r="A425" s="28"/>
      <c r="B425" s="28"/>
      <c r="C425" s="28"/>
      <c r="D425" s="28"/>
      <c r="E425" s="28"/>
    </row>
    <row r="426" spans="1:5" x14ac:dyDescent="0.3">
      <c r="A426" s="28"/>
      <c r="B426" s="28"/>
      <c r="C426" s="28"/>
      <c r="D426" s="28"/>
      <c r="E426" s="28"/>
    </row>
    <row r="427" spans="1:5" x14ac:dyDescent="0.3">
      <c r="A427" s="28"/>
      <c r="B427" s="28"/>
      <c r="C427" s="28"/>
      <c r="D427" s="28"/>
      <c r="E427" s="28"/>
    </row>
    <row r="428" spans="1:5" x14ac:dyDescent="0.3">
      <c r="A428" s="28"/>
      <c r="B428" s="28"/>
      <c r="C428" s="28"/>
      <c r="D428" s="28"/>
      <c r="E428" s="28"/>
    </row>
    <row r="429" spans="1:5" x14ac:dyDescent="0.3">
      <c r="A429" s="28"/>
      <c r="B429" s="28"/>
      <c r="C429" s="28"/>
      <c r="D429" s="28"/>
      <c r="E429" s="28"/>
    </row>
    <row r="430" spans="1:5" x14ac:dyDescent="0.3">
      <c r="A430" s="28"/>
      <c r="B430" s="28"/>
      <c r="C430" s="28"/>
      <c r="D430" s="28"/>
      <c r="E430" s="28"/>
    </row>
    <row r="431" spans="1:5" x14ac:dyDescent="0.3">
      <c r="A431" s="28"/>
      <c r="B431" s="28"/>
      <c r="C431" s="28"/>
      <c r="D431" s="28"/>
      <c r="E431" s="28"/>
    </row>
    <row r="432" spans="1:5" x14ac:dyDescent="0.3">
      <c r="A432" s="28"/>
      <c r="B432" s="28"/>
      <c r="C432" s="28"/>
      <c r="D432" s="28"/>
      <c r="E432" s="28"/>
    </row>
    <row r="433" spans="1:5" x14ac:dyDescent="0.3">
      <c r="A433" s="28"/>
      <c r="B433" s="28"/>
      <c r="C433" s="28"/>
      <c r="D433" s="28"/>
      <c r="E433" s="28"/>
    </row>
    <row r="434" spans="1:5" x14ac:dyDescent="0.3">
      <c r="A434" s="28"/>
      <c r="B434" s="28"/>
      <c r="C434" s="28"/>
      <c r="D434" s="28"/>
      <c r="E434" s="28"/>
    </row>
    <row r="435" spans="1:5" x14ac:dyDescent="0.3">
      <c r="A435" s="28"/>
      <c r="B435" s="28"/>
      <c r="C435" s="28"/>
      <c r="D435" s="28"/>
      <c r="E435" s="28"/>
    </row>
    <row r="436" spans="1:5" x14ac:dyDescent="0.3">
      <c r="A436" s="28"/>
      <c r="B436" s="28"/>
      <c r="C436" s="28"/>
      <c r="D436" s="28"/>
      <c r="E436" s="28"/>
    </row>
    <row r="437" spans="1:5" x14ac:dyDescent="0.3">
      <c r="A437" s="28"/>
      <c r="B437" s="28"/>
      <c r="C437" s="28"/>
      <c r="D437" s="28"/>
      <c r="E437" s="28"/>
    </row>
    <row r="438" spans="1:5" x14ac:dyDescent="0.3">
      <c r="A438" s="28"/>
      <c r="B438" s="28"/>
      <c r="C438" s="28"/>
      <c r="D438" s="28"/>
      <c r="E438" s="28"/>
    </row>
    <row r="439" spans="1:5" x14ac:dyDescent="0.3">
      <c r="A439" s="28"/>
      <c r="B439" s="28"/>
      <c r="C439" s="28"/>
      <c r="D439" s="28"/>
      <c r="E439" s="28"/>
    </row>
    <row r="440" spans="1:5" x14ac:dyDescent="0.3">
      <c r="A440" s="28"/>
      <c r="B440" s="28"/>
      <c r="C440" s="28"/>
      <c r="D440" s="28"/>
      <c r="E440" s="28"/>
    </row>
    <row r="441" spans="1:5" x14ac:dyDescent="0.3">
      <c r="A441" s="28"/>
      <c r="B441" s="28"/>
      <c r="C441" s="28"/>
      <c r="D441" s="28"/>
      <c r="E441" s="28"/>
    </row>
    <row r="442" spans="1:5" x14ac:dyDescent="0.3">
      <c r="A442" s="28"/>
      <c r="B442" s="28"/>
      <c r="C442" s="28"/>
      <c r="D442" s="28"/>
      <c r="E442" s="28"/>
    </row>
    <row r="443" spans="1:5" x14ac:dyDescent="0.3">
      <c r="A443" s="28"/>
      <c r="B443" s="28"/>
      <c r="C443" s="28"/>
      <c r="D443" s="28"/>
      <c r="E443" s="28"/>
    </row>
    <row r="444" spans="1:5" x14ac:dyDescent="0.3">
      <c r="A444" s="28"/>
      <c r="B444" s="28"/>
      <c r="C444" s="28"/>
      <c r="D444" s="28"/>
      <c r="E444" s="28"/>
    </row>
    <row r="445" spans="1:5" x14ac:dyDescent="0.3">
      <c r="A445" s="28"/>
      <c r="B445" s="28"/>
      <c r="C445" s="28"/>
      <c r="D445" s="28"/>
      <c r="E445" s="28"/>
    </row>
    <row r="446" spans="1:5" x14ac:dyDescent="0.3">
      <c r="A446" s="28"/>
      <c r="B446" s="28"/>
      <c r="C446" s="28"/>
      <c r="D446" s="28"/>
      <c r="E446" s="28"/>
    </row>
    <row r="447" spans="1:5" x14ac:dyDescent="0.3">
      <c r="A447" s="28"/>
      <c r="B447" s="28"/>
      <c r="C447" s="28"/>
      <c r="D447" s="28"/>
      <c r="E447" s="28"/>
    </row>
    <row r="448" spans="1:5" x14ac:dyDescent="0.3">
      <c r="A448" s="28"/>
      <c r="B448" s="28"/>
      <c r="C448" s="28"/>
      <c r="D448" s="28"/>
      <c r="E448" s="28"/>
    </row>
    <row r="449" spans="1:5" x14ac:dyDescent="0.3">
      <c r="A449" s="28"/>
      <c r="B449" s="28"/>
      <c r="C449" s="28"/>
      <c r="D449" s="28"/>
      <c r="E449" s="28"/>
    </row>
    <row r="450" spans="1:5" x14ac:dyDescent="0.3">
      <c r="A450" s="28"/>
      <c r="B450" s="28"/>
      <c r="C450" s="28"/>
      <c r="D450" s="28"/>
      <c r="E450" s="28"/>
    </row>
    <row r="451" spans="1:5" x14ac:dyDescent="0.3">
      <c r="A451" s="28"/>
      <c r="B451" s="28"/>
      <c r="C451" s="28"/>
      <c r="D451" s="28"/>
      <c r="E451" s="28"/>
    </row>
    <row r="452" spans="1:5" x14ac:dyDescent="0.3">
      <c r="A452" s="28"/>
      <c r="B452" s="28"/>
      <c r="C452" s="28"/>
      <c r="D452" s="28"/>
      <c r="E452" s="28"/>
    </row>
    <row r="453" spans="1:5" x14ac:dyDescent="0.3">
      <c r="A453" s="28"/>
      <c r="B453" s="28"/>
      <c r="C453" s="28"/>
      <c r="D453" s="28"/>
      <c r="E453" s="28"/>
    </row>
    <row r="454" spans="1:5" x14ac:dyDescent="0.3">
      <c r="A454" s="28"/>
      <c r="B454" s="28"/>
      <c r="C454" s="28"/>
      <c r="D454" s="28"/>
      <c r="E454" s="28"/>
    </row>
    <row r="455" spans="1:5" x14ac:dyDescent="0.3">
      <c r="A455" s="28"/>
      <c r="B455" s="28"/>
      <c r="C455" s="28"/>
      <c r="D455" s="28"/>
      <c r="E455" s="28"/>
    </row>
    <row r="456" spans="1:5" x14ac:dyDescent="0.3">
      <c r="A456" s="28"/>
      <c r="B456" s="28"/>
      <c r="C456" s="28"/>
      <c r="D456" s="28"/>
      <c r="E456" s="28"/>
    </row>
    <row r="457" spans="1:5" x14ac:dyDescent="0.3">
      <c r="A457" s="28"/>
      <c r="B457" s="28"/>
      <c r="C457" s="28"/>
      <c r="D457" s="28"/>
      <c r="E457" s="28"/>
    </row>
    <row r="458" spans="1:5" x14ac:dyDescent="0.3">
      <c r="A458" s="28"/>
      <c r="B458" s="28"/>
      <c r="C458" s="28"/>
      <c r="D458" s="28"/>
      <c r="E458" s="28"/>
    </row>
    <row r="459" spans="1:5" x14ac:dyDescent="0.3">
      <c r="A459" s="28"/>
      <c r="B459" s="28"/>
      <c r="C459" s="28"/>
      <c r="D459" s="28"/>
      <c r="E459" s="28"/>
    </row>
    <row r="460" spans="1:5" x14ac:dyDescent="0.3">
      <c r="A460" s="28"/>
      <c r="B460" s="28"/>
      <c r="C460" s="28"/>
      <c r="D460" s="28"/>
      <c r="E460" s="28"/>
    </row>
    <row r="461" spans="1:5" x14ac:dyDescent="0.3">
      <c r="A461" s="28"/>
      <c r="B461" s="28"/>
      <c r="C461" s="28"/>
      <c r="D461" s="28"/>
      <c r="E461" s="28"/>
    </row>
    <row r="462" spans="1:5" x14ac:dyDescent="0.3">
      <c r="A462" s="28"/>
      <c r="B462" s="28"/>
      <c r="C462" s="28"/>
      <c r="D462" s="28"/>
      <c r="E462" s="28"/>
    </row>
    <row r="463" spans="1:5" x14ac:dyDescent="0.3">
      <c r="A463" s="28"/>
      <c r="B463" s="28"/>
      <c r="C463" s="28"/>
      <c r="D463" s="28"/>
      <c r="E463" s="28"/>
    </row>
    <row r="464" spans="1:5" x14ac:dyDescent="0.3">
      <c r="A464" s="28"/>
      <c r="B464" s="28"/>
      <c r="C464" s="28"/>
      <c r="D464" s="28"/>
      <c r="E464" s="28"/>
    </row>
    <row r="465" spans="1:5" x14ac:dyDescent="0.3">
      <c r="A465" s="28"/>
      <c r="B465" s="28"/>
      <c r="C465" s="28"/>
      <c r="D465" s="28"/>
      <c r="E465" s="28"/>
    </row>
    <row r="466" spans="1:5" x14ac:dyDescent="0.3">
      <c r="A466" s="28"/>
      <c r="B466" s="28"/>
      <c r="C466" s="28"/>
      <c r="D466" s="28"/>
      <c r="E466" s="28"/>
    </row>
    <row r="467" spans="1:5" x14ac:dyDescent="0.3">
      <c r="A467" s="28"/>
      <c r="B467" s="28"/>
      <c r="C467" s="28"/>
      <c r="D467" s="28"/>
      <c r="E467" s="28"/>
    </row>
    <row r="468" spans="1:5" x14ac:dyDescent="0.3">
      <c r="A468" s="28"/>
      <c r="B468" s="28"/>
      <c r="C468" s="28"/>
      <c r="D468" s="28"/>
      <c r="E468" s="28"/>
    </row>
    <row r="469" spans="1:5" x14ac:dyDescent="0.3">
      <c r="A469" s="28"/>
      <c r="B469" s="28"/>
      <c r="C469" s="28"/>
      <c r="D469" s="28"/>
      <c r="E469" s="28"/>
    </row>
    <row r="470" spans="1:5" x14ac:dyDescent="0.3">
      <c r="A470" s="28"/>
      <c r="B470" s="28"/>
      <c r="C470" s="28"/>
      <c r="D470" s="28"/>
      <c r="E470" s="28"/>
    </row>
    <row r="471" spans="1:5" x14ac:dyDescent="0.3">
      <c r="A471" s="28"/>
      <c r="B471" s="28"/>
      <c r="C471" s="28"/>
      <c r="D471" s="28"/>
      <c r="E471" s="28"/>
    </row>
    <row r="472" spans="1:5" x14ac:dyDescent="0.3">
      <c r="A472" s="28"/>
      <c r="B472" s="28"/>
      <c r="C472" s="28"/>
      <c r="D472" s="28"/>
      <c r="E472" s="28"/>
    </row>
    <row r="473" spans="1:5" x14ac:dyDescent="0.3">
      <c r="A473" s="28"/>
      <c r="B473" s="28"/>
      <c r="C473" s="28"/>
      <c r="D473" s="28"/>
      <c r="E473" s="28"/>
    </row>
    <row r="474" spans="1:5" x14ac:dyDescent="0.3">
      <c r="A474" s="28"/>
      <c r="B474" s="28"/>
      <c r="C474" s="28"/>
      <c r="D474" s="28"/>
      <c r="E474" s="28"/>
    </row>
    <row r="475" spans="1:5" x14ac:dyDescent="0.3">
      <c r="A475" s="28"/>
      <c r="B475" s="28"/>
      <c r="C475" s="28"/>
      <c r="D475" s="28"/>
      <c r="E475" s="28"/>
    </row>
    <row r="476" spans="1:5" x14ac:dyDescent="0.3">
      <c r="A476" s="28"/>
      <c r="B476" s="28"/>
      <c r="C476" s="28"/>
      <c r="D476" s="28"/>
      <c r="E476" s="28"/>
    </row>
    <row r="477" spans="1:5" x14ac:dyDescent="0.3">
      <c r="A477" s="28"/>
      <c r="B477" s="28"/>
      <c r="C477" s="28"/>
      <c r="D477" s="28"/>
      <c r="E477" s="28"/>
    </row>
    <row r="478" spans="1:5" x14ac:dyDescent="0.3">
      <c r="A478" s="28"/>
      <c r="B478" s="28"/>
      <c r="C478" s="28"/>
      <c r="D478" s="28"/>
      <c r="E478" s="28"/>
    </row>
    <row r="479" spans="1:5" x14ac:dyDescent="0.3">
      <c r="A479" s="28"/>
      <c r="B479" s="28"/>
      <c r="C479" s="28"/>
      <c r="D479" s="28"/>
      <c r="E479" s="28"/>
    </row>
    <row r="480" spans="1:5" x14ac:dyDescent="0.3">
      <c r="A480" s="28"/>
      <c r="B480" s="28"/>
      <c r="C480" s="28"/>
      <c r="D480" s="28"/>
      <c r="E480" s="28"/>
    </row>
    <row r="481" spans="1:5" x14ac:dyDescent="0.3">
      <c r="A481" s="28"/>
      <c r="B481" s="28"/>
      <c r="C481" s="28"/>
      <c r="D481" s="28"/>
      <c r="E481" s="28"/>
    </row>
    <row r="482" spans="1:5" x14ac:dyDescent="0.3">
      <c r="A482" s="28"/>
      <c r="B482" s="28"/>
      <c r="C482" s="28"/>
      <c r="D482" s="28"/>
      <c r="E482" s="28"/>
    </row>
    <row r="483" spans="1:5" x14ac:dyDescent="0.3">
      <c r="A483" s="28"/>
      <c r="B483" s="28"/>
      <c r="C483" s="28"/>
      <c r="D483" s="28"/>
      <c r="E483" s="28"/>
    </row>
    <row r="484" spans="1:5" x14ac:dyDescent="0.3">
      <c r="A484" s="28"/>
      <c r="B484" s="28"/>
      <c r="C484" s="28"/>
      <c r="D484" s="28"/>
      <c r="E484" s="28"/>
    </row>
    <row r="485" spans="1:5" x14ac:dyDescent="0.3">
      <c r="A485" s="28"/>
      <c r="B485" s="28"/>
      <c r="C485" s="28"/>
      <c r="D485" s="28"/>
      <c r="E485" s="28"/>
    </row>
    <row r="486" spans="1:5" x14ac:dyDescent="0.3">
      <c r="A486" s="28"/>
      <c r="B486" s="28"/>
      <c r="C486" s="28"/>
      <c r="D486" s="28"/>
      <c r="E486" s="28"/>
    </row>
    <row r="487" spans="1:5" x14ac:dyDescent="0.3">
      <c r="A487" s="28"/>
      <c r="B487" s="28"/>
      <c r="C487" s="28"/>
      <c r="D487" s="28"/>
      <c r="E487" s="28"/>
    </row>
    <row r="488" spans="1:5" x14ac:dyDescent="0.3">
      <c r="A488" s="28"/>
      <c r="B488" s="28"/>
      <c r="C488" s="28"/>
      <c r="D488" s="28"/>
      <c r="E488" s="28"/>
    </row>
    <row r="489" spans="1:5" x14ac:dyDescent="0.3">
      <c r="A489" s="28"/>
      <c r="B489" s="28"/>
      <c r="C489" s="28"/>
      <c r="D489" s="28"/>
      <c r="E489" s="28"/>
    </row>
    <row r="490" spans="1:5" x14ac:dyDescent="0.3">
      <c r="A490" s="28"/>
      <c r="B490" s="28"/>
      <c r="C490" s="28"/>
      <c r="D490" s="28"/>
      <c r="E490" s="28"/>
    </row>
    <row r="491" spans="1:5" x14ac:dyDescent="0.3">
      <c r="A491" s="28"/>
      <c r="B491" s="28"/>
      <c r="C491" s="28"/>
      <c r="D491" s="28"/>
      <c r="E491" s="28"/>
    </row>
    <row r="492" spans="1:5" x14ac:dyDescent="0.3">
      <c r="A492" s="28"/>
      <c r="B492" s="28"/>
      <c r="C492" s="28"/>
      <c r="D492" s="28"/>
      <c r="E492" s="28"/>
    </row>
    <row r="493" spans="1:5" x14ac:dyDescent="0.3">
      <c r="A493" s="28"/>
      <c r="B493" s="28"/>
      <c r="C493" s="28"/>
      <c r="D493" s="28"/>
      <c r="E493" s="28"/>
    </row>
    <row r="494" spans="1:5" x14ac:dyDescent="0.3">
      <c r="A494" s="28"/>
      <c r="B494" s="28"/>
      <c r="C494" s="28"/>
      <c r="D494" s="28"/>
      <c r="E494" s="28"/>
    </row>
    <row r="495" spans="1:5" x14ac:dyDescent="0.3">
      <c r="A495" s="28"/>
      <c r="B495" s="28"/>
      <c r="C495" s="28"/>
      <c r="D495" s="28"/>
      <c r="E495" s="28"/>
    </row>
    <row r="496" spans="1:5" x14ac:dyDescent="0.3">
      <c r="A496" s="28"/>
      <c r="B496" s="28"/>
      <c r="C496" s="28"/>
      <c r="D496" s="28"/>
      <c r="E496" s="28"/>
    </row>
    <row r="497" spans="1:5" x14ac:dyDescent="0.3">
      <c r="A497" s="28"/>
      <c r="B497" s="28"/>
      <c r="C497" s="28"/>
      <c r="D497" s="28"/>
      <c r="E497" s="28"/>
    </row>
    <row r="498" spans="1:5" x14ac:dyDescent="0.3">
      <c r="A498" s="28"/>
      <c r="B498" s="28"/>
      <c r="C498" s="28"/>
      <c r="D498" s="28"/>
      <c r="E498" s="28"/>
    </row>
    <row r="499" spans="1:5" x14ac:dyDescent="0.3">
      <c r="A499" s="28"/>
      <c r="B499" s="28"/>
      <c r="C499" s="28"/>
      <c r="D499" s="28"/>
      <c r="E499" s="28"/>
    </row>
    <row r="500" spans="1:5" x14ac:dyDescent="0.3">
      <c r="A500" s="28"/>
      <c r="B500" s="28"/>
      <c r="C500" s="28"/>
      <c r="D500" s="28"/>
      <c r="E500" s="28"/>
    </row>
    <row r="501" spans="1:5" x14ac:dyDescent="0.3">
      <c r="A501" s="28"/>
      <c r="B501" s="28"/>
      <c r="C501" s="28"/>
      <c r="D501" s="28"/>
      <c r="E501" s="28"/>
    </row>
    <row r="502" spans="1:5" x14ac:dyDescent="0.3">
      <c r="A502" s="28"/>
      <c r="B502" s="28"/>
      <c r="C502" s="28"/>
      <c r="D502" s="28"/>
      <c r="E502" s="28"/>
    </row>
    <row r="503" spans="1:5" x14ac:dyDescent="0.3">
      <c r="A503" s="28"/>
      <c r="B503" s="28"/>
      <c r="C503" s="28"/>
      <c r="D503" s="28"/>
      <c r="E503" s="28"/>
    </row>
    <row r="504" spans="1:5" x14ac:dyDescent="0.3">
      <c r="A504" s="28"/>
      <c r="B504" s="28"/>
      <c r="C504" s="28"/>
      <c r="D504" s="28"/>
      <c r="E504" s="28"/>
    </row>
    <row r="505" spans="1:5" x14ac:dyDescent="0.3">
      <c r="A505" s="28"/>
      <c r="B505" s="28"/>
      <c r="C505" s="28"/>
      <c r="D505" s="28"/>
      <c r="E505" s="28"/>
    </row>
    <row r="506" spans="1:5" x14ac:dyDescent="0.3">
      <c r="A506" s="28"/>
      <c r="B506" s="28"/>
      <c r="C506" s="28"/>
      <c r="D506" s="28"/>
      <c r="E506" s="28"/>
    </row>
    <row r="507" spans="1:5" x14ac:dyDescent="0.3">
      <c r="A507" s="28"/>
      <c r="B507" s="28"/>
      <c r="C507" s="28"/>
      <c r="D507" s="28"/>
      <c r="E507" s="28"/>
    </row>
    <row r="508" spans="1:5" x14ac:dyDescent="0.3">
      <c r="A508" s="28"/>
      <c r="B508" s="28"/>
      <c r="C508" s="28"/>
      <c r="D508" s="28"/>
      <c r="E508" s="28"/>
    </row>
    <row r="509" spans="1:5" x14ac:dyDescent="0.3">
      <c r="A509" s="28"/>
      <c r="B509" s="28"/>
      <c r="C509" s="28"/>
      <c r="D509" s="28"/>
      <c r="E509" s="28"/>
    </row>
    <row r="510" spans="1:5" x14ac:dyDescent="0.3">
      <c r="A510" s="28"/>
      <c r="B510" s="28"/>
      <c r="C510" s="28"/>
      <c r="D510" s="28"/>
      <c r="E510" s="28"/>
    </row>
    <row r="511" spans="1:5" x14ac:dyDescent="0.3">
      <c r="A511" s="28"/>
      <c r="B511" s="28"/>
      <c r="C511" s="28"/>
      <c r="D511" s="28"/>
      <c r="E511" s="28"/>
    </row>
    <row r="512" spans="1:5" x14ac:dyDescent="0.3">
      <c r="A512" s="28"/>
      <c r="B512" s="28"/>
      <c r="C512" s="28"/>
      <c r="D512" s="28"/>
      <c r="E512" s="28"/>
    </row>
    <row r="513" spans="1:5" x14ac:dyDescent="0.3">
      <c r="A513" s="28"/>
      <c r="B513" s="28"/>
      <c r="C513" s="28"/>
      <c r="D513" s="28"/>
      <c r="E513" s="28"/>
    </row>
    <row r="514" spans="1:5" x14ac:dyDescent="0.3">
      <c r="A514" s="28"/>
      <c r="B514" s="28"/>
      <c r="C514" s="28"/>
      <c r="D514" s="28"/>
      <c r="E514" s="28"/>
    </row>
    <row r="515" spans="1:5" x14ac:dyDescent="0.3">
      <c r="A515" s="28"/>
      <c r="B515" s="28"/>
      <c r="C515" s="28"/>
      <c r="D515" s="28"/>
      <c r="E515" s="28"/>
    </row>
    <row r="516" spans="1:5" x14ac:dyDescent="0.3">
      <c r="A516" s="28"/>
      <c r="B516" s="28"/>
      <c r="C516" s="28"/>
      <c r="D516" s="28"/>
      <c r="E516" s="28"/>
    </row>
    <row r="517" spans="1:5" x14ac:dyDescent="0.3">
      <c r="A517" s="28"/>
      <c r="B517" s="28"/>
      <c r="C517" s="28"/>
      <c r="D517" s="28"/>
      <c r="E517" s="28"/>
    </row>
    <row r="518" spans="1:5" x14ac:dyDescent="0.3">
      <c r="A518" s="28"/>
      <c r="B518" s="28"/>
      <c r="C518" s="28"/>
      <c r="D518" s="28"/>
      <c r="E518" s="28"/>
    </row>
    <row r="519" spans="1:5" x14ac:dyDescent="0.3">
      <c r="A519" s="28"/>
      <c r="B519" s="28"/>
      <c r="C519" s="28"/>
      <c r="D519" s="28"/>
      <c r="E519" s="28"/>
    </row>
    <row r="520" spans="1:5" x14ac:dyDescent="0.3">
      <c r="A520" s="28"/>
      <c r="B520" s="28"/>
      <c r="C520" s="28"/>
      <c r="D520" s="28"/>
      <c r="E520" s="28"/>
    </row>
    <row r="521" spans="1:5" x14ac:dyDescent="0.3">
      <c r="A521" s="28"/>
      <c r="B521" s="28"/>
      <c r="C521" s="28"/>
      <c r="D521" s="28"/>
      <c r="E521" s="28"/>
    </row>
    <row r="522" spans="1:5" x14ac:dyDescent="0.3">
      <c r="A522" s="28"/>
      <c r="B522" s="28"/>
      <c r="C522" s="28"/>
      <c r="D522" s="28"/>
      <c r="E522" s="28"/>
    </row>
    <row r="523" spans="1:5" x14ac:dyDescent="0.3">
      <c r="A523" s="28"/>
      <c r="B523" s="28"/>
      <c r="C523" s="28"/>
      <c r="D523" s="28"/>
      <c r="E523" s="28"/>
    </row>
    <row r="524" spans="1:5" x14ac:dyDescent="0.3">
      <c r="A524" s="28"/>
      <c r="B524" s="28"/>
      <c r="C524" s="28"/>
      <c r="D524" s="28"/>
      <c r="E524" s="28"/>
    </row>
    <row r="525" spans="1:5" x14ac:dyDescent="0.3">
      <c r="A525" s="28"/>
      <c r="B525" s="28"/>
      <c r="C525" s="28"/>
      <c r="D525" s="28"/>
      <c r="E525" s="28"/>
    </row>
    <row r="526" spans="1:5" x14ac:dyDescent="0.3">
      <c r="A526" s="28"/>
      <c r="B526" s="28"/>
      <c r="C526" s="28"/>
      <c r="D526" s="28"/>
      <c r="E526" s="28"/>
    </row>
    <row r="527" spans="1:5" x14ac:dyDescent="0.3">
      <c r="A527" s="28"/>
      <c r="B527" s="28"/>
      <c r="C527" s="28"/>
      <c r="D527" s="28"/>
      <c r="E527" s="28"/>
    </row>
    <row r="528" spans="1:5" x14ac:dyDescent="0.3">
      <c r="A528" s="28"/>
      <c r="B528" s="28"/>
      <c r="C528" s="28"/>
      <c r="D528" s="28"/>
      <c r="E528" s="28"/>
    </row>
    <row r="529" spans="1:5" x14ac:dyDescent="0.3">
      <c r="A529" s="28"/>
      <c r="B529" s="28"/>
      <c r="C529" s="28"/>
      <c r="D529" s="28"/>
      <c r="E529" s="28"/>
    </row>
    <row r="530" spans="1:5" x14ac:dyDescent="0.3">
      <c r="A530" s="28"/>
      <c r="B530" s="28"/>
      <c r="C530" s="28"/>
      <c r="D530" s="28"/>
      <c r="E530" s="28"/>
    </row>
    <row r="531" spans="1:5" x14ac:dyDescent="0.3">
      <c r="A531" s="28"/>
      <c r="B531" s="28"/>
      <c r="C531" s="28"/>
      <c r="D531" s="28"/>
      <c r="E531" s="28"/>
    </row>
    <row r="532" spans="1:5" x14ac:dyDescent="0.3">
      <c r="A532" s="28"/>
      <c r="B532" s="28"/>
      <c r="C532" s="28"/>
      <c r="D532" s="28"/>
      <c r="E532" s="28"/>
    </row>
    <row r="533" spans="1:5" x14ac:dyDescent="0.3">
      <c r="A533" s="28"/>
      <c r="B533" s="28"/>
      <c r="C533" s="28"/>
      <c r="D533" s="28"/>
      <c r="E533" s="28"/>
    </row>
    <row r="534" spans="1:5" x14ac:dyDescent="0.3">
      <c r="A534" s="28"/>
      <c r="B534" s="28"/>
      <c r="C534" s="28"/>
      <c r="D534" s="28"/>
      <c r="E534" s="28"/>
    </row>
    <row r="535" spans="1:5" x14ac:dyDescent="0.3">
      <c r="A535" s="28"/>
      <c r="B535" s="28"/>
      <c r="C535" s="28"/>
      <c r="D535" s="28"/>
      <c r="E535" s="28"/>
    </row>
    <row r="536" spans="1:5" x14ac:dyDescent="0.3">
      <c r="A536" s="28"/>
      <c r="B536" s="28"/>
      <c r="C536" s="28"/>
      <c r="D536" s="28"/>
      <c r="E536" s="28"/>
    </row>
    <row r="537" spans="1:5" x14ac:dyDescent="0.3">
      <c r="A537" s="28"/>
      <c r="B537" s="28"/>
      <c r="C537" s="28"/>
      <c r="D537" s="28"/>
      <c r="E537" s="28"/>
    </row>
    <row r="538" spans="1:5" x14ac:dyDescent="0.3">
      <c r="A538" s="28"/>
      <c r="B538" s="28"/>
      <c r="C538" s="28"/>
      <c r="D538" s="28"/>
      <c r="E538" s="28"/>
    </row>
    <row r="539" spans="1:5" x14ac:dyDescent="0.3">
      <c r="A539" s="28"/>
      <c r="B539" s="28"/>
      <c r="C539" s="28"/>
      <c r="D539" s="28"/>
      <c r="E539" s="28"/>
    </row>
    <row r="540" spans="1:5" x14ac:dyDescent="0.3">
      <c r="A540" s="28"/>
      <c r="B540" s="28"/>
      <c r="C540" s="28"/>
      <c r="D540" s="28"/>
      <c r="E540" s="28"/>
    </row>
    <row r="541" spans="1:5" x14ac:dyDescent="0.3">
      <c r="A541" s="28"/>
      <c r="B541" s="28"/>
      <c r="C541" s="28"/>
      <c r="D541" s="28"/>
      <c r="E541" s="28"/>
    </row>
    <row r="542" spans="1:5" x14ac:dyDescent="0.3">
      <c r="A542" s="28"/>
      <c r="B542" s="28"/>
      <c r="C542" s="28"/>
      <c r="D542" s="28"/>
      <c r="E542" s="28"/>
    </row>
    <row r="543" spans="1:5" x14ac:dyDescent="0.3">
      <c r="A543" s="28"/>
      <c r="B543" s="28"/>
      <c r="C543" s="28"/>
      <c r="D543" s="28"/>
      <c r="E543" s="28"/>
    </row>
    <row r="544" spans="1:5" x14ac:dyDescent="0.3">
      <c r="A544" s="28"/>
      <c r="B544" s="28"/>
      <c r="C544" s="28"/>
      <c r="D544" s="28"/>
      <c r="E544" s="28"/>
    </row>
    <row r="545" spans="1:5" x14ac:dyDescent="0.3">
      <c r="A545" s="28"/>
      <c r="B545" s="28"/>
      <c r="C545" s="28"/>
      <c r="D545" s="28"/>
      <c r="E545" s="28"/>
    </row>
    <row r="546" spans="1:5" x14ac:dyDescent="0.3">
      <c r="A546" s="28"/>
      <c r="B546" s="28"/>
      <c r="C546" s="28"/>
      <c r="D546" s="28"/>
      <c r="E546" s="28"/>
    </row>
    <row r="547" spans="1:5" x14ac:dyDescent="0.3">
      <c r="A547" s="28"/>
      <c r="B547" s="28"/>
      <c r="C547" s="28"/>
      <c r="D547" s="28"/>
      <c r="E547" s="28"/>
    </row>
    <row r="548" spans="1:5" x14ac:dyDescent="0.3">
      <c r="A548" s="28"/>
      <c r="B548" s="28"/>
      <c r="C548" s="28"/>
      <c r="D548" s="28"/>
      <c r="E548" s="28"/>
    </row>
    <row r="549" spans="1:5" x14ac:dyDescent="0.3">
      <c r="A549" s="28"/>
      <c r="B549" s="28"/>
      <c r="C549" s="28"/>
      <c r="D549" s="28"/>
      <c r="E549" s="28"/>
    </row>
    <row r="550" spans="1:5" x14ac:dyDescent="0.3">
      <c r="A550" s="28"/>
      <c r="B550" s="28"/>
      <c r="C550" s="28"/>
      <c r="D550" s="28"/>
      <c r="E550" s="28"/>
    </row>
    <row r="551" spans="1:5" x14ac:dyDescent="0.3">
      <c r="A551" s="28"/>
      <c r="B551" s="28"/>
      <c r="C551" s="28"/>
      <c r="D551" s="28"/>
      <c r="E551" s="28"/>
    </row>
    <row r="552" spans="1:5" x14ac:dyDescent="0.3">
      <c r="A552" s="28"/>
      <c r="B552" s="28"/>
      <c r="C552" s="28"/>
      <c r="D552" s="28"/>
      <c r="E552" s="28"/>
    </row>
    <row r="553" spans="1:5" x14ac:dyDescent="0.3">
      <c r="A553" s="28"/>
      <c r="B553" s="28"/>
      <c r="C553" s="28"/>
      <c r="D553" s="28"/>
      <c r="E553" s="28"/>
    </row>
    <row r="554" spans="1:5" x14ac:dyDescent="0.3">
      <c r="A554" s="28"/>
      <c r="B554" s="28"/>
      <c r="C554" s="28"/>
      <c r="D554" s="28"/>
      <c r="E554" s="28"/>
    </row>
    <row r="555" spans="1:5" x14ac:dyDescent="0.3">
      <c r="A555" s="28"/>
      <c r="B555" s="28"/>
      <c r="C555" s="28"/>
      <c r="D555" s="28"/>
      <c r="E555" s="28"/>
    </row>
    <row r="556" spans="1:5" x14ac:dyDescent="0.3">
      <c r="A556" s="28"/>
      <c r="B556" s="28"/>
      <c r="C556" s="28"/>
      <c r="D556" s="28"/>
      <c r="E556" s="28"/>
    </row>
    <row r="557" spans="1:5" x14ac:dyDescent="0.3">
      <c r="A557" s="28"/>
      <c r="B557" s="28"/>
      <c r="C557" s="28"/>
      <c r="D557" s="28"/>
      <c r="E557" s="28"/>
    </row>
    <row r="558" spans="1:5" x14ac:dyDescent="0.3">
      <c r="A558" s="28"/>
      <c r="B558" s="28"/>
      <c r="C558" s="28"/>
      <c r="D558" s="28"/>
      <c r="E558" s="28"/>
    </row>
    <row r="559" spans="1:5" x14ac:dyDescent="0.3">
      <c r="A559" s="28"/>
      <c r="B559" s="28"/>
      <c r="C559" s="28"/>
      <c r="D559" s="28"/>
      <c r="E559" s="28"/>
    </row>
    <row r="560" spans="1:5" x14ac:dyDescent="0.3">
      <c r="A560" s="28"/>
      <c r="B560" s="28"/>
      <c r="C560" s="28"/>
      <c r="D560" s="28"/>
      <c r="E560" s="28"/>
    </row>
    <row r="561" spans="1:5" x14ac:dyDescent="0.3">
      <c r="A561" s="28"/>
      <c r="B561" s="28"/>
      <c r="C561" s="28"/>
      <c r="D561" s="28"/>
      <c r="E561" s="28"/>
    </row>
    <row r="562" spans="1:5" x14ac:dyDescent="0.3">
      <c r="A562" s="28"/>
      <c r="B562" s="28"/>
      <c r="C562" s="28"/>
      <c r="D562" s="28"/>
      <c r="E562" s="28"/>
    </row>
    <row r="563" spans="1:5" x14ac:dyDescent="0.3">
      <c r="A563" s="28"/>
      <c r="B563" s="28"/>
      <c r="C563" s="28"/>
      <c r="D563" s="28"/>
      <c r="E563" s="28"/>
    </row>
    <row r="564" spans="1:5" x14ac:dyDescent="0.3">
      <c r="A564" s="28"/>
      <c r="B564" s="28"/>
      <c r="C564" s="28"/>
      <c r="D564" s="28"/>
      <c r="E564" s="28"/>
    </row>
    <row r="565" spans="1:5" x14ac:dyDescent="0.3">
      <c r="A565" s="28"/>
      <c r="B565" s="28"/>
      <c r="C565" s="28"/>
      <c r="D565" s="28"/>
      <c r="E565" s="28"/>
    </row>
    <row r="566" spans="1:5" x14ac:dyDescent="0.3">
      <c r="A566" s="28"/>
      <c r="B566" s="28"/>
      <c r="C566" s="28"/>
      <c r="D566" s="28"/>
      <c r="E566" s="28"/>
    </row>
    <row r="567" spans="1:5" x14ac:dyDescent="0.3">
      <c r="A567" s="28"/>
      <c r="B567" s="28"/>
      <c r="C567" s="28"/>
      <c r="D567" s="28"/>
      <c r="E567" s="28"/>
    </row>
    <row r="568" spans="1:5" x14ac:dyDescent="0.3">
      <c r="A568" s="28"/>
      <c r="B568" s="28"/>
      <c r="C568" s="28"/>
      <c r="D568" s="28"/>
      <c r="E568" s="28"/>
    </row>
    <row r="569" spans="1:5" x14ac:dyDescent="0.3">
      <c r="A569" s="28"/>
      <c r="B569" s="28"/>
      <c r="C569" s="28"/>
      <c r="D569" s="28"/>
      <c r="E569" s="28"/>
    </row>
    <row r="570" spans="1:5" x14ac:dyDescent="0.3">
      <c r="A570" s="28"/>
      <c r="B570" s="28"/>
      <c r="C570" s="28"/>
      <c r="D570" s="28"/>
      <c r="E570" s="28"/>
    </row>
    <row r="571" spans="1:5" x14ac:dyDescent="0.3">
      <c r="A571" s="28"/>
      <c r="B571" s="28"/>
      <c r="C571" s="28"/>
      <c r="D571" s="28"/>
      <c r="E571" s="28"/>
    </row>
    <row r="572" spans="1:5" x14ac:dyDescent="0.3">
      <c r="A572" s="28"/>
      <c r="B572" s="28"/>
      <c r="C572" s="28"/>
      <c r="D572" s="28"/>
      <c r="E572" s="28"/>
    </row>
    <row r="573" spans="1:5" x14ac:dyDescent="0.3">
      <c r="A573" s="28"/>
      <c r="B573" s="28"/>
      <c r="C573" s="28"/>
      <c r="D573" s="28"/>
      <c r="E573" s="28"/>
    </row>
    <row r="574" spans="1:5" x14ac:dyDescent="0.3">
      <c r="A574" s="28"/>
      <c r="B574" s="28"/>
      <c r="C574" s="28"/>
      <c r="D574" s="28"/>
      <c r="E574" s="28"/>
    </row>
    <row r="575" spans="1:5" x14ac:dyDescent="0.3">
      <c r="A575" s="28"/>
      <c r="B575" s="28"/>
      <c r="C575" s="28"/>
      <c r="D575" s="28"/>
      <c r="E575" s="28"/>
    </row>
    <row r="576" spans="1:5" x14ac:dyDescent="0.3">
      <c r="A576" s="28"/>
      <c r="B576" s="28"/>
      <c r="C576" s="28"/>
      <c r="D576" s="28"/>
      <c r="E576" s="28"/>
    </row>
    <row r="577" spans="1:5" x14ac:dyDescent="0.3">
      <c r="A577" s="28"/>
      <c r="B577" s="28"/>
      <c r="C577" s="28"/>
      <c r="D577" s="28"/>
      <c r="E577" s="28"/>
    </row>
    <row r="578" spans="1:5" x14ac:dyDescent="0.3">
      <c r="A578" s="28"/>
      <c r="B578" s="28"/>
      <c r="C578" s="28"/>
      <c r="D578" s="28"/>
      <c r="E578" s="28"/>
    </row>
    <row r="579" spans="1:5" x14ac:dyDescent="0.3">
      <c r="A579" s="28"/>
      <c r="B579" s="28"/>
      <c r="C579" s="28"/>
      <c r="D579" s="28"/>
      <c r="E579" s="28"/>
    </row>
    <row r="580" spans="1:5" x14ac:dyDescent="0.3">
      <c r="A580" s="28"/>
      <c r="B580" s="28"/>
      <c r="C580" s="28"/>
      <c r="D580" s="28"/>
      <c r="E580" s="28"/>
    </row>
    <row r="581" spans="1:5" x14ac:dyDescent="0.3">
      <c r="A581" s="28"/>
      <c r="B581" s="28"/>
      <c r="C581" s="28"/>
      <c r="D581" s="28"/>
      <c r="E581" s="28"/>
    </row>
    <row r="582" spans="1:5" x14ac:dyDescent="0.3">
      <c r="A582" s="28"/>
      <c r="B582" s="28"/>
      <c r="C582" s="28"/>
      <c r="D582" s="28"/>
      <c r="E582" s="28"/>
    </row>
    <row r="583" spans="1:5" x14ac:dyDescent="0.3">
      <c r="A583" s="28"/>
      <c r="B583" s="28"/>
      <c r="C583" s="28"/>
      <c r="D583" s="28"/>
      <c r="E583" s="28"/>
    </row>
    <row r="584" spans="1:5" x14ac:dyDescent="0.3">
      <c r="A584" s="28"/>
      <c r="B584" s="28"/>
      <c r="C584" s="28"/>
      <c r="D584" s="28"/>
      <c r="E584" s="28"/>
    </row>
    <row r="585" spans="1:5" x14ac:dyDescent="0.3">
      <c r="A585" s="28"/>
      <c r="B585" s="28"/>
      <c r="C585" s="28"/>
      <c r="D585" s="28"/>
      <c r="E585" s="28"/>
    </row>
    <row r="586" spans="1:5" x14ac:dyDescent="0.3">
      <c r="A586" s="28"/>
      <c r="B586" s="28"/>
      <c r="C586" s="28"/>
      <c r="D586" s="28"/>
      <c r="E586" s="28"/>
    </row>
    <row r="587" spans="1:5" x14ac:dyDescent="0.3">
      <c r="A587" s="28"/>
      <c r="B587" s="28"/>
      <c r="C587" s="28"/>
      <c r="D587" s="28"/>
      <c r="E587" s="28"/>
    </row>
    <row r="588" spans="1:5" x14ac:dyDescent="0.3">
      <c r="A588" s="28"/>
      <c r="B588" s="28"/>
      <c r="C588" s="28"/>
      <c r="D588" s="28"/>
      <c r="E588" s="28"/>
    </row>
    <row r="589" spans="1:5" x14ac:dyDescent="0.3">
      <c r="A589" s="28"/>
      <c r="B589" s="28"/>
      <c r="C589" s="28"/>
      <c r="D589" s="28"/>
      <c r="E589" s="28"/>
    </row>
    <row r="590" spans="1:5" x14ac:dyDescent="0.3">
      <c r="A590" s="28"/>
      <c r="B590" s="28"/>
      <c r="C590" s="28"/>
      <c r="D590" s="28"/>
      <c r="E590" s="28"/>
    </row>
    <row r="591" spans="1:5" x14ac:dyDescent="0.3">
      <c r="A591" s="28"/>
      <c r="B591" s="28"/>
      <c r="C591" s="28"/>
      <c r="D591" s="28"/>
      <c r="E591" s="28"/>
    </row>
    <row r="592" spans="1:5" x14ac:dyDescent="0.3">
      <c r="A592" s="28"/>
      <c r="B592" s="28"/>
      <c r="C592" s="28"/>
      <c r="D592" s="28"/>
      <c r="E592" s="28"/>
    </row>
    <row r="593" spans="1:5" x14ac:dyDescent="0.3">
      <c r="A593" s="28"/>
      <c r="B593" s="28"/>
      <c r="C593" s="28"/>
      <c r="D593" s="28"/>
      <c r="E593" s="28"/>
    </row>
    <row r="594" spans="1:5" x14ac:dyDescent="0.3">
      <c r="A594" s="28"/>
      <c r="B594" s="28"/>
      <c r="C594" s="28"/>
      <c r="D594" s="28"/>
      <c r="E594" s="28"/>
    </row>
    <row r="595" spans="1:5" x14ac:dyDescent="0.3">
      <c r="A595" s="28"/>
      <c r="B595" s="28"/>
      <c r="C595" s="28"/>
      <c r="D595" s="28"/>
      <c r="E595" s="28"/>
    </row>
    <row r="596" spans="1:5" x14ac:dyDescent="0.3">
      <c r="A596" s="28"/>
      <c r="B596" s="28"/>
      <c r="C596" s="28"/>
      <c r="D596" s="28"/>
      <c r="E596" s="28"/>
    </row>
    <row r="597" spans="1:5" x14ac:dyDescent="0.3">
      <c r="A597" s="28"/>
      <c r="B597" s="28"/>
      <c r="C597" s="28"/>
      <c r="D597" s="28"/>
      <c r="E597" s="28"/>
    </row>
    <row r="598" spans="1:5" x14ac:dyDescent="0.3">
      <c r="A598" s="28"/>
      <c r="B598" s="28"/>
      <c r="C598" s="28"/>
      <c r="D598" s="28"/>
      <c r="E598" s="28"/>
    </row>
    <row r="599" spans="1:5" x14ac:dyDescent="0.3">
      <c r="A599" s="28"/>
      <c r="B599" s="28"/>
      <c r="C599" s="28"/>
      <c r="D599" s="28"/>
      <c r="E599" s="28"/>
    </row>
    <row r="600" spans="1:5" x14ac:dyDescent="0.3">
      <c r="A600" s="28"/>
      <c r="B600" s="28"/>
      <c r="C600" s="28"/>
      <c r="D600" s="28"/>
      <c r="E600" s="28"/>
    </row>
    <row r="601" spans="1:5" x14ac:dyDescent="0.3">
      <c r="A601" s="28"/>
      <c r="B601" s="28"/>
      <c r="C601" s="28"/>
      <c r="D601" s="28"/>
      <c r="E601" s="28"/>
    </row>
    <row r="602" spans="1:5" x14ac:dyDescent="0.3">
      <c r="A602" s="28"/>
      <c r="B602" s="28"/>
      <c r="C602" s="28"/>
      <c r="D602" s="28"/>
      <c r="E602" s="28"/>
    </row>
    <row r="603" spans="1:5" x14ac:dyDescent="0.3">
      <c r="A603" s="28"/>
      <c r="B603" s="28"/>
      <c r="C603" s="28"/>
      <c r="D603" s="28"/>
      <c r="E603" s="28"/>
    </row>
    <row r="604" spans="1:5" x14ac:dyDescent="0.3">
      <c r="A604" s="28"/>
      <c r="B604" s="28"/>
      <c r="C604" s="28"/>
      <c r="D604" s="28"/>
      <c r="E604" s="28"/>
    </row>
    <row r="605" spans="1:5" x14ac:dyDescent="0.3">
      <c r="A605" s="28"/>
      <c r="B605" s="28"/>
      <c r="C605" s="28"/>
      <c r="D605" s="28"/>
      <c r="E605" s="28"/>
    </row>
    <row r="606" spans="1:5" x14ac:dyDescent="0.3">
      <c r="A606" s="28"/>
      <c r="B606" s="28"/>
      <c r="C606" s="28"/>
      <c r="D606" s="28"/>
      <c r="E606" s="28"/>
    </row>
    <row r="607" spans="1:5" x14ac:dyDescent="0.3">
      <c r="A607" s="28"/>
      <c r="B607" s="28"/>
      <c r="C607" s="28"/>
      <c r="D607" s="28"/>
      <c r="E607" s="28"/>
    </row>
    <row r="608" spans="1:5" x14ac:dyDescent="0.3">
      <c r="A608" s="28"/>
      <c r="B608" s="28"/>
      <c r="C608" s="28"/>
      <c r="D608" s="28"/>
      <c r="E608" s="28"/>
    </row>
    <row r="609" spans="1:5" x14ac:dyDescent="0.3">
      <c r="A609" s="28"/>
      <c r="B609" s="28"/>
      <c r="C609" s="28"/>
      <c r="D609" s="28"/>
      <c r="E609" s="28"/>
    </row>
    <row r="610" spans="1:5" x14ac:dyDescent="0.3">
      <c r="A610" s="28"/>
      <c r="B610" s="28"/>
      <c r="C610" s="28"/>
      <c r="D610" s="28"/>
      <c r="E610" s="28"/>
    </row>
    <row r="611" spans="1:5" x14ac:dyDescent="0.3">
      <c r="A611" s="28"/>
      <c r="B611" s="28"/>
      <c r="C611" s="28"/>
      <c r="D611" s="28"/>
      <c r="E611" s="28"/>
    </row>
    <row r="612" spans="1:5" x14ac:dyDescent="0.3">
      <c r="A612" s="28"/>
      <c r="B612" s="28"/>
      <c r="C612" s="28"/>
      <c r="D612" s="28"/>
      <c r="E612" s="28"/>
    </row>
    <row r="613" spans="1:5" x14ac:dyDescent="0.3">
      <c r="A613" s="28"/>
      <c r="B613" s="28"/>
      <c r="C613" s="28"/>
      <c r="D613" s="28"/>
      <c r="E613" s="28"/>
    </row>
    <row r="614" spans="1:5" x14ac:dyDescent="0.3">
      <c r="A614" s="28"/>
      <c r="B614" s="28"/>
      <c r="C614" s="28"/>
      <c r="D614" s="28"/>
      <c r="E614" s="28"/>
    </row>
    <row r="615" spans="1:5" x14ac:dyDescent="0.3">
      <c r="A615" s="28"/>
      <c r="B615" s="28"/>
      <c r="C615" s="28"/>
      <c r="D615" s="28"/>
      <c r="E615" s="28"/>
    </row>
    <row r="616" spans="1:5" x14ac:dyDescent="0.3">
      <c r="A616" s="28"/>
      <c r="B616" s="28"/>
      <c r="C616" s="28"/>
      <c r="D616" s="28"/>
      <c r="E616" s="28"/>
    </row>
    <row r="617" spans="1:5" x14ac:dyDescent="0.3">
      <c r="A617" s="28"/>
      <c r="B617" s="28"/>
      <c r="C617" s="28"/>
      <c r="D617" s="28"/>
      <c r="E617" s="28"/>
    </row>
    <row r="618" spans="1:5" x14ac:dyDescent="0.3">
      <c r="A618" s="28"/>
      <c r="B618" s="28"/>
      <c r="C618" s="28"/>
      <c r="D618" s="28"/>
      <c r="E618" s="28"/>
    </row>
    <row r="619" spans="1:5" x14ac:dyDescent="0.3">
      <c r="A619" s="28"/>
      <c r="B619" s="28"/>
      <c r="C619" s="28"/>
      <c r="D619" s="28"/>
      <c r="E619" s="28"/>
    </row>
    <row r="620" spans="1:5" x14ac:dyDescent="0.3">
      <c r="A620" s="28"/>
      <c r="B620" s="28"/>
      <c r="C620" s="28"/>
      <c r="D620" s="28"/>
      <c r="E620" s="28"/>
    </row>
    <row r="621" spans="1:5" x14ac:dyDescent="0.3">
      <c r="A621" s="28"/>
      <c r="B621" s="28"/>
      <c r="C621" s="28"/>
      <c r="D621" s="28"/>
      <c r="E621" s="28"/>
    </row>
    <row r="622" spans="1:5" x14ac:dyDescent="0.3">
      <c r="A622" s="28"/>
      <c r="B622" s="28"/>
      <c r="C622" s="28"/>
      <c r="D622" s="28"/>
      <c r="E622" s="28"/>
    </row>
    <row r="623" spans="1:5" x14ac:dyDescent="0.3">
      <c r="A623" s="28"/>
      <c r="B623" s="28"/>
      <c r="C623" s="28"/>
      <c r="D623" s="28"/>
      <c r="E623" s="28"/>
    </row>
    <row r="624" spans="1:5" x14ac:dyDescent="0.3">
      <c r="A624" s="28"/>
      <c r="B624" s="28"/>
      <c r="C624" s="28"/>
      <c r="D624" s="28"/>
      <c r="E624" s="28"/>
    </row>
    <row r="625" spans="1:5" x14ac:dyDescent="0.3">
      <c r="A625" s="28"/>
      <c r="B625" s="28"/>
      <c r="C625" s="28"/>
      <c r="D625" s="28"/>
      <c r="E625" s="28"/>
    </row>
    <row r="626" spans="1:5" x14ac:dyDescent="0.3">
      <c r="A626" s="28"/>
      <c r="B626" s="28"/>
      <c r="C626" s="28"/>
      <c r="D626" s="28"/>
      <c r="E626" s="28"/>
    </row>
    <row r="627" spans="1:5" x14ac:dyDescent="0.3">
      <c r="A627" s="28"/>
      <c r="B627" s="28"/>
      <c r="C627" s="28"/>
      <c r="D627" s="28"/>
      <c r="E627" s="28"/>
    </row>
    <row r="628" spans="1:5" x14ac:dyDescent="0.3">
      <c r="A628" s="28"/>
      <c r="B628" s="28"/>
      <c r="C628" s="28"/>
      <c r="D628" s="28"/>
      <c r="E628" s="28"/>
    </row>
    <row r="629" spans="1:5" x14ac:dyDescent="0.3">
      <c r="A629" s="28"/>
      <c r="B629" s="28"/>
      <c r="C629" s="28"/>
      <c r="D629" s="28"/>
      <c r="E629" s="28"/>
    </row>
    <row r="630" spans="1:5" x14ac:dyDescent="0.3">
      <c r="A630" s="28"/>
      <c r="B630" s="28"/>
      <c r="C630" s="28"/>
      <c r="D630" s="28"/>
      <c r="E630" s="28"/>
    </row>
    <row r="631" spans="1:5" x14ac:dyDescent="0.3">
      <c r="A631" s="28"/>
      <c r="B631" s="28"/>
      <c r="C631" s="28"/>
      <c r="D631" s="28"/>
      <c r="E631" s="28"/>
    </row>
    <row r="632" spans="1:5" x14ac:dyDescent="0.3">
      <c r="A632" s="28"/>
      <c r="B632" s="28"/>
      <c r="C632" s="28"/>
      <c r="D632" s="28"/>
      <c r="E632" s="28"/>
    </row>
    <row r="633" spans="1:5" x14ac:dyDescent="0.3">
      <c r="A633" s="28"/>
      <c r="B633" s="28"/>
      <c r="C633" s="28"/>
      <c r="D633" s="28"/>
      <c r="E633" s="28"/>
    </row>
    <row r="634" spans="1:5" x14ac:dyDescent="0.3">
      <c r="A634" s="28"/>
      <c r="B634" s="28"/>
      <c r="C634" s="28"/>
      <c r="D634" s="28"/>
      <c r="E634" s="28"/>
    </row>
    <row r="635" spans="1:5" x14ac:dyDescent="0.3">
      <c r="A635" s="28"/>
      <c r="B635" s="28"/>
      <c r="C635" s="28"/>
      <c r="D635" s="28"/>
      <c r="E635" s="28"/>
    </row>
    <row r="636" spans="1:5" x14ac:dyDescent="0.3">
      <c r="A636" s="28"/>
      <c r="B636" s="28"/>
      <c r="C636" s="28"/>
      <c r="D636" s="28"/>
      <c r="E636" s="28"/>
    </row>
    <row r="637" spans="1:5" x14ac:dyDescent="0.3">
      <c r="A637" s="28"/>
      <c r="B637" s="28"/>
      <c r="C637" s="28"/>
      <c r="D637" s="28"/>
      <c r="E637" s="28"/>
    </row>
    <row r="638" spans="1:5" x14ac:dyDescent="0.3">
      <c r="A638" s="28"/>
      <c r="B638" s="28"/>
      <c r="C638" s="28"/>
      <c r="D638" s="28"/>
      <c r="E638" s="28"/>
    </row>
    <row r="639" spans="1:5" x14ac:dyDescent="0.3">
      <c r="A639" s="28"/>
      <c r="B639" s="28"/>
      <c r="C639" s="28"/>
      <c r="D639" s="28"/>
      <c r="E639" s="28"/>
    </row>
    <row r="640" spans="1:5" x14ac:dyDescent="0.3">
      <c r="A640" s="28"/>
      <c r="B640" s="28"/>
      <c r="C640" s="28"/>
      <c r="D640" s="28"/>
      <c r="E640" s="28"/>
    </row>
    <row r="641" spans="1:5" x14ac:dyDescent="0.3">
      <c r="A641" s="28"/>
      <c r="B641" s="28"/>
      <c r="C641" s="28"/>
      <c r="D641" s="28"/>
      <c r="E641" s="28"/>
    </row>
    <row r="642" spans="1:5" x14ac:dyDescent="0.3">
      <c r="A642" s="28"/>
      <c r="B642" s="28"/>
      <c r="C642" s="28"/>
      <c r="D642" s="28"/>
      <c r="E642" s="28"/>
    </row>
    <row r="643" spans="1:5" x14ac:dyDescent="0.3">
      <c r="A643" s="28"/>
      <c r="B643" s="28"/>
      <c r="C643" s="28"/>
      <c r="D643" s="28"/>
      <c r="E643" s="28"/>
    </row>
    <row r="644" spans="1:5" x14ac:dyDescent="0.3">
      <c r="A644" s="28"/>
      <c r="B644" s="28"/>
      <c r="C644" s="28"/>
      <c r="D644" s="28"/>
      <c r="E644" s="28"/>
    </row>
    <row r="645" spans="1:5" x14ac:dyDescent="0.3">
      <c r="A645" s="28"/>
      <c r="B645" s="28"/>
      <c r="C645" s="28"/>
      <c r="D645" s="28"/>
      <c r="E645" s="28"/>
    </row>
    <row r="646" spans="1:5" x14ac:dyDescent="0.3">
      <c r="A646" s="28"/>
      <c r="B646" s="28"/>
      <c r="C646" s="28"/>
      <c r="D646" s="28"/>
      <c r="E646" s="28"/>
    </row>
    <row r="647" spans="1:5" x14ac:dyDescent="0.3">
      <c r="A647" s="28"/>
      <c r="B647" s="28"/>
      <c r="C647" s="28"/>
      <c r="D647" s="28"/>
      <c r="E647" s="28"/>
    </row>
    <row r="648" spans="1:5" x14ac:dyDescent="0.3">
      <c r="A648" s="28"/>
      <c r="B648" s="28"/>
      <c r="C648" s="28"/>
      <c r="D648" s="28"/>
      <c r="E648" s="28"/>
    </row>
    <row r="649" spans="1:5" x14ac:dyDescent="0.3">
      <c r="A649" s="28"/>
      <c r="B649" s="28"/>
      <c r="C649" s="28"/>
      <c r="D649" s="28"/>
      <c r="E649" s="28"/>
    </row>
    <row r="650" spans="1:5" x14ac:dyDescent="0.3">
      <c r="A650" s="28"/>
      <c r="B650" s="28"/>
      <c r="C650" s="28"/>
      <c r="D650" s="28"/>
      <c r="E650" s="28"/>
    </row>
    <row r="651" spans="1:5" x14ac:dyDescent="0.3">
      <c r="A651" s="28"/>
      <c r="B651" s="28"/>
      <c r="C651" s="28"/>
      <c r="D651" s="28"/>
      <c r="E651" s="28"/>
    </row>
    <row r="652" spans="1:5" x14ac:dyDescent="0.3">
      <c r="A652" s="28"/>
      <c r="B652" s="28"/>
      <c r="C652" s="28"/>
      <c r="D652" s="28"/>
      <c r="E652" s="28"/>
    </row>
    <row r="653" spans="1:5" x14ac:dyDescent="0.3">
      <c r="A653" s="28"/>
      <c r="B653" s="28"/>
      <c r="C653" s="28"/>
      <c r="D653" s="28"/>
      <c r="E653" s="28"/>
    </row>
    <row r="654" spans="1:5" x14ac:dyDescent="0.3">
      <c r="A654" s="28"/>
      <c r="B654" s="28"/>
      <c r="C654" s="28"/>
      <c r="D654" s="28"/>
      <c r="E654" s="28"/>
    </row>
    <row r="655" spans="1:5" x14ac:dyDescent="0.3">
      <c r="A655" s="28"/>
      <c r="B655" s="28"/>
      <c r="C655" s="28"/>
      <c r="D655" s="28"/>
      <c r="E655" s="28"/>
    </row>
    <row r="656" spans="1:5" x14ac:dyDescent="0.3">
      <c r="A656" s="28"/>
      <c r="B656" s="28"/>
      <c r="C656" s="28"/>
      <c r="D656" s="28"/>
      <c r="E656" s="28"/>
    </row>
    <row r="657" spans="1:5" x14ac:dyDescent="0.3">
      <c r="A657" s="28"/>
      <c r="B657" s="28"/>
      <c r="C657" s="28"/>
      <c r="D657" s="28"/>
      <c r="E657" s="28"/>
    </row>
    <row r="658" spans="1:5" x14ac:dyDescent="0.3">
      <c r="A658" s="28"/>
      <c r="B658" s="28"/>
      <c r="C658" s="28"/>
      <c r="D658" s="28"/>
      <c r="E658" s="28"/>
    </row>
    <row r="659" spans="1:5" x14ac:dyDescent="0.3">
      <c r="A659" s="28"/>
      <c r="B659" s="28"/>
      <c r="C659" s="28"/>
      <c r="D659" s="28"/>
      <c r="E659" s="28"/>
    </row>
    <row r="660" spans="1:5" x14ac:dyDescent="0.3">
      <c r="A660" s="28"/>
      <c r="B660" s="28"/>
      <c r="C660" s="28"/>
      <c r="D660" s="28"/>
      <c r="E660" s="28"/>
    </row>
    <row r="661" spans="1:5" x14ac:dyDescent="0.3">
      <c r="A661" s="28"/>
      <c r="B661" s="28"/>
      <c r="C661" s="28"/>
      <c r="D661" s="28"/>
      <c r="E661" s="28"/>
    </row>
    <row r="662" spans="1:5" x14ac:dyDescent="0.3">
      <c r="A662" s="28"/>
      <c r="B662" s="28"/>
      <c r="C662" s="28"/>
      <c r="D662" s="28"/>
      <c r="E662" s="28"/>
    </row>
    <row r="663" spans="1:5" x14ac:dyDescent="0.3">
      <c r="A663" s="28"/>
      <c r="B663" s="28"/>
      <c r="C663" s="28"/>
      <c r="D663" s="28"/>
      <c r="E663" s="28"/>
    </row>
    <row r="664" spans="1:5" x14ac:dyDescent="0.3">
      <c r="A664" s="28"/>
      <c r="B664" s="28"/>
      <c r="C664" s="28"/>
      <c r="D664" s="28"/>
      <c r="E664" s="28"/>
    </row>
    <row r="665" spans="1:5" x14ac:dyDescent="0.3">
      <c r="A665" s="28"/>
      <c r="B665" s="28"/>
      <c r="C665" s="28"/>
      <c r="D665" s="28"/>
      <c r="E665" s="28"/>
    </row>
    <row r="666" spans="1:5" x14ac:dyDescent="0.3">
      <c r="A666" s="28"/>
      <c r="B666" s="28"/>
      <c r="C666" s="28"/>
      <c r="D666" s="28"/>
      <c r="E666" s="28"/>
    </row>
    <row r="667" spans="1:5" x14ac:dyDescent="0.3">
      <c r="A667" s="28"/>
      <c r="B667" s="28"/>
      <c r="C667" s="28"/>
      <c r="D667" s="28"/>
      <c r="E667" s="28"/>
    </row>
    <row r="668" spans="1:5" x14ac:dyDescent="0.3">
      <c r="A668" s="28"/>
      <c r="B668" s="28"/>
      <c r="C668" s="28"/>
      <c r="D668" s="28"/>
      <c r="E668" s="28"/>
    </row>
    <row r="669" spans="1:5" x14ac:dyDescent="0.3">
      <c r="A669" s="28"/>
      <c r="B669" s="28"/>
      <c r="C669" s="28"/>
      <c r="D669" s="28"/>
      <c r="E669" s="28"/>
    </row>
    <row r="670" spans="1:5" x14ac:dyDescent="0.3">
      <c r="A670" s="28"/>
      <c r="B670" s="28"/>
      <c r="C670" s="28"/>
      <c r="D670" s="28"/>
      <c r="E670" s="28"/>
    </row>
    <row r="671" spans="1:5" x14ac:dyDescent="0.3">
      <c r="A671" s="28"/>
      <c r="B671" s="28"/>
      <c r="C671" s="28"/>
      <c r="D671" s="28"/>
      <c r="E671" s="28"/>
    </row>
    <row r="672" spans="1:5" x14ac:dyDescent="0.3">
      <c r="A672" s="28"/>
      <c r="B672" s="28"/>
      <c r="C672" s="28"/>
      <c r="D672" s="28"/>
      <c r="E672" s="28"/>
    </row>
    <row r="673" spans="1:5" x14ac:dyDescent="0.3">
      <c r="A673" s="28"/>
      <c r="B673" s="28"/>
      <c r="C673" s="28"/>
      <c r="D673" s="28"/>
      <c r="E673" s="28"/>
    </row>
    <row r="674" spans="1:5" x14ac:dyDescent="0.3">
      <c r="A674" s="28"/>
      <c r="B674" s="28"/>
      <c r="C674" s="28"/>
      <c r="D674" s="28"/>
      <c r="E674" s="28"/>
    </row>
    <row r="675" spans="1:5" x14ac:dyDescent="0.3">
      <c r="A675" s="28"/>
      <c r="B675" s="28"/>
      <c r="C675" s="28"/>
      <c r="D675" s="28"/>
      <c r="E675" s="28"/>
    </row>
    <row r="676" spans="1:5" x14ac:dyDescent="0.3">
      <c r="A676" s="28"/>
      <c r="B676" s="28"/>
      <c r="C676" s="28"/>
      <c r="D676" s="28"/>
      <c r="E676" s="28"/>
    </row>
    <row r="677" spans="1:5" x14ac:dyDescent="0.3">
      <c r="A677" s="28"/>
      <c r="B677" s="28"/>
      <c r="C677" s="28"/>
      <c r="D677" s="28"/>
      <c r="E677" s="28"/>
    </row>
    <row r="678" spans="1:5" x14ac:dyDescent="0.3">
      <c r="A678" s="28"/>
      <c r="B678" s="28"/>
      <c r="C678" s="28"/>
      <c r="D678" s="28"/>
      <c r="E678" s="28"/>
    </row>
    <row r="679" spans="1:5" x14ac:dyDescent="0.3">
      <c r="A679" s="28"/>
      <c r="B679" s="28"/>
      <c r="C679" s="28"/>
      <c r="D679" s="28"/>
      <c r="E679" s="28"/>
    </row>
    <row r="680" spans="1:5" x14ac:dyDescent="0.3">
      <c r="A680" s="28"/>
      <c r="B680" s="28"/>
      <c r="C680" s="28"/>
      <c r="D680" s="28"/>
      <c r="E680" s="28"/>
    </row>
    <row r="681" spans="1:5" x14ac:dyDescent="0.3">
      <c r="A681" s="28"/>
      <c r="B681" s="28"/>
      <c r="C681" s="28"/>
      <c r="D681" s="28"/>
      <c r="E681" s="28"/>
    </row>
    <row r="682" spans="1:5" x14ac:dyDescent="0.3">
      <c r="A682" s="28"/>
      <c r="B682" s="28"/>
      <c r="C682" s="28"/>
      <c r="D682" s="28"/>
      <c r="E682" s="28"/>
    </row>
    <row r="683" spans="1:5" x14ac:dyDescent="0.3">
      <c r="A683" s="28"/>
      <c r="B683" s="28"/>
      <c r="C683" s="28"/>
      <c r="D683" s="28"/>
      <c r="E683" s="28"/>
    </row>
    <row r="684" spans="1:5" x14ac:dyDescent="0.3">
      <c r="A684" s="28"/>
      <c r="B684" s="28"/>
      <c r="C684" s="28"/>
      <c r="D684" s="28"/>
      <c r="E684" s="28"/>
    </row>
    <row r="685" spans="1:5" x14ac:dyDescent="0.3">
      <c r="A685" s="28"/>
      <c r="B685" s="28"/>
      <c r="C685" s="28"/>
      <c r="D685" s="28"/>
      <c r="E685" s="28"/>
    </row>
    <row r="686" spans="1:5" x14ac:dyDescent="0.3">
      <c r="A686" s="28"/>
      <c r="B686" s="28"/>
      <c r="C686" s="28"/>
      <c r="D686" s="28"/>
      <c r="E686" s="28"/>
    </row>
    <row r="687" spans="1:5" x14ac:dyDescent="0.3">
      <c r="A687" s="28"/>
      <c r="B687" s="28"/>
      <c r="C687" s="28"/>
      <c r="D687" s="28"/>
      <c r="E687" s="28"/>
    </row>
    <row r="688" spans="1:5" x14ac:dyDescent="0.3">
      <c r="A688" s="28"/>
      <c r="B688" s="28"/>
      <c r="C688" s="28"/>
      <c r="D688" s="28"/>
      <c r="E688" s="28"/>
    </row>
    <row r="689" spans="1:5" x14ac:dyDescent="0.3">
      <c r="A689" s="28"/>
      <c r="B689" s="28"/>
      <c r="C689" s="28"/>
      <c r="D689" s="28"/>
      <c r="E689" s="28"/>
    </row>
    <row r="690" spans="1:5" x14ac:dyDescent="0.3">
      <c r="A690" s="28"/>
      <c r="B690" s="28"/>
      <c r="C690" s="28"/>
      <c r="D690" s="28"/>
      <c r="E690" s="28"/>
    </row>
    <row r="691" spans="1:5" x14ac:dyDescent="0.3">
      <c r="A691" s="28"/>
      <c r="B691" s="28"/>
      <c r="C691" s="28"/>
      <c r="D691" s="28"/>
      <c r="E691" s="28"/>
    </row>
    <row r="692" spans="1:5" x14ac:dyDescent="0.3">
      <c r="A692" s="28"/>
      <c r="B692" s="28"/>
      <c r="C692" s="28"/>
      <c r="D692" s="28"/>
      <c r="E692" s="28"/>
    </row>
    <row r="693" spans="1:5" x14ac:dyDescent="0.3">
      <c r="A693" s="28"/>
      <c r="B693" s="28"/>
      <c r="C693" s="28"/>
      <c r="D693" s="28"/>
      <c r="E693" s="28"/>
    </row>
    <row r="694" spans="1:5" x14ac:dyDescent="0.3">
      <c r="A694" s="28"/>
      <c r="B694" s="28"/>
      <c r="C694" s="28"/>
      <c r="D694" s="28"/>
      <c r="E694" s="28"/>
    </row>
    <row r="695" spans="1:5" x14ac:dyDescent="0.3">
      <c r="A695" s="28"/>
      <c r="B695" s="28"/>
      <c r="C695" s="28"/>
      <c r="D695" s="28"/>
      <c r="E695" s="28"/>
    </row>
    <row r="696" spans="1:5" x14ac:dyDescent="0.3">
      <c r="A696" s="28"/>
      <c r="B696" s="28"/>
      <c r="C696" s="28"/>
      <c r="D696" s="28"/>
      <c r="E696" s="28"/>
    </row>
    <row r="697" spans="1:5" x14ac:dyDescent="0.3">
      <c r="A697" s="28"/>
      <c r="B697" s="28"/>
      <c r="C697" s="28"/>
      <c r="D697" s="28"/>
      <c r="E697" s="28"/>
    </row>
    <row r="698" spans="1:5" x14ac:dyDescent="0.3">
      <c r="A698" s="28"/>
      <c r="B698" s="28"/>
      <c r="C698" s="28"/>
      <c r="D698" s="28"/>
      <c r="E698" s="28"/>
    </row>
    <row r="699" spans="1:5" x14ac:dyDescent="0.3">
      <c r="A699" s="28"/>
      <c r="B699" s="28"/>
      <c r="C699" s="28"/>
      <c r="D699" s="28"/>
      <c r="E699" s="28"/>
    </row>
    <row r="700" spans="1:5" x14ac:dyDescent="0.3">
      <c r="A700" s="28"/>
      <c r="B700" s="28"/>
      <c r="C700" s="28"/>
      <c r="D700" s="28"/>
      <c r="E700" s="28"/>
    </row>
    <row r="701" spans="1:5" x14ac:dyDescent="0.3">
      <c r="A701" s="28"/>
      <c r="B701" s="28"/>
      <c r="C701" s="28"/>
      <c r="D701" s="28"/>
      <c r="E701" s="28"/>
    </row>
    <row r="702" spans="1:5" x14ac:dyDescent="0.3">
      <c r="A702" s="28"/>
      <c r="B702" s="28"/>
      <c r="C702" s="28"/>
      <c r="D702" s="28"/>
      <c r="E702" s="28"/>
    </row>
    <row r="703" spans="1:5" x14ac:dyDescent="0.3">
      <c r="A703" s="28"/>
      <c r="B703" s="28"/>
      <c r="C703" s="28"/>
      <c r="D703" s="28"/>
      <c r="E703" s="28"/>
    </row>
    <row r="704" spans="1:5" x14ac:dyDescent="0.3">
      <c r="A704" s="28"/>
      <c r="B704" s="28"/>
      <c r="C704" s="28"/>
      <c r="D704" s="28"/>
      <c r="E704" s="28"/>
    </row>
    <row r="705" spans="1:5" x14ac:dyDescent="0.3">
      <c r="A705" s="28"/>
      <c r="B705" s="28"/>
      <c r="C705" s="28"/>
      <c r="D705" s="28"/>
      <c r="E705" s="28"/>
    </row>
    <row r="706" spans="1:5" x14ac:dyDescent="0.3">
      <c r="A706" s="28"/>
      <c r="B706" s="28"/>
      <c r="C706" s="28"/>
      <c r="D706" s="28"/>
      <c r="E706" s="28"/>
    </row>
    <row r="707" spans="1:5" x14ac:dyDescent="0.3">
      <c r="A707" s="28"/>
      <c r="B707" s="28"/>
      <c r="C707" s="28"/>
      <c r="D707" s="28"/>
      <c r="E707" s="28"/>
    </row>
    <row r="708" spans="1:5" x14ac:dyDescent="0.3">
      <c r="A708" s="28"/>
      <c r="B708" s="28"/>
      <c r="C708" s="28"/>
      <c r="D708" s="28"/>
      <c r="E708" s="28"/>
    </row>
    <row r="709" spans="1:5" x14ac:dyDescent="0.3">
      <c r="A709" s="28"/>
      <c r="B709" s="28"/>
      <c r="C709" s="28"/>
      <c r="D709" s="28"/>
      <c r="E709" s="28"/>
    </row>
    <row r="710" spans="1:5" x14ac:dyDescent="0.3">
      <c r="A710" s="28"/>
      <c r="B710" s="28"/>
      <c r="C710" s="28"/>
      <c r="D710" s="28"/>
      <c r="E710" s="28"/>
    </row>
    <row r="711" spans="1:5" x14ac:dyDescent="0.3">
      <c r="A711" s="28"/>
      <c r="B711" s="28"/>
      <c r="C711" s="28"/>
      <c r="D711" s="28"/>
      <c r="E711" s="28"/>
    </row>
    <row r="712" spans="1:5" x14ac:dyDescent="0.3">
      <c r="A712" s="28"/>
      <c r="B712" s="28"/>
      <c r="C712" s="28"/>
      <c r="D712" s="28"/>
      <c r="E712" s="28"/>
    </row>
    <row r="713" spans="1:5" x14ac:dyDescent="0.3">
      <c r="A713" s="28"/>
      <c r="B713" s="28"/>
      <c r="C713" s="28"/>
      <c r="D713" s="28"/>
      <c r="E713" s="28"/>
    </row>
    <row r="714" spans="1:5" x14ac:dyDescent="0.3">
      <c r="A714" s="28"/>
      <c r="B714" s="28"/>
      <c r="C714" s="28"/>
      <c r="D714" s="28"/>
      <c r="E714" s="28"/>
    </row>
    <row r="715" spans="1:5" x14ac:dyDescent="0.3">
      <c r="A715" s="28"/>
      <c r="B715" s="28"/>
      <c r="C715" s="28"/>
      <c r="D715" s="28"/>
      <c r="E715" s="28"/>
    </row>
    <row r="716" spans="1:5" x14ac:dyDescent="0.3">
      <c r="A716" s="28"/>
      <c r="B716" s="28"/>
      <c r="C716" s="28"/>
      <c r="D716" s="28"/>
      <c r="E716" s="28"/>
    </row>
    <row r="717" spans="1:5" x14ac:dyDescent="0.3">
      <c r="A717" s="28"/>
      <c r="B717" s="28"/>
      <c r="C717" s="28"/>
      <c r="D717" s="28"/>
      <c r="E717" s="28"/>
    </row>
    <row r="718" spans="1:5" x14ac:dyDescent="0.3">
      <c r="A718" s="28"/>
      <c r="B718" s="28"/>
      <c r="C718" s="28"/>
      <c r="D718" s="28"/>
      <c r="E718" s="28"/>
    </row>
    <row r="719" spans="1:5" x14ac:dyDescent="0.3">
      <c r="A719" s="28"/>
      <c r="B719" s="28"/>
      <c r="C719" s="28"/>
      <c r="D719" s="28"/>
      <c r="E719" s="28"/>
    </row>
    <row r="720" spans="1:5" x14ac:dyDescent="0.3">
      <c r="A720" s="28"/>
      <c r="B720" s="28"/>
      <c r="C720" s="28"/>
      <c r="D720" s="28"/>
      <c r="E720" s="28"/>
    </row>
    <row r="721" spans="1:5" x14ac:dyDescent="0.3">
      <c r="A721" s="28"/>
      <c r="B721" s="28"/>
      <c r="C721" s="28"/>
      <c r="D721" s="28"/>
      <c r="E721" s="28"/>
    </row>
    <row r="722" spans="1:5" x14ac:dyDescent="0.3">
      <c r="A722" s="28"/>
      <c r="B722" s="28"/>
      <c r="C722" s="28"/>
      <c r="D722" s="28"/>
      <c r="E722" s="28"/>
    </row>
    <row r="723" spans="1:5" x14ac:dyDescent="0.3">
      <c r="A723" s="28"/>
      <c r="B723" s="28"/>
      <c r="C723" s="28"/>
      <c r="D723" s="28"/>
      <c r="E723" s="28"/>
    </row>
    <row r="724" spans="1:5" x14ac:dyDescent="0.3">
      <c r="A724" s="28"/>
      <c r="B724" s="28"/>
      <c r="C724" s="28"/>
      <c r="D724" s="28"/>
      <c r="E724" s="28"/>
    </row>
    <row r="725" spans="1:5" x14ac:dyDescent="0.3">
      <c r="A725" s="28"/>
      <c r="B725" s="28"/>
      <c r="C725" s="28"/>
      <c r="D725" s="28"/>
      <c r="E725" s="28"/>
    </row>
    <row r="726" spans="1:5" x14ac:dyDescent="0.3">
      <c r="A726" s="28"/>
      <c r="B726" s="28"/>
      <c r="C726" s="28"/>
      <c r="D726" s="28"/>
      <c r="E726" s="28"/>
    </row>
    <row r="727" spans="1:5" x14ac:dyDescent="0.3">
      <c r="A727" s="28"/>
      <c r="B727" s="28"/>
      <c r="C727" s="28"/>
      <c r="D727" s="28"/>
      <c r="E727" s="28"/>
    </row>
    <row r="728" spans="1:5" x14ac:dyDescent="0.3">
      <c r="A728" s="28"/>
      <c r="B728" s="28"/>
      <c r="C728" s="28"/>
      <c r="D728" s="28"/>
      <c r="E728" s="28"/>
    </row>
    <row r="729" spans="1:5" x14ac:dyDescent="0.3">
      <c r="A729" s="28"/>
      <c r="B729" s="28"/>
      <c r="C729" s="28"/>
      <c r="D729" s="28"/>
      <c r="E729" s="28"/>
    </row>
    <row r="730" spans="1:5" x14ac:dyDescent="0.3">
      <c r="A730" s="28"/>
      <c r="B730" s="28"/>
      <c r="C730" s="28"/>
      <c r="D730" s="28"/>
      <c r="E730" s="28"/>
    </row>
    <row r="731" spans="1:5" x14ac:dyDescent="0.3">
      <c r="A731" s="28"/>
      <c r="B731" s="28"/>
      <c r="C731" s="28"/>
      <c r="D731" s="28"/>
      <c r="E731" s="28"/>
    </row>
    <row r="732" spans="1:5" x14ac:dyDescent="0.3">
      <c r="A732" s="28"/>
      <c r="B732" s="28"/>
      <c r="C732" s="28"/>
      <c r="D732" s="28"/>
      <c r="E732" s="28"/>
    </row>
    <row r="733" spans="1:5" x14ac:dyDescent="0.3">
      <c r="A733" s="28"/>
      <c r="B733" s="28"/>
      <c r="C733" s="28"/>
      <c r="D733" s="28"/>
      <c r="E733" s="28"/>
    </row>
    <row r="734" spans="1:5" x14ac:dyDescent="0.3">
      <c r="A734" s="28"/>
      <c r="B734" s="28"/>
      <c r="C734" s="28"/>
      <c r="D734" s="28"/>
      <c r="E734" s="28"/>
    </row>
    <row r="735" spans="1:5" x14ac:dyDescent="0.3">
      <c r="A735" s="28"/>
      <c r="B735" s="28"/>
      <c r="C735" s="28"/>
      <c r="D735" s="28"/>
      <c r="E735" s="28"/>
    </row>
    <row r="736" spans="1:5" x14ac:dyDescent="0.3">
      <c r="A736" s="28"/>
      <c r="B736" s="28"/>
      <c r="C736" s="28"/>
      <c r="D736" s="28"/>
      <c r="E736" s="28"/>
    </row>
    <row r="737" spans="1:5" x14ac:dyDescent="0.3">
      <c r="A737" s="28"/>
      <c r="B737" s="28"/>
      <c r="C737" s="28"/>
      <c r="D737" s="28"/>
      <c r="E737" s="28"/>
    </row>
    <row r="738" spans="1:5" x14ac:dyDescent="0.3">
      <c r="A738" s="28"/>
      <c r="B738" s="28"/>
      <c r="C738" s="28"/>
      <c r="D738" s="28"/>
      <c r="E738" s="28"/>
    </row>
    <row r="739" spans="1:5" x14ac:dyDescent="0.3">
      <c r="A739" s="28"/>
      <c r="B739" s="28"/>
      <c r="C739" s="28"/>
      <c r="D739" s="28"/>
      <c r="E739" s="28"/>
    </row>
    <row r="740" spans="1:5" x14ac:dyDescent="0.3">
      <c r="A740" s="28"/>
      <c r="B740" s="28"/>
      <c r="C740" s="28"/>
      <c r="D740" s="28"/>
      <c r="E740" s="28"/>
    </row>
    <row r="741" spans="1:5" x14ac:dyDescent="0.3">
      <c r="A741" s="28"/>
      <c r="B741" s="28"/>
      <c r="C741" s="28"/>
      <c r="D741" s="28"/>
      <c r="E741" s="28"/>
    </row>
    <row r="742" spans="1:5" x14ac:dyDescent="0.3">
      <c r="A742" s="28"/>
      <c r="B742" s="28"/>
      <c r="C742" s="28"/>
      <c r="D742" s="28"/>
      <c r="E742" s="28"/>
    </row>
    <row r="743" spans="1:5" x14ac:dyDescent="0.3">
      <c r="A743" s="28"/>
      <c r="B743" s="28"/>
      <c r="C743" s="28"/>
      <c r="D743" s="28"/>
      <c r="E743" s="28"/>
    </row>
    <row r="744" spans="1:5" x14ac:dyDescent="0.3">
      <c r="A744" s="28"/>
      <c r="B744" s="28"/>
      <c r="C744" s="28"/>
      <c r="D744" s="28"/>
      <c r="E744" s="28"/>
    </row>
    <row r="745" spans="1:5" x14ac:dyDescent="0.3">
      <c r="A745" s="28"/>
      <c r="B745" s="28"/>
      <c r="C745" s="28"/>
      <c r="D745" s="28"/>
      <c r="E745" s="28"/>
    </row>
    <row r="746" spans="1:5" x14ac:dyDescent="0.3">
      <c r="A746" s="28"/>
      <c r="B746" s="28"/>
      <c r="C746" s="28"/>
      <c r="D746" s="28"/>
      <c r="E746" s="28"/>
    </row>
    <row r="747" spans="1:5" x14ac:dyDescent="0.3">
      <c r="A747" s="28"/>
      <c r="B747" s="28"/>
      <c r="C747" s="28"/>
      <c r="D747" s="28"/>
      <c r="E747" s="28"/>
    </row>
    <row r="748" spans="1:5" x14ac:dyDescent="0.3">
      <c r="A748" s="28"/>
      <c r="B748" s="28"/>
      <c r="C748" s="28"/>
      <c r="D748" s="28"/>
      <c r="E748" s="28"/>
    </row>
    <row r="749" spans="1:5" x14ac:dyDescent="0.3">
      <c r="A749" s="28"/>
      <c r="B749" s="28"/>
      <c r="C749" s="28"/>
      <c r="D749" s="28"/>
      <c r="E749" s="28"/>
    </row>
    <row r="750" spans="1:5" x14ac:dyDescent="0.3">
      <c r="A750" s="28"/>
      <c r="B750" s="28"/>
      <c r="C750" s="28"/>
      <c r="D750" s="28"/>
      <c r="E750" s="28"/>
    </row>
    <row r="751" spans="1:5" x14ac:dyDescent="0.3">
      <c r="A751" s="28"/>
      <c r="B751" s="28"/>
      <c r="C751" s="28"/>
      <c r="D751" s="28"/>
      <c r="E751" s="28"/>
    </row>
    <row r="752" spans="1:5" x14ac:dyDescent="0.3">
      <c r="A752" s="28"/>
      <c r="B752" s="28"/>
      <c r="C752" s="28"/>
      <c r="D752" s="28"/>
      <c r="E752" s="28"/>
    </row>
    <row r="753" spans="1:5" x14ac:dyDescent="0.3">
      <c r="A753" s="28"/>
      <c r="B753" s="28"/>
      <c r="C753" s="28"/>
      <c r="D753" s="28"/>
      <c r="E753" s="28"/>
    </row>
    <row r="754" spans="1:5" x14ac:dyDescent="0.3">
      <c r="A754" s="28"/>
      <c r="B754" s="28"/>
      <c r="C754" s="28"/>
      <c r="D754" s="28"/>
      <c r="E754" s="28"/>
    </row>
    <row r="755" spans="1:5" x14ac:dyDescent="0.3">
      <c r="A755" s="28"/>
      <c r="B755" s="28"/>
      <c r="C755" s="28"/>
      <c r="D755" s="28"/>
      <c r="E755" s="28"/>
    </row>
    <row r="756" spans="1:5" x14ac:dyDescent="0.3">
      <c r="A756" s="28"/>
      <c r="B756" s="28"/>
      <c r="C756" s="28"/>
      <c r="D756" s="28"/>
      <c r="E756" s="28"/>
    </row>
    <row r="757" spans="1:5" x14ac:dyDescent="0.3">
      <c r="A757" s="28"/>
      <c r="B757" s="28"/>
      <c r="C757" s="28"/>
      <c r="D757" s="28"/>
      <c r="E757" s="28"/>
    </row>
    <row r="758" spans="1:5" x14ac:dyDescent="0.3">
      <c r="A758" s="28"/>
      <c r="B758" s="28"/>
      <c r="C758" s="28"/>
      <c r="D758" s="28"/>
      <c r="E758" s="28"/>
    </row>
    <row r="759" spans="1:5" x14ac:dyDescent="0.3">
      <c r="A759" s="28"/>
      <c r="B759" s="28"/>
      <c r="C759" s="28"/>
      <c r="D759" s="28"/>
      <c r="E759" s="28"/>
    </row>
    <row r="760" spans="1:5" x14ac:dyDescent="0.3">
      <c r="A760" s="28"/>
      <c r="B760" s="28"/>
      <c r="C760" s="28"/>
      <c r="D760" s="28"/>
      <c r="E760" s="28"/>
    </row>
    <row r="761" spans="1:5" x14ac:dyDescent="0.3">
      <c r="A761" s="28"/>
      <c r="B761" s="28"/>
      <c r="C761" s="28"/>
      <c r="D761" s="28"/>
      <c r="E761" s="28"/>
    </row>
    <row r="762" spans="1:5" x14ac:dyDescent="0.3">
      <c r="A762" s="28"/>
      <c r="B762" s="28"/>
      <c r="C762" s="28"/>
      <c r="D762" s="28"/>
      <c r="E762" s="28"/>
    </row>
    <row r="763" spans="1:5" x14ac:dyDescent="0.3">
      <c r="A763" s="28"/>
      <c r="B763" s="28"/>
      <c r="C763" s="28"/>
      <c r="D763" s="28"/>
      <c r="E763" s="28"/>
    </row>
    <row r="764" spans="1:5" x14ac:dyDescent="0.3">
      <c r="A764" s="28"/>
      <c r="B764" s="28"/>
      <c r="C764" s="28"/>
      <c r="D764" s="28"/>
      <c r="E764" s="28"/>
    </row>
    <row r="765" spans="1:5" x14ac:dyDescent="0.3">
      <c r="A765" s="28"/>
      <c r="B765" s="28"/>
      <c r="C765" s="28"/>
      <c r="D765" s="28"/>
      <c r="E765" s="28"/>
    </row>
    <row r="766" spans="1:5" x14ac:dyDescent="0.3">
      <c r="A766" s="28"/>
      <c r="B766" s="28"/>
      <c r="C766" s="28"/>
      <c r="D766" s="28"/>
      <c r="E766" s="28"/>
    </row>
    <row r="767" spans="1:5" x14ac:dyDescent="0.3">
      <c r="A767" s="28"/>
      <c r="B767" s="28"/>
      <c r="C767" s="28"/>
      <c r="D767" s="28"/>
      <c r="E767" s="28"/>
    </row>
    <row r="768" spans="1:5" x14ac:dyDescent="0.3">
      <c r="A768" s="28"/>
      <c r="B768" s="28"/>
      <c r="C768" s="28"/>
      <c r="D768" s="28"/>
      <c r="E768" s="28"/>
    </row>
    <row r="769" spans="1:5" x14ac:dyDescent="0.3">
      <c r="A769" s="28"/>
      <c r="B769" s="28"/>
      <c r="C769" s="28"/>
      <c r="D769" s="28"/>
      <c r="E769" s="28"/>
    </row>
    <row r="770" spans="1:5" x14ac:dyDescent="0.3">
      <c r="A770" s="28"/>
      <c r="B770" s="28"/>
      <c r="C770" s="28"/>
      <c r="D770" s="28"/>
      <c r="E770" s="28"/>
    </row>
    <row r="771" spans="1:5" x14ac:dyDescent="0.3">
      <c r="A771" s="28"/>
      <c r="B771" s="28"/>
      <c r="C771" s="28"/>
      <c r="D771" s="28"/>
      <c r="E771" s="28"/>
    </row>
    <row r="772" spans="1:5" x14ac:dyDescent="0.3">
      <c r="A772" s="28"/>
      <c r="B772" s="28"/>
      <c r="C772" s="28"/>
      <c r="D772" s="28"/>
      <c r="E772" s="28"/>
    </row>
    <row r="773" spans="1:5" x14ac:dyDescent="0.3">
      <c r="A773" s="28"/>
      <c r="B773" s="28"/>
      <c r="C773" s="28"/>
      <c r="D773" s="28"/>
      <c r="E773" s="28"/>
    </row>
    <row r="774" spans="1:5" x14ac:dyDescent="0.3">
      <c r="A774" s="28"/>
      <c r="B774" s="28"/>
      <c r="C774" s="28"/>
      <c r="D774" s="28"/>
      <c r="E774" s="28"/>
    </row>
    <row r="775" spans="1:5" x14ac:dyDescent="0.3">
      <c r="A775" s="28"/>
      <c r="B775" s="28"/>
      <c r="C775" s="28"/>
      <c r="D775" s="28"/>
      <c r="E775" s="28"/>
    </row>
    <row r="776" spans="1:5" x14ac:dyDescent="0.3">
      <c r="A776" s="28"/>
      <c r="B776" s="28"/>
      <c r="C776" s="28"/>
      <c r="D776" s="28"/>
      <c r="E776" s="28"/>
    </row>
    <row r="777" spans="1:5" x14ac:dyDescent="0.3">
      <c r="A777" s="28"/>
      <c r="B777" s="28"/>
      <c r="C777" s="28"/>
      <c r="D777" s="28"/>
      <c r="E777" s="28"/>
    </row>
    <row r="778" spans="1:5" x14ac:dyDescent="0.3">
      <c r="A778" s="28"/>
      <c r="B778" s="28"/>
      <c r="C778" s="28"/>
      <c r="D778" s="28"/>
      <c r="E778" s="28"/>
    </row>
    <row r="779" spans="1:5" x14ac:dyDescent="0.3">
      <c r="A779" s="28"/>
      <c r="B779" s="28"/>
      <c r="C779" s="28"/>
      <c r="D779" s="28"/>
      <c r="E779" s="28"/>
    </row>
    <row r="780" spans="1:5" x14ac:dyDescent="0.3">
      <c r="A780" s="28"/>
      <c r="B780" s="28"/>
      <c r="C780" s="28"/>
      <c r="D780" s="28"/>
      <c r="E780" s="28"/>
    </row>
    <row r="781" spans="1:5" x14ac:dyDescent="0.3">
      <c r="A781" s="28"/>
      <c r="B781" s="28"/>
      <c r="C781" s="28"/>
      <c r="D781" s="28"/>
      <c r="E781" s="28"/>
    </row>
    <row r="782" spans="1:5" x14ac:dyDescent="0.3">
      <c r="A782" s="28"/>
      <c r="B782" s="28"/>
      <c r="C782" s="28"/>
      <c r="D782" s="28"/>
      <c r="E782" s="28"/>
    </row>
    <row r="783" spans="1:5" x14ac:dyDescent="0.3">
      <c r="A783" s="28"/>
      <c r="B783" s="28"/>
      <c r="C783" s="28"/>
      <c r="D783" s="28"/>
      <c r="E783" s="28"/>
    </row>
    <row r="784" spans="1:5" x14ac:dyDescent="0.3">
      <c r="A784" s="28"/>
      <c r="B784" s="28"/>
      <c r="C784" s="28"/>
      <c r="D784" s="28"/>
      <c r="E784" s="28"/>
    </row>
    <row r="785" spans="1:5" x14ac:dyDescent="0.3">
      <c r="A785" s="28"/>
      <c r="B785" s="28"/>
      <c r="C785" s="28"/>
      <c r="D785" s="28"/>
      <c r="E785" s="28"/>
    </row>
    <row r="786" spans="1:5" x14ac:dyDescent="0.3">
      <c r="A786" s="28"/>
      <c r="B786" s="28"/>
      <c r="C786" s="28"/>
      <c r="D786" s="28"/>
      <c r="E786" s="28"/>
    </row>
    <row r="787" spans="1:5" x14ac:dyDescent="0.3">
      <c r="A787" s="28"/>
      <c r="B787" s="28"/>
      <c r="C787" s="28"/>
      <c r="D787" s="28"/>
      <c r="E787" s="28"/>
    </row>
    <row r="788" spans="1:5" x14ac:dyDescent="0.3">
      <c r="A788" s="28"/>
      <c r="B788" s="28"/>
      <c r="C788" s="28"/>
      <c r="D788" s="28"/>
      <c r="E788" s="28"/>
    </row>
    <row r="789" spans="1:5" x14ac:dyDescent="0.3">
      <c r="A789" s="28"/>
      <c r="B789" s="28"/>
      <c r="C789" s="28"/>
      <c r="D789" s="28"/>
      <c r="E789" s="28"/>
    </row>
    <row r="790" spans="1:5" x14ac:dyDescent="0.3">
      <c r="A790" s="28"/>
      <c r="B790" s="28"/>
      <c r="C790" s="28"/>
      <c r="D790" s="28"/>
      <c r="E790" s="28"/>
    </row>
    <row r="791" spans="1:5" x14ac:dyDescent="0.3">
      <c r="A791" s="28"/>
      <c r="B791" s="28"/>
      <c r="C791" s="28"/>
      <c r="D791" s="28"/>
      <c r="E791" s="28"/>
    </row>
    <row r="792" spans="1:5" x14ac:dyDescent="0.3">
      <c r="A792" s="28"/>
      <c r="B792" s="28"/>
      <c r="C792" s="28"/>
      <c r="D792" s="28"/>
      <c r="E792" s="28"/>
    </row>
    <row r="793" spans="1:5" x14ac:dyDescent="0.3">
      <c r="A793" s="28"/>
      <c r="B793" s="28"/>
      <c r="C793" s="28"/>
      <c r="D793" s="28"/>
      <c r="E793" s="28"/>
    </row>
    <row r="794" spans="1:5" x14ac:dyDescent="0.3">
      <c r="A794" s="28"/>
      <c r="B794" s="28"/>
      <c r="C794" s="28"/>
      <c r="D794" s="28"/>
      <c r="E794" s="28"/>
    </row>
    <row r="795" spans="1:5" x14ac:dyDescent="0.3">
      <c r="A795" s="28"/>
      <c r="B795" s="28"/>
      <c r="C795" s="28"/>
      <c r="D795" s="28"/>
      <c r="E795" s="28"/>
    </row>
    <row r="796" spans="1:5" x14ac:dyDescent="0.3">
      <c r="A796" s="28"/>
      <c r="B796" s="28"/>
      <c r="C796" s="28"/>
      <c r="D796" s="28"/>
      <c r="E796" s="28"/>
    </row>
    <row r="797" spans="1:5" x14ac:dyDescent="0.3">
      <c r="A797" s="28"/>
      <c r="B797" s="28"/>
      <c r="C797" s="28"/>
      <c r="D797" s="28"/>
      <c r="E797" s="28"/>
    </row>
    <row r="798" spans="1:5" x14ac:dyDescent="0.3">
      <c r="A798" s="28"/>
      <c r="B798" s="28"/>
      <c r="C798" s="28"/>
      <c r="D798" s="28"/>
      <c r="E798" s="28"/>
    </row>
    <row r="799" spans="1:5" x14ac:dyDescent="0.3">
      <c r="A799" s="28"/>
      <c r="B799" s="28"/>
      <c r="C799" s="28"/>
      <c r="D799" s="28"/>
      <c r="E799" s="28"/>
    </row>
    <row r="800" spans="1:5" x14ac:dyDescent="0.3">
      <c r="A800" s="28"/>
      <c r="B800" s="28"/>
      <c r="C800" s="28"/>
      <c r="D800" s="28"/>
      <c r="E800" s="28"/>
    </row>
    <row r="801" spans="1:5" x14ac:dyDescent="0.3">
      <c r="A801" s="28"/>
      <c r="B801" s="28"/>
      <c r="C801" s="28"/>
      <c r="D801" s="28"/>
      <c r="E801" s="28"/>
    </row>
    <row r="802" spans="1:5" x14ac:dyDescent="0.3">
      <c r="A802" s="28"/>
      <c r="B802" s="28"/>
      <c r="C802" s="28"/>
      <c r="D802" s="28"/>
      <c r="E802" s="28"/>
    </row>
    <row r="803" spans="1:5" x14ac:dyDescent="0.3">
      <c r="A803" s="28"/>
      <c r="B803" s="28"/>
      <c r="C803" s="28"/>
      <c r="D803" s="28"/>
      <c r="E803" s="28"/>
    </row>
    <row r="804" spans="1:5" x14ac:dyDescent="0.3">
      <c r="A804" s="28"/>
      <c r="B804" s="28"/>
      <c r="C804" s="28"/>
      <c r="D804" s="28"/>
      <c r="E804" s="28"/>
    </row>
    <row r="805" spans="1:5" x14ac:dyDescent="0.3">
      <c r="A805" s="28"/>
      <c r="B805" s="28"/>
      <c r="C805" s="28"/>
      <c r="D805" s="28"/>
      <c r="E805" s="28"/>
    </row>
    <row r="806" spans="1:5" x14ac:dyDescent="0.3">
      <c r="A806" s="28"/>
      <c r="B806" s="28"/>
      <c r="C806" s="28"/>
      <c r="D806" s="28"/>
      <c r="E806" s="28"/>
    </row>
    <row r="807" spans="1:5" x14ac:dyDescent="0.3">
      <c r="A807" s="28"/>
      <c r="B807" s="28"/>
      <c r="C807" s="28"/>
      <c r="D807" s="28"/>
      <c r="E807" s="28"/>
    </row>
    <row r="808" spans="1:5" x14ac:dyDescent="0.3">
      <c r="A808" s="28"/>
      <c r="B808" s="28"/>
      <c r="C808" s="28"/>
      <c r="D808" s="28"/>
      <c r="E808" s="28"/>
    </row>
    <row r="809" spans="1:5" x14ac:dyDescent="0.3">
      <c r="A809" s="28"/>
      <c r="B809" s="28"/>
      <c r="C809" s="28"/>
      <c r="D809" s="28"/>
      <c r="E809" s="28"/>
    </row>
    <row r="810" spans="1:5" x14ac:dyDescent="0.3">
      <c r="A810" s="28"/>
      <c r="B810" s="28"/>
      <c r="C810" s="28"/>
      <c r="D810" s="28"/>
      <c r="E810" s="28"/>
    </row>
    <row r="811" spans="1:5" x14ac:dyDescent="0.3">
      <c r="A811" s="28"/>
      <c r="B811" s="28"/>
      <c r="C811" s="28"/>
      <c r="D811" s="28"/>
      <c r="E811" s="28"/>
    </row>
    <row r="812" spans="1:5" x14ac:dyDescent="0.3">
      <c r="A812" s="28"/>
      <c r="B812" s="28"/>
      <c r="C812" s="28"/>
      <c r="D812" s="28"/>
      <c r="E812" s="28"/>
    </row>
    <row r="813" spans="1:5" x14ac:dyDescent="0.3">
      <c r="A813" s="28"/>
      <c r="B813" s="28"/>
      <c r="C813" s="28"/>
      <c r="D813" s="28"/>
      <c r="E813" s="28"/>
    </row>
    <row r="814" spans="1:5" x14ac:dyDescent="0.3">
      <c r="A814" s="28"/>
      <c r="B814" s="28"/>
      <c r="C814" s="28"/>
      <c r="D814" s="28"/>
      <c r="E814" s="28"/>
    </row>
    <row r="815" spans="1:5" x14ac:dyDescent="0.3">
      <c r="A815" s="28"/>
      <c r="B815" s="28"/>
      <c r="C815" s="28"/>
      <c r="D815" s="28"/>
      <c r="E815" s="28"/>
    </row>
    <row r="816" spans="1:5" x14ac:dyDescent="0.3">
      <c r="A816" s="28"/>
      <c r="B816" s="28"/>
      <c r="C816" s="28"/>
      <c r="D816" s="28"/>
      <c r="E816" s="28"/>
    </row>
    <row r="817" spans="1:5" x14ac:dyDescent="0.3">
      <c r="A817" s="28"/>
      <c r="B817" s="28"/>
      <c r="C817" s="28"/>
      <c r="D817" s="28"/>
      <c r="E817" s="28"/>
    </row>
    <row r="818" spans="1:5" x14ac:dyDescent="0.3">
      <c r="A818" s="28"/>
      <c r="B818" s="28"/>
      <c r="C818" s="28"/>
      <c r="D818" s="28"/>
      <c r="E818" s="28"/>
    </row>
    <row r="819" spans="1:5" x14ac:dyDescent="0.3">
      <c r="A819" s="28"/>
      <c r="B819" s="28"/>
      <c r="C819" s="28"/>
      <c r="D819" s="28"/>
      <c r="E819" s="28"/>
    </row>
    <row r="820" spans="1:5" x14ac:dyDescent="0.3">
      <c r="A820" s="28"/>
      <c r="B820" s="28"/>
      <c r="C820" s="28"/>
      <c r="D820" s="28"/>
      <c r="E820" s="28"/>
    </row>
    <row r="821" spans="1:5" x14ac:dyDescent="0.3">
      <c r="A821" s="28"/>
      <c r="B821" s="28"/>
      <c r="C821" s="28"/>
      <c r="D821" s="28"/>
      <c r="E821" s="28"/>
    </row>
    <row r="822" spans="1:5" x14ac:dyDescent="0.3">
      <c r="A822" s="28"/>
      <c r="B822" s="28"/>
      <c r="C822" s="28"/>
      <c r="D822" s="28"/>
      <c r="E822" s="28"/>
    </row>
    <row r="823" spans="1:5" x14ac:dyDescent="0.3">
      <c r="A823" s="28"/>
      <c r="B823" s="28"/>
      <c r="C823" s="28"/>
      <c r="D823" s="28"/>
      <c r="E823" s="28"/>
    </row>
    <row r="824" spans="1:5" x14ac:dyDescent="0.3">
      <c r="A824" s="28"/>
      <c r="B824" s="28"/>
      <c r="C824" s="28"/>
      <c r="D824" s="28"/>
      <c r="E824" s="28"/>
    </row>
    <row r="825" spans="1:5" x14ac:dyDescent="0.3">
      <c r="A825" s="28"/>
      <c r="B825" s="28"/>
      <c r="C825" s="28"/>
      <c r="D825" s="28"/>
      <c r="E825" s="28"/>
    </row>
    <row r="826" spans="1:5" x14ac:dyDescent="0.3">
      <c r="A826" s="28"/>
      <c r="B826" s="28"/>
      <c r="C826" s="28"/>
      <c r="D826" s="28"/>
      <c r="E826" s="28"/>
    </row>
    <row r="827" spans="1:5" x14ac:dyDescent="0.3">
      <c r="A827" s="28"/>
      <c r="B827" s="28"/>
      <c r="C827" s="28"/>
      <c r="D827" s="28"/>
      <c r="E827" s="28"/>
    </row>
    <row r="828" spans="1:5" x14ac:dyDescent="0.3">
      <c r="A828" s="28"/>
      <c r="B828" s="28"/>
      <c r="C828" s="28"/>
      <c r="D828" s="28"/>
      <c r="E828" s="28"/>
    </row>
    <row r="829" spans="1:5" x14ac:dyDescent="0.3">
      <c r="A829" s="28"/>
      <c r="B829" s="28"/>
      <c r="C829" s="28"/>
      <c r="D829" s="28"/>
      <c r="E829" s="28"/>
    </row>
    <row r="830" spans="1:5" x14ac:dyDescent="0.3">
      <c r="A830" s="28"/>
      <c r="B830" s="28"/>
      <c r="C830" s="28"/>
      <c r="D830" s="28"/>
      <c r="E830" s="28"/>
    </row>
    <row r="831" spans="1:5" x14ac:dyDescent="0.3">
      <c r="A831" s="28"/>
      <c r="B831" s="28"/>
      <c r="C831" s="28"/>
      <c r="D831" s="28"/>
      <c r="E831" s="28"/>
    </row>
    <row r="832" spans="1:5" x14ac:dyDescent="0.3">
      <c r="A832" s="28"/>
      <c r="B832" s="28"/>
      <c r="C832" s="28"/>
      <c r="D832" s="28"/>
      <c r="E832" s="28"/>
    </row>
    <row r="833" spans="1:5" x14ac:dyDescent="0.3">
      <c r="A833" s="28"/>
      <c r="B833" s="28"/>
      <c r="C833" s="28"/>
      <c r="D833" s="28"/>
      <c r="E833" s="28"/>
    </row>
    <row r="834" spans="1:5" x14ac:dyDescent="0.3">
      <c r="A834" s="28"/>
      <c r="B834" s="28"/>
      <c r="C834" s="28"/>
      <c r="D834" s="28"/>
      <c r="E834" s="28"/>
    </row>
    <row r="835" spans="1:5" x14ac:dyDescent="0.3">
      <c r="A835" s="28"/>
      <c r="B835" s="28"/>
      <c r="C835" s="28"/>
      <c r="D835" s="28"/>
      <c r="E835" s="28"/>
    </row>
    <row r="836" spans="1:5" x14ac:dyDescent="0.3">
      <c r="A836" s="28"/>
      <c r="B836" s="28"/>
      <c r="C836" s="28"/>
      <c r="D836" s="28"/>
      <c r="E836" s="28"/>
    </row>
    <row r="837" spans="1:5" x14ac:dyDescent="0.3">
      <c r="A837" s="28"/>
      <c r="B837" s="28"/>
      <c r="C837" s="28"/>
      <c r="D837" s="28"/>
      <c r="E837" s="28"/>
    </row>
    <row r="838" spans="1:5" x14ac:dyDescent="0.3">
      <c r="A838" s="28"/>
      <c r="B838" s="28"/>
      <c r="C838" s="28"/>
      <c r="D838" s="28"/>
      <c r="E838" s="28"/>
    </row>
    <row r="839" spans="1:5" x14ac:dyDescent="0.3">
      <c r="A839" s="28"/>
      <c r="B839" s="28"/>
      <c r="C839" s="28"/>
      <c r="D839" s="28"/>
      <c r="E839" s="28"/>
    </row>
    <row r="840" spans="1:5" x14ac:dyDescent="0.3">
      <c r="A840" s="28"/>
      <c r="B840" s="28"/>
      <c r="C840" s="28"/>
      <c r="D840" s="28"/>
      <c r="E840" s="28"/>
    </row>
    <row r="841" spans="1:5" x14ac:dyDescent="0.3">
      <c r="A841" s="28"/>
      <c r="B841" s="28"/>
      <c r="C841" s="28"/>
      <c r="D841" s="28"/>
      <c r="E841" s="28"/>
    </row>
    <row r="842" spans="1:5" x14ac:dyDescent="0.3">
      <c r="A842" s="28"/>
      <c r="B842" s="28"/>
      <c r="C842" s="28"/>
      <c r="D842" s="28"/>
      <c r="E842" s="28"/>
    </row>
    <row r="843" spans="1:5" x14ac:dyDescent="0.3">
      <c r="A843" s="28"/>
      <c r="B843" s="28"/>
      <c r="C843" s="28"/>
      <c r="D843" s="28"/>
      <c r="E843" s="28"/>
    </row>
    <row r="844" spans="1:5" x14ac:dyDescent="0.3">
      <c r="A844" s="28"/>
      <c r="B844" s="28"/>
      <c r="C844" s="28"/>
      <c r="D844" s="28"/>
      <c r="E844" s="28"/>
    </row>
    <row r="845" spans="1:5" x14ac:dyDescent="0.3">
      <c r="A845" s="28"/>
      <c r="B845" s="28"/>
      <c r="C845" s="28"/>
      <c r="D845" s="28"/>
      <c r="E845" s="28"/>
    </row>
    <row r="846" spans="1:5" x14ac:dyDescent="0.3">
      <c r="A846" s="28"/>
      <c r="B846" s="28"/>
      <c r="C846" s="28"/>
      <c r="D846" s="28"/>
      <c r="E846" s="28"/>
    </row>
    <row r="847" spans="1:5" x14ac:dyDescent="0.3">
      <c r="A847" s="28"/>
      <c r="B847" s="28"/>
      <c r="C847" s="28"/>
      <c r="D847" s="28"/>
      <c r="E847" s="28"/>
    </row>
    <row r="848" spans="1:5" x14ac:dyDescent="0.3">
      <c r="A848" s="28"/>
      <c r="B848" s="28"/>
      <c r="C848" s="28"/>
      <c r="D848" s="28"/>
      <c r="E848" s="28"/>
    </row>
    <row r="849" spans="1:5" x14ac:dyDescent="0.3">
      <c r="A849" s="28"/>
      <c r="B849" s="28"/>
      <c r="C849" s="28"/>
      <c r="D849" s="28"/>
      <c r="E849" s="28"/>
    </row>
    <row r="850" spans="1:5" x14ac:dyDescent="0.3">
      <c r="A850" s="28"/>
      <c r="B850" s="28"/>
      <c r="C850" s="28"/>
      <c r="D850" s="28"/>
      <c r="E850" s="28"/>
    </row>
    <row r="851" spans="1:5" x14ac:dyDescent="0.3">
      <c r="A851" s="28"/>
      <c r="B851" s="28"/>
      <c r="C851" s="28"/>
      <c r="D851" s="28"/>
      <c r="E851" s="28"/>
    </row>
    <row r="852" spans="1:5" x14ac:dyDescent="0.3">
      <c r="A852" s="28"/>
      <c r="B852" s="28"/>
      <c r="C852" s="28"/>
      <c r="D852" s="28"/>
      <c r="E852" s="28"/>
    </row>
    <row r="853" spans="1:5" x14ac:dyDescent="0.3">
      <c r="A853" s="28"/>
      <c r="B853" s="28"/>
      <c r="C853" s="28"/>
      <c r="D853" s="28"/>
      <c r="E853" s="28"/>
    </row>
    <row r="854" spans="1:5" x14ac:dyDescent="0.3">
      <c r="A854" s="28"/>
      <c r="B854" s="28"/>
      <c r="C854" s="28"/>
      <c r="D854" s="28"/>
      <c r="E854" s="28"/>
    </row>
    <row r="855" spans="1:5" x14ac:dyDescent="0.3">
      <c r="A855" s="28"/>
      <c r="B855" s="28"/>
      <c r="C855" s="28"/>
      <c r="D855" s="28"/>
      <c r="E855" s="28"/>
    </row>
    <row r="856" spans="1:5" x14ac:dyDescent="0.3">
      <c r="A856" s="28"/>
      <c r="B856" s="28"/>
      <c r="C856" s="28"/>
      <c r="D856" s="28"/>
      <c r="E856" s="28"/>
    </row>
    <row r="857" spans="1:5" x14ac:dyDescent="0.3">
      <c r="A857" s="28"/>
      <c r="B857" s="28"/>
      <c r="C857" s="28"/>
      <c r="D857" s="28"/>
      <c r="E857" s="28"/>
    </row>
    <row r="858" spans="1:5" x14ac:dyDescent="0.3">
      <c r="A858" s="28"/>
      <c r="B858" s="28"/>
      <c r="C858" s="28"/>
      <c r="D858" s="28"/>
      <c r="E858" s="28"/>
    </row>
    <row r="859" spans="1:5" x14ac:dyDescent="0.3">
      <c r="A859" s="28"/>
      <c r="B859" s="28"/>
      <c r="C859" s="28"/>
      <c r="D859" s="28"/>
      <c r="E859" s="28"/>
    </row>
    <row r="860" spans="1:5" x14ac:dyDescent="0.3">
      <c r="A860" s="28"/>
      <c r="B860" s="28"/>
      <c r="C860" s="28"/>
      <c r="D860" s="28"/>
      <c r="E860" s="28"/>
    </row>
    <row r="861" spans="1:5" x14ac:dyDescent="0.3">
      <c r="A861" s="28"/>
      <c r="B861" s="28"/>
      <c r="C861" s="28"/>
      <c r="D861" s="28"/>
      <c r="E861" s="28"/>
    </row>
    <row r="862" spans="1:5" x14ac:dyDescent="0.3">
      <c r="A862" s="28"/>
      <c r="B862" s="28"/>
      <c r="C862" s="28"/>
      <c r="D862" s="28"/>
      <c r="E862" s="28"/>
    </row>
    <row r="863" spans="1:5" x14ac:dyDescent="0.3">
      <c r="A863" s="28"/>
      <c r="B863" s="28"/>
      <c r="C863" s="28"/>
      <c r="D863" s="28"/>
      <c r="E863" s="28"/>
    </row>
    <row r="864" spans="1:5" x14ac:dyDescent="0.3">
      <c r="A864" s="28"/>
      <c r="B864" s="28"/>
      <c r="C864" s="28"/>
      <c r="D864" s="28"/>
      <c r="E864" s="28"/>
    </row>
    <row r="865" spans="1:5" x14ac:dyDescent="0.3">
      <c r="A865" s="28"/>
      <c r="B865" s="28"/>
      <c r="C865" s="28"/>
      <c r="D865" s="28"/>
      <c r="E865" s="28"/>
    </row>
    <row r="866" spans="1:5" x14ac:dyDescent="0.3">
      <c r="A866" s="28"/>
      <c r="B866" s="28"/>
      <c r="C866" s="28"/>
      <c r="D866" s="28"/>
      <c r="E866" s="28"/>
    </row>
    <row r="867" spans="1:5" x14ac:dyDescent="0.3">
      <c r="A867" s="28"/>
      <c r="B867" s="28"/>
      <c r="C867" s="28"/>
      <c r="D867" s="28"/>
      <c r="E867" s="28"/>
    </row>
    <row r="868" spans="1:5" x14ac:dyDescent="0.3">
      <c r="A868" s="28"/>
      <c r="B868" s="28"/>
      <c r="C868" s="28"/>
      <c r="D868" s="28"/>
      <c r="E868" s="28"/>
    </row>
    <row r="869" spans="1:5" x14ac:dyDescent="0.3">
      <c r="A869" s="28"/>
      <c r="B869" s="28"/>
      <c r="C869" s="28"/>
      <c r="D869" s="28"/>
      <c r="E869" s="28"/>
    </row>
    <row r="870" spans="1:5" x14ac:dyDescent="0.3">
      <c r="A870" s="28"/>
      <c r="B870" s="28"/>
      <c r="C870" s="28"/>
      <c r="D870" s="28"/>
      <c r="E870" s="28"/>
    </row>
    <row r="871" spans="1:5" x14ac:dyDescent="0.3">
      <c r="A871" s="28"/>
      <c r="B871" s="28"/>
      <c r="C871" s="28"/>
      <c r="D871" s="28"/>
      <c r="E871" s="28"/>
    </row>
    <row r="872" spans="1:5" x14ac:dyDescent="0.3">
      <c r="A872" s="28"/>
      <c r="B872" s="28"/>
      <c r="C872" s="28"/>
      <c r="D872" s="28"/>
      <c r="E872" s="28"/>
    </row>
    <row r="873" spans="1:5" x14ac:dyDescent="0.3">
      <c r="A873" s="28"/>
      <c r="B873" s="28"/>
      <c r="C873" s="28"/>
      <c r="D873" s="28"/>
      <c r="E873" s="28"/>
    </row>
    <row r="874" spans="1:5" x14ac:dyDescent="0.3">
      <c r="A874" s="28"/>
      <c r="B874" s="28"/>
      <c r="C874" s="28"/>
      <c r="D874" s="28"/>
      <c r="E874" s="28"/>
    </row>
    <row r="875" spans="1:5" x14ac:dyDescent="0.3">
      <c r="A875" s="28"/>
      <c r="B875" s="28"/>
      <c r="C875" s="28"/>
      <c r="D875" s="28"/>
      <c r="E875" s="28"/>
    </row>
    <row r="876" spans="1:5" x14ac:dyDescent="0.3">
      <c r="A876" s="28"/>
      <c r="B876" s="28"/>
      <c r="C876" s="28"/>
      <c r="D876" s="28"/>
      <c r="E876" s="28"/>
    </row>
    <row r="877" spans="1:5" x14ac:dyDescent="0.3">
      <c r="A877" s="28"/>
      <c r="B877" s="28"/>
      <c r="C877" s="28"/>
      <c r="D877" s="28"/>
      <c r="E877" s="28"/>
    </row>
    <row r="878" spans="1:5" x14ac:dyDescent="0.3">
      <c r="A878" s="28"/>
      <c r="B878" s="28"/>
      <c r="C878" s="28"/>
      <c r="D878" s="28"/>
      <c r="E878" s="28"/>
    </row>
    <row r="879" spans="1:5" x14ac:dyDescent="0.3">
      <c r="A879" s="28"/>
      <c r="B879" s="28"/>
      <c r="C879" s="28"/>
      <c r="D879" s="28"/>
      <c r="E879" s="28"/>
    </row>
    <row r="880" spans="1:5" x14ac:dyDescent="0.3">
      <c r="A880" s="28"/>
      <c r="B880" s="28"/>
      <c r="C880" s="28"/>
      <c r="D880" s="28"/>
      <c r="E880" s="28"/>
    </row>
    <row r="881" spans="1:5" x14ac:dyDescent="0.3">
      <c r="A881" s="28"/>
      <c r="B881" s="28"/>
      <c r="C881" s="28"/>
      <c r="D881" s="28"/>
      <c r="E881" s="28"/>
    </row>
    <row r="882" spans="1:5" x14ac:dyDescent="0.3">
      <c r="A882" s="28"/>
      <c r="B882" s="28"/>
      <c r="C882" s="28"/>
      <c r="D882" s="28"/>
      <c r="E882" s="28"/>
    </row>
    <row r="883" spans="1:5" x14ac:dyDescent="0.3">
      <c r="A883" s="28"/>
      <c r="B883" s="28"/>
      <c r="C883" s="28"/>
      <c r="D883" s="28"/>
      <c r="E883" s="28"/>
    </row>
    <row r="884" spans="1:5" x14ac:dyDescent="0.3">
      <c r="A884" s="28"/>
      <c r="B884" s="28"/>
      <c r="C884" s="28"/>
      <c r="D884" s="28"/>
      <c r="E884" s="28"/>
    </row>
    <row r="885" spans="1:5" x14ac:dyDescent="0.3">
      <c r="A885" s="28"/>
      <c r="B885" s="28"/>
      <c r="C885" s="28"/>
      <c r="D885" s="28"/>
      <c r="E885" s="28"/>
    </row>
    <row r="886" spans="1:5" x14ac:dyDescent="0.3">
      <c r="A886" s="28"/>
      <c r="B886" s="28"/>
      <c r="C886" s="28"/>
      <c r="D886" s="28"/>
      <c r="E886" s="28"/>
    </row>
    <row r="887" spans="1:5" x14ac:dyDescent="0.3">
      <c r="A887" s="28"/>
      <c r="B887" s="28"/>
      <c r="C887" s="28"/>
      <c r="D887" s="28"/>
      <c r="E887" s="28"/>
    </row>
    <row r="888" spans="1:5" x14ac:dyDescent="0.3">
      <c r="A888" s="28"/>
      <c r="B888" s="28"/>
      <c r="C888" s="28"/>
      <c r="D888" s="28"/>
      <c r="E888" s="28"/>
    </row>
    <row r="889" spans="1:5" x14ac:dyDescent="0.3">
      <c r="A889" s="28"/>
      <c r="B889" s="28"/>
      <c r="C889" s="28"/>
      <c r="D889" s="28"/>
      <c r="E889" s="28"/>
    </row>
    <row r="890" spans="1:5" x14ac:dyDescent="0.3">
      <c r="A890" s="28"/>
      <c r="B890" s="28"/>
      <c r="C890" s="28"/>
      <c r="D890" s="28"/>
      <c r="E890" s="28"/>
    </row>
    <row r="891" spans="1:5" x14ac:dyDescent="0.3">
      <c r="A891" s="28"/>
      <c r="B891" s="28"/>
      <c r="C891" s="28"/>
      <c r="D891" s="28"/>
      <c r="E891" s="28"/>
    </row>
    <row r="892" spans="1:5" x14ac:dyDescent="0.3">
      <c r="A892" s="28"/>
      <c r="B892" s="28"/>
      <c r="C892" s="28"/>
      <c r="D892" s="28"/>
      <c r="E892" s="28"/>
    </row>
    <row r="893" spans="1:5" x14ac:dyDescent="0.3">
      <c r="A893" s="28"/>
      <c r="B893" s="28"/>
      <c r="C893" s="28"/>
      <c r="D893" s="28"/>
      <c r="E893" s="28"/>
    </row>
    <row r="894" spans="1:5" x14ac:dyDescent="0.3">
      <c r="A894" s="28"/>
      <c r="B894" s="28"/>
      <c r="C894" s="28"/>
      <c r="D894" s="28"/>
      <c r="E894" s="28"/>
    </row>
    <row r="895" spans="1:5" x14ac:dyDescent="0.3">
      <c r="A895" s="28"/>
      <c r="B895" s="28"/>
      <c r="C895" s="28"/>
      <c r="D895" s="28"/>
      <c r="E895" s="28"/>
    </row>
    <row r="896" spans="1:5" x14ac:dyDescent="0.3">
      <c r="A896" s="28"/>
      <c r="B896" s="28"/>
      <c r="C896" s="28"/>
      <c r="D896" s="28"/>
      <c r="E896" s="28"/>
    </row>
    <row r="897" spans="1:5" x14ac:dyDescent="0.3">
      <c r="A897" s="28"/>
      <c r="B897" s="28"/>
      <c r="C897" s="28"/>
      <c r="D897" s="28"/>
      <c r="E897" s="28"/>
    </row>
    <row r="898" spans="1:5" x14ac:dyDescent="0.3">
      <c r="A898" s="28"/>
      <c r="B898" s="28"/>
      <c r="C898" s="28"/>
      <c r="D898" s="28"/>
      <c r="E898" s="28"/>
    </row>
    <row r="899" spans="1:5" x14ac:dyDescent="0.3">
      <c r="A899" s="28"/>
      <c r="B899" s="28"/>
      <c r="C899" s="28"/>
      <c r="D899" s="28"/>
      <c r="E899" s="28"/>
    </row>
    <row r="900" spans="1:5" x14ac:dyDescent="0.3">
      <c r="A900" s="28"/>
      <c r="B900" s="28"/>
      <c r="C900" s="28"/>
      <c r="D900" s="28"/>
      <c r="E900" s="28"/>
    </row>
    <row r="901" spans="1:5" x14ac:dyDescent="0.3">
      <c r="A901" s="28"/>
      <c r="B901" s="28"/>
      <c r="C901" s="28"/>
      <c r="D901" s="28"/>
      <c r="E901" s="28"/>
    </row>
    <row r="902" spans="1:5" x14ac:dyDescent="0.3">
      <c r="A902" s="28"/>
      <c r="B902" s="28"/>
      <c r="C902" s="28"/>
      <c r="D902" s="28"/>
      <c r="E902" s="28"/>
    </row>
    <row r="903" spans="1:5" x14ac:dyDescent="0.3">
      <c r="A903" s="28"/>
      <c r="B903" s="28"/>
      <c r="C903" s="28"/>
      <c r="D903" s="28"/>
      <c r="E903" s="28"/>
    </row>
    <row r="904" spans="1:5" x14ac:dyDescent="0.3">
      <c r="A904" s="28"/>
      <c r="B904" s="28"/>
      <c r="C904" s="28"/>
      <c r="D904" s="28"/>
      <c r="E904" s="28"/>
    </row>
    <row r="905" spans="1:5" x14ac:dyDescent="0.3">
      <c r="A905" s="28"/>
      <c r="B905" s="28"/>
      <c r="C905" s="28"/>
      <c r="D905" s="28"/>
      <c r="E905" s="28"/>
    </row>
    <row r="906" spans="1:5" x14ac:dyDescent="0.3">
      <c r="A906" s="28"/>
      <c r="B906" s="28"/>
      <c r="C906" s="28"/>
      <c r="D906" s="28"/>
      <c r="E906" s="28"/>
    </row>
    <row r="907" spans="1:5" x14ac:dyDescent="0.3">
      <c r="A907" s="28"/>
      <c r="B907" s="28"/>
      <c r="C907" s="28"/>
      <c r="D907" s="28"/>
      <c r="E907" s="28"/>
    </row>
    <row r="908" spans="1:5" x14ac:dyDescent="0.3">
      <c r="A908" s="28"/>
      <c r="B908" s="28"/>
      <c r="C908" s="28"/>
      <c r="D908" s="28"/>
      <c r="E908" s="28"/>
    </row>
    <row r="909" spans="1:5" x14ac:dyDescent="0.3">
      <c r="A909" s="28"/>
      <c r="B909" s="28"/>
      <c r="C909" s="28"/>
      <c r="D909" s="28"/>
      <c r="E909" s="28"/>
    </row>
    <row r="910" spans="1:5" x14ac:dyDescent="0.3">
      <c r="A910" s="28"/>
      <c r="B910" s="28"/>
      <c r="C910" s="28"/>
      <c r="D910" s="28"/>
      <c r="E910" s="28"/>
    </row>
    <row r="911" spans="1:5" x14ac:dyDescent="0.3">
      <c r="A911" s="28"/>
      <c r="B911" s="28"/>
      <c r="C911" s="28"/>
      <c r="D911" s="28"/>
      <c r="E911" s="28"/>
    </row>
    <row r="912" spans="1:5" x14ac:dyDescent="0.3">
      <c r="A912" s="28"/>
      <c r="B912" s="28"/>
      <c r="C912" s="28"/>
      <c r="D912" s="28"/>
      <c r="E912" s="28"/>
    </row>
    <row r="913" spans="1:5" x14ac:dyDescent="0.3">
      <c r="A913" s="28"/>
      <c r="B913" s="28"/>
      <c r="C913" s="28"/>
      <c r="D913" s="28"/>
      <c r="E913" s="28"/>
    </row>
    <row r="914" spans="1:5" x14ac:dyDescent="0.3">
      <c r="A914" s="28"/>
      <c r="B914" s="28"/>
      <c r="C914" s="28"/>
      <c r="D914" s="28"/>
      <c r="E914" s="28"/>
    </row>
    <row r="915" spans="1:5" x14ac:dyDescent="0.3">
      <c r="A915" s="28"/>
      <c r="B915" s="28"/>
      <c r="C915" s="28"/>
      <c r="D915" s="28"/>
      <c r="E915" s="28"/>
    </row>
    <row r="916" spans="1:5" x14ac:dyDescent="0.3">
      <c r="A916" s="28"/>
      <c r="B916" s="28"/>
      <c r="C916" s="28"/>
      <c r="D916" s="28"/>
      <c r="E916" s="28"/>
    </row>
    <row r="917" spans="1:5" x14ac:dyDescent="0.3">
      <c r="A917" s="28"/>
      <c r="B917" s="28"/>
      <c r="C917" s="28"/>
      <c r="D917" s="28"/>
      <c r="E917" s="28"/>
    </row>
    <row r="918" spans="1:5" x14ac:dyDescent="0.3">
      <c r="A918" s="28"/>
      <c r="B918" s="28"/>
      <c r="C918" s="28"/>
      <c r="D918" s="28"/>
      <c r="E918" s="28"/>
    </row>
    <row r="919" spans="1:5" x14ac:dyDescent="0.3">
      <c r="A919" s="28"/>
      <c r="B919" s="28"/>
      <c r="C919" s="28"/>
      <c r="D919" s="28"/>
      <c r="E919" s="28"/>
    </row>
    <row r="920" spans="1:5" x14ac:dyDescent="0.3">
      <c r="A920" s="28"/>
      <c r="B920" s="28"/>
      <c r="C920" s="28"/>
      <c r="D920" s="28"/>
      <c r="E920" s="28"/>
    </row>
    <row r="921" spans="1:5" x14ac:dyDescent="0.3">
      <c r="A921" s="28"/>
      <c r="B921" s="28"/>
      <c r="C921" s="28"/>
      <c r="D921" s="28"/>
      <c r="E921" s="28"/>
    </row>
    <row r="922" spans="1:5" x14ac:dyDescent="0.3">
      <c r="A922" s="28"/>
      <c r="B922" s="28"/>
      <c r="C922" s="28"/>
      <c r="D922" s="28"/>
      <c r="E922" s="28"/>
    </row>
    <row r="923" spans="1:5" x14ac:dyDescent="0.3">
      <c r="A923" s="28"/>
      <c r="B923" s="28"/>
      <c r="C923" s="28"/>
      <c r="D923" s="28"/>
      <c r="E923" s="28"/>
    </row>
    <row r="924" spans="1:5" x14ac:dyDescent="0.3">
      <c r="A924" s="28"/>
      <c r="B924" s="28"/>
      <c r="C924" s="28"/>
      <c r="D924" s="28"/>
      <c r="E924" s="28"/>
    </row>
    <row r="925" spans="1:5" x14ac:dyDescent="0.3">
      <c r="A925" s="28"/>
      <c r="B925" s="28"/>
      <c r="C925" s="28"/>
      <c r="D925" s="28"/>
      <c r="E925" s="28"/>
    </row>
    <row r="926" spans="1:5" x14ac:dyDescent="0.3">
      <c r="A926" s="28"/>
      <c r="B926" s="28"/>
      <c r="C926" s="28"/>
      <c r="D926" s="28"/>
      <c r="E926" s="28"/>
    </row>
    <row r="927" spans="1:5" x14ac:dyDescent="0.3">
      <c r="A927" s="28"/>
      <c r="B927" s="28"/>
      <c r="C927" s="28"/>
      <c r="D927" s="28"/>
      <c r="E927" s="28"/>
    </row>
    <row r="928" spans="1:5" x14ac:dyDescent="0.3">
      <c r="A928" s="28"/>
      <c r="B928" s="28"/>
      <c r="C928" s="28"/>
      <c r="D928" s="28"/>
      <c r="E928" s="28"/>
    </row>
    <row r="929" spans="1:5" x14ac:dyDescent="0.3">
      <c r="A929" s="28"/>
      <c r="B929" s="28"/>
      <c r="C929" s="28"/>
      <c r="D929" s="28"/>
      <c r="E929" s="28"/>
    </row>
    <row r="930" spans="1:5" x14ac:dyDescent="0.3">
      <c r="A930" s="28"/>
      <c r="B930" s="28"/>
      <c r="C930" s="28"/>
      <c r="D930" s="28"/>
      <c r="E930" s="28"/>
    </row>
    <row r="931" spans="1:5" x14ac:dyDescent="0.3">
      <c r="A931" s="28"/>
      <c r="B931" s="28"/>
      <c r="C931" s="28"/>
      <c r="D931" s="28"/>
      <c r="E931" s="28"/>
    </row>
    <row r="932" spans="1:5" x14ac:dyDescent="0.3">
      <c r="A932" s="28"/>
      <c r="B932" s="28"/>
      <c r="C932" s="28"/>
      <c r="D932" s="28"/>
      <c r="E932" s="28"/>
    </row>
    <row r="933" spans="1:5" x14ac:dyDescent="0.3">
      <c r="A933" s="28"/>
      <c r="B933" s="28"/>
      <c r="C933" s="28"/>
      <c r="D933" s="28"/>
      <c r="E933" s="28"/>
    </row>
    <row r="934" spans="1:5" x14ac:dyDescent="0.3">
      <c r="A934" s="28"/>
      <c r="B934" s="28"/>
      <c r="C934" s="28"/>
      <c r="D934" s="28"/>
      <c r="E934" s="28"/>
    </row>
    <row r="935" spans="1:5" x14ac:dyDescent="0.3">
      <c r="A935" s="28"/>
      <c r="B935" s="28"/>
      <c r="C935" s="28"/>
      <c r="D935" s="28"/>
      <c r="E935" s="28"/>
    </row>
    <row r="936" spans="1:5" x14ac:dyDescent="0.3">
      <c r="A936" s="28"/>
      <c r="B936" s="28"/>
      <c r="C936" s="28"/>
      <c r="D936" s="28"/>
      <c r="E936" s="28"/>
    </row>
    <row r="937" spans="1:5" x14ac:dyDescent="0.3">
      <c r="A937" s="28"/>
      <c r="B937" s="28"/>
      <c r="C937" s="28"/>
      <c r="D937" s="28"/>
      <c r="E937" s="28"/>
    </row>
    <row r="938" spans="1:5" x14ac:dyDescent="0.3">
      <c r="A938" s="28"/>
      <c r="B938" s="28"/>
      <c r="C938" s="28"/>
      <c r="D938" s="28"/>
      <c r="E938" s="28"/>
    </row>
    <row r="939" spans="1:5" x14ac:dyDescent="0.3">
      <c r="A939" s="28"/>
      <c r="B939" s="28"/>
      <c r="C939" s="28"/>
      <c r="D939" s="28"/>
      <c r="E939" s="28"/>
    </row>
    <row r="940" spans="1:5" x14ac:dyDescent="0.3">
      <c r="A940" s="28"/>
      <c r="B940" s="28"/>
      <c r="C940" s="28"/>
      <c r="D940" s="28"/>
      <c r="E940" s="28"/>
    </row>
    <row r="941" spans="1:5" x14ac:dyDescent="0.3">
      <c r="A941" s="28"/>
      <c r="B941" s="28"/>
      <c r="C941" s="28"/>
      <c r="D941" s="28"/>
      <c r="E941" s="28"/>
    </row>
    <row r="942" spans="1:5" x14ac:dyDescent="0.3">
      <c r="A942" s="28"/>
      <c r="B942" s="28"/>
      <c r="C942" s="28"/>
      <c r="D942" s="28"/>
      <c r="E942" s="28"/>
    </row>
    <row r="943" spans="1:5" x14ac:dyDescent="0.3">
      <c r="A943" s="28"/>
      <c r="B943" s="28"/>
      <c r="C943" s="28"/>
      <c r="D943" s="28"/>
      <c r="E943" s="28"/>
    </row>
    <row r="944" spans="1:5" x14ac:dyDescent="0.3">
      <c r="A944" s="28"/>
      <c r="B944" s="28"/>
      <c r="C944" s="28"/>
      <c r="D944" s="28"/>
      <c r="E944" s="28"/>
    </row>
    <row r="945" spans="1:5" x14ac:dyDescent="0.3">
      <c r="A945" s="28"/>
      <c r="B945" s="28"/>
      <c r="C945" s="28"/>
      <c r="D945" s="28"/>
      <c r="E945" s="28"/>
    </row>
    <row r="946" spans="1:5" x14ac:dyDescent="0.3">
      <c r="A946" s="28"/>
      <c r="B946" s="28"/>
      <c r="C946" s="28"/>
      <c r="D946" s="28"/>
      <c r="E946" s="28"/>
    </row>
    <row r="947" spans="1:5" x14ac:dyDescent="0.3">
      <c r="A947" s="28"/>
      <c r="B947" s="28"/>
      <c r="C947" s="28"/>
      <c r="D947" s="28"/>
      <c r="E947" s="28"/>
    </row>
    <row r="948" spans="1:5" x14ac:dyDescent="0.3">
      <c r="A948" s="28"/>
      <c r="B948" s="28"/>
      <c r="C948" s="28"/>
      <c r="D948" s="28"/>
      <c r="E948" s="28"/>
    </row>
    <row r="949" spans="1:5" x14ac:dyDescent="0.3">
      <c r="A949" s="28"/>
      <c r="B949" s="28"/>
      <c r="C949" s="28"/>
      <c r="D949" s="28"/>
      <c r="E949" s="28"/>
    </row>
    <row r="950" spans="1:5" x14ac:dyDescent="0.3">
      <c r="A950" s="28"/>
      <c r="B950" s="28"/>
      <c r="C950" s="28"/>
      <c r="D950" s="28"/>
      <c r="E950" s="28"/>
    </row>
    <row r="951" spans="1:5" x14ac:dyDescent="0.3">
      <c r="A951" s="28"/>
      <c r="B951" s="28"/>
      <c r="C951" s="28"/>
      <c r="D951" s="28"/>
      <c r="E951" s="28"/>
    </row>
    <row r="952" spans="1:5" x14ac:dyDescent="0.3">
      <c r="A952" s="28"/>
      <c r="B952" s="28"/>
      <c r="C952" s="28"/>
      <c r="D952" s="28"/>
      <c r="E952" s="28"/>
    </row>
    <row r="953" spans="1:5" x14ac:dyDescent="0.3">
      <c r="A953" s="28"/>
      <c r="B953" s="28"/>
      <c r="C953" s="28"/>
      <c r="D953" s="28"/>
      <c r="E953" s="28"/>
    </row>
    <row r="954" spans="1:5" x14ac:dyDescent="0.3">
      <c r="A954" s="28"/>
      <c r="B954" s="28"/>
      <c r="C954" s="28"/>
      <c r="D954" s="28"/>
      <c r="E954" s="28"/>
    </row>
    <row r="955" spans="1:5" x14ac:dyDescent="0.3">
      <c r="A955" s="28"/>
      <c r="B955" s="28"/>
      <c r="C955" s="28"/>
      <c r="D955" s="28"/>
      <c r="E955" s="28"/>
    </row>
    <row r="956" spans="1:5" x14ac:dyDescent="0.3">
      <c r="A956" s="28"/>
      <c r="B956" s="28"/>
      <c r="C956" s="28"/>
      <c r="D956" s="28"/>
      <c r="E956" s="28"/>
    </row>
    <row r="957" spans="1:5" x14ac:dyDescent="0.3">
      <c r="A957" s="28"/>
      <c r="B957" s="28"/>
      <c r="C957" s="28"/>
      <c r="D957" s="28"/>
      <c r="E957" s="28"/>
    </row>
    <row r="958" spans="1:5" x14ac:dyDescent="0.3">
      <c r="A958" s="28"/>
      <c r="B958" s="28"/>
      <c r="C958" s="28"/>
      <c r="D958" s="28"/>
      <c r="E958" s="28"/>
    </row>
    <row r="959" spans="1:5" x14ac:dyDescent="0.3">
      <c r="A959" s="28"/>
      <c r="B959" s="28"/>
      <c r="C959" s="28"/>
      <c r="D959" s="28"/>
      <c r="E959" s="28"/>
    </row>
    <row r="960" spans="1:5" x14ac:dyDescent="0.3">
      <c r="A960" s="28"/>
      <c r="B960" s="28"/>
      <c r="C960" s="28"/>
      <c r="D960" s="28"/>
      <c r="E960" s="28"/>
    </row>
    <row r="961" spans="1:5" x14ac:dyDescent="0.3">
      <c r="A961" s="28"/>
      <c r="B961" s="28"/>
      <c r="C961" s="28"/>
      <c r="D961" s="28"/>
      <c r="E961" s="28"/>
    </row>
    <row r="962" spans="1:5" x14ac:dyDescent="0.3">
      <c r="A962" s="28"/>
      <c r="B962" s="28"/>
      <c r="C962" s="28"/>
      <c r="D962" s="28"/>
      <c r="E962" s="28"/>
    </row>
    <row r="963" spans="1:5" x14ac:dyDescent="0.3">
      <c r="A963" s="28"/>
      <c r="B963" s="28"/>
      <c r="C963" s="28"/>
      <c r="D963" s="28"/>
      <c r="E963" s="28"/>
    </row>
    <row r="964" spans="1:5" x14ac:dyDescent="0.3">
      <c r="A964" s="28"/>
      <c r="B964" s="28"/>
      <c r="C964" s="28"/>
      <c r="D964" s="28"/>
      <c r="E964" s="28"/>
    </row>
    <row r="965" spans="1:5" x14ac:dyDescent="0.3">
      <c r="A965" s="28"/>
      <c r="B965" s="28"/>
      <c r="C965" s="28"/>
      <c r="D965" s="28"/>
      <c r="E965" s="28"/>
    </row>
    <row r="966" spans="1:5" x14ac:dyDescent="0.3">
      <c r="A966" s="28"/>
      <c r="B966" s="28"/>
      <c r="C966" s="28"/>
      <c r="D966" s="28"/>
      <c r="E966" s="28"/>
    </row>
    <row r="967" spans="1:5" x14ac:dyDescent="0.3">
      <c r="A967" s="28"/>
      <c r="B967" s="28"/>
      <c r="C967" s="28"/>
      <c r="D967" s="28"/>
      <c r="E967" s="28"/>
    </row>
    <row r="968" spans="1:5" x14ac:dyDescent="0.3">
      <c r="A968" s="28"/>
      <c r="B968" s="28"/>
      <c r="C968" s="28"/>
      <c r="D968" s="28"/>
      <c r="E968" s="28"/>
    </row>
    <row r="969" spans="1:5" x14ac:dyDescent="0.3">
      <c r="A969" s="28"/>
      <c r="B969" s="28"/>
      <c r="C969" s="28"/>
      <c r="D969" s="28"/>
      <c r="E969" s="28"/>
    </row>
    <row r="970" spans="1:5" x14ac:dyDescent="0.3">
      <c r="A970" s="28"/>
      <c r="B970" s="28"/>
      <c r="C970" s="28"/>
      <c r="D970" s="28"/>
      <c r="E970" s="28"/>
    </row>
    <row r="971" spans="1:5" x14ac:dyDescent="0.3">
      <c r="A971" s="28"/>
      <c r="B971" s="28"/>
      <c r="C971" s="28"/>
      <c r="D971" s="28"/>
      <c r="E971" s="28"/>
    </row>
    <row r="972" spans="1:5" x14ac:dyDescent="0.3">
      <c r="A972" s="28"/>
      <c r="B972" s="28"/>
      <c r="C972" s="28"/>
      <c r="D972" s="28"/>
      <c r="E972" s="28"/>
    </row>
    <row r="973" spans="1:5" x14ac:dyDescent="0.3">
      <c r="A973" s="28"/>
      <c r="B973" s="28"/>
      <c r="C973" s="28"/>
      <c r="D973" s="28"/>
      <c r="E973" s="28"/>
    </row>
    <row r="974" spans="1:5" x14ac:dyDescent="0.3">
      <c r="A974" s="28"/>
      <c r="B974" s="28"/>
      <c r="C974" s="28"/>
      <c r="D974" s="28"/>
      <c r="E974" s="28"/>
    </row>
    <row r="975" spans="1:5" x14ac:dyDescent="0.3">
      <c r="A975" s="28"/>
      <c r="B975" s="28"/>
      <c r="C975" s="28"/>
      <c r="D975" s="28"/>
      <c r="E975" s="28"/>
    </row>
    <row r="976" spans="1:5" x14ac:dyDescent="0.3">
      <c r="A976" s="28"/>
      <c r="B976" s="28"/>
      <c r="C976" s="28"/>
      <c r="D976" s="28"/>
      <c r="E976" s="28"/>
    </row>
    <row r="977" spans="1:5" x14ac:dyDescent="0.3">
      <c r="A977" s="28"/>
      <c r="B977" s="28"/>
      <c r="C977" s="28"/>
      <c r="D977" s="28"/>
      <c r="E977" s="28"/>
    </row>
    <row r="978" spans="1:5" x14ac:dyDescent="0.3">
      <c r="A978" s="28"/>
      <c r="B978" s="28"/>
      <c r="C978" s="28"/>
      <c r="D978" s="28"/>
      <c r="E978" s="28"/>
    </row>
    <row r="979" spans="1:5" x14ac:dyDescent="0.3">
      <c r="A979" s="28"/>
      <c r="B979" s="28"/>
      <c r="C979" s="28"/>
      <c r="D979" s="28"/>
      <c r="E979" s="28"/>
    </row>
    <row r="980" spans="1:5" x14ac:dyDescent="0.3">
      <c r="A980" s="28"/>
      <c r="B980" s="28"/>
      <c r="C980" s="28"/>
      <c r="D980" s="28"/>
      <c r="E980" s="28"/>
    </row>
    <row r="981" spans="1:5" x14ac:dyDescent="0.3">
      <c r="A981" s="28"/>
      <c r="B981" s="28"/>
      <c r="C981" s="28"/>
      <c r="D981" s="28"/>
      <c r="E981" s="28"/>
    </row>
    <row r="982" spans="1:5" x14ac:dyDescent="0.3">
      <c r="A982" s="28"/>
      <c r="B982" s="28"/>
      <c r="C982" s="28"/>
      <c r="D982" s="28"/>
      <c r="E982" s="28"/>
    </row>
    <row r="983" spans="1:5" x14ac:dyDescent="0.3">
      <c r="A983" s="28"/>
      <c r="B983" s="28"/>
      <c r="C983" s="28"/>
      <c r="D983" s="28"/>
      <c r="E983" s="28"/>
    </row>
    <row r="984" spans="1:5" x14ac:dyDescent="0.3">
      <c r="A984" s="28"/>
      <c r="B984" s="28"/>
      <c r="C984" s="28"/>
      <c r="D984" s="28"/>
      <c r="E984" s="28"/>
    </row>
    <row r="985" spans="1:5" x14ac:dyDescent="0.3">
      <c r="A985" s="28"/>
      <c r="B985" s="28"/>
      <c r="C985" s="28"/>
      <c r="D985" s="28"/>
      <c r="E985" s="28"/>
    </row>
    <row r="986" spans="1:5" x14ac:dyDescent="0.3">
      <c r="A986" s="28"/>
      <c r="B986" s="28"/>
      <c r="C986" s="28"/>
      <c r="D986" s="28"/>
      <c r="E986" s="28"/>
    </row>
    <row r="987" spans="1:5" x14ac:dyDescent="0.3">
      <c r="A987" s="28"/>
      <c r="B987" s="28"/>
      <c r="C987" s="28"/>
      <c r="D987" s="28"/>
      <c r="E987" s="28"/>
    </row>
    <row r="988" spans="1:5" x14ac:dyDescent="0.3">
      <c r="A988" s="28"/>
      <c r="B988" s="28"/>
      <c r="C988" s="28"/>
      <c r="D988" s="28"/>
      <c r="E988" s="28"/>
    </row>
    <row r="989" spans="1:5" x14ac:dyDescent="0.3">
      <c r="A989" s="28"/>
      <c r="B989" s="28"/>
      <c r="C989" s="28"/>
      <c r="D989" s="28"/>
      <c r="E989" s="28"/>
    </row>
    <row r="990" spans="1:5" x14ac:dyDescent="0.3">
      <c r="A990" s="28"/>
      <c r="B990" s="28"/>
      <c r="C990" s="28"/>
      <c r="D990" s="28"/>
      <c r="E990" s="28"/>
    </row>
    <row r="991" spans="1:5" x14ac:dyDescent="0.3">
      <c r="A991" s="28"/>
      <c r="B991" s="28"/>
      <c r="C991" s="28"/>
      <c r="D991" s="28"/>
      <c r="E991" s="28"/>
    </row>
    <row r="992" spans="1:5" x14ac:dyDescent="0.3">
      <c r="A992" s="28"/>
      <c r="B992" s="28"/>
      <c r="C992" s="28"/>
      <c r="D992" s="28"/>
      <c r="E992" s="28"/>
    </row>
    <row r="993" spans="1:5" x14ac:dyDescent="0.3">
      <c r="A993" s="28"/>
      <c r="B993" s="28"/>
      <c r="C993" s="28"/>
      <c r="D993" s="28"/>
      <c r="E993" s="28"/>
    </row>
    <row r="994" spans="1:5" x14ac:dyDescent="0.3">
      <c r="A994" s="28"/>
      <c r="B994" s="28"/>
      <c r="C994" s="28"/>
      <c r="D994" s="28"/>
      <c r="E994" s="28"/>
    </row>
    <row r="995" spans="1:5" x14ac:dyDescent="0.3">
      <c r="A995" s="28"/>
      <c r="B995" s="28"/>
      <c r="C995" s="28"/>
      <c r="D995" s="28"/>
      <c r="E995" s="28"/>
    </row>
    <row r="996" spans="1:5" x14ac:dyDescent="0.3">
      <c r="A996" s="28"/>
      <c r="B996" s="28"/>
      <c r="C996" s="28"/>
      <c r="D996" s="28"/>
      <c r="E996" s="28"/>
    </row>
    <row r="997" spans="1:5" x14ac:dyDescent="0.3">
      <c r="A997" s="28"/>
      <c r="B997" s="28"/>
      <c r="C997" s="28"/>
      <c r="D997" s="28"/>
      <c r="E997" s="28"/>
    </row>
    <row r="998" spans="1:5" x14ac:dyDescent="0.3">
      <c r="A998" s="28"/>
      <c r="B998" s="28"/>
      <c r="C998" s="28"/>
      <c r="D998" s="28"/>
      <c r="E998" s="28"/>
    </row>
    <row r="999" spans="1:5" x14ac:dyDescent="0.3">
      <c r="A999" s="28"/>
      <c r="B999" s="28"/>
      <c r="C999" s="28"/>
      <c r="D999" s="28"/>
      <c r="E999" s="28"/>
    </row>
    <row r="1000" spans="1:5" x14ac:dyDescent="0.3">
      <c r="A1000" s="28"/>
      <c r="B1000" s="28"/>
      <c r="C1000" s="28"/>
      <c r="D1000" s="28"/>
      <c r="E1000" s="28"/>
    </row>
    <row r="1001" spans="1:5" x14ac:dyDescent="0.3">
      <c r="A1001" s="28"/>
      <c r="B1001" s="28"/>
      <c r="C1001" s="28"/>
      <c r="D1001" s="28"/>
      <c r="E1001" s="28"/>
    </row>
    <row r="1002" spans="1:5" x14ac:dyDescent="0.3">
      <c r="A1002" s="28"/>
      <c r="B1002" s="28"/>
      <c r="C1002" s="28"/>
      <c r="D1002" s="28"/>
      <c r="E1002" s="28"/>
    </row>
    <row r="1003" spans="1:5" x14ac:dyDescent="0.3">
      <c r="A1003" s="28"/>
      <c r="B1003" s="28"/>
      <c r="C1003" s="28"/>
      <c r="D1003" s="28"/>
      <c r="E1003" s="28"/>
    </row>
    <row r="1004" spans="1:5" x14ac:dyDescent="0.3">
      <c r="A1004" s="28"/>
      <c r="B1004" s="28"/>
      <c r="C1004" s="28"/>
      <c r="D1004" s="28"/>
      <c r="E1004" s="28"/>
    </row>
    <row r="1005" spans="1:5" x14ac:dyDescent="0.3">
      <c r="A1005" s="28"/>
      <c r="B1005" s="28"/>
      <c r="C1005" s="28"/>
      <c r="D1005" s="28"/>
      <c r="E1005" s="28"/>
    </row>
  </sheetData>
  <sheetProtection sheet="1" objects="1" formatCells="0" formatColumns="0" formatRows="0" sort="0" autoFilter="0"/>
  <mergeCells count="3">
    <mergeCell ref="A2:F2"/>
    <mergeCell ref="A4:B4"/>
    <mergeCell ref="D4:F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5BA2E-CA59-4B2F-8886-C3753E90EA4D}">
  <dimension ref="A1:L2001"/>
  <sheetViews>
    <sheetView workbookViewId="0">
      <pane ySplit="1" topLeftCell="A2" activePane="bottomLeft" state="frozenSplit"/>
      <selection pane="bottomLeft"/>
    </sheetView>
  </sheetViews>
  <sheetFormatPr defaultRowHeight="14.4" x14ac:dyDescent="0.3"/>
  <cols>
    <col min="1" max="1" width="18.77734375" customWidth="1"/>
    <col min="2" max="3" width="7.77734375" customWidth="1"/>
    <col min="4" max="4" width="6.77734375" customWidth="1"/>
    <col min="5" max="5" width="9.77734375" customWidth="1"/>
    <col min="6" max="6" width="21.77734375" customWidth="1"/>
    <col min="7" max="7" width="15.77734375" customWidth="1"/>
    <col min="8" max="8" width="12.77734375" customWidth="1"/>
    <col min="9" max="10" width="11.77734375" customWidth="1"/>
    <col min="11" max="11" width="26.77734375" customWidth="1"/>
    <col min="12" max="12" width="32.77734375" customWidth="1"/>
  </cols>
  <sheetData>
    <row r="1" spans="1:12" x14ac:dyDescent="0.3">
      <c r="A1" s="24" t="s">
        <v>33</v>
      </c>
      <c r="B1" s="24" t="s">
        <v>34</v>
      </c>
      <c r="C1" s="24" t="s">
        <v>35</v>
      </c>
      <c r="D1" s="24" t="s">
        <v>36</v>
      </c>
      <c r="E1" s="24" t="s">
        <v>37</v>
      </c>
      <c r="F1" s="24" t="s">
        <v>38</v>
      </c>
      <c r="G1" s="24" t="s">
        <v>39</v>
      </c>
      <c r="H1" s="24" t="s">
        <v>40</v>
      </c>
      <c r="I1" s="24" t="s">
        <v>55</v>
      </c>
      <c r="J1" s="24" t="s">
        <v>56</v>
      </c>
      <c r="K1" s="24" t="s">
        <v>169</v>
      </c>
      <c r="L1" s="24" t="s">
        <v>170</v>
      </c>
    </row>
    <row r="2" spans="1:12" x14ac:dyDescent="0.3">
      <c r="A2" s="21" t="str">
        <f t="shared" ref="A2:A65" si="0">IFERROR(IF(INDEX(ImpData,ROW()-1,MATCH(Map_CVE,ImpHdr,0))="","",INDEX(ImpData,ROW()-1,MATCH(Map_CVE,ImpHdr,0))),"")</f>
        <v>CVE-2026-5101</v>
      </c>
      <c r="B2" s="21">
        <f t="shared" ref="B2:B65" si="1">IF($A2="","",IFERROR(VALUE(INDEX(ImpData,ROW()-1,MATCH(Map_CVSS,ImpHdr,0))),""))</f>
        <v>9.8000000000000007</v>
      </c>
      <c r="C2" s="35">
        <f t="shared" ref="C2:C65" si="2">IF($A2="","",IFERROR(VALUE(INDEX(ImpData,ROW()-1,MATCH(Map_EPSS,ImpHdr,0))),IFERROR(VLOOKUP($A2,EPSSList,2,FALSE),"")))</f>
        <v>0.71</v>
      </c>
      <c r="D2" s="21" t="str">
        <f>IF($A2="","",IF(COUNTIF(KEVList,$A2)&gt;0,"Y",IF(ISNUMBER(MATCH(UPPER(IFERROR(INDEX(ImpData,ROW()-1,MATCH(Map_KEV,ImpHdr,0))&amp;"","")),{"Y","YES","TRUE","1"},0)),"Y","N")))</f>
        <v>Y</v>
      </c>
      <c r="E2" s="21" t="str">
        <f>IF($A2="","",IF(ISNUMBER(MATCH(UPPER(IFERROR(INDEX(ImpData,ROW()-1,MATCH(Map_Expl,ImpHdr,0))&amp;"","")),{"Y","YES","TRUE","1"},0)),"Y","N"))</f>
        <v>N</v>
      </c>
      <c r="F2" s="21" t="str">
        <f t="shared" ref="F2:F65" si="3">IF($A2="","",IFERROR(VLOOKUP($K2,AssetList,2,FALSE),""))</f>
        <v>Tier 1 — Prod-critical</v>
      </c>
      <c r="G2" s="21" t="str">
        <f t="shared" ref="G2:G65" si="4">IF($A2="","",IFERROR(VLOOKUP($K2,AssetList,3,FALSE),""))</f>
        <v>Internet-facing</v>
      </c>
      <c r="H2" s="21" t="str">
        <f t="shared" ref="H2:H65" si="5">IF($A2="","","N")</f>
        <v>N</v>
      </c>
      <c r="I2" s="25">
        <f t="shared" ref="I2:I65" si="6">IF($A2="","",IFERROR(IF(INDEX(ImpData,ROW()-1,MATCH(Map_First,ImpHdr,0))="","",INDEX(ImpData,ROW()-1,MATCH(Map_First,ImpHdr,0))+0),""))</f>
        <v>46248</v>
      </c>
      <c r="J2" s="25" t="str">
        <f t="shared" ref="J2:J65" si="7">IF($A2="","",IFERROR(IF(INDEX(ImpData,ROW()-1,MATCH(Map_Fixed,ImpHdr,0))="","",INDEX(ImpData,ROW()-1,MATCH(Map_Fixed,ImpHdr,0))+0),""))</f>
        <v/>
      </c>
      <c r="K2" s="21" t="str">
        <f t="shared" ref="K2:K65" si="8">IF($A2="","",IFERROR(INDEX(ImpData,ROW()-1,MATCH(Map_Host,ImpHdr,0)),""))</f>
        <v>web-01.example.com</v>
      </c>
      <c r="L2" s="36" t="str">
        <f t="shared" ref="L2:L65" si="9">IF($A2="","",IF($K2="","No asset column mapped",IF(OR($F2="",$G2=""),"Add to Assets tab: "&amp;$K2,IF($B2="","CVSS missing",""))))</f>
        <v/>
      </c>
    </row>
    <row r="3" spans="1:12" x14ac:dyDescent="0.3">
      <c r="A3" s="21" t="str">
        <f t="shared" si="0"/>
        <v>CVE-2026-5117</v>
      </c>
      <c r="B3" s="21">
        <f t="shared" si="1"/>
        <v>7.5</v>
      </c>
      <c r="C3" s="35">
        <f t="shared" si="2"/>
        <v>0.2</v>
      </c>
      <c r="D3" s="21" t="str">
        <f>IF($A3="","",IF(COUNTIF(KEVList,$A3)&gt;0,"Y",IF(ISNUMBER(MATCH(UPPER(IFERROR(INDEX(ImpData,ROW()-1,MATCH(Map_KEV,ImpHdr,0))&amp;"","")),{"Y","YES","TRUE","1"},0)),"Y","N")))</f>
        <v>N</v>
      </c>
      <c r="E3" s="21" t="str">
        <f>IF($A3="","",IF(ISNUMBER(MATCH(UPPER(IFERROR(INDEX(ImpData,ROW()-1,MATCH(Map_Expl,ImpHdr,0))&amp;"","")),{"Y","YES","TRUE","1"},0)),"Y","N"))</f>
        <v>N</v>
      </c>
      <c r="F3" s="21" t="str">
        <f t="shared" si="3"/>
        <v>Tier 1 — Prod-critical</v>
      </c>
      <c r="G3" s="21" t="str">
        <f t="shared" si="4"/>
        <v>Internet-facing</v>
      </c>
      <c r="H3" s="21" t="str">
        <f t="shared" si="5"/>
        <v>N</v>
      </c>
      <c r="I3" s="25">
        <f t="shared" si="6"/>
        <v>46248</v>
      </c>
      <c r="J3" s="25">
        <f t="shared" si="7"/>
        <v>46263</v>
      </c>
      <c r="K3" s="21" t="str">
        <f t="shared" si="8"/>
        <v>web-01.example.com</v>
      </c>
      <c r="L3" s="36" t="str">
        <f t="shared" si="9"/>
        <v/>
      </c>
    </row>
    <row r="4" spans="1:12" x14ac:dyDescent="0.3">
      <c r="A4" s="21" t="str">
        <f t="shared" si="0"/>
        <v>CVE-2026-5142</v>
      </c>
      <c r="B4" s="21">
        <f t="shared" si="1"/>
        <v>7.8</v>
      </c>
      <c r="C4" s="35">
        <f t="shared" si="2"/>
        <v>0.04</v>
      </c>
      <c r="D4" s="21" t="str">
        <f>IF($A4="","",IF(COUNTIF(KEVList,$A4)&gt;0,"Y",IF(ISNUMBER(MATCH(UPPER(IFERROR(INDEX(ImpData,ROW()-1,MATCH(Map_KEV,ImpHdr,0))&amp;"","")),{"Y","YES","TRUE","1"},0)),"Y","N")))</f>
        <v>N</v>
      </c>
      <c r="E4" s="21" t="str">
        <f>IF($A4="","",IF(ISNUMBER(MATCH(UPPER(IFERROR(INDEX(ImpData,ROW()-1,MATCH(Map_Expl,ImpHdr,0))&amp;"","")),{"Y","YES","TRUE","1"},0)),"Y","N"))</f>
        <v>N</v>
      </c>
      <c r="F4" s="21" t="str">
        <f t="shared" si="3"/>
        <v>Tier 0 — Crown jewels</v>
      </c>
      <c r="G4" s="21" t="str">
        <f t="shared" si="4"/>
        <v>Segmented</v>
      </c>
      <c r="H4" s="21" t="str">
        <f t="shared" si="5"/>
        <v>N</v>
      </c>
      <c r="I4" s="25">
        <f t="shared" si="6"/>
        <v>46233</v>
      </c>
      <c r="J4" s="25" t="str">
        <f t="shared" si="7"/>
        <v/>
      </c>
      <c r="K4" s="21" t="str">
        <f t="shared" si="8"/>
        <v>fin-db-02.example.com</v>
      </c>
      <c r="L4" s="36" t="str">
        <f t="shared" si="9"/>
        <v/>
      </c>
    </row>
    <row r="5" spans="1:12" x14ac:dyDescent="0.3">
      <c r="A5" s="21" t="str">
        <f t="shared" si="0"/>
        <v>CVE-2026-5163</v>
      </c>
      <c r="B5" s="21">
        <f t="shared" si="1"/>
        <v>9.1</v>
      </c>
      <c r="C5" s="35">
        <f t="shared" si="2"/>
        <v>0.88</v>
      </c>
      <c r="D5" s="21" t="str">
        <f>IF($A5="","",IF(COUNTIF(KEVList,$A5)&gt;0,"Y",IF(ISNUMBER(MATCH(UPPER(IFERROR(INDEX(ImpData,ROW()-1,MATCH(Map_KEV,ImpHdr,0))&amp;"","")),{"Y","YES","TRUE","1"},0)),"Y","N")))</f>
        <v>Y</v>
      </c>
      <c r="E5" s="21" t="str">
        <f>IF($A5="","",IF(ISNUMBER(MATCH(UPPER(IFERROR(INDEX(ImpData,ROW()-1,MATCH(Map_Expl,ImpHdr,0))&amp;"","")),{"Y","YES","TRUE","1"},0)),"Y","N"))</f>
        <v>N</v>
      </c>
      <c r="F5" s="21" t="str">
        <f t="shared" si="3"/>
        <v>Tier 2 — Production</v>
      </c>
      <c r="G5" s="21" t="str">
        <f t="shared" si="4"/>
        <v>Internal</v>
      </c>
      <c r="H5" s="21" t="str">
        <f t="shared" si="5"/>
        <v>N</v>
      </c>
      <c r="I5" s="25">
        <f t="shared" si="6"/>
        <v>46255</v>
      </c>
      <c r="J5" s="25" t="str">
        <f t="shared" si="7"/>
        <v/>
      </c>
      <c r="K5" s="21" t="str">
        <f t="shared" si="8"/>
        <v>build-01.example.com</v>
      </c>
      <c r="L5" s="36" t="str">
        <f t="shared" si="9"/>
        <v/>
      </c>
    </row>
    <row r="6" spans="1:12" x14ac:dyDescent="0.3">
      <c r="A6" s="21" t="str">
        <f t="shared" si="0"/>
        <v>CVE-2026-5188</v>
      </c>
      <c r="B6" s="21">
        <f t="shared" si="1"/>
        <v>8.8000000000000007</v>
      </c>
      <c r="C6" s="35">
        <f t="shared" si="2"/>
        <v>0.12</v>
      </c>
      <c r="D6" s="21" t="str">
        <f>IF($A6="","",IF(COUNTIF(KEVList,$A6)&gt;0,"Y",IF(ISNUMBER(MATCH(UPPER(IFERROR(INDEX(ImpData,ROW()-1,MATCH(Map_KEV,ImpHdr,0))&amp;"","")),{"Y","YES","TRUE","1"},0)),"Y","N")))</f>
        <v>N</v>
      </c>
      <c r="E6" s="21" t="str">
        <f>IF($A6="","",IF(ISNUMBER(MATCH(UPPER(IFERROR(INDEX(ImpData,ROW()-1,MATCH(Map_Expl,ImpHdr,0))&amp;"","")),{"Y","YES","TRUE","1"},0)),"Y","N"))</f>
        <v>N</v>
      </c>
      <c r="F6" s="21" t="str">
        <f t="shared" si="3"/>
        <v>Tier 0 — Crown jewels</v>
      </c>
      <c r="G6" s="21" t="str">
        <f t="shared" si="4"/>
        <v>Segmented</v>
      </c>
      <c r="H6" s="21" t="str">
        <f t="shared" si="5"/>
        <v>N</v>
      </c>
      <c r="I6" s="25">
        <f t="shared" si="6"/>
        <v>46236</v>
      </c>
      <c r="J6" s="25">
        <f t="shared" si="7"/>
        <v>46264</v>
      </c>
      <c r="K6" s="21" t="str">
        <f t="shared" si="8"/>
        <v>fin-db-02.example.com</v>
      </c>
      <c r="L6" s="36" t="str">
        <f t="shared" si="9"/>
        <v/>
      </c>
    </row>
    <row r="7" spans="1:12" x14ac:dyDescent="0.3">
      <c r="A7" s="21" t="str">
        <f t="shared" si="0"/>
        <v>CVE-2026-5205</v>
      </c>
      <c r="B7" s="21">
        <f t="shared" si="1"/>
        <v>6.7</v>
      </c>
      <c r="C7" s="35">
        <f t="shared" si="2"/>
        <v>0.01</v>
      </c>
      <c r="D7" s="21" t="str">
        <f>IF($A7="","",IF(COUNTIF(KEVList,$A7)&gt;0,"Y",IF(ISNUMBER(MATCH(UPPER(IFERROR(INDEX(ImpData,ROW()-1,MATCH(Map_KEV,ImpHdr,0))&amp;"","")),{"Y","YES","TRUE","1"},0)),"Y","N")))</f>
        <v>N</v>
      </c>
      <c r="E7" s="21" t="str">
        <f>IF($A7="","",IF(ISNUMBER(MATCH(UPPER(IFERROR(INDEX(ImpData,ROW()-1,MATCH(Map_Expl,ImpHdr,0))&amp;"","")),{"Y","YES","TRUE","1"},0)),"Y","N"))</f>
        <v>N</v>
      </c>
      <c r="F7" s="21" t="str">
        <f t="shared" si="3"/>
        <v>Tier 3 — Non-prod</v>
      </c>
      <c r="G7" s="21" t="str">
        <f t="shared" si="4"/>
        <v>Internal</v>
      </c>
      <c r="H7" s="21" t="str">
        <f t="shared" si="5"/>
        <v>N</v>
      </c>
      <c r="I7" s="25">
        <f t="shared" si="6"/>
        <v>46184</v>
      </c>
      <c r="J7" s="25" t="str">
        <f t="shared" si="7"/>
        <v/>
      </c>
      <c r="K7" s="21" t="str">
        <f t="shared" si="8"/>
        <v>dev-app-07.example.com</v>
      </c>
      <c r="L7" s="36" t="str">
        <f t="shared" si="9"/>
        <v/>
      </c>
    </row>
    <row r="8" spans="1:12" x14ac:dyDescent="0.3">
      <c r="A8" s="21" t="str">
        <f t="shared" si="0"/>
        <v>CVE-2026-5231</v>
      </c>
      <c r="B8" s="21">
        <f t="shared" si="1"/>
        <v>5.3</v>
      </c>
      <c r="C8" s="35">
        <f t="shared" si="2"/>
        <v>3.0000000000000001E-3</v>
      </c>
      <c r="D8" s="21" t="str">
        <f>IF($A8="","",IF(COUNTIF(KEVList,$A8)&gt;0,"Y",IF(ISNUMBER(MATCH(UPPER(IFERROR(INDEX(ImpData,ROW()-1,MATCH(Map_KEV,ImpHdr,0))&amp;"","")),{"Y","YES","TRUE","1"},0)),"Y","N")))</f>
        <v>N</v>
      </c>
      <c r="E8" s="21" t="str">
        <f>IF($A8="","",IF(ISNUMBER(MATCH(UPPER(IFERROR(INDEX(ImpData,ROW()-1,MATCH(Map_Expl,ImpHdr,0))&amp;"","")),{"Y","YES","TRUE","1"},0)),"Y","N"))</f>
        <v>N</v>
      </c>
      <c r="F8" s="21" t="str">
        <f t="shared" si="3"/>
        <v>Tier 1 — Prod-critical</v>
      </c>
      <c r="G8" s="21" t="str">
        <f t="shared" si="4"/>
        <v>Internet-facing</v>
      </c>
      <c r="H8" s="21" t="str">
        <f t="shared" si="5"/>
        <v>N</v>
      </c>
      <c r="I8" s="25">
        <f t="shared" si="6"/>
        <v>46253</v>
      </c>
      <c r="J8" s="25" t="str">
        <f t="shared" si="7"/>
        <v/>
      </c>
      <c r="K8" s="21" t="str">
        <f t="shared" si="8"/>
        <v>edge-lb-01.example.com</v>
      </c>
      <c r="L8" s="36" t="str">
        <f t="shared" si="9"/>
        <v/>
      </c>
    </row>
    <row r="9" spans="1:12" x14ac:dyDescent="0.3">
      <c r="A9" s="21" t="str">
        <f t="shared" si="0"/>
        <v>CVE-2026-5258</v>
      </c>
      <c r="B9" s="21">
        <f t="shared" si="1"/>
        <v>10</v>
      </c>
      <c r="C9" s="35">
        <f t="shared" si="2"/>
        <v>0.95</v>
      </c>
      <c r="D9" s="21" t="str">
        <f>IF($A9="","",IF(COUNTIF(KEVList,$A9)&gt;0,"Y",IF(ISNUMBER(MATCH(UPPER(IFERROR(INDEX(ImpData,ROW()-1,MATCH(Map_KEV,ImpHdr,0))&amp;"","")),{"Y","YES","TRUE","1"},0)),"Y","N")))</f>
        <v>N</v>
      </c>
      <c r="E9" s="21" t="str">
        <f>IF($A9="","",IF(ISNUMBER(MATCH(UPPER(IFERROR(INDEX(ImpData,ROW()-1,MATCH(Map_Expl,ImpHdr,0))&amp;"","")),{"Y","YES","TRUE","1"},0)),"Y","N"))</f>
        <v>N</v>
      </c>
      <c r="F9" s="21" t="str">
        <f t="shared" si="3"/>
        <v>Tier 0 — Crown jewels</v>
      </c>
      <c r="G9" s="21" t="str">
        <f t="shared" si="4"/>
        <v>Internet-facing</v>
      </c>
      <c r="H9" s="21" t="str">
        <f t="shared" si="5"/>
        <v>N</v>
      </c>
      <c r="I9" s="25">
        <f t="shared" si="6"/>
        <v>46259</v>
      </c>
      <c r="J9" s="25" t="str">
        <f t="shared" si="7"/>
        <v/>
      </c>
      <c r="K9" s="21" t="str">
        <f t="shared" si="8"/>
        <v>hr-portal.example.com</v>
      </c>
      <c r="L9" s="36" t="str">
        <f t="shared" si="9"/>
        <v/>
      </c>
    </row>
    <row r="10" spans="1:12" x14ac:dyDescent="0.3">
      <c r="A10" s="21" t="str">
        <f t="shared" si="0"/>
        <v/>
      </c>
      <c r="B10" s="21" t="str">
        <f t="shared" si="1"/>
        <v/>
      </c>
      <c r="C10" s="35" t="str">
        <f t="shared" si="2"/>
        <v/>
      </c>
      <c r="D10" s="21" t="str">
        <f>IF($A10="","",IF(COUNTIF(KEVList,$A10)&gt;0,"Y",IF(ISNUMBER(MATCH(UPPER(IFERROR(INDEX(ImpData,ROW()-1,MATCH(Map_KEV,ImpHdr,0))&amp;"","")),{"Y","YES","TRUE","1"},0)),"Y","N")))</f>
        <v/>
      </c>
      <c r="E10" s="21" t="str">
        <f>IF($A10="","",IF(ISNUMBER(MATCH(UPPER(IFERROR(INDEX(ImpData,ROW()-1,MATCH(Map_Expl,ImpHdr,0))&amp;"","")),{"Y","YES","TRUE","1"},0)),"Y","N"))</f>
        <v/>
      </c>
      <c r="F10" s="21" t="str">
        <f t="shared" si="3"/>
        <v/>
      </c>
      <c r="G10" s="21" t="str">
        <f t="shared" si="4"/>
        <v/>
      </c>
      <c r="H10" s="21" t="str">
        <f t="shared" si="5"/>
        <v/>
      </c>
      <c r="I10" s="25" t="str">
        <f t="shared" si="6"/>
        <v/>
      </c>
      <c r="J10" s="25" t="str">
        <f t="shared" si="7"/>
        <v/>
      </c>
      <c r="K10" s="21" t="str">
        <f t="shared" si="8"/>
        <v/>
      </c>
      <c r="L10" s="36" t="str">
        <f t="shared" si="9"/>
        <v/>
      </c>
    </row>
    <row r="11" spans="1:12" x14ac:dyDescent="0.3">
      <c r="A11" s="21" t="str">
        <f t="shared" si="0"/>
        <v/>
      </c>
      <c r="B11" s="21" t="str">
        <f t="shared" si="1"/>
        <v/>
      </c>
      <c r="C11" s="35" t="str">
        <f t="shared" si="2"/>
        <v/>
      </c>
      <c r="D11" s="21" t="str">
        <f>IF($A11="","",IF(COUNTIF(KEVList,$A11)&gt;0,"Y",IF(ISNUMBER(MATCH(UPPER(IFERROR(INDEX(ImpData,ROW()-1,MATCH(Map_KEV,ImpHdr,0))&amp;"","")),{"Y","YES","TRUE","1"},0)),"Y","N")))</f>
        <v/>
      </c>
      <c r="E11" s="21" t="str">
        <f>IF($A11="","",IF(ISNUMBER(MATCH(UPPER(IFERROR(INDEX(ImpData,ROW()-1,MATCH(Map_Expl,ImpHdr,0))&amp;"","")),{"Y","YES","TRUE","1"},0)),"Y","N"))</f>
        <v/>
      </c>
      <c r="F11" s="21" t="str">
        <f t="shared" si="3"/>
        <v/>
      </c>
      <c r="G11" s="21" t="str">
        <f t="shared" si="4"/>
        <v/>
      </c>
      <c r="H11" s="21" t="str">
        <f t="shared" si="5"/>
        <v/>
      </c>
      <c r="I11" s="25" t="str">
        <f t="shared" si="6"/>
        <v/>
      </c>
      <c r="J11" s="25" t="str">
        <f t="shared" si="7"/>
        <v/>
      </c>
      <c r="K11" s="21" t="str">
        <f t="shared" si="8"/>
        <v/>
      </c>
      <c r="L11" s="36" t="str">
        <f t="shared" si="9"/>
        <v/>
      </c>
    </row>
    <row r="12" spans="1:12" x14ac:dyDescent="0.3">
      <c r="A12" s="21" t="str">
        <f t="shared" si="0"/>
        <v/>
      </c>
      <c r="B12" s="21" t="str">
        <f t="shared" si="1"/>
        <v/>
      </c>
      <c r="C12" s="35" t="str">
        <f t="shared" si="2"/>
        <v/>
      </c>
      <c r="D12" s="21" t="str">
        <f>IF($A12="","",IF(COUNTIF(KEVList,$A12)&gt;0,"Y",IF(ISNUMBER(MATCH(UPPER(IFERROR(INDEX(ImpData,ROW()-1,MATCH(Map_KEV,ImpHdr,0))&amp;"","")),{"Y","YES","TRUE","1"},0)),"Y","N")))</f>
        <v/>
      </c>
      <c r="E12" s="21" t="str">
        <f>IF($A12="","",IF(ISNUMBER(MATCH(UPPER(IFERROR(INDEX(ImpData,ROW()-1,MATCH(Map_Expl,ImpHdr,0))&amp;"","")),{"Y","YES","TRUE","1"},0)),"Y","N"))</f>
        <v/>
      </c>
      <c r="F12" s="21" t="str">
        <f t="shared" si="3"/>
        <v/>
      </c>
      <c r="G12" s="21" t="str">
        <f t="shared" si="4"/>
        <v/>
      </c>
      <c r="H12" s="21" t="str">
        <f t="shared" si="5"/>
        <v/>
      </c>
      <c r="I12" s="25" t="str">
        <f t="shared" si="6"/>
        <v/>
      </c>
      <c r="J12" s="25" t="str">
        <f t="shared" si="7"/>
        <v/>
      </c>
      <c r="K12" s="21" t="str">
        <f t="shared" si="8"/>
        <v/>
      </c>
      <c r="L12" s="36" t="str">
        <f t="shared" si="9"/>
        <v/>
      </c>
    </row>
    <row r="13" spans="1:12" x14ac:dyDescent="0.3">
      <c r="A13" s="21" t="str">
        <f t="shared" si="0"/>
        <v/>
      </c>
      <c r="B13" s="21" t="str">
        <f t="shared" si="1"/>
        <v/>
      </c>
      <c r="C13" s="35" t="str">
        <f t="shared" si="2"/>
        <v/>
      </c>
      <c r="D13" s="21" t="str">
        <f>IF($A13="","",IF(COUNTIF(KEVList,$A13)&gt;0,"Y",IF(ISNUMBER(MATCH(UPPER(IFERROR(INDEX(ImpData,ROW()-1,MATCH(Map_KEV,ImpHdr,0))&amp;"","")),{"Y","YES","TRUE","1"},0)),"Y","N")))</f>
        <v/>
      </c>
      <c r="E13" s="21" t="str">
        <f>IF($A13="","",IF(ISNUMBER(MATCH(UPPER(IFERROR(INDEX(ImpData,ROW()-1,MATCH(Map_Expl,ImpHdr,0))&amp;"","")),{"Y","YES","TRUE","1"},0)),"Y","N"))</f>
        <v/>
      </c>
      <c r="F13" s="21" t="str">
        <f t="shared" si="3"/>
        <v/>
      </c>
      <c r="G13" s="21" t="str">
        <f t="shared" si="4"/>
        <v/>
      </c>
      <c r="H13" s="21" t="str">
        <f t="shared" si="5"/>
        <v/>
      </c>
      <c r="I13" s="25" t="str">
        <f t="shared" si="6"/>
        <v/>
      </c>
      <c r="J13" s="25" t="str">
        <f t="shared" si="7"/>
        <v/>
      </c>
      <c r="K13" s="21" t="str">
        <f t="shared" si="8"/>
        <v/>
      </c>
      <c r="L13" s="36" t="str">
        <f t="shared" si="9"/>
        <v/>
      </c>
    </row>
    <row r="14" spans="1:12" x14ac:dyDescent="0.3">
      <c r="A14" s="21" t="str">
        <f t="shared" si="0"/>
        <v/>
      </c>
      <c r="B14" s="21" t="str">
        <f t="shared" si="1"/>
        <v/>
      </c>
      <c r="C14" s="35" t="str">
        <f t="shared" si="2"/>
        <v/>
      </c>
      <c r="D14" s="21" t="str">
        <f>IF($A14="","",IF(COUNTIF(KEVList,$A14)&gt;0,"Y",IF(ISNUMBER(MATCH(UPPER(IFERROR(INDEX(ImpData,ROW()-1,MATCH(Map_KEV,ImpHdr,0))&amp;"","")),{"Y","YES","TRUE","1"},0)),"Y","N")))</f>
        <v/>
      </c>
      <c r="E14" s="21" t="str">
        <f>IF($A14="","",IF(ISNUMBER(MATCH(UPPER(IFERROR(INDEX(ImpData,ROW()-1,MATCH(Map_Expl,ImpHdr,0))&amp;"","")),{"Y","YES","TRUE","1"},0)),"Y","N"))</f>
        <v/>
      </c>
      <c r="F14" s="21" t="str">
        <f t="shared" si="3"/>
        <v/>
      </c>
      <c r="G14" s="21" t="str">
        <f t="shared" si="4"/>
        <v/>
      </c>
      <c r="H14" s="21" t="str">
        <f t="shared" si="5"/>
        <v/>
      </c>
      <c r="I14" s="25" t="str">
        <f t="shared" si="6"/>
        <v/>
      </c>
      <c r="J14" s="25" t="str">
        <f t="shared" si="7"/>
        <v/>
      </c>
      <c r="K14" s="21" t="str">
        <f t="shared" si="8"/>
        <v/>
      </c>
      <c r="L14" s="36" t="str">
        <f t="shared" si="9"/>
        <v/>
      </c>
    </row>
    <row r="15" spans="1:12" x14ac:dyDescent="0.3">
      <c r="A15" s="21" t="str">
        <f t="shared" si="0"/>
        <v/>
      </c>
      <c r="B15" s="21" t="str">
        <f t="shared" si="1"/>
        <v/>
      </c>
      <c r="C15" s="35" t="str">
        <f t="shared" si="2"/>
        <v/>
      </c>
      <c r="D15" s="21" t="str">
        <f>IF($A15="","",IF(COUNTIF(KEVList,$A15)&gt;0,"Y",IF(ISNUMBER(MATCH(UPPER(IFERROR(INDEX(ImpData,ROW()-1,MATCH(Map_KEV,ImpHdr,0))&amp;"","")),{"Y","YES","TRUE","1"},0)),"Y","N")))</f>
        <v/>
      </c>
      <c r="E15" s="21" t="str">
        <f>IF($A15="","",IF(ISNUMBER(MATCH(UPPER(IFERROR(INDEX(ImpData,ROW()-1,MATCH(Map_Expl,ImpHdr,0))&amp;"","")),{"Y","YES","TRUE","1"},0)),"Y","N"))</f>
        <v/>
      </c>
      <c r="F15" s="21" t="str">
        <f t="shared" si="3"/>
        <v/>
      </c>
      <c r="G15" s="21" t="str">
        <f t="shared" si="4"/>
        <v/>
      </c>
      <c r="H15" s="21" t="str">
        <f t="shared" si="5"/>
        <v/>
      </c>
      <c r="I15" s="25" t="str">
        <f t="shared" si="6"/>
        <v/>
      </c>
      <c r="J15" s="25" t="str">
        <f t="shared" si="7"/>
        <v/>
      </c>
      <c r="K15" s="21" t="str">
        <f t="shared" si="8"/>
        <v/>
      </c>
      <c r="L15" s="36" t="str">
        <f t="shared" si="9"/>
        <v/>
      </c>
    </row>
    <row r="16" spans="1:12" x14ac:dyDescent="0.3">
      <c r="A16" s="21" t="str">
        <f t="shared" si="0"/>
        <v/>
      </c>
      <c r="B16" s="21" t="str">
        <f t="shared" si="1"/>
        <v/>
      </c>
      <c r="C16" s="35" t="str">
        <f t="shared" si="2"/>
        <v/>
      </c>
      <c r="D16" s="21" t="str">
        <f>IF($A16="","",IF(COUNTIF(KEVList,$A16)&gt;0,"Y",IF(ISNUMBER(MATCH(UPPER(IFERROR(INDEX(ImpData,ROW()-1,MATCH(Map_KEV,ImpHdr,0))&amp;"","")),{"Y","YES","TRUE","1"},0)),"Y","N")))</f>
        <v/>
      </c>
      <c r="E16" s="21" t="str">
        <f>IF($A16="","",IF(ISNUMBER(MATCH(UPPER(IFERROR(INDEX(ImpData,ROW()-1,MATCH(Map_Expl,ImpHdr,0))&amp;"","")),{"Y","YES","TRUE","1"},0)),"Y","N"))</f>
        <v/>
      </c>
      <c r="F16" s="21" t="str">
        <f t="shared" si="3"/>
        <v/>
      </c>
      <c r="G16" s="21" t="str">
        <f t="shared" si="4"/>
        <v/>
      </c>
      <c r="H16" s="21" t="str">
        <f t="shared" si="5"/>
        <v/>
      </c>
      <c r="I16" s="25" t="str">
        <f t="shared" si="6"/>
        <v/>
      </c>
      <c r="J16" s="25" t="str">
        <f t="shared" si="7"/>
        <v/>
      </c>
      <c r="K16" s="21" t="str">
        <f t="shared" si="8"/>
        <v/>
      </c>
      <c r="L16" s="36" t="str">
        <f t="shared" si="9"/>
        <v/>
      </c>
    </row>
    <row r="17" spans="1:12" x14ac:dyDescent="0.3">
      <c r="A17" s="21" t="str">
        <f t="shared" si="0"/>
        <v/>
      </c>
      <c r="B17" s="21" t="str">
        <f t="shared" si="1"/>
        <v/>
      </c>
      <c r="C17" s="35" t="str">
        <f t="shared" si="2"/>
        <v/>
      </c>
      <c r="D17" s="21" t="str">
        <f>IF($A17="","",IF(COUNTIF(KEVList,$A17)&gt;0,"Y",IF(ISNUMBER(MATCH(UPPER(IFERROR(INDEX(ImpData,ROW()-1,MATCH(Map_KEV,ImpHdr,0))&amp;"","")),{"Y","YES","TRUE","1"},0)),"Y","N")))</f>
        <v/>
      </c>
      <c r="E17" s="21" t="str">
        <f>IF($A17="","",IF(ISNUMBER(MATCH(UPPER(IFERROR(INDEX(ImpData,ROW()-1,MATCH(Map_Expl,ImpHdr,0))&amp;"","")),{"Y","YES","TRUE","1"},0)),"Y","N"))</f>
        <v/>
      </c>
      <c r="F17" s="21" t="str">
        <f t="shared" si="3"/>
        <v/>
      </c>
      <c r="G17" s="21" t="str">
        <f t="shared" si="4"/>
        <v/>
      </c>
      <c r="H17" s="21" t="str">
        <f t="shared" si="5"/>
        <v/>
      </c>
      <c r="I17" s="25" t="str">
        <f t="shared" si="6"/>
        <v/>
      </c>
      <c r="J17" s="25" t="str">
        <f t="shared" si="7"/>
        <v/>
      </c>
      <c r="K17" s="21" t="str">
        <f t="shared" si="8"/>
        <v/>
      </c>
      <c r="L17" s="36" t="str">
        <f t="shared" si="9"/>
        <v/>
      </c>
    </row>
    <row r="18" spans="1:12" x14ac:dyDescent="0.3">
      <c r="A18" s="21" t="str">
        <f t="shared" si="0"/>
        <v/>
      </c>
      <c r="B18" s="21" t="str">
        <f t="shared" si="1"/>
        <v/>
      </c>
      <c r="C18" s="35" t="str">
        <f t="shared" si="2"/>
        <v/>
      </c>
      <c r="D18" s="21" t="str">
        <f>IF($A18="","",IF(COUNTIF(KEVList,$A18)&gt;0,"Y",IF(ISNUMBER(MATCH(UPPER(IFERROR(INDEX(ImpData,ROW()-1,MATCH(Map_KEV,ImpHdr,0))&amp;"","")),{"Y","YES","TRUE","1"},0)),"Y","N")))</f>
        <v/>
      </c>
      <c r="E18" s="21" t="str">
        <f>IF($A18="","",IF(ISNUMBER(MATCH(UPPER(IFERROR(INDEX(ImpData,ROW()-1,MATCH(Map_Expl,ImpHdr,0))&amp;"","")),{"Y","YES","TRUE","1"},0)),"Y","N"))</f>
        <v/>
      </c>
      <c r="F18" s="21" t="str">
        <f t="shared" si="3"/>
        <v/>
      </c>
      <c r="G18" s="21" t="str">
        <f t="shared" si="4"/>
        <v/>
      </c>
      <c r="H18" s="21" t="str">
        <f t="shared" si="5"/>
        <v/>
      </c>
      <c r="I18" s="25" t="str">
        <f t="shared" si="6"/>
        <v/>
      </c>
      <c r="J18" s="25" t="str">
        <f t="shared" si="7"/>
        <v/>
      </c>
      <c r="K18" s="21" t="str">
        <f t="shared" si="8"/>
        <v/>
      </c>
      <c r="L18" s="36" t="str">
        <f t="shared" si="9"/>
        <v/>
      </c>
    </row>
    <row r="19" spans="1:12" x14ac:dyDescent="0.3">
      <c r="A19" s="21" t="str">
        <f t="shared" si="0"/>
        <v/>
      </c>
      <c r="B19" s="21" t="str">
        <f t="shared" si="1"/>
        <v/>
      </c>
      <c r="C19" s="35" t="str">
        <f t="shared" si="2"/>
        <v/>
      </c>
      <c r="D19" s="21" t="str">
        <f>IF($A19="","",IF(COUNTIF(KEVList,$A19)&gt;0,"Y",IF(ISNUMBER(MATCH(UPPER(IFERROR(INDEX(ImpData,ROW()-1,MATCH(Map_KEV,ImpHdr,0))&amp;"","")),{"Y","YES","TRUE","1"},0)),"Y","N")))</f>
        <v/>
      </c>
      <c r="E19" s="21" t="str">
        <f>IF($A19="","",IF(ISNUMBER(MATCH(UPPER(IFERROR(INDEX(ImpData,ROW()-1,MATCH(Map_Expl,ImpHdr,0))&amp;"","")),{"Y","YES","TRUE","1"},0)),"Y","N"))</f>
        <v/>
      </c>
      <c r="F19" s="21" t="str">
        <f t="shared" si="3"/>
        <v/>
      </c>
      <c r="G19" s="21" t="str">
        <f t="shared" si="4"/>
        <v/>
      </c>
      <c r="H19" s="21" t="str">
        <f t="shared" si="5"/>
        <v/>
      </c>
      <c r="I19" s="25" t="str">
        <f t="shared" si="6"/>
        <v/>
      </c>
      <c r="J19" s="25" t="str">
        <f t="shared" si="7"/>
        <v/>
      </c>
      <c r="K19" s="21" t="str">
        <f t="shared" si="8"/>
        <v/>
      </c>
      <c r="L19" s="36" t="str">
        <f t="shared" si="9"/>
        <v/>
      </c>
    </row>
    <row r="20" spans="1:12" x14ac:dyDescent="0.3">
      <c r="A20" s="21" t="str">
        <f t="shared" si="0"/>
        <v/>
      </c>
      <c r="B20" s="21" t="str">
        <f t="shared" si="1"/>
        <v/>
      </c>
      <c r="C20" s="35" t="str">
        <f t="shared" si="2"/>
        <v/>
      </c>
      <c r="D20" s="21" t="str">
        <f>IF($A20="","",IF(COUNTIF(KEVList,$A20)&gt;0,"Y",IF(ISNUMBER(MATCH(UPPER(IFERROR(INDEX(ImpData,ROW()-1,MATCH(Map_KEV,ImpHdr,0))&amp;"","")),{"Y","YES","TRUE","1"},0)),"Y","N")))</f>
        <v/>
      </c>
      <c r="E20" s="21" t="str">
        <f>IF($A20="","",IF(ISNUMBER(MATCH(UPPER(IFERROR(INDEX(ImpData,ROW()-1,MATCH(Map_Expl,ImpHdr,0))&amp;"","")),{"Y","YES","TRUE","1"},0)),"Y","N"))</f>
        <v/>
      </c>
      <c r="F20" s="21" t="str">
        <f t="shared" si="3"/>
        <v/>
      </c>
      <c r="G20" s="21" t="str">
        <f t="shared" si="4"/>
        <v/>
      </c>
      <c r="H20" s="21" t="str">
        <f t="shared" si="5"/>
        <v/>
      </c>
      <c r="I20" s="25" t="str">
        <f t="shared" si="6"/>
        <v/>
      </c>
      <c r="J20" s="25" t="str">
        <f t="shared" si="7"/>
        <v/>
      </c>
      <c r="K20" s="21" t="str">
        <f t="shared" si="8"/>
        <v/>
      </c>
      <c r="L20" s="36" t="str">
        <f t="shared" si="9"/>
        <v/>
      </c>
    </row>
    <row r="21" spans="1:12" x14ac:dyDescent="0.3">
      <c r="A21" s="21" t="str">
        <f t="shared" si="0"/>
        <v/>
      </c>
      <c r="B21" s="21" t="str">
        <f t="shared" si="1"/>
        <v/>
      </c>
      <c r="C21" s="35" t="str">
        <f t="shared" si="2"/>
        <v/>
      </c>
      <c r="D21" s="21" t="str">
        <f>IF($A21="","",IF(COUNTIF(KEVList,$A21)&gt;0,"Y",IF(ISNUMBER(MATCH(UPPER(IFERROR(INDEX(ImpData,ROW()-1,MATCH(Map_KEV,ImpHdr,0))&amp;"","")),{"Y","YES","TRUE","1"},0)),"Y","N")))</f>
        <v/>
      </c>
      <c r="E21" s="21" t="str">
        <f>IF($A21="","",IF(ISNUMBER(MATCH(UPPER(IFERROR(INDEX(ImpData,ROW()-1,MATCH(Map_Expl,ImpHdr,0))&amp;"","")),{"Y","YES","TRUE","1"},0)),"Y","N"))</f>
        <v/>
      </c>
      <c r="F21" s="21" t="str">
        <f t="shared" si="3"/>
        <v/>
      </c>
      <c r="G21" s="21" t="str">
        <f t="shared" si="4"/>
        <v/>
      </c>
      <c r="H21" s="21" t="str">
        <f t="shared" si="5"/>
        <v/>
      </c>
      <c r="I21" s="25" t="str">
        <f t="shared" si="6"/>
        <v/>
      </c>
      <c r="J21" s="25" t="str">
        <f t="shared" si="7"/>
        <v/>
      </c>
      <c r="K21" s="21" t="str">
        <f t="shared" si="8"/>
        <v/>
      </c>
      <c r="L21" s="36" t="str">
        <f t="shared" si="9"/>
        <v/>
      </c>
    </row>
    <row r="22" spans="1:12" x14ac:dyDescent="0.3">
      <c r="A22" s="21" t="str">
        <f t="shared" si="0"/>
        <v/>
      </c>
      <c r="B22" s="21" t="str">
        <f t="shared" si="1"/>
        <v/>
      </c>
      <c r="C22" s="35" t="str">
        <f t="shared" si="2"/>
        <v/>
      </c>
      <c r="D22" s="21" t="str">
        <f>IF($A22="","",IF(COUNTIF(KEVList,$A22)&gt;0,"Y",IF(ISNUMBER(MATCH(UPPER(IFERROR(INDEX(ImpData,ROW()-1,MATCH(Map_KEV,ImpHdr,0))&amp;"","")),{"Y","YES","TRUE","1"},0)),"Y","N")))</f>
        <v/>
      </c>
      <c r="E22" s="21" t="str">
        <f>IF($A22="","",IF(ISNUMBER(MATCH(UPPER(IFERROR(INDEX(ImpData,ROW()-1,MATCH(Map_Expl,ImpHdr,0))&amp;"","")),{"Y","YES","TRUE","1"},0)),"Y","N"))</f>
        <v/>
      </c>
      <c r="F22" s="21" t="str">
        <f t="shared" si="3"/>
        <v/>
      </c>
      <c r="G22" s="21" t="str">
        <f t="shared" si="4"/>
        <v/>
      </c>
      <c r="H22" s="21" t="str">
        <f t="shared" si="5"/>
        <v/>
      </c>
      <c r="I22" s="25" t="str">
        <f t="shared" si="6"/>
        <v/>
      </c>
      <c r="J22" s="25" t="str">
        <f t="shared" si="7"/>
        <v/>
      </c>
      <c r="K22" s="21" t="str">
        <f t="shared" si="8"/>
        <v/>
      </c>
      <c r="L22" s="36" t="str">
        <f t="shared" si="9"/>
        <v/>
      </c>
    </row>
    <row r="23" spans="1:12" x14ac:dyDescent="0.3">
      <c r="A23" s="21" t="str">
        <f t="shared" si="0"/>
        <v/>
      </c>
      <c r="B23" s="21" t="str">
        <f t="shared" si="1"/>
        <v/>
      </c>
      <c r="C23" s="35" t="str">
        <f t="shared" si="2"/>
        <v/>
      </c>
      <c r="D23" s="21" t="str">
        <f>IF($A23="","",IF(COUNTIF(KEVList,$A23)&gt;0,"Y",IF(ISNUMBER(MATCH(UPPER(IFERROR(INDEX(ImpData,ROW()-1,MATCH(Map_KEV,ImpHdr,0))&amp;"","")),{"Y","YES","TRUE","1"},0)),"Y","N")))</f>
        <v/>
      </c>
      <c r="E23" s="21" t="str">
        <f>IF($A23="","",IF(ISNUMBER(MATCH(UPPER(IFERROR(INDEX(ImpData,ROW()-1,MATCH(Map_Expl,ImpHdr,0))&amp;"","")),{"Y","YES","TRUE","1"},0)),"Y","N"))</f>
        <v/>
      </c>
      <c r="F23" s="21" t="str">
        <f t="shared" si="3"/>
        <v/>
      </c>
      <c r="G23" s="21" t="str">
        <f t="shared" si="4"/>
        <v/>
      </c>
      <c r="H23" s="21" t="str">
        <f t="shared" si="5"/>
        <v/>
      </c>
      <c r="I23" s="25" t="str">
        <f t="shared" si="6"/>
        <v/>
      </c>
      <c r="J23" s="25" t="str">
        <f t="shared" si="7"/>
        <v/>
      </c>
      <c r="K23" s="21" t="str">
        <f t="shared" si="8"/>
        <v/>
      </c>
      <c r="L23" s="36" t="str">
        <f t="shared" si="9"/>
        <v/>
      </c>
    </row>
    <row r="24" spans="1:12" x14ac:dyDescent="0.3">
      <c r="A24" s="21" t="str">
        <f t="shared" si="0"/>
        <v/>
      </c>
      <c r="B24" s="21" t="str">
        <f t="shared" si="1"/>
        <v/>
      </c>
      <c r="C24" s="35" t="str">
        <f t="shared" si="2"/>
        <v/>
      </c>
      <c r="D24" s="21" t="str">
        <f>IF($A24="","",IF(COUNTIF(KEVList,$A24)&gt;0,"Y",IF(ISNUMBER(MATCH(UPPER(IFERROR(INDEX(ImpData,ROW()-1,MATCH(Map_KEV,ImpHdr,0))&amp;"","")),{"Y","YES","TRUE","1"},0)),"Y","N")))</f>
        <v/>
      </c>
      <c r="E24" s="21" t="str">
        <f>IF($A24="","",IF(ISNUMBER(MATCH(UPPER(IFERROR(INDEX(ImpData,ROW()-1,MATCH(Map_Expl,ImpHdr,0))&amp;"","")),{"Y","YES","TRUE","1"},0)),"Y","N"))</f>
        <v/>
      </c>
      <c r="F24" s="21" t="str">
        <f t="shared" si="3"/>
        <v/>
      </c>
      <c r="G24" s="21" t="str">
        <f t="shared" si="4"/>
        <v/>
      </c>
      <c r="H24" s="21" t="str">
        <f t="shared" si="5"/>
        <v/>
      </c>
      <c r="I24" s="25" t="str">
        <f t="shared" si="6"/>
        <v/>
      </c>
      <c r="J24" s="25" t="str">
        <f t="shared" si="7"/>
        <v/>
      </c>
      <c r="K24" s="21" t="str">
        <f t="shared" si="8"/>
        <v/>
      </c>
      <c r="L24" s="36" t="str">
        <f t="shared" si="9"/>
        <v/>
      </c>
    </row>
    <row r="25" spans="1:12" x14ac:dyDescent="0.3">
      <c r="A25" s="21" t="str">
        <f t="shared" si="0"/>
        <v/>
      </c>
      <c r="B25" s="21" t="str">
        <f t="shared" si="1"/>
        <v/>
      </c>
      <c r="C25" s="35" t="str">
        <f t="shared" si="2"/>
        <v/>
      </c>
      <c r="D25" s="21" t="str">
        <f>IF($A25="","",IF(COUNTIF(KEVList,$A25)&gt;0,"Y",IF(ISNUMBER(MATCH(UPPER(IFERROR(INDEX(ImpData,ROW()-1,MATCH(Map_KEV,ImpHdr,0))&amp;"","")),{"Y","YES","TRUE","1"},0)),"Y","N")))</f>
        <v/>
      </c>
      <c r="E25" s="21" t="str">
        <f>IF($A25="","",IF(ISNUMBER(MATCH(UPPER(IFERROR(INDEX(ImpData,ROW()-1,MATCH(Map_Expl,ImpHdr,0))&amp;"","")),{"Y","YES","TRUE","1"},0)),"Y","N"))</f>
        <v/>
      </c>
      <c r="F25" s="21" t="str">
        <f t="shared" si="3"/>
        <v/>
      </c>
      <c r="G25" s="21" t="str">
        <f t="shared" si="4"/>
        <v/>
      </c>
      <c r="H25" s="21" t="str">
        <f t="shared" si="5"/>
        <v/>
      </c>
      <c r="I25" s="25" t="str">
        <f t="shared" si="6"/>
        <v/>
      </c>
      <c r="J25" s="25" t="str">
        <f t="shared" si="7"/>
        <v/>
      </c>
      <c r="K25" s="21" t="str">
        <f t="shared" si="8"/>
        <v/>
      </c>
      <c r="L25" s="36" t="str">
        <f t="shared" si="9"/>
        <v/>
      </c>
    </row>
    <row r="26" spans="1:12" x14ac:dyDescent="0.3">
      <c r="A26" s="21" t="str">
        <f t="shared" si="0"/>
        <v/>
      </c>
      <c r="B26" s="21" t="str">
        <f t="shared" si="1"/>
        <v/>
      </c>
      <c r="C26" s="35" t="str">
        <f t="shared" si="2"/>
        <v/>
      </c>
      <c r="D26" s="21" t="str">
        <f>IF($A26="","",IF(COUNTIF(KEVList,$A26)&gt;0,"Y",IF(ISNUMBER(MATCH(UPPER(IFERROR(INDEX(ImpData,ROW()-1,MATCH(Map_KEV,ImpHdr,0))&amp;"","")),{"Y","YES","TRUE","1"},0)),"Y","N")))</f>
        <v/>
      </c>
      <c r="E26" s="21" t="str">
        <f>IF($A26="","",IF(ISNUMBER(MATCH(UPPER(IFERROR(INDEX(ImpData,ROW()-1,MATCH(Map_Expl,ImpHdr,0))&amp;"","")),{"Y","YES","TRUE","1"},0)),"Y","N"))</f>
        <v/>
      </c>
      <c r="F26" s="21" t="str">
        <f t="shared" si="3"/>
        <v/>
      </c>
      <c r="G26" s="21" t="str">
        <f t="shared" si="4"/>
        <v/>
      </c>
      <c r="H26" s="21" t="str">
        <f t="shared" si="5"/>
        <v/>
      </c>
      <c r="I26" s="25" t="str">
        <f t="shared" si="6"/>
        <v/>
      </c>
      <c r="J26" s="25" t="str">
        <f t="shared" si="7"/>
        <v/>
      </c>
      <c r="K26" s="21" t="str">
        <f t="shared" si="8"/>
        <v/>
      </c>
      <c r="L26" s="36" t="str">
        <f t="shared" si="9"/>
        <v/>
      </c>
    </row>
    <row r="27" spans="1:12" x14ac:dyDescent="0.3">
      <c r="A27" s="21" t="str">
        <f t="shared" si="0"/>
        <v/>
      </c>
      <c r="B27" s="21" t="str">
        <f t="shared" si="1"/>
        <v/>
      </c>
      <c r="C27" s="35" t="str">
        <f t="shared" si="2"/>
        <v/>
      </c>
      <c r="D27" s="21" t="str">
        <f>IF($A27="","",IF(COUNTIF(KEVList,$A27)&gt;0,"Y",IF(ISNUMBER(MATCH(UPPER(IFERROR(INDEX(ImpData,ROW()-1,MATCH(Map_KEV,ImpHdr,0))&amp;"","")),{"Y","YES","TRUE","1"},0)),"Y","N")))</f>
        <v/>
      </c>
      <c r="E27" s="21" t="str">
        <f>IF($A27="","",IF(ISNUMBER(MATCH(UPPER(IFERROR(INDEX(ImpData,ROW()-1,MATCH(Map_Expl,ImpHdr,0))&amp;"","")),{"Y","YES","TRUE","1"},0)),"Y","N"))</f>
        <v/>
      </c>
      <c r="F27" s="21" t="str">
        <f t="shared" si="3"/>
        <v/>
      </c>
      <c r="G27" s="21" t="str">
        <f t="shared" si="4"/>
        <v/>
      </c>
      <c r="H27" s="21" t="str">
        <f t="shared" si="5"/>
        <v/>
      </c>
      <c r="I27" s="25" t="str">
        <f t="shared" si="6"/>
        <v/>
      </c>
      <c r="J27" s="25" t="str">
        <f t="shared" si="7"/>
        <v/>
      </c>
      <c r="K27" s="21" t="str">
        <f t="shared" si="8"/>
        <v/>
      </c>
      <c r="L27" s="36" t="str">
        <f t="shared" si="9"/>
        <v/>
      </c>
    </row>
    <row r="28" spans="1:12" x14ac:dyDescent="0.3">
      <c r="A28" s="21" t="str">
        <f t="shared" si="0"/>
        <v/>
      </c>
      <c r="B28" s="21" t="str">
        <f t="shared" si="1"/>
        <v/>
      </c>
      <c r="C28" s="35" t="str">
        <f t="shared" si="2"/>
        <v/>
      </c>
      <c r="D28" s="21" t="str">
        <f>IF($A28="","",IF(COUNTIF(KEVList,$A28)&gt;0,"Y",IF(ISNUMBER(MATCH(UPPER(IFERROR(INDEX(ImpData,ROW()-1,MATCH(Map_KEV,ImpHdr,0))&amp;"","")),{"Y","YES","TRUE","1"},0)),"Y","N")))</f>
        <v/>
      </c>
      <c r="E28" s="21" t="str">
        <f>IF($A28="","",IF(ISNUMBER(MATCH(UPPER(IFERROR(INDEX(ImpData,ROW()-1,MATCH(Map_Expl,ImpHdr,0))&amp;"","")),{"Y","YES","TRUE","1"},0)),"Y","N"))</f>
        <v/>
      </c>
      <c r="F28" s="21" t="str">
        <f t="shared" si="3"/>
        <v/>
      </c>
      <c r="G28" s="21" t="str">
        <f t="shared" si="4"/>
        <v/>
      </c>
      <c r="H28" s="21" t="str">
        <f t="shared" si="5"/>
        <v/>
      </c>
      <c r="I28" s="25" t="str">
        <f t="shared" si="6"/>
        <v/>
      </c>
      <c r="J28" s="25" t="str">
        <f t="shared" si="7"/>
        <v/>
      </c>
      <c r="K28" s="21" t="str">
        <f t="shared" si="8"/>
        <v/>
      </c>
      <c r="L28" s="36" t="str">
        <f t="shared" si="9"/>
        <v/>
      </c>
    </row>
    <row r="29" spans="1:12" x14ac:dyDescent="0.3">
      <c r="A29" s="21" t="str">
        <f t="shared" si="0"/>
        <v/>
      </c>
      <c r="B29" s="21" t="str">
        <f t="shared" si="1"/>
        <v/>
      </c>
      <c r="C29" s="35" t="str">
        <f t="shared" si="2"/>
        <v/>
      </c>
      <c r="D29" s="21" t="str">
        <f>IF($A29="","",IF(COUNTIF(KEVList,$A29)&gt;0,"Y",IF(ISNUMBER(MATCH(UPPER(IFERROR(INDEX(ImpData,ROW()-1,MATCH(Map_KEV,ImpHdr,0))&amp;"","")),{"Y","YES","TRUE","1"},0)),"Y","N")))</f>
        <v/>
      </c>
      <c r="E29" s="21" t="str">
        <f>IF($A29="","",IF(ISNUMBER(MATCH(UPPER(IFERROR(INDEX(ImpData,ROW()-1,MATCH(Map_Expl,ImpHdr,0))&amp;"","")),{"Y","YES","TRUE","1"},0)),"Y","N"))</f>
        <v/>
      </c>
      <c r="F29" s="21" t="str">
        <f t="shared" si="3"/>
        <v/>
      </c>
      <c r="G29" s="21" t="str">
        <f t="shared" si="4"/>
        <v/>
      </c>
      <c r="H29" s="21" t="str">
        <f t="shared" si="5"/>
        <v/>
      </c>
      <c r="I29" s="25" t="str">
        <f t="shared" si="6"/>
        <v/>
      </c>
      <c r="J29" s="25" t="str">
        <f t="shared" si="7"/>
        <v/>
      </c>
      <c r="K29" s="21" t="str">
        <f t="shared" si="8"/>
        <v/>
      </c>
      <c r="L29" s="36" t="str">
        <f t="shared" si="9"/>
        <v/>
      </c>
    </row>
    <row r="30" spans="1:12" x14ac:dyDescent="0.3">
      <c r="A30" s="21" t="str">
        <f t="shared" si="0"/>
        <v/>
      </c>
      <c r="B30" s="21" t="str">
        <f t="shared" si="1"/>
        <v/>
      </c>
      <c r="C30" s="35" t="str">
        <f t="shared" si="2"/>
        <v/>
      </c>
      <c r="D30" s="21" t="str">
        <f>IF($A30="","",IF(COUNTIF(KEVList,$A30)&gt;0,"Y",IF(ISNUMBER(MATCH(UPPER(IFERROR(INDEX(ImpData,ROW()-1,MATCH(Map_KEV,ImpHdr,0))&amp;"","")),{"Y","YES","TRUE","1"},0)),"Y","N")))</f>
        <v/>
      </c>
      <c r="E30" s="21" t="str">
        <f>IF($A30="","",IF(ISNUMBER(MATCH(UPPER(IFERROR(INDEX(ImpData,ROW()-1,MATCH(Map_Expl,ImpHdr,0))&amp;"","")),{"Y","YES","TRUE","1"},0)),"Y","N"))</f>
        <v/>
      </c>
      <c r="F30" s="21" t="str">
        <f t="shared" si="3"/>
        <v/>
      </c>
      <c r="G30" s="21" t="str">
        <f t="shared" si="4"/>
        <v/>
      </c>
      <c r="H30" s="21" t="str">
        <f t="shared" si="5"/>
        <v/>
      </c>
      <c r="I30" s="25" t="str">
        <f t="shared" si="6"/>
        <v/>
      </c>
      <c r="J30" s="25" t="str">
        <f t="shared" si="7"/>
        <v/>
      </c>
      <c r="K30" s="21" t="str">
        <f t="shared" si="8"/>
        <v/>
      </c>
      <c r="L30" s="36" t="str">
        <f t="shared" si="9"/>
        <v/>
      </c>
    </row>
    <row r="31" spans="1:12" x14ac:dyDescent="0.3">
      <c r="A31" s="21" t="str">
        <f t="shared" si="0"/>
        <v/>
      </c>
      <c r="B31" s="21" t="str">
        <f t="shared" si="1"/>
        <v/>
      </c>
      <c r="C31" s="35" t="str">
        <f t="shared" si="2"/>
        <v/>
      </c>
      <c r="D31" s="21" t="str">
        <f>IF($A31="","",IF(COUNTIF(KEVList,$A31)&gt;0,"Y",IF(ISNUMBER(MATCH(UPPER(IFERROR(INDEX(ImpData,ROW()-1,MATCH(Map_KEV,ImpHdr,0))&amp;"","")),{"Y","YES","TRUE","1"},0)),"Y","N")))</f>
        <v/>
      </c>
      <c r="E31" s="21" t="str">
        <f>IF($A31="","",IF(ISNUMBER(MATCH(UPPER(IFERROR(INDEX(ImpData,ROW()-1,MATCH(Map_Expl,ImpHdr,0))&amp;"","")),{"Y","YES","TRUE","1"},0)),"Y","N"))</f>
        <v/>
      </c>
      <c r="F31" s="21" t="str">
        <f t="shared" si="3"/>
        <v/>
      </c>
      <c r="G31" s="21" t="str">
        <f t="shared" si="4"/>
        <v/>
      </c>
      <c r="H31" s="21" t="str">
        <f t="shared" si="5"/>
        <v/>
      </c>
      <c r="I31" s="25" t="str">
        <f t="shared" si="6"/>
        <v/>
      </c>
      <c r="J31" s="25" t="str">
        <f t="shared" si="7"/>
        <v/>
      </c>
      <c r="K31" s="21" t="str">
        <f t="shared" si="8"/>
        <v/>
      </c>
      <c r="L31" s="36" t="str">
        <f t="shared" si="9"/>
        <v/>
      </c>
    </row>
    <row r="32" spans="1:12" x14ac:dyDescent="0.3">
      <c r="A32" s="21" t="str">
        <f t="shared" si="0"/>
        <v/>
      </c>
      <c r="B32" s="21" t="str">
        <f t="shared" si="1"/>
        <v/>
      </c>
      <c r="C32" s="35" t="str">
        <f t="shared" si="2"/>
        <v/>
      </c>
      <c r="D32" s="21" t="str">
        <f>IF($A32="","",IF(COUNTIF(KEVList,$A32)&gt;0,"Y",IF(ISNUMBER(MATCH(UPPER(IFERROR(INDEX(ImpData,ROW()-1,MATCH(Map_KEV,ImpHdr,0))&amp;"","")),{"Y","YES","TRUE","1"},0)),"Y","N")))</f>
        <v/>
      </c>
      <c r="E32" s="21" t="str">
        <f>IF($A32="","",IF(ISNUMBER(MATCH(UPPER(IFERROR(INDEX(ImpData,ROW()-1,MATCH(Map_Expl,ImpHdr,0))&amp;"","")),{"Y","YES","TRUE","1"},0)),"Y","N"))</f>
        <v/>
      </c>
      <c r="F32" s="21" t="str">
        <f t="shared" si="3"/>
        <v/>
      </c>
      <c r="G32" s="21" t="str">
        <f t="shared" si="4"/>
        <v/>
      </c>
      <c r="H32" s="21" t="str">
        <f t="shared" si="5"/>
        <v/>
      </c>
      <c r="I32" s="25" t="str">
        <f t="shared" si="6"/>
        <v/>
      </c>
      <c r="J32" s="25" t="str">
        <f t="shared" si="7"/>
        <v/>
      </c>
      <c r="K32" s="21" t="str">
        <f t="shared" si="8"/>
        <v/>
      </c>
      <c r="L32" s="36" t="str">
        <f t="shared" si="9"/>
        <v/>
      </c>
    </row>
    <row r="33" spans="1:12" x14ac:dyDescent="0.3">
      <c r="A33" s="21" t="str">
        <f t="shared" si="0"/>
        <v/>
      </c>
      <c r="B33" s="21" t="str">
        <f t="shared" si="1"/>
        <v/>
      </c>
      <c r="C33" s="35" t="str">
        <f t="shared" si="2"/>
        <v/>
      </c>
      <c r="D33" s="21" t="str">
        <f>IF($A33="","",IF(COUNTIF(KEVList,$A33)&gt;0,"Y",IF(ISNUMBER(MATCH(UPPER(IFERROR(INDEX(ImpData,ROW()-1,MATCH(Map_KEV,ImpHdr,0))&amp;"","")),{"Y","YES","TRUE","1"},0)),"Y","N")))</f>
        <v/>
      </c>
      <c r="E33" s="21" t="str">
        <f>IF($A33="","",IF(ISNUMBER(MATCH(UPPER(IFERROR(INDEX(ImpData,ROW()-1,MATCH(Map_Expl,ImpHdr,0))&amp;"","")),{"Y","YES","TRUE","1"},0)),"Y","N"))</f>
        <v/>
      </c>
      <c r="F33" s="21" t="str">
        <f t="shared" si="3"/>
        <v/>
      </c>
      <c r="G33" s="21" t="str">
        <f t="shared" si="4"/>
        <v/>
      </c>
      <c r="H33" s="21" t="str">
        <f t="shared" si="5"/>
        <v/>
      </c>
      <c r="I33" s="25" t="str">
        <f t="shared" si="6"/>
        <v/>
      </c>
      <c r="J33" s="25" t="str">
        <f t="shared" si="7"/>
        <v/>
      </c>
      <c r="K33" s="21" t="str">
        <f t="shared" si="8"/>
        <v/>
      </c>
      <c r="L33" s="36" t="str">
        <f t="shared" si="9"/>
        <v/>
      </c>
    </row>
    <row r="34" spans="1:12" x14ac:dyDescent="0.3">
      <c r="A34" s="21" t="str">
        <f t="shared" si="0"/>
        <v/>
      </c>
      <c r="B34" s="21" t="str">
        <f t="shared" si="1"/>
        <v/>
      </c>
      <c r="C34" s="35" t="str">
        <f t="shared" si="2"/>
        <v/>
      </c>
      <c r="D34" s="21" t="str">
        <f>IF($A34="","",IF(COUNTIF(KEVList,$A34)&gt;0,"Y",IF(ISNUMBER(MATCH(UPPER(IFERROR(INDEX(ImpData,ROW()-1,MATCH(Map_KEV,ImpHdr,0))&amp;"","")),{"Y","YES","TRUE","1"},0)),"Y","N")))</f>
        <v/>
      </c>
      <c r="E34" s="21" t="str">
        <f>IF($A34="","",IF(ISNUMBER(MATCH(UPPER(IFERROR(INDEX(ImpData,ROW()-1,MATCH(Map_Expl,ImpHdr,0))&amp;"","")),{"Y","YES","TRUE","1"},0)),"Y","N"))</f>
        <v/>
      </c>
      <c r="F34" s="21" t="str">
        <f t="shared" si="3"/>
        <v/>
      </c>
      <c r="G34" s="21" t="str">
        <f t="shared" si="4"/>
        <v/>
      </c>
      <c r="H34" s="21" t="str">
        <f t="shared" si="5"/>
        <v/>
      </c>
      <c r="I34" s="25" t="str">
        <f t="shared" si="6"/>
        <v/>
      </c>
      <c r="J34" s="25" t="str">
        <f t="shared" si="7"/>
        <v/>
      </c>
      <c r="K34" s="21" t="str">
        <f t="shared" si="8"/>
        <v/>
      </c>
      <c r="L34" s="36" t="str">
        <f t="shared" si="9"/>
        <v/>
      </c>
    </row>
    <row r="35" spans="1:12" x14ac:dyDescent="0.3">
      <c r="A35" s="21" t="str">
        <f t="shared" si="0"/>
        <v/>
      </c>
      <c r="B35" s="21" t="str">
        <f t="shared" si="1"/>
        <v/>
      </c>
      <c r="C35" s="35" t="str">
        <f t="shared" si="2"/>
        <v/>
      </c>
      <c r="D35" s="21" t="str">
        <f>IF($A35="","",IF(COUNTIF(KEVList,$A35)&gt;0,"Y",IF(ISNUMBER(MATCH(UPPER(IFERROR(INDEX(ImpData,ROW()-1,MATCH(Map_KEV,ImpHdr,0))&amp;"","")),{"Y","YES","TRUE","1"},0)),"Y","N")))</f>
        <v/>
      </c>
      <c r="E35" s="21" t="str">
        <f>IF($A35="","",IF(ISNUMBER(MATCH(UPPER(IFERROR(INDEX(ImpData,ROW()-1,MATCH(Map_Expl,ImpHdr,0))&amp;"","")),{"Y","YES","TRUE","1"},0)),"Y","N"))</f>
        <v/>
      </c>
      <c r="F35" s="21" t="str">
        <f t="shared" si="3"/>
        <v/>
      </c>
      <c r="G35" s="21" t="str">
        <f t="shared" si="4"/>
        <v/>
      </c>
      <c r="H35" s="21" t="str">
        <f t="shared" si="5"/>
        <v/>
      </c>
      <c r="I35" s="25" t="str">
        <f t="shared" si="6"/>
        <v/>
      </c>
      <c r="J35" s="25" t="str">
        <f t="shared" si="7"/>
        <v/>
      </c>
      <c r="K35" s="21" t="str">
        <f t="shared" si="8"/>
        <v/>
      </c>
      <c r="L35" s="36" t="str">
        <f t="shared" si="9"/>
        <v/>
      </c>
    </row>
    <row r="36" spans="1:12" x14ac:dyDescent="0.3">
      <c r="A36" s="21" t="str">
        <f t="shared" si="0"/>
        <v/>
      </c>
      <c r="B36" s="21" t="str">
        <f t="shared" si="1"/>
        <v/>
      </c>
      <c r="C36" s="35" t="str">
        <f t="shared" si="2"/>
        <v/>
      </c>
      <c r="D36" s="21" t="str">
        <f>IF($A36="","",IF(COUNTIF(KEVList,$A36)&gt;0,"Y",IF(ISNUMBER(MATCH(UPPER(IFERROR(INDEX(ImpData,ROW()-1,MATCH(Map_KEV,ImpHdr,0))&amp;"","")),{"Y","YES","TRUE","1"},0)),"Y","N")))</f>
        <v/>
      </c>
      <c r="E36" s="21" t="str">
        <f>IF($A36="","",IF(ISNUMBER(MATCH(UPPER(IFERROR(INDEX(ImpData,ROW()-1,MATCH(Map_Expl,ImpHdr,0))&amp;"","")),{"Y","YES","TRUE","1"},0)),"Y","N"))</f>
        <v/>
      </c>
      <c r="F36" s="21" t="str">
        <f t="shared" si="3"/>
        <v/>
      </c>
      <c r="G36" s="21" t="str">
        <f t="shared" si="4"/>
        <v/>
      </c>
      <c r="H36" s="21" t="str">
        <f t="shared" si="5"/>
        <v/>
      </c>
      <c r="I36" s="25" t="str">
        <f t="shared" si="6"/>
        <v/>
      </c>
      <c r="J36" s="25" t="str">
        <f t="shared" si="7"/>
        <v/>
      </c>
      <c r="K36" s="21" t="str">
        <f t="shared" si="8"/>
        <v/>
      </c>
      <c r="L36" s="36" t="str">
        <f t="shared" si="9"/>
        <v/>
      </c>
    </row>
    <row r="37" spans="1:12" x14ac:dyDescent="0.3">
      <c r="A37" s="21" t="str">
        <f t="shared" si="0"/>
        <v/>
      </c>
      <c r="B37" s="21" t="str">
        <f t="shared" si="1"/>
        <v/>
      </c>
      <c r="C37" s="35" t="str">
        <f t="shared" si="2"/>
        <v/>
      </c>
      <c r="D37" s="21" t="str">
        <f>IF($A37="","",IF(COUNTIF(KEVList,$A37)&gt;0,"Y",IF(ISNUMBER(MATCH(UPPER(IFERROR(INDEX(ImpData,ROW()-1,MATCH(Map_KEV,ImpHdr,0))&amp;"","")),{"Y","YES","TRUE","1"},0)),"Y","N")))</f>
        <v/>
      </c>
      <c r="E37" s="21" t="str">
        <f>IF($A37="","",IF(ISNUMBER(MATCH(UPPER(IFERROR(INDEX(ImpData,ROW()-1,MATCH(Map_Expl,ImpHdr,0))&amp;"","")),{"Y","YES","TRUE","1"},0)),"Y","N"))</f>
        <v/>
      </c>
      <c r="F37" s="21" t="str">
        <f t="shared" si="3"/>
        <v/>
      </c>
      <c r="G37" s="21" t="str">
        <f t="shared" si="4"/>
        <v/>
      </c>
      <c r="H37" s="21" t="str">
        <f t="shared" si="5"/>
        <v/>
      </c>
      <c r="I37" s="25" t="str">
        <f t="shared" si="6"/>
        <v/>
      </c>
      <c r="J37" s="25" t="str">
        <f t="shared" si="7"/>
        <v/>
      </c>
      <c r="K37" s="21" t="str">
        <f t="shared" si="8"/>
        <v/>
      </c>
      <c r="L37" s="36" t="str">
        <f t="shared" si="9"/>
        <v/>
      </c>
    </row>
    <row r="38" spans="1:12" x14ac:dyDescent="0.3">
      <c r="A38" s="21" t="str">
        <f t="shared" si="0"/>
        <v/>
      </c>
      <c r="B38" s="21" t="str">
        <f t="shared" si="1"/>
        <v/>
      </c>
      <c r="C38" s="35" t="str">
        <f t="shared" si="2"/>
        <v/>
      </c>
      <c r="D38" s="21" t="str">
        <f>IF($A38="","",IF(COUNTIF(KEVList,$A38)&gt;0,"Y",IF(ISNUMBER(MATCH(UPPER(IFERROR(INDEX(ImpData,ROW()-1,MATCH(Map_KEV,ImpHdr,0))&amp;"","")),{"Y","YES","TRUE","1"},0)),"Y","N")))</f>
        <v/>
      </c>
      <c r="E38" s="21" t="str">
        <f>IF($A38="","",IF(ISNUMBER(MATCH(UPPER(IFERROR(INDEX(ImpData,ROW()-1,MATCH(Map_Expl,ImpHdr,0))&amp;"","")),{"Y","YES","TRUE","1"},0)),"Y","N"))</f>
        <v/>
      </c>
      <c r="F38" s="21" t="str">
        <f t="shared" si="3"/>
        <v/>
      </c>
      <c r="G38" s="21" t="str">
        <f t="shared" si="4"/>
        <v/>
      </c>
      <c r="H38" s="21" t="str">
        <f t="shared" si="5"/>
        <v/>
      </c>
      <c r="I38" s="25" t="str">
        <f t="shared" si="6"/>
        <v/>
      </c>
      <c r="J38" s="25" t="str">
        <f t="shared" si="7"/>
        <v/>
      </c>
      <c r="K38" s="21" t="str">
        <f t="shared" si="8"/>
        <v/>
      </c>
      <c r="L38" s="36" t="str">
        <f t="shared" si="9"/>
        <v/>
      </c>
    </row>
    <row r="39" spans="1:12" x14ac:dyDescent="0.3">
      <c r="A39" s="21" t="str">
        <f t="shared" si="0"/>
        <v/>
      </c>
      <c r="B39" s="21" t="str">
        <f t="shared" si="1"/>
        <v/>
      </c>
      <c r="C39" s="35" t="str">
        <f t="shared" si="2"/>
        <v/>
      </c>
      <c r="D39" s="21" t="str">
        <f>IF($A39="","",IF(COUNTIF(KEVList,$A39)&gt;0,"Y",IF(ISNUMBER(MATCH(UPPER(IFERROR(INDEX(ImpData,ROW()-1,MATCH(Map_KEV,ImpHdr,0))&amp;"","")),{"Y","YES","TRUE","1"},0)),"Y","N")))</f>
        <v/>
      </c>
      <c r="E39" s="21" t="str">
        <f>IF($A39="","",IF(ISNUMBER(MATCH(UPPER(IFERROR(INDEX(ImpData,ROW()-1,MATCH(Map_Expl,ImpHdr,0))&amp;"","")),{"Y","YES","TRUE","1"},0)),"Y","N"))</f>
        <v/>
      </c>
      <c r="F39" s="21" t="str">
        <f t="shared" si="3"/>
        <v/>
      </c>
      <c r="G39" s="21" t="str">
        <f t="shared" si="4"/>
        <v/>
      </c>
      <c r="H39" s="21" t="str">
        <f t="shared" si="5"/>
        <v/>
      </c>
      <c r="I39" s="25" t="str">
        <f t="shared" si="6"/>
        <v/>
      </c>
      <c r="J39" s="25" t="str">
        <f t="shared" si="7"/>
        <v/>
      </c>
      <c r="K39" s="21" t="str">
        <f t="shared" si="8"/>
        <v/>
      </c>
      <c r="L39" s="36" t="str">
        <f t="shared" si="9"/>
        <v/>
      </c>
    </row>
    <row r="40" spans="1:12" x14ac:dyDescent="0.3">
      <c r="A40" s="21" t="str">
        <f t="shared" si="0"/>
        <v/>
      </c>
      <c r="B40" s="21" t="str">
        <f t="shared" si="1"/>
        <v/>
      </c>
      <c r="C40" s="35" t="str">
        <f t="shared" si="2"/>
        <v/>
      </c>
      <c r="D40" s="21" t="str">
        <f>IF($A40="","",IF(COUNTIF(KEVList,$A40)&gt;0,"Y",IF(ISNUMBER(MATCH(UPPER(IFERROR(INDEX(ImpData,ROW()-1,MATCH(Map_KEV,ImpHdr,0))&amp;"","")),{"Y","YES","TRUE","1"},0)),"Y","N")))</f>
        <v/>
      </c>
      <c r="E40" s="21" t="str">
        <f>IF($A40="","",IF(ISNUMBER(MATCH(UPPER(IFERROR(INDEX(ImpData,ROW()-1,MATCH(Map_Expl,ImpHdr,0))&amp;"","")),{"Y","YES","TRUE","1"},0)),"Y","N"))</f>
        <v/>
      </c>
      <c r="F40" s="21" t="str">
        <f t="shared" si="3"/>
        <v/>
      </c>
      <c r="G40" s="21" t="str">
        <f t="shared" si="4"/>
        <v/>
      </c>
      <c r="H40" s="21" t="str">
        <f t="shared" si="5"/>
        <v/>
      </c>
      <c r="I40" s="25" t="str">
        <f t="shared" si="6"/>
        <v/>
      </c>
      <c r="J40" s="25" t="str">
        <f t="shared" si="7"/>
        <v/>
      </c>
      <c r="K40" s="21" t="str">
        <f t="shared" si="8"/>
        <v/>
      </c>
      <c r="L40" s="36" t="str">
        <f t="shared" si="9"/>
        <v/>
      </c>
    </row>
    <row r="41" spans="1:12" x14ac:dyDescent="0.3">
      <c r="A41" s="21" t="str">
        <f t="shared" si="0"/>
        <v/>
      </c>
      <c r="B41" s="21" t="str">
        <f t="shared" si="1"/>
        <v/>
      </c>
      <c r="C41" s="35" t="str">
        <f t="shared" si="2"/>
        <v/>
      </c>
      <c r="D41" s="21" t="str">
        <f>IF($A41="","",IF(COUNTIF(KEVList,$A41)&gt;0,"Y",IF(ISNUMBER(MATCH(UPPER(IFERROR(INDEX(ImpData,ROW()-1,MATCH(Map_KEV,ImpHdr,0))&amp;"","")),{"Y","YES","TRUE","1"},0)),"Y","N")))</f>
        <v/>
      </c>
      <c r="E41" s="21" t="str">
        <f>IF($A41="","",IF(ISNUMBER(MATCH(UPPER(IFERROR(INDEX(ImpData,ROW()-1,MATCH(Map_Expl,ImpHdr,0))&amp;"","")),{"Y","YES","TRUE","1"},0)),"Y","N"))</f>
        <v/>
      </c>
      <c r="F41" s="21" t="str">
        <f t="shared" si="3"/>
        <v/>
      </c>
      <c r="G41" s="21" t="str">
        <f t="shared" si="4"/>
        <v/>
      </c>
      <c r="H41" s="21" t="str">
        <f t="shared" si="5"/>
        <v/>
      </c>
      <c r="I41" s="25" t="str">
        <f t="shared" si="6"/>
        <v/>
      </c>
      <c r="J41" s="25" t="str">
        <f t="shared" si="7"/>
        <v/>
      </c>
      <c r="K41" s="21" t="str">
        <f t="shared" si="8"/>
        <v/>
      </c>
      <c r="L41" s="36" t="str">
        <f t="shared" si="9"/>
        <v/>
      </c>
    </row>
    <row r="42" spans="1:12" x14ac:dyDescent="0.3">
      <c r="A42" s="21" t="str">
        <f t="shared" si="0"/>
        <v/>
      </c>
      <c r="B42" s="21" t="str">
        <f t="shared" si="1"/>
        <v/>
      </c>
      <c r="C42" s="35" t="str">
        <f t="shared" si="2"/>
        <v/>
      </c>
      <c r="D42" s="21" t="str">
        <f>IF($A42="","",IF(COUNTIF(KEVList,$A42)&gt;0,"Y",IF(ISNUMBER(MATCH(UPPER(IFERROR(INDEX(ImpData,ROW()-1,MATCH(Map_KEV,ImpHdr,0))&amp;"","")),{"Y","YES","TRUE","1"},0)),"Y","N")))</f>
        <v/>
      </c>
      <c r="E42" s="21" t="str">
        <f>IF($A42="","",IF(ISNUMBER(MATCH(UPPER(IFERROR(INDEX(ImpData,ROW()-1,MATCH(Map_Expl,ImpHdr,0))&amp;"","")),{"Y","YES","TRUE","1"},0)),"Y","N"))</f>
        <v/>
      </c>
      <c r="F42" s="21" t="str">
        <f t="shared" si="3"/>
        <v/>
      </c>
      <c r="G42" s="21" t="str">
        <f t="shared" si="4"/>
        <v/>
      </c>
      <c r="H42" s="21" t="str">
        <f t="shared" si="5"/>
        <v/>
      </c>
      <c r="I42" s="25" t="str">
        <f t="shared" si="6"/>
        <v/>
      </c>
      <c r="J42" s="25" t="str">
        <f t="shared" si="7"/>
        <v/>
      </c>
      <c r="K42" s="21" t="str">
        <f t="shared" si="8"/>
        <v/>
      </c>
      <c r="L42" s="36" t="str">
        <f t="shared" si="9"/>
        <v/>
      </c>
    </row>
    <row r="43" spans="1:12" x14ac:dyDescent="0.3">
      <c r="A43" s="21" t="str">
        <f t="shared" si="0"/>
        <v/>
      </c>
      <c r="B43" s="21" t="str">
        <f t="shared" si="1"/>
        <v/>
      </c>
      <c r="C43" s="35" t="str">
        <f t="shared" si="2"/>
        <v/>
      </c>
      <c r="D43" s="21" t="str">
        <f>IF($A43="","",IF(COUNTIF(KEVList,$A43)&gt;0,"Y",IF(ISNUMBER(MATCH(UPPER(IFERROR(INDEX(ImpData,ROW()-1,MATCH(Map_KEV,ImpHdr,0))&amp;"","")),{"Y","YES","TRUE","1"},0)),"Y","N")))</f>
        <v/>
      </c>
      <c r="E43" s="21" t="str">
        <f>IF($A43="","",IF(ISNUMBER(MATCH(UPPER(IFERROR(INDEX(ImpData,ROW()-1,MATCH(Map_Expl,ImpHdr,0))&amp;"","")),{"Y","YES","TRUE","1"},0)),"Y","N"))</f>
        <v/>
      </c>
      <c r="F43" s="21" t="str">
        <f t="shared" si="3"/>
        <v/>
      </c>
      <c r="G43" s="21" t="str">
        <f t="shared" si="4"/>
        <v/>
      </c>
      <c r="H43" s="21" t="str">
        <f t="shared" si="5"/>
        <v/>
      </c>
      <c r="I43" s="25" t="str">
        <f t="shared" si="6"/>
        <v/>
      </c>
      <c r="J43" s="25" t="str">
        <f t="shared" si="7"/>
        <v/>
      </c>
      <c r="K43" s="21" t="str">
        <f t="shared" si="8"/>
        <v/>
      </c>
      <c r="L43" s="36" t="str">
        <f t="shared" si="9"/>
        <v/>
      </c>
    </row>
    <row r="44" spans="1:12" x14ac:dyDescent="0.3">
      <c r="A44" s="21" t="str">
        <f t="shared" si="0"/>
        <v/>
      </c>
      <c r="B44" s="21" t="str">
        <f t="shared" si="1"/>
        <v/>
      </c>
      <c r="C44" s="35" t="str">
        <f t="shared" si="2"/>
        <v/>
      </c>
      <c r="D44" s="21" t="str">
        <f>IF($A44="","",IF(COUNTIF(KEVList,$A44)&gt;0,"Y",IF(ISNUMBER(MATCH(UPPER(IFERROR(INDEX(ImpData,ROW()-1,MATCH(Map_KEV,ImpHdr,0))&amp;"","")),{"Y","YES","TRUE","1"},0)),"Y","N")))</f>
        <v/>
      </c>
      <c r="E44" s="21" t="str">
        <f>IF($A44="","",IF(ISNUMBER(MATCH(UPPER(IFERROR(INDEX(ImpData,ROW()-1,MATCH(Map_Expl,ImpHdr,0))&amp;"","")),{"Y","YES","TRUE","1"},0)),"Y","N"))</f>
        <v/>
      </c>
      <c r="F44" s="21" t="str">
        <f t="shared" si="3"/>
        <v/>
      </c>
      <c r="G44" s="21" t="str">
        <f t="shared" si="4"/>
        <v/>
      </c>
      <c r="H44" s="21" t="str">
        <f t="shared" si="5"/>
        <v/>
      </c>
      <c r="I44" s="25" t="str">
        <f t="shared" si="6"/>
        <v/>
      </c>
      <c r="J44" s="25" t="str">
        <f t="shared" si="7"/>
        <v/>
      </c>
      <c r="K44" s="21" t="str">
        <f t="shared" si="8"/>
        <v/>
      </c>
      <c r="L44" s="36" t="str">
        <f t="shared" si="9"/>
        <v/>
      </c>
    </row>
    <row r="45" spans="1:12" x14ac:dyDescent="0.3">
      <c r="A45" s="21" t="str">
        <f t="shared" si="0"/>
        <v/>
      </c>
      <c r="B45" s="21" t="str">
        <f t="shared" si="1"/>
        <v/>
      </c>
      <c r="C45" s="35" t="str">
        <f t="shared" si="2"/>
        <v/>
      </c>
      <c r="D45" s="21" t="str">
        <f>IF($A45="","",IF(COUNTIF(KEVList,$A45)&gt;0,"Y",IF(ISNUMBER(MATCH(UPPER(IFERROR(INDEX(ImpData,ROW()-1,MATCH(Map_KEV,ImpHdr,0))&amp;"","")),{"Y","YES","TRUE","1"},0)),"Y","N")))</f>
        <v/>
      </c>
      <c r="E45" s="21" t="str">
        <f>IF($A45="","",IF(ISNUMBER(MATCH(UPPER(IFERROR(INDEX(ImpData,ROW()-1,MATCH(Map_Expl,ImpHdr,0))&amp;"","")),{"Y","YES","TRUE","1"},0)),"Y","N"))</f>
        <v/>
      </c>
      <c r="F45" s="21" t="str">
        <f t="shared" si="3"/>
        <v/>
      </c>
      <c r="G45" s="21" t="str">
        <f t="shared" si="4"/>
        <v/>
      </c>
      <c r="H45" s="21" t="str">
        <f t="shared" si="5"/>
        <v/>
      </c>
      <c r="I45" s="25" t="str">
        <f t="shared" si="6"/>
        <v/>
      </c>
      <c r="J45" s="25" t="str">
        <f t="shared" si="7"/>
        <v/>
      </c>
      <c r="K45" s="21" t="str">
        <f t="shared" si="8"/>
        <v/>
      </c>
      <c r="L45" s="36" t="str">
        <f t="shared" si="9"/>
        <v/>
      </c>
    </row>
    <row r="46" spans="1:12" x14ac:dyDescent="0.3">
      <c r="A46" s="21" t="str">
        <f t="shared" si="0"/>
        <v/>
      </c>
      <c r="B46" s="21" t="str">
        <f t="shared" si="1"/>
        <v/>
      </c>
      <c r="C46" s="35" t="str">
        <f t="shared" si="2"/>
        <v/>
      </c>
      <c r="D46" s="21" t="str">
        <f>IF($A46="","",IF(COUNTIF(KEVList,$A46)&gt;0,"Y",IF(ISNUMBER(MATCH(UPPER(IFERROR(INDEX(ImpData,ROW()-1,MATCH(Map_KEV,ImpHdr,0))&amp;"","")),{"Y","YES","TRUE","1"},0)),"Y","N")))</f>
        <v/>
      </c>
      <c r="E46" s="21" t="str">
        <f>IF($A46="","",IF(ISNUMBER(MATCH(UPPER(IFERROR(INDEX(ImpData,ROW()-1,MATCH(Map_Expl,ImpHdr,0))&amp;"","")),{"Y","YES","TRUE","1"},0)),"Y","N"))</f>
        <v/>
      </c>
      <c r="F46" s="21" t="str">
        <f t="shared" si="3"/>
        <v/>
      </c>
      <c r="G46" s="21" t="str">
        <f t="shared" si="4"/>
        <v/>
      </c>
      <c r="H46" s="21" t="str">
        <f t="shared" si="5"/>
        <v/>
      </c>
      <c r="I46" s="25" t="str">
        <f t="shared" si="6"/>
        <v/>
      </c>
      <c r="J46" s="25" t="str">
        <f t="shared" si="7"/>
        <v/>
      </c>
      <c r="K46" s="21" t="str">
        <f t="shared" si="8"/>
        <v/>
      </c>
      <c r="L46" s="36" t="str">
        <f t="shared" si="9"/>
        <v/>
      </c>
    </row>
    <row r="47" spans="1:12" x14ac:dyDescent="0.3">
      <c r="A47" s="21" t="str">
        <f t="shared" si="0"/>
        <v/>
      </c>
      <c r="B47" s="21" t="str">
        <f t="shared" si="1"/>
        <v/>
      </c>
      <c r="C47" s="35" t="str">
        <f t="shared" si="2"/>
        <v/>
      </c>
      <c r="D47" s="21" t="str">
        <f>IF($A47="","",IF(COUNTIF(KEVList,$A47)&gt;0,"Y",IF(ISNUMBER(MATCH(UPPER(IFERROR(INDEX(ImpData,ROW()-1,MATCH(Map_KEV,ImpHdr,0))&amp;"","")),{"Y","YES","TRUE","1"},0)),"Y","N")))</f>
        <v/>
      </c>
      <c r="E47" s="21" t="str">
        <f>IF($A47="","",IF(ISNUMBER(MATCH(UPPER(IFERROR(INDEX(ImpData,ROW()-1,MATCH(Map_Expl,ImpHdr,0))&amp;"","")),{"Y","YES","TRUE","1"},0)),"Y","N"))</f>
        <v/>
      </c>
      <c r="F47" s="21" t="str">
        <f t="shared" si="3"/>
        <v/>
      </c>
      <c r="G47" s="21" t="str">
        <f t="shared" si="4"/>
        <v/>
      </c>
      <c r="H47" s="21" t="str">
        <f t="shared" si="5"/>
        <v/>
      </c>
      <c r="I47" s="25" t="str">
        <f t="shared" si="6"/>
        <v/>
      </c>
      <c r="J47" s="25" t="str">
        <f t="shared" si="7"/>
        <v/>
      </c>
      <c r="K47" s="21" t="str">
        <f t="shared" si="8"/>
        <v/>
      </c>
      <c r="L47" s="36" t="str">
        <f t="shared" si="9"/>
        <v/>
      </c>
    </row>
    <row r="48" spans="1:12" x14ac:dyDescent="0.3">
      <c r="A48" s="21" t="str">
        <f t="shared" si="0"/>
        <v/>
      </c>
      <c r="B48" s="21" t="str">
        <f t="shared" si="1"/>
        <v/>
      </c>
      <c r="C48" s="35" t="str">
        <f t="shared" si="2"/>
        <v/>
      </c>
      <c r="D48" s="21" t="str">
        <f>IF($A48="","",IF(COUNTIF(KEVList,$A48)&gt;0,"Y",IF(ISNUMBER(MATCH(UPPER(IFERROR(INDEX(ImpData,ROW()-1,MATCH(Map_KEV,ImpHdr,0))&amp;"","")),{"Y","YES","TRUE","1"},0)),"Y","N")))</f>
        <v/>
      </c>
      <c r="E48" s="21" t="str">
        <f>IF($A48="","",IF(ISNUMBER(MATCH(UPPER(IFERROR(INDEX(ImpData,ROW()-1,MATCH(Map_Expl,ImpHdr,0))&amp;"","")),{"Y","YES","TRUE","1"},0)),"Y","N"))</f>
        <v/>
      </c>
      <c r="F48" s="21" t="str">
        <f t="shared" si="3"/>
        <v/>
      </c>
      <c r="G48" s="21" t="str">
        <f t="shared" si="4"/>
        <v/>
      </c>
      <c r="H48" s="21" t="str">
        <f t="shared" si="5"/>
        <v/>
      </c>
      <c r="I48" s="25" t="str">
        <f t="shared" si="6"/>
        <v/>
      </c>
      <c r="J48" s="25" t="str">
        <f t="shared" si="7"/>
        <v/>
      </c>
      <c r="K48" s="21" t="str">
        <f t="shared" si="8"/>
        <v/>
      </c>
      <c r="L48" s="36" t="str">
        <f t="shared" si="9"/>
        <v/>
      </c>
    </row>
    <row r="49" spans="1:12" x14ac:dyDescent="0.3">
      <c r="A49" s="21" t="str">
        <f t="shared" si="0"/>
        <v/>
      </c>
      <c r="B49" s="21" t="str">
        <f t="shared" si="1"/>
        <v/>
      </c>
      <c r="C49" s="35" t="str">
        <f t="shared" si="2"/>
        <v/>
      </c>
      <c r="D49" s="21" t="str">
        <f>IF($A49="","",IF(COUNTIF(KEVList,$A49)&gt;0,"Y",IF(ISNUMBER(MATCH(UPPER(IFERROR(INDEX(ImpData,ROW()-1,MATCH(Map_KEV,ImpHdr,0))&amp;"","")),{"Y","YES","TRUE","1"},0)),"Y","N")))</f>
        <v/>
      </c>
      <c r="E49" s="21" t="str">
        <f>IF($A49="","",IF(ISNUMBER(MATCH(UPPER(IFERROR(INDEX(ImpData,ROW()-1,MATCH(Map_Expl,ImpHdr,0))&amp;"","")),{"Y","YES","TRUE","1"},0)),"Y","N"))</f>
        <v/>
      </c>
      <c r="F49" s="21" t="str">
        <f t="shared" si="3"/>
        <v/>
      </c>
      <c r="G49" s="21" t="str">
        <f t="shared" si="4"/>
        <v/>
      </c>
      <c r="H49" s="21" t="str">
        <f t="shared" si="5"/>
        <v/>
      </c>
      <c r="I49" s="25" t="str">
        <f t="shared" si="6"/>
        <v/>
      </c>
      <c r="J49" s="25" t="str">
        <f t="shared" si="7"/>
        <v/>
      </c>
      <c r="K49" s="21" t="str">
        <f t="shared" si="8"/>
        <v/>
      </c>
      <c r="L49" s="36" t="str">
        <f t="shared" si="9"/>
        <v/>
      </c>
    </row>
    <row r="50" spans="1:12" x14ac:dyDescent="0.3">
      <c r="A50" s="21" t="str">
        <f t="shared" si="0"/>
        <v/>
      </c>
      <c r="B50" s="21" t="str">
        <f t="shared" si="1"/>
        <v/>
      </c>
      <c r="C50" s="35" t="str">
        <f t="shared" si="2"/>
        <v/>
      </c>
      <c r="D50" s="21" t="str">
        <f>IF($A50="","",IF(COUNTIF(KEVList,$A50)&gt;0,"Y",IF(ISNUMBER(MATCH(UPPER(IFERROR(INDEX(ImpData,ROW()-1,MATCH(Map_KEV,ImpHdr,0))&amp;"","")),{"Y","YES","TRUE","1"},0)),"Y","N")))</f>
        <v/>
      </c>
      <c r="E50" s="21" t="str">
        <f>IF($A50="","",IF(ISNUMBER(MATCH(UPPER(IFERROR(INDEX(ImpData,ROW()-1,MATCH(Map_Expl,ImpHdr,0))&amp;"","")),{"Y","YES","TRUE","1"},0)),"Y","N"))</f>
        <v/>
      </c>
      <c r="F50" s="21" t="str">
        <f t="shared" si="3"/>
        <v/>
      </c>
      <c r="G50" s="21" t="str">
        <f t="shared" si="4"/>
        <v/>
      </c>
      <c r="H50" s="21" t="str">
        <f t="shared" si="5"/>
        <v/>
      </c>
      <c r="I50" s="25" t="str">
        <f t="shared" si="6"/>
        <v/>
      </c>
      <c r="J50" s="25" t="str">
        <f t="shared" si="7"/>
        <v/>
      </c>
      <c r="K50" s="21" t="str">
        <f t="shared" si="8"/>
        <v/>
      </c>
      <c r="L50" s="36" t="str">
        <f t="shared" si="9"/>
        <v/>
      </c>
    </row>
    <row r="51" spans="1:12" x14ac:dyDescent="0.3">
      <c r="A51" s="21" t="str">
        <f t="shared" si="0"/>
        <v/>
      </c>
      <c r="B51" s="21" t="str">
        <f t="shared" si="1"/>
        <v/>
      </c>
      <c r="C51" s="35" t="str">
        <f t="shared" si="2"/>
        <v/>
      </c>
      <c r="D51" s="21" t="str">
        <f>IF($A51="","",IF(COUNTIF(KEVList,$A51)&gt;0,"Y",IF(ISNUMBER(MATCH(UPPER(IFERROR(INDEX(ImpData,ROW()-1,MATCH(Map_KEV,ImpHdr,0))&amp;"","")),{"Y","YES","TRUE","1"},0)),"Y","N")))</f>
        <v/>
      </c>
      <c r="E51" s="21" t="str">
        <f>IF($A51="","",IF(ISNUMBER(MATCH(UPPER(IFERROR(INDEX(ImpData,ROW()-1,MATCH(Map_Expl,ImpHdr,0))&amp;"","")),{"Y","YES","TRUE","1"},0)),"Y","N"))</f>
        <v/>
      </c>
      <c r="F51" s="21" t="str">
        <f t="shared" si="3"/>
        <v/>
      </c>
      <c r="G51" s="21" t="str">
        <f t="shared" si="4"/>
        <v/>
      </c>
      <c r="H51" s="21" t="str">
        <f t="shared" si="5"/>
        <v/>
      </c>
      <c r="I51" s="25" t="str">
        <f t="shared" si="6"/>
        <v/>
      </c>
      <c r="J51" s="25" t="str">
        <f t="shared" si="7"/>
        <v/>
      </c>
      <c r="K51" s="21" t="str">
        <f t="shared" si="8"/>
        <v/>
      </c>
      <c r="L51" s="36" t="str">
        <f t="shared" si="9"/>
        <v/>
      </c>
    </row>
    <row r="52" spans="1:12" x14ac:dyDescent="0.3">
      <c r="A52" s="21" t="str">
        <f t="shared" si="0"/>
        <v/>
      </c>
      <c r="B52" s="21" t="str">
        <f t="shared" si="1"/>
        <v/>
      </c>
      <c r="C52" s="35" t="str">
        <f t="shared" si="2"/>
        <v/>
      </c>
      <c r="D52" s="21" t="str">
        <f>IF($A52="","",IF(COUNTIF(KEVList,$A52)&gt;0,"Y",IF(ISNUMBER(MATCH(UPPER(IFERROR(INDEX(ImpData,ROW()-1,MATCH(Map_KEV,ImpHdr,0))&amp;"","")),{"Y","YES","TRUE","1"},0)),"Y","N")))</f>
        <v/>
      </c>
      <c r="E52" s="21" t="str">
        <f>IF($A52="","",IF(ISNUMBER(MATCH(UPPER(IFERROR(INDEX(ImpData,ROW()-1,MATCH(Map_Expl,ImpHdr,0))&amp;"","")),{"Y","YES","TRUE","1"},0)),"Y","N"))</f>
        <v/>
      </c>
      <c r="F52" s="21" t="str">
        <f t="shared" si="3"/>
        <v/>
      </c>
      <c r="G52" s="21" t="str">
        <f t="shared" si="4"/>
        <v/>
      </c>
      <c r="H52" s="21" t="str">
        <f t="shared" si="5"/>
        <v/>
      </c>
      <c r="I52" s="25" t="str">
        <f t="shared" si="6"/>
        <v/>
      </c>
      <c r="J52" s="25" t="str">
        <f t="shared" si="7"/>
        <v/>
      </c>
      <c r="K52" s="21" t="str">
        <f t="shared" si="8"/>
        <v/>
      </c>
      <c r="L52" s="36" t="str">
        <f t="shared" si="9"/>
        <v/>
      </c>
    </row>
    <row r="53" spans="1:12" x14ac:dyDescent="0.3">
      <c r="A53" s="21" t="str">
        <f t="shared" si="0"/>
        <v/>
      </c>
      <c r="B53" s="21" t="str">
        <f t="shared" si="1"/>
        <v/>
      </c>
      <c r="C53" s="35" t="str">
        <f t="shared" si="2"/>
        <v/>
      </c>
      <c r="D53" s="21" t="str">
        <f>IF($A53="","",IF(COUNTIF(KEVList,$A53)&gt;0,"Y",IF(ISNUMBER(MATCH(UPPER(IFERROR(INDEX(ImpData,ROW()-1,MATCH(Map_KEV,ImpHdr,0))&amp;"","")),{"Y","YES","TRUE","1"},0)),"Y","N")))</f>
        <v/>
      </c>
      <c r="E53" s="21" t="str">
        <f>IF($A53="","",IF(ISNUMBER(MATCH(UPPER(IFERROR(INDEX(ImpData,ROW()-1,MATCH(Map_Expl,ImpHdr,0))&amp;"","")),{"Y","YES","TRUE","1"},0)),"Y","N"))</f>
        <v/>
      </c>
      <c r="F53" s="21" t="str">
        <f t="shared" si="3"/>
        <v/>
      </c>
      <c r="G53" s="21" t="str">
        <f t="shared" si="4"/>
        <v/>
      </c>
      <c r="H53" s="21" t="str">
        <f t="shared" si="5"/>
        <v/>
      </c>
      <c r="I53" s="25" t="str">
        <f t="shared" si="6"/>
        <v/>
      </c>
      <c r="J53" s="25" t="str">
        <f t="shared" si="7"/>
        <v/>
      </c>
      <c r="K53" s="21" t="str">
        <f t="shared" si="8"/>
        <v/>
      </c>
      <c r="L53" s="36" t="str">
        <f t="shared" si="9"/>
        <v/>
      </c>
    </row>
    <row r="54" spans="1:12" x14ac:dyDescent="0.3">
      <c r="A54" s="21" t="str">
        <f t="shared" si="0"/>
        <v/>
      </c>
      <c r="B54" s="21" t="str">
        <f t="shared" si="1"/>
        <v/>
      </c>
      <c r="C54" s="35" t="str">
        <f t="shared" si="2"/>
        <v/>
      </c>
      <c r="D54" s="21" t="str">
        <f>IF($A54="","",IF(COUNTIF(KEVList,$A54)&gt;0,"Y",IF(ISNUMBER(MATCH(UPPER(IFERROR(INDEX(ImpData,ROW()-1,MATCH(Map_KEV,ImpHdr,0))&amp;"","")),{"Y","YES","TRUE","1"},0)),"Y","N")))</f>
        <v/>
      </c>
      <c r="E54" s="21" t="str">
        <f>IF($A54="","",IF(ISNUMBER(MATCH(UPPER(IFERROR(INDEX(ImpData,ROW()-1,MATCH(Map_Expl,ImpHdr,0))&amp;"","")),{"Y","YES","TRUE","1"},0)),"Y","N"))</f>
        <v/>
      </c>
      <c r="F54" s="21" t="str">
        <f t="shared" si="3"/>
        <v/>
      </c>
      <c r="G54" s="21" t="str">
        <f t="shared" si="4"/>
        <v/>
      </c>
      <c r="H54" s="21" t="str">
        <f t="shared" si="5"/>
        <v/>
      </c>
      <c r="I54" s="25" t="str">
        <f t="shared" si="6"/>
        <v/>
      </c>
      <c r="J54" s="25" t="str">
        <f t="shared" si="7"/>
        <v/>
      </c>
      <c r="K54" s="21" t="str">
        <f t="shared" si="8"/>
        <v/>
      </c>
      <c r="L54" s="36" t="str">
        <f t="shared" si="9"/>
        <v/>
      </c>
    </row>
    <row r="55" spans="1:12" x14ac:dyDescent="0.3">
      <c r="A55" s="21" t="str">
        <f t="shared" si="0"/>
        <v/>
      </c>
      <c r="B55" s="21" t="str">
        <f t="shared" si="1"/>
        <v/>
      </c>
      <c r="C55" s="35" t="str">
        <f t="shared" si="2"/>
        <v/>
      </c>
      <c r="D55" s="21" t="str">
        <f>IF($A55="","",IF(COUNTIF(KEVList,$A55)&gt;0,"Y",IF(ISNUMBER(MATCH(UPPER(IFERROR(INDEX(ImpData,ROW()-1,MATCH(Map_KEV,ImpHdr,0))&amp;"","")),{"Y","YES","TRUE","1"},0)),"Y","N")))</f>
        <v/>
      </c>
      <c r="E55" s="21" t="str">
        <f>IF($A55="","",IF(ISNUMBER(MATCH(UPPER(IFERROR(INDEX(ImpData,ROW()-1,MATCH(Map_Expl,ImpHdr,0))&amp;"","")),{"Y","YES","TRUE","1"},0)),"Y","N"))</f>
        <v/>
      </c>
      <c r="F55" s="21" t="str">
        <f t="shared" si="3"/>
        <v/>
      </c>
      <c r="G55" s="21" t="str">
        <f t="shared" si="4"/>
        <v/>
      </c>
      <c r="H55" s="21" t="str">
        <f t="shared" si="5"/>
        <v/>
      </c>
      <c r="I55" s="25" t="str">
        <f t="shared" si="6"/>
        <v/>
      </c>
      <c r="J55" s="25" t="str">
        <f t="shared" si="7"/>
        <v/>
      </c>
      <c r="K55" s="21" t="str">
        <f t="shared" si="8"/>
        <v/>
      </c>
      <c r="L55" s="36" t="str">
        <f t="shared" si="9"/>
        <v/>
      </c>
    </row>
    <row r="56" spans="1:12" x14ac:dyDescent="0.3">
      <c r="A56" s="21" t="str">
        <f t="shared" si="0"/>
        <v/>
      </c>
      <c r="B56" s="21" t="str">
        <f t="shared" si="1"/>
        <v/>
      </c>
      <c r="C56" s="35" t="str">
        <f t="shared" si="2"/>
        <v/>
      </c>
      <c r="D56" s="21" t="str">
        <f>IF($A56="","",IF(COUNTIF(KEVList,$A56)&gt;0,"Y",IF(ISNUMBER(MATCH(UPPER(IFERROR(INDEX(ImpData,ROW()-1,MATCH(Map_KEV,ImpHdr,0))&amp;"","")),{"Y","YES","TRUE","1"},0)),"Y","N")))</f>
        <v/>
      </c>
      <c r="E56" s="21" t="str">
        <f>IF($A56="","",IF(ISNUMBER(MATCH(UPPER(IFERROR(INDEX(ImpData,ROW()-1,MATCH(Map_Expl,ImpHdr,0))&amp;"","")),{"Y","YES","TRUE","1"},0)),"Y","N"))</f>
        <v/>
      </c>
      <c r="F56" s="21" t="str">
        <f t="shared" si="3"/>
        <v/>
      </c>
      <c r="G56" s="21" t="str">
        <f t="shared" si="4"/>
        <v/>
      </c>
      <c r="H56" s="21" t="str">
        <f t="shared" si="5"/>
        <v/>
      </c>
      <c r="I56" s="25" t="str">
        <f t="shared" si="6"/>
        <v/>
      </c>
      <c r="J56" s="25" t="str">
        <f t="shared" si="7"/>
        <v/>
      </c>
      <c r="K56" s="21" t="str">
        <f t="shared" si="8"/>
        <v/>
      </c>
      <c r="L56" s="36" t="str">
        <f t="shared" si="9"/>
        <v/>
      </c>
    </row>
    <row r="57" spans="1:12" x14ac:dyDescent="0.3">
      <c r="A57" s="21" t="str">
        <f t="shared" si="0"/>
        <v/>
      </c>
      <c r="B57" s="21" t="str">
        <f t="shared" si="1"/>
        <v/>
      </c>
      <c r="C57" s="35" t="str">
        <f t="shared" si="2"/>
        <v/>
      </c>
      <c r="D57" s="21" t="str">
        <f>IF($A57="","",IF(COUNTIF(KEVList,$A57)&gt;0,"Y",IF(ISNUMBER(MATCH(UPPER(IFERROR(INDEX(ImpData,ROW()-1,MATCH(Map_KEV,ImpHdr,0))&amp;"","")),{"Y","YES","TRUE","1"},0)),"Y","N")))</f>
        <v/>
      </c>
      <c r="E57" s="21" t="str">
        <f>IF($A57="","",IF(ISNUMBER(MATCH(UPPER(IFERROR(INDEX(ImpData,ROW()-1,MATCH(Map_Expl,ImpHdr,0))&amp;"","")),{"Y","YES","TRUE","1"},0)),"Y","N"))</f>
        <v/>
      </c>
      <c r="F57" s="21" t="str">
        <f t="shared" si="3"/>
        <v/>
      </c>
      <c r="G57" s="21" t="str">
        <f t="shared" si="4"/>
        <v/>
      </c>
      <c r="H57" s="21" t="str">
        <f t="shared" si="5"/>
        <v/>
      </c>
      <c r="I57" s="25" t="str">
        <f t="shared" si="6"/>
        <v/>
      </c>
      <c r="J57" s="25" t="str">
        <f t="shared" si="7"/>
        <v/>
      </c>
      <c r="K57" s="21" t="str">
        <f t="shared" si="8"/>
        <v/>
      </c>
      <c r="L57" s="36" t="str">
        <f t="shared" si="9"/>
        <v/>
      </c>
    </row>
    <row r="58" spans="1:12" x14ac:dyDescent="0.3">
      <c r="A58" s="21" t="str">
        <f t="shared" si="0"/>
        <v/>
      </c>
      <c r="B58" s="21" t="str">
        <f t="shared" si="1"/>
        <v/>
      </c>
      <c r="C58" s="35" t="str">
        <f t="shared" si="2"/>
        <v/>
      </c>
      <c r="D58" s="21" t="str">
        <f>IF($A58="","",IF(COUNTIF(KEVList,$A58)&gt;0,"Y",IF(ISNUMBER(MATCH(UPPER(IFERROR(INDEX(ImpData,ROW()-1,MATCH(Map_KEV,ImpHdr,0))&amp;"","")),{"Y","YES","TRUE","1"},0)),"Y","N")))</f>
        <v/>
      </c>
      <c r="E58" s="21" t="str">
        <f>IF($A58="","",IF(ISNUMBER(MATCH(UPPER(IFERROR(INDEX(ImpData,ROW()-1,MATCH(Map_Expl,ImpHdr,0))&amp;"","")),{"Y","YES","TRUE","1"},0)),"Y","N"))</f>
        <v/>
      </c>
      <c r="F58" s="21" t="str">
        <f t="shared" si="3"/>
        <v/>
      </c>
      <c r="G58" s="21" t="str">
        <f t="shared" si="4"/>
        <v/>
      </c>
      <c r="H58" s="21" t="str">
        <f t="shared" si="5"/>
        <v/>
      </c>
      <c r="I58" s="25" t="str">
        <f t="shared" si="6"/>
        <v/>
      </c>
      <c r="J58" s="25" t="str">
        <f t="shared" si="7"/>
        <v/>
      </c>
      <c r="K58" s="21" t="str">
        <f t="shared" si="8"/>
        <v/>
      </c>
      <c r="L58" s="36" t="str">
        <f t="shared" si="9"/>
        <v/>
      </c>
    </row>
    <row r="59" spans="1:12" x14ac:dyDescent="0.3">
      <c r="A59" s="21" t="str">
        <f t="shared" si="0"/>
        <v/>
      </c>
      <c r="B59" s="21" t="str">
        <f t="shared" si="1"/>
        <v/>
      </c>
      <c r="C59" s="35" t="str">
        <f t="shared" si="2"/>
        <v/>
      </c>
      <c r="D59" s="21" t="str">
        <f>IF($A59="","",IF(COUNTIF(KEVList,$A59)&gt;0,"Y",IF(ISNUMBER(MATCH(UPPER(IFERROR(INDEX(ImpData,ROW()-1,MATCH(Map_KEV,ImpHdr,0))&amp;"","")),{"Y","YES","TRUE","1"},0)),"Y","N")))</f>
        <v/>
      </c>
      <c r="E59" s="21" t="str">
        <f>IF($A59="","",IF(ISNUMBER(MATCH(UPPER(IFERROR(INDEX(ImpData,ROW()-1,MATCH(Map_Expl,ImpHdr,0))&amp;"","")),{"Y","YES","TRUE","1"},0)),"Y","N"))</f>
        <v/>
      </c>
      <c r="F59" s="21" t="str">
        <f t="shared" si="3"/>
        <v/>
      </c>
      <c r="G59" s="21" t="str">
        <f t="shared" si="4"/>
        <v/>
      </c>
      <c r="H59" s="21" t="str">
        <f t="shared" si="5"/>
        <v/>
      </c>
      <c r="I59" s="25" t="str">
        <f t="shared" si="6"/>
        <v/>
      </c>
      <c r="J59" s="25" t="str">
        <f t="shared" si="7"/>
        <v/>
      </c>
      <c r="K59" s="21" t="str">
        <f t="shared" si="8"/>
        <v/>
      </c>
      <c r="L59" s="36" t="str">
        <f t="shared" si="9"/>
        <v/>
      </c>
    </row>
    <row r="60" spans="1:12" x14ac:dyDescent="0.3">
      <c r="A60" s="21" t="str">
        <f t="shared" si="0"/>
        <v/>
      </c>
      <c r="B60" s="21" t="str">
        <f t="shared" si="1"/>
        <v/>
      </c>
      <c r="C60" s="35" t="str">
        <f t="shared" si="2"/>
        <v/>
      </c>
      <c r="D60" s="21" t="str">
        <f>IF($A60="","",IF(COUNTIF(KEVList,$A60)&gt;0,"Y",IF(ISNUMBER(MATCH(UPPER(IFERROR(INDEX(ImpData,ROW()-1,MATCH(Map_KEV,ImpHdr,0))&amp;"","")),{"Y","YES","TRUE","1"},0)),"Y","N")))</f>
        <v/>
      </c>
      <c r="E60" s="21" t="str">
        <f>IF($A60="","",IF(ISNUMBER(MATCH(UPPER(IFERROR(INDEX(ImpData,ROW()-1,MATCH(Map_Expl,ImpHdr,0))&amp;"","")),{"Y","YES","TRUE","1"},0)),"Y","N"))</f>
        <v/>
      </c>
      <c r="F60" s="21" t="str">
        <f t="shared" si="3"/>
        <v/>
      </c>
      <c r="G60" s="21" t="str">
        <f t="shared" si="4"/>
        <v/>
      </c>
      <c r="H60" s="21" t="str">
        <f t="shared" si="5"/>
        <v/>
      </c>
      <c r="I60" s="25" t="str">
        <f t="shared" si="6"/>
        <v/>
      </c>
      <c r="J60" s="25" t="str">
        <f t="shared" si="7"/>
        <v/>
      </c>
      <c r="K60" s="21" t="str">
        <f t="shared" si="8"/>
        <v/>
      </c>
      <c r="L60" s="36" t="str">
        <f t="shared" si="9"/>
        <v/>
      </c>
    </row>
    <row r="61" spans="1:12" x14ac:dyDescent="0.3">
      <c r="A61" s="21" t="str">
        <f t="shared" si="0"/>
        <v/>
      </c>
      <c r="B61" s="21" t="str">
        <f t="shared" si="1"/>
        <v/>
      </c>
      <c r="C61" s="35" t="str">
        <f t="shared" si="2"/>
        <v/>
      </c>
      <c r="D61" s="21" t="str">
        <f>IF($A61="","",IF(COUNTIF(KEVList,$A61)&gt;0,"Y",IF(ISNUMBER(MATCH(UPPER(IFERROR(INDEX(ImpData,ROW()-1,MATCH(Map_KEV,ImpHdr,0))&amp;"","")),{"Y","YES","TRUE","1"},0)),"Y","N")))</f>
        <v/>
      </c>
      <c r="E61" s="21" t="str">
        <f>IF($A61="","",IF(ISNUMBER(MATCH(UPPER(IFERROR(INDEX(ImpData,ROW()-1,MATCH(Map_Expl,ImpHdr,0))&amp;"","")),{"Y","YES","TRUE","1"},0)),"Y","N"))</f>
        <v/>
      </c>
      <c r="F61" s="21" t="str">
        <f t="shared" si="3"/>
        <v/>
      </c>
      <c r="G61" s="21" t="str">
        <f t="shared" si="4"/>
        <v/>
      </c>
      <c r="H61" s="21" t="str">
        <f t="shared" si="5"/>
        <v/>
      </c>
      <c r="I61" s="25" t="str">
        <f t="shared" si="6"/>
        <v/>
      </c>
      <c r="J61" s="25" t="str">
        <f t="shared" si="7"/>
        <v/>
      </c>
      <c r="K61" s="21" t="str">
        <f t="shared" si="8"/>
        <v/>
      </c>
      <c r="L61" s="36" t="str">
        <f t="shared" si="9"/>
        <v/>
      </c>
    </row>
    <row r="62" spans="1:12" x14ac:dyDescent="0.3">
      <c r="A62" s="21" t="str">
        <f t="shared" si="0"/>
        <v/>
      </c>
      <c r="B62" s="21" t="str">
        <f t="shared" si="1"/>
        <v/>
      </c>
      <c r="C62" s="35" t="str">
        <f t="shared" si="2"/>
        <v/>
      </c>
      <c r="D62" s="21" t="str">
        <f>IF($A62="","",IF(COUNTIF(KEVList,$A62)&gt;0,"Y",IF(ISNUMBER(MATCH(UPPER(IFERROR(INDEX(ImpData,ROW()-1,MATCH(Map_KEV,ImpHdr,0))&amp;"","")),{"Y","YES","TRUE","1"},0)),"Y","N")))</f>
        <v/>
      </c>
      <c r="E62" s="21" t="str">
        <f>IF($A62="","",IF(ISNUMBER(MATCH(UPPER(IFERROR(INDEX(ImpData,ROW()-1,MATCH(Map_Expl,ImpHdr,0))&amp;"","")),{"Y","YES","TRUE","1"},0)),"Y","N"))</f>
        <v/>
      </c>
      <c r="F62" s="21" t="str">
        <f t="shared" si="3"/>
        <v/>
      </c>
      <c r="G62" s="21" t="str">
        <f t="shared" si="4"/>
        <v/>
      </c>
      <c r="H62" s="21" t="str">
        <f t="shared" si="5"/>
        <v/>
      </c>
      <c r="I62" s="25" t="str">
        <f t="shared" si="6"/>
        <v/>
      </c>
      <c r="J62" s="25" t="str">
        <f t="shared" si="7"/>
        <v/>
      </c>
      <c r="K62" s="21" t="str">
        <f t="shared" si="8"/>
        <v/>
      </c>
      <c r="L62" s="36" t="str">
        <f t="shared" si="9"/>
        <v/>
      </c>
    </row>
    <row r="63" spans="1:12" x14ac:dyDescent="0.3">
      <c r="A63" s="21" t="str">
        <f t="shared" si="0"/>
        <v/>
      </c>
      <c r="B63" s="21" t="str">
        <f t="shared" si="1"/>
        <v/>
      </c>
      <c r="C63" s="35" t="str">
        <f t="shared" si="2"/>
        <v/>
      </c>
      <c r="D63" s="21" t="str">
        <f>IF($A63="","",IF(COUNTIF(KEVList,$A63)&gt;0,"Y",IF(ISNUMBER(MATCH(UPPER(IFERROR(INDEX(ImpData,ROW()-1,MATCH(Map_KEV,ImpHdr,0))&amp;"","")),{"Y","YES","TRUE","1"},0)),"Y","N")))</f>
        <v/>
      </c>
      <c r="E63" s="21" t="str">
        <f>IF($A63="","",IF(ISNUMBER(MATCH(UPPER(IFERROR(INDEX(ImpData,ROW()-1,MATCH(Map_Expl,ImpHdr,0))&amp;"","")),{"Y","YES","TRUE","1"},0)),"Y","N"))</f>
        <v/>
      </c>
      <c r="F63" s="21" t="str">
        <f t="shared" si="3"/>
        <v/>
      </c>
      <c r="G63" s="21" t="str">
        <f t="shared" si="4"/>
        <v/>
      </c>
      <c r="H63" s="21" t="str">
        <f t="shared" si="5"/>
        <v/>
      </c>
      <c r="I63" s="25" t="str">
        <f t="shared" si="6"/>
        <v/>
      </c>
      <c r="J63" s="25" t="str">
        <f t="shared" si="7"/>
        <v/>
      </c>
      <c r="K63" s="21" t="str">
        <f t="shared" si="8"/>
        <v/>
      </c>
      <c r="L63" s="36" t="str">
        <f t="shared" si="9"/>
        <v/>
      </c>
    </row>
    <row r="64" spans="1:12" x14ac:dyDescent="0.3">
      <c r="A64" s="21" t="str">
        <f t="shared" si="0"/>
        <v/>
      </c>
      <c r="B64" s="21" t="str">
        <f t="shared" si="1"/>
        <v/>
      </c>
      <c r="C64" s="35" t="str">
        <f t="shared" si="2"/>
        <v/>
      </c>
      <c r="D64" s="21" t="str">
        <f>IF($A64="","",IF(COUNTIF(KEVList,$A64)&gt;0,"Y",IF(ISNUMBER(MATCH(UPPER(IFERROR(INDEX(ImpData,ROW()-1,MATCH(Map_KEV,ImpHdr,0))&amp;"","")),{"Y","YES","TRUE","1"},0)),"Y","N")))</f>
        <v/>
      </c>
      <c r="E64" s="21" t="str">
        <f>IF($A64="","",IF(ISNUMBER(MATCH(UPPER(IFERROR(INDEX(ImpData,ROW()-1,MATCH(Map_Expl,ImpHdr,0))&amp;"","")),{"Y","YES","TRUE","1"},0)),"Y","N"))</f>
        <v/>
      </c>
      <c r="F64" s="21" t="str">
        <f t="shared" si="3"/>
        <v/>
      </c>
      <c r="G64" s="21" t="str">
        <f t="shared" si="4"/>
        <v/>
      </c>
      <c r="H64" s="21" t="str">
        <f t="shared" si="5"/>
        <v/>
      </c>
      <c r="I64" s="25" t="str">
        <f t="shared" si="6"/>
        <v/>
      </c>
      <c r="J64" s="25" t="str">
        <f t="shared" si="7"/>
        <v/>
      </c>
      <c r="K64" s="21" t="str">
        <f t="shared" si="8"/>
        <v/>
      </c>
      <c r="L64" s="36" t="str">
        <f t="shared" si="9"/>
        <v/>
      </c>
    </row>
    <row r="65" spans="1:12" x14ac:dyDescent="0.3">
      <c r="A65" s="21" t="str">
        <f t="shared" si="0"/>
        <v/>
      </c>
      <c r="B65" s="21" t="str">
        <f t="shared" si="1"/>
        <v/>
      </c>
      <c r="C65" s="35" t="str">
        <f t="shared" si="2"/>
        <v/>
      </c>
      <c r="D65" s="21" t="str">
        <f>IF($A65="","",IF(COUNTIF(KEVList,$A65)&gt;0,"Y",IF(ISNUMBER(MATCH(UPPER(IFERROR(INDEX(ImpData,ROW()-1,MATCH(Map_KEV,ImpHdr,0))&amp;"","")),{"Y","YES","TRUE","1"},0)),"Y","N")))</f>
        <v/>
      </c>
      <c r="E65" s="21" t="str">
        <f>IF($A65="","",IF(ISNUMBER(MATCH(UPPER(IFERROR(INDEX(ImpData,ROW()-1,MATCH(Map_Expl,ImpHdr,0))&amp;"","")),{"Y","YES","TRUE","1"},0)),"Y","N"))</f>
        <v/>
      </c>
      <c r="F65" s="21" t="str">
        <f t="shared" si="3"/>
        <v/>
      </c>
      <c r="G65" s="21" t="str">
        <f t="shared" si="4"/>
        <v/>
      </c>
      <c r="H65" s="21" t="str">
        <f t="shared" si="5"/>
        <v/>
      </c>
      <c r="I65" s="25" t="str">
        <f t="shared" si="6"/>
        <v/>
      </c>
      <c r="J65" s="25" t="str">
        <f t="shared" si="7"/>
        <v/>
      </c>
      <c r="K65" s="21" t="str">
        <f t="shared" si="8"/>
        <v/>
      </c>
      <c r="L65" s="36" t="str">
        <f t="shared" si="9"/>
        <v/>
      </c>
    </row>
    <row r="66" spans="1:12" x14ac:dyDescent="0.3">
      <c r="A66" s="21" t="str">
        <f t="shared" ref="A66:A129" si="10">IFERROR(IF(INDEX(ImpData,ROW()-1,MATCH(Map_CVE,ImpHdr,0))="","",INDEX(ImpData,ROW()-1,MATCH(Map_CVE,ImpHdr,0))),"")</f>
        <v/>
      </c>
      <c r="B66" s="21" t="str">
        <f t="shared" ref="B66:B129" si="11">IF($A66="","",IFERROR(VALUE(INDEX(ImpData,ROW()-1,MATCH(Map_CVSS,ImpHdr,0))),""))</f>
        <v/>
      </c>
      <c r="C66" s="35" t="str">
        <f t="shared" ref="C66:C129" si="12">IF($A66="","",IFERROR(VALUE(INDEX(ImpData,ROW()-1,MATCH(Map_EPSS,ImpHdr,0))),IFERROR(VLOOKUP($A66,EPSSList,2,FALSE),"")))</f>
        <v/>
      </c>
      <c r="D66" s="21" t="str">
        <f>IF($A66="","",IF(COUNTIF(KEVList,$A66)&gt;0,"Y",IF(ISNUMBER(MATCH(UPPER(IFERROR(INDEX(ImpData,ROW()-1,MATCH(Map_KEV,ImpHdr,0))&amp;"","")),{"Y","YES","TRUE","1"},0)),"Y","N")))</f>
        <v/>
      </c>
      <c r="E66" s="21" t="str">
        <f>IF($A66="","",IF(ISNUMBER(MATCH(UPPER(IFERROR(INDEX(ImpData,ROW()-1,MATCH(Map_Expl,ImpHdr,0))&amp;"","")),{"Y","YES","TRUE","1"},0)),"Y","N"))</f>
        <v/>
      </c>
      <c r="F66" s="21" t="str">
        <f t="shared" ref="F66:F129" si="13">IF($A66="","",IFERROR(VLOOKUP($K66,AssetList,2,FALSE),""))</f>
        <v/>
      </c>
      <c r="G66" s="21" t="str">
        <f t="shared" ref="G66:G129" si="14">IF($A66="","",IFERROR(VLOOKUP($K66,AssetList,3,FALSE),""))</f>
        <v/>
      </c>
      <c r="H66" s="21" t="str">
        <f t="shared" ref="H66:H129" si="15">IF($A66="","","N")</f>
        <v/>
      </c>
      <c r="I66" s="25" t="str">
        <f t="shared" ref="I66:I129" si="16">IF($A66="","",IFERROR(IF(INDEX(ImpData,ROW()-1,MATCH(Map_First,ImpHdr,0))="","",INDEX(ImpData,ROW()-1,MATCH(Map_First,ImpHdr,0))+0),""))</f>
        <v/>
      </c>
      <c r="J66" s="25" t="str">
        <f t="shared" ref="J66:J129" si="17">IF($A66="","",IFERROR(IF(INDEX(ImpData,ROW()-1,MATCH(Map_Fixed,ImpHdr,0))="","",INDEX(ImpData,ROW()-1,MATCH(Map_Fixed,ImpHdr,0))+0),""))</f>
        <v/>
      </c>
      <c r="K66" s="21" t="str">
        <f t="shared" ref="K66:K129" si="18">IF($A66="","",IFERROR(INDEX(ImpData,ROW()-1,MATCH(Map_Host,ImpHdr,0)),""))</f>
        <v/>
      </c>
      <c r="L66" s="36" t="str">
        <f t="shared" ref="L66:L129" si="19">IF($A66="","",IF($K66="","No asset column mapped",IF(OR($F66="",$G66=""),"Add to Assets tab: "&amp;$K66,IF($B66="","CVSS missing",""))))</f>
        <v/>
      </c>
    </row>
    <row r="67" spans="1:12" x14ac:dyDescent="0.3">
      <c r="A67" s="21" t="str">
        <f t="shared" si="10"/>
        <v/>
      </c>
      <c r="B67" s="21" t="str">
        <f t="shared" si="11"/>
        <v/>
      </c>
      <c r="C67" s="35" t="str">
        <f t="shared" si="12"/>
        <v/>
      </c>
      <c r="D67" s="21" t="str">
        <f>IF($A67="","",IF(COUNTIF(KEVList,$A67)&gt;0,"Y",IF(ISNUMBER(MATCH(UPPER(IFERROR(INDEX(ImpData,ROW()-1,MATCH(Map_KEV,ImpHdr,0))&amp;"","")),{"Y","YES","TRUE","1"},0)),"Y","N")))</f>
        <v/>
      </c>
      <c r="E67" s="21" t="str">
        <f>IF($A67="","",IF(ISNUMBER(MATCH(UPPER(IFERROR(INDEX(ImpData,ROW()-1,MATCH(Map_Expl,ImpHdr,0))&amp;"","")),{"Y","YES","TRUE","1"},0)),"Y","N"))</f>
        <v/>
      </c>
      <c r="F67" s="21" t="str">
        <f t="shared" si="13"/>
        <v/>
      </c>
      <c r="G67" s="21" t="str">
        <f t="shared" si="14"/>
        <v/>
      </c>
      <c r="H67" s="21" t="str">
        <f t="shared" si="15"/>
        <v/>
      </c>
      <c r="I67" s="25" t="str">
        <f t="shared" si="16"/>
        <v/>
      </c>
      <c r="J67" s="25" t="str">
        <f t="shared" si="17"/>
        <v/>
      </c>
      <c r="K67" s="21" t="str">
        <f t="shared" si="18"/>
        <v/>
      </c>
      <c r="L67" s="36" t="str">
        <f t="shared" si="19"/>
        <v/>
      </c>
    </row>
    <row r="68" spans="1:12" x14ac:dyDescent="0.3">
      <c r="A68" s="21" t="str">
        <f t="shared" si="10"/>
        <v/>
      </c>
      <c r="B68" s="21" t="str">
        <f t="shared" si="11"/>
        <v/>
      </c>
      <c r="C68" s="35" t="str">
        <f t="shared" si="12"/>
        <v/>
      </c>
      <c r="D68" s="21" t="str">
        <f>IF($A68="","",IF(COUNTIF(KEVList,$A68)&gt;0,"Y",IF(ISNUMBER(MATCH(UPPER(IFERROR(INDEX(ImpData,ROW()-1,MATCH(Map_KEV,ImpHdr,0))&amp;"","")),{"Y","YES","TRUE","1"},0)),"Y","N")))</f>
        <v/>
      </c>
      <c r="E68" s="21" t="str">
        <f>IF($A68="","",IF(ISNUMBER(MATCH(UPPER(IFERROR(INDEX(ImpData,ROW()-1,MATCH(Map_Expl,ImpHdr,0))&amp;"","")),{"Y","YES","TRUE","1"},0)),"Y","N"))</f>
        <v/>
      </c>
      <c r="F68" s="21" t="str">
        <f t="shared" si="13"/>
        <v/>
      </c>
      <c r="G68" s="21" t="str">
        <f t="shared" si="14"/>
        <v/>
      </c>
      <c r="H68" s="21" t="str">
        <f t="shared" si="15"/>
        <v/>
      </c>
      <c r="I68" s="25" t="str">
        <f t="shared" si="16"/>
        <v/>
      </c>
      <c r="J68" s="25" t="str">
        <f t="shared" si="17"/>
        <v/>
      </c>
      <c r="K68" s="21" t="str">
        <f t="shared" si="18"/>
        <v/>
      </c>
      <c r="L68" s="36" t="str">
        <f t="shared" si="19"/>
        <v/>
      </c>
    </row>
    <row r="69" spans="1:12" x14ac:dyDescent="0.3">
      <c r="A69" s="21" t="str">
        <f t="shared" si="10"/>
        <v/>
      </c>
      <c r="B69" s="21" t="str">
        <f t="shared" si="11"/>
        <v/>
      </c>
      <c r="C69" s="35" t="str">
        <f t="shared" si="12"/>
        <v/>
      </c>
      <c r="D69" s="21" t="str">
        <f>IF($A69="","",IF(COUNTIF(KEVList,$A69)&gt;0,"Y",IF(ISNUMBER(MATCH(UPPER(IFERROR(INDEX(ImpData,ROW()-1,MATCH(Map_KEV,ImpHdr,0))&amp;"","")),{"Y","YES","TRUE","1"},0)),"Y","N")))</f>
        <v/>
      </c>
      <c r="E69" s="21" t="str">
        <f>IF($A69="","",IF(ISNUMBER(MATCH(UPPER(IFERROR(INDEX(ImpData,ROW()-1,MATCH(Map_Expl,ImpHdr,0))&amp;"","")),{"Y","YES","TRUE","1"},0)),"Y","N"))</f>
        <v/>
      </c>
      <c r="F69" s="21" t="str">
        <f t="shared" si="13"/>
        <v/>
      </c>
      <c r="G69" s="21" t="str">
        <f t="shared" si="14"/>
        <v/>
      </c>
      <c r="H69" s="21" t="str">
        <f t="shared" si="15"/>
        <v/>
      </c>
      <c r="I69" s="25" t="str">
        <f t="shared" si="16"/>
        <v/>
      </c>
      <c r="J69" s="25" t="str">
        <f t="shared" si="17"/>
        <v/>
      </c>
      <c r="K69" s="21" t="str">
        <f t="shared" si="18"/>
        <v/>
      </c>
      <c r="L69" s="36" t="str">
        <f t="shared" si="19"/>
        <v/>
      </c>
    </row>
    <row r="70" spans="1:12" x14ac:dyDescent="0.3">
      <c r="A70" s="21" t="str">
        <f t="shared" si="10"/>
        <v/>
      </c>
      <c r="B70" s="21" t="str">
        <f t="shared" si="11"/>
        <v/>
      </c>
      <c r="C70" s="35" t="str">
        <f t="shared" si="12"/>
        <v/>
      </c>
      <c r="D70" s="21" t="str">
        <f>IF($A70="","",IF(COUNTIF(KEVList,$A70)&gt;0,"Y",IF(ISNUMBER(MATCH(UPPER(IFERROR(INDEX(ImpData,ROW()-1,MATCH(Map_KEV,ImpHdr,0))&amp;"","")),{"Y","YES","TRUE","1"},0)),"Y","N")))</f>
        <v/>
      </c>
      <c r="E70" s="21" t="str">
        <f>IF($A70="","",IF(ISNUMBER(MATCH(UPPER(IFERROR(INDEX(ImpData,ROW()-1,MATCH(Map_Expl,ImpHdr,0))&amp;"","")),{"Y","YES","TRUE","1"},0)),"Y","N"))</f>
        <v/>
      </c>
      <c r="F70" s="21" t="str">
        <f t="shared" si="13"/>
        <v/>
      </c>
      <c r="G70" s="21" t="str">
        <f t="shared" si="14"/>
        <v/>
      </c>
      <c r="H70" s="21" t="str">
        <f t="shared" si="15"/>
        <v/>
      </c>
      <c r="I70" s="25" t="str">
        <f t="shared" si="16"/>
        <v/>
      </c>
      <c r="J70" s="25" t="str">
        <f t="shared" si="17"/>
        <v/>
      </c>
      <c r="K70" s="21" t="str">
        <f t="shared" si="18"/>
        <v/>
      </c>
      <c r="L70" s="36" t="str">
        <f t="shared" si="19"/>
        <v/>
      </c>
    </row>
    <row r="71" spans="1:12" x14ac:dyDescent="0.3">
      <c r="A71" s="21" t="str">
        <f t="shared" si="10"/>
        <v/>
      </c>
      <c r="B71" s="21" t="str">
        <f t="shared" si="11"/>
        <v/>
      </c>
      <c r="C71" s="35" t="str">
        <f t="shared" si="12"/>
        <v/>
      </c>
      <c r="D71" s="21" t="str">
        <f>IF($A71="","",IF(COUNTIF(KEVList,$A71)&gt;0,"Y",IF(ISNUMBER(MATCH(UPPER(IFERROR(INDEX(ImpData,ROW()-1,MATCH(Map_KEV,ImpHdr,0))&amp;"","")),{"Y","YES","TRUE","1"},0)),"Y","N")))</f>
        <v/>
      </c>
      <c r="E71" s="21" t="str">
        <f>IF($A71="","",IF(ISNUMBER(MATCH(UPPER(IFERROR(INDEX(ImpData,ROW()-1,MATCH(Map_Expl,ImpHdr,0))&amp;"","")),{"Y","YES","TRUE","1"},0)),"Y","N"))</f>
        <v/>
      </c>
      <c r="F71" s="21" t="str">
        <f t="shared" si="13"/>
        <v/>
      </c>
      <c r="G71" s="21" t="str">
        <f t="shared" si="14"/>
        <v/>
      </c>
      <c r="H71" s="21" t="str">
        <f t="shared" si="15"/>
        <v/>
      </c>
      <c r="I71" s="25" t="str">
        <f t="shared" si="16"/>
        <v/>
      </c>
      <c r="J71" s="25" t="str">
        <f t="shared" si="17"/>
        <v/>
      </c>
      <c r="K71" s="21" t="str">
        <f t="shared" si="18"/>
        <v/>
      </c>
      <c r="L71" s="36" t="str">
        <f t="shared" si="19"/>
        <v/>
      </c>
    </row>
    <row r="72" spans="1:12" x14ac:dyDescent="0.3">
      <c r="A72" s="21" t="str">
        <f t="shared" si="10"/>
        <v/>
      </c>
      <c r="B72" s="21" t="str">
        <f t="shared" si="11"/>
        <v/>
      </c>
      <c r="C72" s="35" t="str">
        <f t="shared" si="12"/>
        <v/>
      </c>
      <c r="D72" s="21" t="str">
        <f>IF($A72="","",IF(COUNTIF(KEVList,$A72)&gt;0,"Y",IF(ISNUMBER(MATCH(UPPER(IFERROR(INDEX(ImpData,ROW()-1,MATCH(Map_KEV,ImpHdr,0))&amp;"","")),{"Y","YES","TRUE","1"},0)),"Y","N")))</f>
        <v/>
      </c>
      <c r="E72" s="21" t="str">
        <f>IF($A72="","",IF(ISNUMBER(MATCH(UPPER(IFERROR(INDEX(ImpData,ROW()-1,MATCH(Map_Expl,ImpHdr,0))&amp;"","")),{"Y","YES","TRUE","1"},0)),"Y","N"))</f>
        <v/>
      </c>
      <c r="F72" s="21" t="str">
        <f t="shared" si="13"/>
        <v/>
      </c>
      <c r="G72" s="21" t="str">
        <f t="shared" si="14"/>
        <v/>
      </c>
      <c r="H72" s="21" t="str">
        <f t="shared" si="15"/>
        <v/>
      </c>
      <c r="I72" s="25" t="str">
        <f t="shared" si="16"/>
        <v/>
      </c>
      <c r="J72" s="25" t="str">
        <f t="shared" si="17"/>
        <v/>
      </c>
      <c r="K72" s="21" t="str">
        <f t="shared" si="18"/>
        <v/>
      </c>
      <c r="L72" s="36" t="str">
        <f t="shared" si="19"/>
        <v/>
      </c>
    </row>
    <row r="73" spans="1:12" x14ac:dyDescent="0.3">
      <c r="A73" s="21" t="str">
        <f t="shared" si="10"/>
        <v/>
      </c>
      <c r="B73" s="21" t="str">
        <f t="shared" si="11"/>
        <v/>
      </c>
      <c r="C73" s="35" t="str">
        <f t="shared" si="12"/>
        <v/>
      </c>
      <c r="D73" s="21" t="str">
        <f>IF($A73="","",IF(COUNTIF(KEVList,$A73)&gt;0,"Y",IF(ISNUMBER(MATCH(UPPER(IFERROR(INDEX(ImpData,ROW()-1,MATCH(Map_KEV,ImpHdr,0))&amp;"","")),{"Y","YES","TRUE","1"},0)),"Y","N")))</f>
        <v/>
      </c>
      <c r="E73" s="21" t="str">
        <f>IF($A73="","",IF(ISNUMBER(MATCH(UPPER(IFERROR(INDEX(ImpData,ROW()-1,MATCH(Map_Expl,ImpHdr,0))&amp;"","")),{"Y","YES","TRUE","1"},0)),"Y","N"))</f>
        <v/>
      </c>
      <c r="F73" s="21" t="str">
        <f t="shared" si="13"/>
        <v/>
      </c>
      <c r="G73" s="21" t="str">
        <f t="shared" si="14"/>
        <v/>
      </c>
      <c r="H73" s="21" t="str">
        <f t="shared" si="15"/>
        <v/>
      </c>
      <c r="I73" s="25" t="str">
        <f t="shared" si="16"/>
        <v/>
      </c>
      <c r="J73" s="25" t="str">
        <f t="shared" si="17"/>
        <v/>
      </c>
      <c r="K73" s="21" t="str">
        <f t="shared" si="18"/>
        <v/>
      </c>
      <c r="L73" s="36" t="str">
        <f t="shared" si="19"/>
        <v/>
      </c>
    </row>
    <row r="74" spans="1:12" x14ac:dyDescent="0.3">
      <c r="A74" s="21" t="str">
        <f t="shared" si="10"/>
        <v/>
      </c>
      <c r="B74" s="21" t="str">
        <f t="shared" si="11"/>
        <v/>
      </c>
      <c r="C74" s="35" t="str">
        <f t="shared" si="12"/>
        <v/>
      </c>
      <c r="D74" s="21" t="str">
        <f>IF($A74="","",IF(COUNTIF(KEVList,$A74)&gt;0,"Y",IF(ISNUMBER(MATCH(UPPER(IFERROR(INDEX(ImpData,ROW()-1,MATCH(Map_KEV,ImpHdr,0))&amp;"","")),{"Y","YES","TRUE","1"},0)),"Y","N")))</f>
        <v/>
      </c>
      <c r="E74" s="21" t="str">
        <f>IF($A74="","",IF(ISNUMBER(MATCH(UPPER(IFERROR(INDEX(ImpData,ROW()-1,MATCH(Map_Expl,ImpHdr,0))&amp;"","")),{"Y","YES","TRUE","1"},0)),"Y","N"))</f>
        <v/>
      </c>
      <c r="F74" s="21" t="str">
        <f t="shared" si="13"/>
        <v/>
      </c>
      <c r="G74" s="21" t="str">
        <f t="shared" si="14"/>
        <v/>
      </c>
      <c r="H74" s="21" t="str">
        <f t="shared" si="15"/>
        <v/>
      </c>
      <c r="I74" s="25" t="str">
        <f t="shared" si="16"/>
        <v/>
      </c>
      <c r="J74" s="25" t="str">
        <f t="shared" si="17"/>
        <v/>
      </c>
      <c r="K74" s="21" t="str">
        <f t="shared" si="18"/>
        <v/>
      </c>
      <c r="L74" s="36" t="str">
        <f t="shared" si="19"/>
        <v/>
      </c>
    </row>
    <row r="75" spans="1:12" x14ac:dyDescent="0.3">
      <c r="A75" s="21" t="str">
        <f t="shared" si="10"/>
        <v/>
      </c>
      <c r="B75" s="21" t="str">
        <f t="shared" si="11"/>
        <v/>
      </c>
      <c r="C75" s="35" t="str">
        <f t="shared" si="12"/>
        <v/>
      </c>
      <c r="D75" s="21" t="str">
        <f>IF($A75="","",IF(COUNTIF(KEVList,$A75)&gt;0,"Y",IF(ISNUMBER(MATCH(UPPER(IFERROR(INDEX(ImpData,ROW()-1,MATCH(Map_KEV,ImpHdr,0))&amp;"","")),{"Y","YES","TRUE","1"},0)),"Y","N")))</f>
        <v/>
      </c>
      <c r="E75" s="21" t="str">
        <f>IF($A75="","",IF(ISNUMBER(MATCH(UPPER(IFERROR(INDEX(ImpData,ROW()-1,MATCH(Map_Expl,ImpHdr,0))&amp;"","")),{"Y","YES","TRUE","1"},0)),"Y","N"))</f>
        <v/>
      </c>
      <c r="F75" s="21" t="str">
        <f t="shared" si="13"/>
        <v/>
      </c>
      <c r="G75" s="21" t="str">
        <f t="shared" si="14"/>
        <v/>
      </c>
      <c r="H75" s="21" t="str">
        <f t="shared" si="15"/>
        <v/>
      </c>
      <c r="I75" s="25" t="str">
        <f t="shared" si="16"/>
        <v/>
      </c>
      <c r="J75" s="25" t="str">
        <f t="shared" si="17"/>
        <v/>
      </c>
      <c r="K75" s="21" t="str">
        <f t="shared" si="18"/>
        <v/>
      </c>
      <c r="L75" s="36" t="str">
        <f t="shared" si="19"/>
        <v/>
      </c>
    </row>
    <row r="76" spans="1:12" x14ac:dyDescent="0.3">
      <c r="A76" s="21" t="str">
        <f t="shared" si="10"/>
        <v/>
      </c>
      <c r="B76" s="21" t="str">
        <f t="shared" si="11"/>
        <v/>
      </c>
      <c r="C76" s="35" t="str">
        <f t="shared" si="12"/>
        <v/>
      </c>
      <c r="D76" s="21" t="str">
        <f>IF($A76="","",IF(COUNTIF(KEVList,$A76)&gt;0,"Y",IF(ISNUMBER(MATCH(UPPER(IFERROR(INDEX(ImpData,ROW()-1,MATCH(Map_KEV,ImpHdr,0))&amp;"","")),{"Y","YES","TRUE","1"},0)),"Y","N")))</f>
        <v/>
      </c>
      <c r="E76" s="21" t="str">
        <f>IF($A76="","",IF(ISNUMBER(MATCH(UPPER(IFERROR(INDEX(ImpData,ROW()-1,MATCH(Map_Expl,ImpHdr,0))&amp;"","")),{"Y","YES","TRUE","1"},0)),"Y","N"))</f>
        <v/>
      </c>
      <c r="F76" s="21" t="str">
        <f t="shared" si="13"/>
        <v/>
      </c>
      <c r="G76" s="21" t="str">
        <f t="shared" si="14"/>
        <v/>
      </c>
      <c r="H76" s="21" t="str">
        <f t="shared" si="15"/>
        <v/>
      </c>
      <c r="I76" s="25" t="str">
        <f t="shared" si="16"/>
        <v/>
      </c>
      <c r="J76" s="25" t="str">
        <f t="shared" si="17"/>
        <v/>
      </c>
      <c r="K76" s="21" t="str">
        <f t="shared" si="18"/>
        <v/>
      </c>
      <c r="L76" s="36" t="str">
        <f t="shared" si="19"/>
        <v/>
      </c>
    </row>
    <row r="77" spans="1:12" x14ac:dyDescent="0.3">
      <c r="A77" s="21" t="str">
        <f t="shared" si="10"/>
        <v/>
      </c>
      <c r="B77" s="21" t="str">
        <f t="shared" si="11"/>
        <v/>
      </c>
      <c r="C77" s="35" t="str">
        <f t="shared" si="12"/>
        <v/>
      </c>
      <c r="D77" s="21" t="str">
        <f>IF($A77="","",IF(COUNTIF(KEVList,$A77)&gt;0,"Y",IF(ISNUMBER(MATCH(UPPER(IFERROR(INDEX(ImpData,ROW()-1,MATCH(Map_KEV,ImpHdr,0))&amp;"","")),{"Y","YES","TRUE","1"},0)),"Y","N")))</f>
        <v/>
      </c>
      <c r="E77" s="21" t="str">
        <f>IF($A77="","",IF(ISNUMBER(MATCH(UPPER(IFERROR(INDEX(ImpData,ROW()-1,MATCH(Map_Expl,ImpHdr,0))&amp;"","")),{"Y","YES","TRUE","1"},0)),"Y","N"))</f>
        <v/>
      </c>
      <c r="F77" s="21" t="str">
        <f t="shared" si="13"/>
        <v/>
      </c>
      <c r="G77" s="21" t="str">
        <f t="shared" si="14"/>
        <v/>
      </c>
      <c r="H77" s="21" t="str">
        <f t="shared" si="15"/>
        <v/>
      </c>
      <c r="I77" s="25" t="str">
        <f t="shared" si="16"/>
        <v/>
      </c>
      <c r="J77" s="25" t="str">
        <f t="shared" si="17"/>
        <v/>
      </c>
      <c r="K77" s="21" t="str">
        <f t="shared" si="18"/>
        <v/>
      </c>
      <c r="L77" s="36" t="str">
        <f t="shared" si="19"/>
        <v/>
      </c>
    </row>
    <row r="78" spans="1:12" x14ac:dyDescent="0.3">
      <c r="A78" s="21" t="str">
        <f t="shared" si="10"/>
        <v/>
      </c>
      <c r="B78" s="21" t="str">
        <f t="shared" si="11"/>
        <v/>
      </c>
      <c r="C78" s="35" t="str">
        <f t="shared" si="12"/>
        <v/>
      </c>
      <c r="D78" s="21" t="str">
        <f>IF($A78="","",IF(COUNTIF(KEVList,$A78)&gt;0,"Y",IF(ISNUMBER(MATCH(UPPER(IFERROR(INDEX(ImpData,ROW()-1,MATCH(Map_KEV,ImpHdr,0))&amp;"","")),{"Y","YES","TRUE","1"},0)),"Y","N")))</f>
        <v/>
      </c>
      <c r="E78" s="21" t="str">
        <f>IF($A78="","",IF(ISNUMBER(MATCH(UPPER(IFERROR(INDEX(ImpData,ROW()-1,MATCH(Map_Expl,ImpHdr,0))&amp;"","")),{"Y","YES","TRUE","1"},0)),"Y","N"))</f>
        <v/>
      </c>
      <c r="F78" s="21" t="str">
        <f t="shared" si="13"/>
        <v/>
      </c>
      <c r="G78" s="21" t="str">
        <f t="shared" si="14"/>
        <v/>
      </c>
      <c r="H78" s="21" t="str">
        <f t="shared" si="15"/>
        <v/>
      </c>
      <c r="I78" s="25" t="str">
        <f t="shared" si="16"/>
        <v/>
      </c>
      <c r="J78" s="25" t="str">
        <f t="shared" si="17"/>
        <v/>
      </c>
      <c r="K78" s="21" t="str">
        <f t="shared" si="18"/>
        <v/>
      </c>
      <c r="L78" s="36" t="str">
        <f t="shared" si="19"/>
        <v/>
      </c>
    </row>
    <row r="79" spans="1:12" x14ac:dyDescent="0.3">
      <c r="A79" s="21" t="str">
        <f t="shared" si="10"/>
        <v/>
      </c>
      <c r="B79" s="21" t="str">
        <f t="shared" si="11"/>
        <v/>
      </c>
      <c r="C79" s="35" t="str">
        <f t="shared" si="12"/>
        <v/>
      </c>
      <c r="D79" s="21" t="str">
        <f>IF($A79="","",IF(COUNTIF(KEVList,$A79)&gt;0,"Y",IF(ISNUMBER(MATCH(UPPER(IFERROR(INDEX(ImpData,ROW()-1,MATCH(Map_KEV,ImpHdr,0))&amp;"","")),{"Y","YES","TRUE","1"},0)),"Y","N")))</f>
        <v/>
      </c>
      <c r="E79" s="21" t="str">
        <f>IF($A79="","",IF(ISNUMBER(MATCH(UPPER(IFERROR(INDEX(ImpData,ROW()-1,MATCH(Map_Expl,ImpHdr,0))&amp;"","")),{"Y","YES","TRUE","1"},0)),"Y","N"))</f>
        <v/>
      </c>
      <c r="F79" s="21" t="str">
        <f t="shared" si="13"/>
        <v/>
      </c>
      <c r="G79" s="21" t="str">
        <f t="shared" si="14"/>
        <v/>
      </c>
      <c r="H79" s="21" t="str">
        <f t="shared" si="15"/>
        <v/>
      </c>
      <c r="I79" s="25" t="str">
        <f t="shared" si="16"/>
        <v/>
      </c>
      <c r="J79" s="25" t="str">
        <f t="shared" si="17"/>
        <v/>
      </c>
      <c r="K79" s="21" t="str">
        <f t="shared" si="18"/>
        <v/>
      </c>
      <c r="L79" s="36" t="str">
        <f t="shared" si="19"/>
        <v/>
      </c>
    </row>
    <row r="80" spans="1:12" x14ac:dyDescent="0.3">
      <c r="A80" s="21" t="str">
        <f t="shared" si="10"/>
        <v/>
      </c>
      <c r="B80" s="21" t="str">
        <f t="shared" si="11"/>
        <v/>
      </c>
      <c r="C80" s="35" t="str">
        <f t="shared" si="12"/>
        <v/>
      </c>
      <c r="D80" s="21" t="str">
        <f>IF($A80="","",IF(COUNTIF(KEVList,$A80)&gt;0,"Y",IF(ISNUMBER(MATCH(UPPER(IFERROR(INDEX(ImpData,ROW()-1,MATCH(Map_KEV,ImpHdr,0))&amp;"","")),{"Y","YES","TRUE","1"},0)),"Y","N")))</f>
        <v/>
      </c>
      <c r="E80" s="21" t="str">
        <f>IF($A80="","",IF(ISNUMBER(MATCH(UPPER(IFERROR(INDEX(ImpData,ROW()-1,MATCH(Map_Expl,ImpHdr,0))&amp;"","")),{"Y","YES","TRUE","1"},0)),"Y","N"))</f>
        <v/>
      </c>
      <c r="F80" s="21" t="str">
        <f t="shared" si="13"/>
        <v/>
      </c>
      <c r="G80" s="21" t="str">
        <f t="shared" si="14"/>
        <v/>
      </c>
      <c r="H80" s="21" t="str">
        <f t="shared" si="15"/>
        <v/>
      </c>
      <c r="I80" s="25" t="str">
        <f t="shared" si="16"/>
        <v/>
      </c>
      <c r="J80" s="25" t="str">
        <f t="shared" si="17"/>
        <v/>
      </c>
      <c r="K80" s="21" t="str">
        <f t="shared" si="18"/>
        <v/>
      </c>
      <c r="L80" s="36" t="str">
        <f t="shared" si="19"/>
        <v/>
      </c>
    </row>
    <row r="81" spans="1:12" x14ac:dyDescent="0.3">
      <c r="A81" s="21" t="str">
        <f t="shared" si="10"/>
        <v/>
      </c>
      <c r="B81" s="21" t="str">
        <f t="shared" si="11"/>
        <v/>
      </c>
      <c r="C81" s="35" t="str">
        <f t="shared" si="12"/>
        <v/>
      </c>
      <c r="D81" s="21" t="str">
        <f>IF($A81="","",IF(COUNTIF(KEVList,$A81)&gt;0,"Y",IF(ISNUMBER(MATCH(UPPER(IFERROR(INDEX(ImpData,ROW()-1,MATCH(Map_KEV,ImpHdr,0))&amp;"","")),{"Y","YES","TRUE","1"},0)),"Y","N")))</f>
        <v/>
      </c>
      <c r="E81" s="21" t="str">
        <f>IF($A81="","",IF(ISNUMBER(MATCH(UPPER(IFERROR(INDEX(ImpData,ROW()-1,MATCH(Map_Expl,ImpHdr,0))&amp;"","")),{"Y","YES","TRUE","1"},0)),"Y","N"))</f>
        <v/>
      </c>
      <c r="F81" s="21" t="str">
        <f t="shared" si="13"/>
        <v/>
      </c>
      <c r="G81" s="21" t="str">
        <f t="shared" si="14"/>
        <v/>
      </c>
      <c r="H81" s="21" t="str">
        <f t="shared" si="15"/>
        <v/>
      </c>
      <c r="I81" s="25" t="str">
        <f t="shared" si="16"/>
        <v/>
      </c>
      <c r="J81" s="25" t="str">
        <f t="shared" si="17"/>
        <v/>
      </c>
      <c r="K81" s="21" t="str">
        <f t="shared" si="18"/>
        <v/>
      </c>
      <c r="L81" s="36" t="str">
        <f t="shared" si="19"/>
        <v/>
      </c>
    </row>
    <row r="82" spans="1:12" x14ac:dyDescent="0.3">
      <c r="A82" s="21" t="str">
        <f t="shared" si="10"/>
        <v/>
      </c>
      <c r="B82" s="21" t="str">
        <f t="shared" si="11"/>
        <v/>
      </c>
      <c r="C82" s="35" t="str">
        <f t="shared" si="12"/>
        <v/>
      </c>
      <c r="D82" s="21" t="str">
        <f>IF($A82="","",IF(COUNTIF(KEVList,$A82)&gt;0,"Y",IF(ISNUMBER(MATCH(UPPER(IFERROR(INDEX(ImpData,ROW()-1,MATCH(Map_KEV,ImpHdr,0))&amp;"","")),{"Y","YES","TRUE","1"},0)),"Y","N")))</f>
        <v/>
      </c>
      <c r="E82" s="21" t="str">
        <f>IF($A82="","",IF(ISNUMBER(MATCH(UPPER(IFERROR(INDEX(ImpData,ROW()-1,MATCH(Map_Expl,ImpHdr,0))&amp;"","")),{"Y","YES","TRUE","1"},0)),"Y","N"))</f>
        <v/>
      </c>
      <c r="F82" s="21" t="str">
        <f t="shared" si="13"/>
        <v/>
      </c>
      <c r="G82" s="21" t="str">
        <f t="shared" si="14"/>
        <v/>
      </c>
      <c r="H82" s="21" t="str">
        <f t="shared" si="15"/>
        <v/>
      </c>
      <c r="I82" s="25" t="str">
        <f t="shared" si="16"/>
        <v/>
      </c>
      <c r="J82" s="25" t="str">
        <f t="shared" si="17"/>
        <v/>
      </c>
      <c r="K82" s="21" t="str">
        <f t="shared" si="18"/>
        <v/>
      </c>
      <c r="L82" s="36" t="str">
        <f t="shared" si="19"/>
        <v/>
      </c>
    </row>
    <row r="83" spans="1:12" x14ac:dyDescent="0.3">
      <c r="A83" s="21" t="str">
        <f t="shared" si="10"/>
        <v/>
      </c>
      <c r="B83" s="21" t="str">
        <f t="shared" si="11"/>
        <v/>
      </c>
      <c r="C83" s="35" t="str">
        <f t="shared" si="12"/>
        <v/>
      </c>
      <c r="D83" s="21" t="str">
        <f>IF($A83="","",IF(COUNTIF(KEVList,$A83)&gt;0,"Y",IF(ISNUMBER(MATCH(UPPER(IFERROR(INDEX(ImpData,ROW()-1,MATCH(Map_KEV,ImpHdr,0))&amp;"","")),{"Y","YES","TRUE","1"},0)),"Y","N")))</f>
        <v/>
      </c>
      <c r="E83" s="21" t="str">
        <f>IF($A83="","",IF(ISNUMBER(MATCH(UPPER(IFERROR(INDEX(ImpData,ROW()-1,MATCH(Map_Expl,ImpHdr,0))&amp;"","")),{"Y","YES","TRUE","1"},0)),"Y","N"))</f>
        <v/>
      </c>
      <c r="F83" s="21" t="str">
        <f t="shared" si="13"/>
        <v/>
      </c>
      <c r="G83" s="21" t="str">
        <f t="shared" si="14"/>
        <v/>
      </c>
      <c r="H83" s="21" t="str">
        <f t="shared" si="15"/>
        <v/>
      </c>
      <c r="I83" s="25" t="str">
        <f t="shared" si="16"/>
        <v/>
      </c>
      <c r="J83" s="25" t="str">
        <f t="shared" si="17"/>
        <v/>
      </c>
      <c r="K83" s="21" t="str">
        <f t="shared" si="18"/>
        <v/>
      </c>
      <c r="L83" s="36" t="str">
        <f t="shared" si="19"/>
        <v/>
      </c>
    </row>
    <row r="84" spans="1:12" x14ac:dyDescent="0.3">
      <c r="A84" s="21" t="str">
        <f t="shared" si="10"/>
        <v/>
      </c>
      <c r="B84" s="21" t="str">
        <f t="shared" si="11"/>
        <v/>
      </c>
      <c r="C84" s="35" t="str">
        <f t="shared" si="12"/>
        <v/>
      </c>
      <c r="D84" s="21" t="str">
        <f>IF($A84="","",IF(COUNTIF(KEVList,$A84)&gt;0,"Y",IF(ISNUMBER(MATCH(UPPER(IFERROR(INDEX(ImpData,ROW()-1,MATCH(Map_KEV,ImpHdr,0))&amp;"","")),{"Y","YES","TRUE","1"},0)),"Y","N")))</f>
        <v/>
      </c>
      <c r="E84" s="21" t="str">
        <f>IF($A84="","",IF(ISNUMBER(MATCH(UPPER(IFERROR(INDEX(ImpData,ROW()-1,MATCH(Map_Expl,ImpHdr,0))&amp;"","")),{"Y","YES","TRUE","1"},0)),"Y","N"))</f>
        <v/>
      </c>
      <c r="F84" s="21" t="str">
        <f t="shared" si="13"/>
        <v/>
      </c>
      <c r="G84" s="21" t="str">
        <f t="shared" si="14"/>
        <v/>
      </c>
      <c r="H84" s="21" t="str">
        <f t="shared" si="15"/>
        <v/>
      </c>
      <c r="I84" s="25" t="str">
        <f t="shared" si="16"/>
        <v/>
      </c>
      <c r="J84" s="25" t="str">
        <f t="shared" si="17"/>
        <v/>
      </c>
      <c r="K84" s="21" t="str">
        <f t="shared" si="18"/>
        <v/>
      </c>
      <c r="L84" s="36" t="str">
        <f t="shared" si="19"/>
        <v/>
      </c>
    </row>
    <row r="85" spans="1:12" x14ac:dyDescent="0.3">
      <c r="A85" s="21" t="str">
        <f t="shared" si="10"/>
        <v/>
      </c>
      <c r="B85" s="21" t="str">
        <f t="shared" si="11"/>
        <v/>
      </c>
      <c r="C85" s="35" t="str">
        <f t="shared" si="12"/>
        <v/>
      </c>
      <c r="D85" s="21" t="str">
        <f>IF($A85="","",IF(COUNTIF(KEVList,$A85)&gt;0,"Y",IF(ISNUMBER(MATCH(UPPER(IFERROR(INDEX(ImpData,ROW()-1,MATCH(Map_KEV,ImpHdr,0))&amp;"","")),{"Y","YES","TRUE","1"},0)),"Y","N")))</f>
        <v/>
      </c>
      <c r="E85" s="21" t="str">
        <f>IF($A85="","",IF(ISNUMBER(MATCH(UPPER(IFERROR(INDEX(ImpData,ROW()-1,MATCH(Map_Expl,ImpHdr,0))&amp;"","")),{"Y","YES","TRUE","1"},0)),"Y","N"))</f>
        <v/>
      </c>
      <c r="F85" s="21" t="str">
        <f t="shared" si="13"/>
        <v/>
      </c>
      <c r="G85" s="21" t="str">
        <f t="shared" si="14"/>
        <v/>
      </c>
      <c r="H85" s="21" t="str">
        <f t="shared" si="15"/>
        <v/>
      </c>
      <c r="I85" s="25" t="str">
        <f t="shared" si="16"/>
        <v/>
      </c>
      <c r="J85" s="25" t="str">
        <f t="shared" si="17"/>
        <v/>
      </c>
      <c r="K85" s="21" t="str">
        <f t="shared" si="18"/>
        <v/>
      </c>
      <c r="L85" s="36" t="str">
        <f t="shared" si="19"/>
        <v/>
      </c>
    </row>
    <row r="86" spans="1:12" x14ac:dyDescent="0.3">
      <c r="A86" s="21" t="str">
        <f t="shared" si="10"/>
        <v/>
      </c>
      <c r="B86" s="21" t="str">
        <f t="shared" si="11"/>
        <v/>
      </c>
      <c r="C86" s="35" t="str">
        <f t="shared" si="12"/>
        <v/>
      </c>
      <c r="D86" s="21" t="str">
        <f>IF($A86="","",IF(COUNTIF(KEVList,$A86)&gt;0,"Y",IF(ISNUMBER(MATCH(UPPER(IFERROR(INDEX(ImpData,ROW()-1,MATCH(Map_KEV,ImpHdr,0))&amp;"","")),{"Y","YES","TRUE","1"},0)),"Y","N")))</f>
        <v/>
      </c>
      <c r="E86" s="21" t="str">
        <f>IF($A86="","",IF(ISNUMBER(MATCH(UPPER(IFERROR(INDEX(ImpData,ROW()-1,MATCH(Map_Expl,ImpHdr,0))&amp;"","")),{"Y","YES","TRUE","1"},0)),"Y","N"))</f>
        <v/>
      </c>
      <c r="F86" s="21" t="str">
        <f t="shared" si="13"/>
        <v/>
      </c>
      <c r="G86" s="21" t="str">
        <f t="shared" si="14"/>
        <v/>
      </c>
      <c r="H86" s="21" t="str">
        <f t="shared" si="15"/>
        <v/>
      </c>
      <c r="I86" s="25" t="str">
        <f t="shared" si="16"/>
        <v/>
      </c>
      <c r="J86" s="25" t="str">
        <f t="shared" si="17"/>
        <v/>
      </c>
      <c r="K86" s="21" t="str">
        <f t="shared" si="18"/>
        <v/>
      </c>
      <c r="L86" s="36" t="str">
        <f t="shared" si="19"/>
        <v/>
      </c>
    </row>
    <row r="87" spans="1:12" x14ac:dyDescent="0.3">
      <c r="A87" s="21" t="str">
        <f t="shared" si="10"/>
        <v/>
      </c>
      <c r="B87" s="21" t="str">
        <f t="shared" si="11"/>
        <v/>
      </c>
      <c r="C87" s="35" t="str">
        <f t="shared" si="12"/>
        <v/>
      </c>
      <c r="D87" s="21" t="str">
        <f>IF($A87="","",IF(COUNTIF(KEVList,$A87)&gt;0,"Y",IF(ISNUMBER(MATCH(UPPER(IFERROR(INDEX(ImpData,ROW()-1,MATCH(Map_KEV,ImpHdr,0))&amp;"","")),{"Y","YES","TRUE","1"},0)),"Y","N")))</f>
        <v/>
      </c>
      <c r="E87" s="21" t="str">
        <f>IF($A87="","",IF(ISNUMBER(MATCH(UPPER(IFERROR(INDEX(ImpData,ROW()-1,MATCH(Map_Expl,ImpHdr,0))&amp;"","")),{"Y","YES","TRUE","1"},0)),"Y","N"))</f>
        <v/>
      </c>
      <c r="F87" s="21" t="str">
        <f t="shared" si="13"/>
        <v/>
      </c>
      <c r="G87" s="21" t="str">
        <f t="shared" si="14"/>
        <v/>
      </c>
      <c r="H87" s="21" t="str">
        <f t="shared" si="15"/>
        <v/>
      </c>
      <c r="I87" s="25" t="str">
        <f t="shared" si="16"/>
        <v/>
      </c>
      <c r="J87" s="25" t="str">
        <f t="shared" si="17"/>
        <v/>
      </c>
      <c r="K87" s="21" t="str">
        <f t="shared" si="18"/>
        <v/>
      </c>
      <c r="L87" s="36" t="str">
        <f t="shared" si="19"/>
        <v/>
      </c>
    </row>
    <row r="88" spans="1:12" x14ac:dyDescent="0.3">
      <c r="A88" s="21" t="str">
        <f t="shared" si="10"/>
        <v/>
      </c>
      <c r="B88" s="21" t="str">
        <f t="shared" si="11"/>
        <v/>
      </c>
      <c r="C88" s="35" t="str">
        <f t="shared" si="12"/>
        <v/>
      </c>
      <c r="D88" s="21" t="str">
        <f>IF($A88="","",IF(COUNTIF(KEVList,$A88)&gt;0,"Y",IF(ISNUMBER(MATCH(UPPER(IFERROR(INDEX(ImpData,ROW()-1,MATCH(Map_KEV,ImpHdr,0))&amp;"","")),{"Y","YES","TRUE","1"},0)),"Y","N")))</f>
        <v/>
      </c>
      <c r="E88" s="21" t="str">
        <f>IF($A88="","",IF(ISNUMBER(MATCH(UPPER(IFERROR(INDEX(ImpData,ROW()-1,MATCH(Map_Expl,ImpHdr,0))&amp;"","")),{"Y","YES","TRUE","1"},0)),"Y","N"))</f>
        <v/>
      </c>
      <c r="F88" s="21" t="str">
        <f t="shared" si="13"/>
        <v/>
      </c>
      <c r="G88" s="21" t="str">
        <f t="shared" si="14"/>
        <v/>
      </c>
      <c r="H88" s="21" t="str">
        <f t="shared" si="15"/>
        <v/>
      </c>
      <c r="I88" s="25" t="str">
        <f t="shared" si="16"/>
        <v/>
      </c>
      <c r="J88" s="25" t="str">
        <f t="shared" si="17"/>
        <v/>
      </c>
      <c r="K88" s="21" t="str">
        <f t="shared" si="18"/>
        <v/>
      </c>
      <c r="L88" s="36" t="str">
        <f t="shared" si="19"/>
        <v/>
      </c>
    </row>
    <row r="89" spans="1:12" x14ac:dyDescent="0.3">
      <c r="A89" s="21" t="str">
        <f t="shared" si="10"/>
        <v/>
      </c>
      <c r="B89" s="21" t="str">
        <f t="shared" si="11"/>
        <v/>
      </c>
      <c r="C89" s="35" t="str">
        <f t="shared" si="12"/>
        <v/>
      </c>
      <c r="D89" s="21" t="str">
        <f>IF($A89="","",IF(COUNTIF(KEVList,$A89)&gt;0,"Y",IF(ISNUMBER(MATCH(UPPER(IFERROR(INDEX(ImpData,ROW()-1,MATCH(Map_KEV,ImpHdr,0))&amp;"","")),{"Y","YES","TRUE","1"},0)),"Y","N")))</f>
        <v/>
      </c>
      <c r="E89" s="21" t="str">
        <f>IF($A89="","",IF(ISNUMBER(MATCH(UPPER(IFERROR(INDEX(ImpData,ROW()-1,MATCH(Map_Expl,ImpHdr,0))&amp;"","")),{"Y","YES","TRUE","1"},0)),"Y","N"))</f>
        <v/>
      </c>
      <c r="F89" s="21" t="str">
        <f t="shared" si="13"/>
        <v/>
      </c>
      <c r="G89" s="21" t="str">
        <f t="shared" si="14"/>
        <v/>
      </c>
      <c r="H89" s="21" t="str">
        <f t="shared" si="15"/>
        <v/>
      </c>
      <c r="I89" s="25" t="str">
        <f t="shared" si="16"/>
        <v/>
      </c>
      <c r="J89" s="25" t="str">
        <f t="shared" si="17"/>
        <v/>
      </c>
      <c r="K89" s="21" t="str">
        <f t="shared" si="18"/>
        <v/>
      </c>
      <c r="L89" s="36" t="str">
        <f t="shared" si="19"/>
        <v/>
      </c>
    </row>
    <row r="90" spans="1:12" x14ac:dyDescent="0.3">
      <c r="A90" s="21" t="str">
        <f t="shared" si="10"/>
        <v/>
      </c>
      <c r="B90" s="21" t="str">
        <f t="shared" si="11"/>
        <v/>
      </c>
      <c r="C90" s="35" t="str">
        <f t="shared" si="12"/>
        <v/>
      </c>
      <c r="D90" s="21" t="str">
        <f>IF($A90="","",IF(COUNTIF(KEVList,$A90)&gt;0,"Y",IF(ISNUMBER(MATCH(UPPER(IFERROR(INDEX(ImpData,ROW()-1,MATCH(Map_KEV,ImpHdr,0))&amp;"","")),{"Y","YES","TRUE","1"},0)),"Y","N")))</f>
        <v/>
      </c>
      <c r="E90" s="21" t="str">
        <f>IF($A90="","",IF(ISNUMBER(MATCH(UPPER(IFERROR(INDEX(ImpData,ROW()-1,MATCH(Map_Expl,ImpHdr,0))&amp;"","")),{"Y","YES","TRUE","1"},0)),"Y","N"))</f>
        <v/>
      </c>
      <c r="F90" s="21" t="str">
        <f t="shared" si="13"/>
        <v/>
      </c>
      <c r="G90" s="21" t="str">
        <f t="shared" si="14"/>
        <v/>
      </c>
      <c r="H90" s="21" t="str">
        <f t="shared" si="15"/>
        <v/>
      </c>
      <c r="I90" s="25" t="str">
        <f t="shared" si="16"/>
        <v/>
      </c>
      <c r="J90" s="25" t="str">
        <f t="shared" si="17"/>
        <v/>
      </c>
      <c r="K90" s="21" t="str">
        <f t="shared" si="18"/>
        <v/>
      </c>
      <c r="L90" s="36" t="str">
        <f t="shared" si="19"/>
        <v/>
      </c>
    </row>
    <row r="91" spans="1:12" x14ac:dyDescent="0.3">
      <c r="A91" s="21" t="str">
        <f t="shared" si="10"/>
        <v/>
      </c>
      <c r="B91" s="21" t="str">
        <f t="shared" si="11"/>
        <v/>
      </c>
      <c r="C91" s="35" t="str">
        <f t="shared" si="12"/>
        <v/>
      </c>
      <c r="D91" s="21" t="str">
        <f>IF($A91="","",IF(COUNTIF(KEVList,$A91)&gt;0,"Y",IF(ISNUMBER(MATCH(UPPER(IFERROR(INDEX(ImpData,ROW()-1,MATCH(Map_KEV,ImpHdr,0))&amp;"","")),{"Y","YES","TRUE","1"},0)),"Y","N")))</f>
        <v/>
      </c>
      <c r="E91" s="21" t="str">
        <f>IF($A91="","",IF(ISNUMBER(MATCH(UPPER(IFERROR(INDEX(ImpData,ROW()-1,MATCH(Map_Expl,ImpHdr,0))&amp;"","")),{"Y","YES","TRUE","1"},0)),"Y","N"))</f>
        <v/>
      </c>
      <c r="F91" s="21" t="str">
        <f t="shared" si="13"/>
        <v/>
      </c>
      <c r="G91" s="21" t="str">
        <f t="shared" si="14"/>
        <v/>
      </c>
      <c r="H91" s="21" t="str">
        <f t="shared" si="15"/>
        <v/>
      </c>
      <c r="I91" s="25" t="str">
        <f t="shared" si="16"/>
        <v/>
      </c>
      <c r="J91" s="25" t="str">
        <f t="shared" si="17"/>
        <v/>
      </c>
      <c r="K91" s="21" t="str">
        <f t="shared" si="18"/>
        <v/>
      </c>
      <c r="L91" s="36" t="str">
        <f t="shared" si="19"/>
        <v/>
      </c>
    </row>
    <row r="92" spans="1:12" x14ac:dyDescent="0.3">
      <c r="A92" s="21" t="str">
        <f t="shared" si="10"/>
        <v/>
      </c>
      <c r="B92" s="21" t="str">
        <f t="shared" si="11"/>
        <v/>
      </c>
      <c r="C92" s="35" t="str">
        <f t="shared" si="12"/>
        <v/>
      </c>
      <c r="D92" s="21" t="str">
        <f>IF($A92="","",IF(COUNTIF(KEVList,$A92)&gt;0,"Y",IF(ISNUMBER(MATCH(UPPER(IFERROR(INDEX(ImpData,ROW()-1,MATCH(Map_KEV,ImpHdr,0))&amp;"","")),{"Y","YES","TRUE","1"},0)),"Y","N")))</f>
        <v/>
      </c>
      <c r="E92" s="21" t="str">
        <f>IF($A92="","",IF(ISNUMBER(MATCH(UPPER(IFERROR(INDEX(ImpData,ROW()-1,MATCH(Map_Expl,ImpHdr,0))&amp;"","")),{"Y","YES","TRUE","1"},0)),"Y","N"))</f>
        <v/>
      </c>
      <c r="F92" s="21" t="str">
        <f t="shared" si="13"/>
        <v/>
      </c>
      <c r="G92" s="21" t="str">
        <f t="shared" si="14"/>
        <v/>
      </c>
      <c r="H92" s="21" t="str">
        <f t="shared" si="15"/>
        <v/>
      </c>
      <c r="I92" s="25" t="str">
        <f t="shared" si="16"/>
        <v/>
      </c>
      <c r="J92" s="25" t="str">
        <f t="shared" si="17"/>
        <v/>
      </c>
      <c r="K92" s="21" t="str">
        <f t="shared" si="18"/>
        <v/>
      </c>
      <c r="L92" s="36" t="str">
        <f t="shared" si="19"/>
        <v/>
      </c>
    </row>
    <row r="93" spans="1:12" x14ac:dyDescent="0.3">
      <c r="A93" s="21" t="str">
        <f t="shared" si="10"/>
        <v/>
      </c>
      <c r="B93" s="21" t="str">
        <f t="shared" si="11"/>
        <v/>
      </c>
      <c r="C93" s="35" t="str">
        <f t="shared" si="12"/>
        <v/>
      </c>
      <c r="D93" s="21" t="str">
        <f>IF($A93="","",IF(COUNTIF(KEVList,$A93)&gt;0,"Y",IF(ISNUMBER(MATCH(UPPER(IFERROR(INDEX(ImpData,ROW()-1,MATCH(Map_KEV,ImpHdr,0))&amp;"","")),{"Y","YES","TRUE","1"},0)),"Y","N")))</f>
        <v/>
      </c>
      <c r="E93" s="21" t="str">
        <f>IF($A93="","",IF(ISNUMBER(MATCH(UPPER(IFERROR(INDEX(ImpData,ROW()-1,MATCH(Map_Expl,ImpHdr,0))&amp;"","")),{"Y","YES","TRUE","1"},0)),"Y","N"))</f>
        <v/>
      </c>
      <c r="F93" s="21" t="str">
        <f t="shared" si="13"/>
        <v/>
      </c>
      <c r="G93" s="21" t="str">
        <f t="shared" si="14"/>
        <v/>
      </c>
      <c r="H93" s="21" t="str">
        <f t="shared" si="15"/>
        <v/>
      </c>
      <c r="I93" s="25" t="str">
        <f t="shared" si="16"/>
        <v/>
      </c>
      <c r="J93" s="25" t="str">
        <f t="shared" si="17"/>
        <v/>
      </c>
      <c r="K93" s="21" t="str">
        <f t="shared" si="18"/>
        <v/>
      </c>
      <c r="L93" s="36" t="str">
        <f t="shared" si="19"/>
        <v/>
      </c>
    </row>
    <row r="94" spans="1:12" x14ac:dyDescent="0.3">
      <c r="A94" s="21" t="str">
        <f t="shared" si="10"/>
        <v/>
      </c>
      <c r="B94" s="21" t="str">
        <f t="shared" si="11"/>
        <v/>
      </c>
      <c r="C94" s="35" t="str">
        <f t="shared" si="12"/>
        <v/>
      </c>
      <c r="D94" s="21" t="str">
        <f>IF($A94="","",IF(COUNTIF(KEVList,$A94)&gt;0,"Y",IF(ISNUMBER(MATCH(UPPER(IFERROR(INDEX(ImpData,ROW()-1,MATCH(Map_KEV,ImpHdr,0))&amp;"","")),{"Y","YES","TRUE","1"},0)),"Y","N")))</f>
        <v/>
      </c>
      <c r="E94" s="21" t="str">
        <f>IF($A94="","",IF(ISNUMBER(MATCH(UPPER(IFERROR(INDEX(ImpData,ROW()-1,MATCH(Map_Expl,ImpHdr,0))&amp;"","")),{"Y","YES","TRUE","1"},0)),"Y","N"))</f>
        <v/>
      </c>
      <c r="F94" s="21" t="str">
        <f t="shared" si="13"/>
        <v/>
      </c>
      <c r="G94" s="21" t="str">
        <f t="shared" si="14"/>
        <v/>
      </c>
      <c r="H94" s="21" t="str">
        <f t="shared" si="15"/>
        <v/>
      </c>
      <c r="I94" s="25" t="str">
        <f t="shared" si="16"/>
        <v/>
      </c>
      <c r="J94" s="25" t="str">
        <f t="shared" si="17"/>
        <v/>
      </c>
      <c r="K94" s="21" t="str">
        <f t="shared" si="18"/>
        <v/>
      </c>
      <c r="L94" s="36" t="str">
        <f t="shared" si="19"/>
        <v/>
      </c>
    </row>
    <row r="95" spans="1:12" x14ac:dyDescent="0.3">
      <c r="A95" s="21" t="str">
        <f t="shared" si="10"/>
        <v/>
      </c>
      <c r="B95" s="21" t="str">
        <f t="shared" si="11"/>
        <v/>
      </c>
      <c r="C95" s="35" t="str">
        <f t="shared" si="12"/>
        <v/>
      </c>
      <c r="D95" s="21" t="str">
        <f>IF($A95="","",IF(COUNTIF(KEVList,$A95)&gt;0,"Y",IF(ISNUMBER(MATCH(UPPER(IFERROR(INDEX(ImpData,ROW()-1,MATCH(Map_KEV,ImpHdr,0))&amp;"","")),{"Y","YES","TRUE","1"},0)),"Y","N")))</f>
        <v/>
      </c>
      <c r="E95" s="21" t="str">
        <f>IF($A95="","",IF(ISNUMBER(MATCH(UPPER(IFERROR(INDEX(ImpData,ROW()-1,MATCH(Map_Expl,ImpHdr,0))&amp;"","")),{"Y","YES","TRUE","1"},0)),"Y","N"))</f>
        <v/>
      </c>
      <c r="F95" s="21" t="str">
        <f t="shared" si="13"/>
        <v/>
      </c>
      <c r="G95" s="21" t="str">
        <f t="shared" si="14"/>
        <v/>
      </c>
      <c r="H95" s="21" t="str">
        <f t="shared" si="15"/>
        <v/>
      </c>
      <c r="I95" s="25" t="str">
        <f t="shared" si="16"/>
        <v/>
      </c>
      <c r="J95" s="25" t="str">
        <f t="shared" si="17"/>
        <v/>
      </c>
      <c r="K95" s="21" t="str">
        <f t="shared" si="18"/>
        <v/>
      </c>
      <c r="L95" s="36" t="str">
        <f t="shared" si="19"/>
        <v/>
      </c>
    </row>
    <row r="96" spans="1:12" x14ac:dyDescent="0.3">
      <c r="A96" s="21" t="str">
        <f t="shared" si="10"/>
        <v/>
      </c>
      <c r="B96" s="21" t="str">
        <f t="shared" si="11"/>
        <v/>
      </c>
      <c r="C96" s="35" t="str">
        <f t="shared" si="12"/>
        <v/>
      </c>
      <c r="D96" s="21" t="str">
        <f>IF($A96="","",IF(COUNTIF(KEVList,$A96)&gt;0,"Y",IF(ISNUMBER(MATCH(UPPER(IFERROR(INDEX(ImpData,ROW()-1,MATCH(Map_KEV,ImpHdr,0))&amp;"","")),{"Y","YES","TRUE","1"},0)),"Y","N")))</f>
        <v/>
      </c>
      <c r="E96" s="21" t="str">
        <f>IF($A96="","",IF(ISNUMBER(MATCH(UPPER(IFERROR(INDEX(ImpData,ROW()-1,MATCH(Map_Expl,ImpHdr,0))&amp;"","")),{"Y","YES","TRUE","1"},0)),"Y","N"))</f>
        <v/>
      </c>
      <c r="F96" s="21" t="str">
        <f t="shared" si="13"/>
        <v/>
      </c>
      <c r="G96" s="21" t="str">
        <f t="shared" si="14"/>
        <v/>
      </c>
      <c r="H96" s="21" t="str">
        <f t="shared" si="15"/>
        <v/>
      </c>
      <c r="I96" s="25" t="str">
        <f t="shared" si="16"/>
        <v/>
      </c>
      <c r="J96" s="25" t="str">
        <f t="shared" si="17"/>
        <v/>
      </c>
      <c r="K96" s="21" t="str">
        <f t="shared" si="18"/>
        <v/>
      </c>
      <c r="L96" s="36" t="str">
        <f t="shared" si="19"/>
        <v/>
      </c>
    </row>
    <row r="97" spans="1:12" x14ac:dyDescent="0.3">
      <c r="A97" s="21" t="str">
        <f t="shared" si="10"/>
        <v/>
      </c>
      <c r="B97" s="21" t="str">
        <f t="shared" si="11"/>
        <v/>
      </c>
      <c r="C97" s="35" t="str">
        <f t="shared" si="12"/>
        <v/>
      </c>
      <c r="D97" s="21" t="str">
        <f>IF($A97="","",IF(COUNTIF(KEVList,$A97)&gt;0,"Y",IF(ISNUMBER(MATCH(UPPER(IFERROR(INDEX(ImpData,ROW()-1,MATCH(Map_KEV,ImpHdr,0))&amp;"","")),{"Y","YES","TRUE","1"},0)),"Y","N")))</f>
        <v/>
      </c>
      <c r="E97" s="21" t="str">
        <f>IF($A97="","",IF(ISNUMBER(MATCH(UPPER(IFERROR(INDEX(ImpData,ROW()-1,MATCH(Map_Expl,ImpHdr,0))&amp;"","")),{"Y","YES","TRUE","1"},0)),"Y","N"))</f>
        <v/>
      </c>
      <c r="F97" s="21" t="str">
        <f t="shared" si="13"/>
        <v/>
      </c>
      <c r="G97" s="21" t="str">
        <f t="shared" si="14"/>
        <v/>
      </c>
      <c r="H97" s="21" t="str">
        <f t="shared" si="15"/>
        <v/>
      </c>
      <c r="I97" s="25" t="str">
        <f t="shared" si="16"/>
        <v/>
      </c>
      <c r="J97" s="25" t="str">
        <f t="shared" si="17"/>
        <v/>
      </c>
      <c r="K97" s="21" t="str">
        <f t="shared" si="18"/>
        <v/>
      </c>
      <c r="L97" s="36" t="str">
        <f t="shared" si="19"/>
        <v/>
      </c>
    </row>
    <row r="98" spans="1:12" x14ac:dyDescent="0.3">
      <c r="A98" s="21" t="str">
        <f t="shared" si="10"/>
        <v/>
      </c>
      <c r="B98" s="21" t="str">
        <f t="shared" si="11"/>
        <v/>
      </c>
      <c r="C98" s="35" t="str">
        <f t="shared" si="12"/>
        <v/>
      </c>
      <c r="D98" s="21" t="str">
        <f>IF($A98="","",IF(COUNTIF(KEVList,$A98)&gt;0,"Y",IF(ISNUMBER(MATCH(UPPER(IFERROR(INDEX(ImpData,ROW()-1,MATCH(Map_KEV,ImpHdr,0))&amp;"","")),{"Y","YES","TRUE","1"},0)),"Y","N")))</f>
        <v/>
      </c>
      <c r="E98" s="21" t="str">
        <f>IF($A98="","",IF(ISNUMBER(MATCH(UPPER(IFERROR(INDEX(ImpData,ROW()-1,MATCH(Map_Expl,ImpHdr,0))&amp;"","")),{"Y","YES","TRUE","1"},0)),"Y","N"))</f>
        <v/>
      </c>
      <c r="F98" s="21" t="str">
        <f t="shared" si="13"/>
        <v/>
      </c>
      <c r="G98" s="21" t="str">
        <f t="shared" si="14"/>
        <v/>
      </c>
      <c r="H98" s="21" t="str">
        <f t="shared" si="15"/>
        <v/>
      </c>
      <c r="I98" s="25" t="str">
        <f t="shared" si="16"/>
        <v/>
      </c>
      <c r="J98" s="25" t="str">
        <f t="shared" si="17"/>
        <v/>
      </c>
      <c r="K98" s="21" t="str">
        <f t="shared" si="18"/>
        <v/>
      </c>
      <c r="L98" s="36" t="str">
        <f t="shared" si="19"/>
        <v/>
      </c>
    </row>
    <row r="99" spans="1:12" x14ac:dyDescent="0.3">
      <c r="A99" s="21" t="str">
        <f t="shared" si="10"/>
        <v/>
      </c>
      <c r="B99" s="21" t="str">
        <f t="shared" si="11"/>
        <v/>
      </c>
      <c r="C99" s="35" t="str">
        <f t="shared" si="12"/>
        <v/>
      </c>
      <c r="D99" s="21" t="str">
        <f>IF($A99="","",IF(COUNTIF(KEVList,$A99)&gt;0,"Y",IF(ISNUMBER(MATCH(UPPER(IFERROR(INDEX(ImpData,ROW()-1,MATCH(Map_KEV,ImpHdr,0))&amp;"","")),{"Y","YES","TRUE","1"},0)),"Y","N")))</f>
        <v/>
      </c>
      <c r="E99" s="21" t="str">
        <f>IF($A99="","",IF(ISNUMBER(MATCH(UPPER(IFERROR(INDEX(ImpData,ROW()-1,MATCH(Map_Expl,ImpHdr,0))&amp;"","")),{"Y","YES","TRUE","1"},0)),"Y","N"))</f>
        <v/>
      </c>
      <c r="F99" s="21" t="str">
        <f t="shared" si="13"/>
        <v/>
      </c>
      <c r="G99" s="21" t="str">
        <f t="shared" si="14"/>
        <v/>
      </c>
      <c r="H99" s="21" t="str">
        <f t="shared" si="15"/>
        <v/>
      </c>
      <c r="I99" s="25" t="str">
        <f t="shared" si="16"/>
        <v/>
      </c>
      <c r="J99" s="25" t="str">
        <f t="shared" si="17"/>
        <v/>
      </c>
      <c r="K99" s="21" t="str">
        <f t="shared" si="18"/>
        <v/>
      </c>
      <c r="L99" s="36" t="str">
        <f t="shared" si="19"/>
        <v/>
      </c>
    </row>
    <row r="100" spans="1:12" x14ac:dyDescent="0.3">
      <c r="A100" s="21" t="str">
        <f t="shared" si="10"/>
        <v/>
      </c>
      <c r="B100" s="21" t="str">
        <f t="shared" si="11"/>
        <v/>
      </c>
      <c r="C100" s="35" t="str">
        <f t="shared" si="12"/>
        <v/>
      </c>
      <c r="D100" s="21" t="str">
        <f>IF($A100="","",IF(COUNTIF(KEVList,$A100)&gt;0,"Y",IF(ISNUMBER(MATCH(UPPER(IFERROR(INDEX(ImpData,ROW()-1,MATCH(Map_KEV,ImpHdr,0))&amp;"","")),{"Y","YES","TRUE","1"},0)),"Y","N")))</f>
        <v/>
      </c>
      <c r="E100" s="21" t="str">
        <f>IF($A100="","",IF(ISNUMBER(MATCH(UPPER(IFERROR(INDEX(ImpData,ROW()-1,MATCH(Map_Expl,ImpHdr,0))&amp;"","")),{"Y","YES","TRUE","1"},0)),"Y","N"))</f>
        <v/>
      </c>
      <c r="F100" s="21" t="str">
        <f t="shared" si="13"/>
        <v/>
      </c>
      <c r="G100" s="21" t="str">
        <f t="shared" si="14"/>
        <v/>
      </c>
      <c r="H100" s="21" t="str">
        <f t="shared" si="15"/>
        <v/>
      </c>
      <c r="I100" s="25" t="str">
        <f t="shared" si="16"/>
        <v/>
      </c>
      <c r="J100" s="25" t="str">
        <f t="shared" si="17"/>
        <v/>
      </c>
      <c r="K100" s="21" t="str">
        <f t="shared" si="18"/>
        <v/>
      </c>
      <c r="L100" s="36" t="str">
        <f t="shared" si="19"/>
        <v/>
      </c>
    </row>
    <row r="101" spans="1:12" x14ac:dyDescent="0.3">
      <c r="A101" s="21" t="str">
        <f t="shared" si="10"/>
        <v/>
      </c>
      <c r="B101" s="21" t="str">
        <f t="shared" si="11"/>
        <v/>
      </c>
      <c r="C101" s="35" t="str">
        <f t="shared" si="12"/>
        <v/>
      </c>
      <c r="D101" s="21" t="str">
        <f>IF($A101="","",IF(COUNTIF(KEVList,$A101)&gt;0,"Y",IF(ISNUMBER(MATCH(UPPER(IFERROR(INDEX(ImpData,ROW()-1,MATCH(Map_KEV,ImpHdr,0))&amp;"","")),{"Y","YES","TRUE","1"},0)),"Y","N")))</f>
        <v/>
      </c>
      <c r="E101" s="21" t="str">
        <f>IF($A101="","",IF(ISNUMBER(MATCH(UPPER(IFERROR(INDEX(ImpData,ROW()-1,MATCH(Map_Expl,ImpHdr,0))&amp;"","")),{"Y","YES","TRUE","1"},0)),"Y","N"))</f>
        <v/>
      </c>
      <c r="F101" s="21" t="str">
        <f t="shared" si="13"/>
        <v/>
      </c>
      <c r="G101" s="21" t="str">
        <f t="shared" si="14"/>
        <v/>
      </c>
      <c r="H101" s="21" t="str">
        <f t="shared" si="15"/>
        <v/>
      </c>
      <c r="I101" s="25" t="str">
        <f t="shared" si="16"/>
        <v/>
      </c>
      <c r="J101" s="25" t="str">
        <f t="shared" si="17"/>
        <v/>
      </c>
      <c r="K101" s="21" t="str">
        <f t="shared" si="18"/>
        <v/>
      </c>
      <c r="L101" s="36" t="str">
        <f t="shared" si="19"/>
        <v/>
      </c>
    </row>
    <row r="102" spans="1:12" x14ac:dyDescent="0.3">
      <c r="A102" s="21" t="str">
        <f t="shared" si="10"/>
        <v/>
      </c>
      <c r="B102" s="21" t="str">
        <f t="shared" si="11"/>
        <v/>
      </c>
      <c r="C102" s="35" t="str">
        <f t="shared" si="12"/>
        <v/>
      </c>
      <c r="D102" s="21" t="str">
        <f>IF($A102="","",IF(COUNTIF(KEVList,$A102)&gt;0,"Y",IF(ISNUMBER(MATCH(UPPER(IFERROR(INDEX(ImpData,ROW()-1,MATCH(Map_KEV,ImpHdr,0))&amp;"","")),{"Y","YES","TRUE","1"},0)),"Y","N")))</f>
        <v/>
      </c>
      <c r="E102" s="21" t="str">
        <f>IF($A102="","",IF(ISNUMBER(MATCH(UPPER(IFERROR(INDEX(ImpData,ROW()-1,MATCH(Map_Expl,ImpHdr,0))&amp;"","")),{"Y","YES","TRUE","1"},0)),"Y","N"))</f>
        <v/>
      </c>
      <c r="F102" s="21" t="str">
        <f t="shared" si="13"/>
        <v/>
      </c>
      <c r="G102" s="21" t="str">
        <f t="shared" si="14"/>
        <v/>
      </c>
      <c r="H102" s="21" t="str">
        <f t="shared" si="15"/>
        <v/>
      </c>
      <c r="I102" s="25" t="str">
        <f t="shared" si="16"/>
        <v/>
      </c>
      <c r="J102" s="25" t="str">
        <f t="shared" si="17"/>
        <v/>
      </c>
      <c r="K102" s="21" t="str">
        <f t="shared" si="18"/>
        <v/>
      </c>
      <c r="L102" s="36" t="str">
        <f t="shared" si="19"/>
        <v/>
      </c>
    </row>
    <row r="103" spans="1:12" x14ac:dyDescent="0.3">
      <c r="A103" s="21" t="str">
        <f t="shared" si="10"/>
        <v/>
      </c>
      <c r="B103" s="21" t="str">
        <f t="shared" si="11"/>
        <v/>
      </c>
      <c r="C103" s="35" t="str">
        <f t="shared" si="12"/>
        <v/>
      </c>
      <c r="D103" s="21" t="str">
        <f>IF($A103="","",IF(COUNTIF(KEVList,$A103)&gt;0,"Y",IF(ISNUMBER(MATCH(UPPER(IFERROR(INDEX(ImpData,ROW()-1,MATCH(Map_KEV,ImpHdr,0))&amp;"","")),{"Y","YES","TRUE","1"},0)),"Y","N")))</f>
        <v/>
      </c>
      <c r="E103" s="21" t="str">
        <f>IF($A103="","",IF(ISNUMBER(MATCH(UPPER(IFERROR(INDEX(ImpData,ROW()-1,MATCH(Map_Expl,ImpHdr,0))&amp;"","")),{"Y","YES","TRUE","1"},0)),"Y","N"))</f>
        <v/>
      </c>
      <c r="F103" s="21" t="str">
        <f t="shared" si="13"/>
        <v/>
      </c>
      <c r="G103" s="21" t="str">
        <f t="shared" si="14"/>
        <v/>
      </c>
      <c r="H103" s="21" t="str">
        <f t="shared" si="15"/>
        <v/>
      </c>
      <c r="I103" s="25" t="str">
        <f t="shared" si="16"/>
        <v/>
      </c>
      <c r="J103" s="25" t="str">
        <f t="shared" si="17"/>
        <v/>
      </c>
      <c r="K103" s="21" t="str">
        <f t="shared" si="18"/>
        <v/>
      </c>
      <c r="L103" s="36" t="str">
        <f t="shared" si="19"/>
        <v/>
      </c>
    </row>
    <row r="104" spans="1:12" x14ac:dyDescent="0.3">
      <c r="A104" s="21" t="str">
        <f t="shared" si="10"/>
        <v/>
      </c>
      <c r="B104" s="21" t="str">
        <f t="shared" si="11"/>
        <v/>
      </c>
      <c r="C104" s="35" t="str">
        <f t="shared" si="12"/>
        <v/>
      </c>
      <c r="D104" s="21" t="str">
        <f>IF($A104="","",IF(COUNTIF(KEVList,$A104)&gt;0,"Y",IF(ISNUMBER(MATCH(UPPER(IFERROR(INDEX(ImpData,ROW()-1,MATCH(Map_KEV,ImpHdr,0))&amp;"","")),{"Y","YES","TRUE","1"},0)),"Y","N")))</f>
        <v/>
      </c>
      <c r="E104" s="21" t="str">
        <f>IF($A104="","",IF(ISNUMBER(MATCH(UPPER(IFERROR(INDEX(ImpData,ROW()-1,MATCH(Map_Expl,ImpHdr,0))&amp;"","")),{"Y","YES","TRUE","1"},0)),"Y","N"))</f>
        <v/>
      </c>
      <c r="F104" s="21" t="str">
        <f t="shared" si="13"/>
        <v/>
      </c>
      <c r="G104" s="21" t="str">
        <f t="shared" si="14"/>
        <v/>
      </c>
      <c r="H104" s="21" t="str">
        <f t="shared" si="15"/>
        <v/>
      </c>
      <c r="I104" s="25" t="str">
        <f t="shared" si="16"/>
        <v/>
      </c>
      <c r="J104" s="25" t="str">
        <f t="shared" si="17"/>
        <v/>
      </c>
      <c r="K104" s="21" t="str">
        <f t="shared" si="18"/>
        <v/>
      </c>
      <c r="L104" s="36" t="str">
        <f t="shared" si="19"/>
        <v/>
      </c>
    </row>
    <row r="105" spans="1:12" x14ac:dyDescent="0.3">
      <c r="A105" s="21" t="str">
        <f t="shared" si="10"/>
        <v/>
      </c>
      <c r="B105" s="21" t="str">
        <f t="shared" si="11"/>
        <v/>
      </c>
      <c r="C105" s="35" t="str">
        <f t="shared" si="12"/>
        <v/>
      </c>
      <c r="D105" s="21" t="str">
        <f>IF($A105="","",IF(COUNTIF(KEVList,$A105)&gt;0,"Y",IF(ISNUMBER(MATCH(UPPER(IFERROR(INDEX(ImpData,ROW()-1,MATCH(Map_KEV,ImpHdr,0))&amp;"","")),{"Y","YES","TRUE","1"},0)),"Y","N")))</f>
        <v/>
      </c>
      <c r="E105" s="21" t="str">
        <f>IF($A105="","",IF(ISNUMBER(MATCH(UPPER(IFERROR(INDEX(ImpData,ROW()-1,MATCH(Map_Expl,ImpHdr,0))&amp;"","")),{"Y","YES","TRUE","1"},0)),"Y","N"))</f>
        <v/>
      </c>
      <c r="F105" s="21" t="str">
        <f t="shared" si="13"/>
        <v/>
      </c>
      <c r="G105" s="21" t="str">
        <f t="shared" si="14"/>
        <v/>
      </c>
      <c r="H105" s="21" t="str">
        <f t="shared" si="15"/>
        <v/>
      </c>
      <c r="I105" s="25" t="str">
        <f t="shared" si="16"/>
        <v/>
      </c>
      <c r="J105" s="25" t="str">
        <f t="shared" si="17"/>
        <v/>
      </c>
      <c r="K105" s="21" t="str">
        <f t="shared" si="18"/>
        <v/>
      </c>
      <c r="L105" s="36" t="str">
        <f t="shared" si="19"/>
        <v/>
      </c>
    </row>
    <row r="106" spans="1:12" x14ac:dyDescent="0.3">
      <c r="A106" s="21" t="str">
        <f t="shared" si="10"/>
        <v/>
      </c>
      <c r="B106" s="21" t="str">
        <f t="shared" si="11"/>
        <v/>
      </c>
      <c r="C106" s="35" t="str">
        <f t="shared" si="12"/>
        <v/>
      </c>
      <c r="D106" s="21" t="str">
        <f>IF($A106="","",IF(COUNTIF(KEVList,$A106)&gt;0,"Y",IF(ISNUMBER(MATCH(UPPER(IFERROR(INDEX(ImpData,ROW()-1,MATCH(Map_KEV,ImpHdr,0))&amp;"","")),{"Y","YES","TRUE","1"},0)),"Y","N")))</f>
        <v/>
      </c>
      <c r="E106" s="21" t="str">
        <f>IF($A106="","",IF(ISNUMBER(MATCH(UPPER(IFERROR(INDEX(ImpData,ROW()-1,MATCH(Map_Expl,ImpHdr,0))&amp;"","")),{"Y","YES","TRUE","1"},0)),"Y","N"))</f>
        <v/>
      </c>
      <c r="F106" s="21" t="str">
        <f t="shared" si="13"/>
        <v/>
      </c>
      <c r="G106" s="21" t="str">
        <f t="shared" si="14"/>
        <v/>
      </c>
      <c r="H106" s="21" t="str">
        <f t="shared" si="15"/>
        <v/>
      </c>
      <c r="I106" s="25" t="str">
        <f t="shared" si="16"/>
        <v/>
      </c>
      <c r="J106" s="25" t="str">
        <f t="shared" si="17"/>
        <v/>
      </c>
      <c r="K106" s="21" t="str">
        <f t="shared" si="18"/>
        <v/>
      </c>
      <c r="L106" s="36" t="str">
        <f t="shared" si="19"/>
        <v/>
      </c>
    </row>
    <row r="107" spans="1:12" x14ac:dyDescent="0.3">
      <c r="A107" s="21" t="str">
        <f t="shared" si="10"/>
        <v/>
      </c>
      <c r="B107" s="21" t="str">
        <f t="shared" si="11"/>
        <v/>
      </c>
      <c r="C107" s="35" t="str">
        <f t="shared" si="12"/>
        <v/>
      </c>
      <c r="D107" s="21" t="str">
        <f>IF($A107="","",IF(COUNTIF(KEVList,$A107)&gt;0,"Y",IF(ISNUMBER(MATCH(UPPER(IFERROR(INDEX(ImpData,ROW()-1,MATCH(Map_KEV,ImpHdr,0))&amp;"","")),{"Y","YES","TRUE","1"},0)),"Y","N")))</f>
        <v/>
      </c>
      <c r="E107" s="21" t="str">
        <f>IF($A107="","",IF(ISNUMBER(MATCH(UPPER(IFERROR(INDEX(ImpData,ROW()-1,MATCH(Map_Expl,ImpHdr,0))&amp;"","")),{"Y","YES","TRUE","1"},0)),"Y","N"))</f>
        <v/>
      </c>
      <c r="F107" s="21" t="str">
        <f t="shared" si="13"/>
        <v/>
      </c>
      <c r="G107" s="21" t="str">
        <f t="shared" si="14"/>
        <v/>
      </c>
      <c r="H107" s="21" t="str">
        <f t="shared" si="15"/>
        <v/>
      </c>
      <c r="I107" s="25" t="str">
        <f t="shared" si="16"/>
        <v/>
      </c>
      <c r="J107" s="25" t="str">
        <f t="shared" si="17"/>
        <v/>
      </c>
      <c r="K107" s="21" t="str">
        <f t="shared" si="18"/>
        <v/>
      </c>
      <c r="L107" s="36" t="str">
        <f t="shared" si="19"/>
        <v/>
      </c>
    </row>
    <row r="108" spans="1:12" x14ac:dyDescent="0.3">
      <c r="A108" s="21" t="str">
        <f t="shared" si="10"/>
        <v/>
      </c>
      <c r="B108" s="21" t="str">
        <f t="shared" si="11"/>
        <v/>
      </c>
      <c r="C108" s="35" t="str">
        <f t="shared" si="12"/>
        <v/>
      </c>
      <c r="D108" s="21" t="str">
        <f>IF($A108="","",IF(COUNTIF(KEVList,$A108)&gt;0,"Y",IF(ISNUMBER(MATCH(UPPER(IFERROR(INDEX(ImpData,ROW()-1,MATCH(Map_KEV,ImpHdr,0))&amp;"","")),{"Y","YES","TRUE","1"},0)),"Y","N")))</f>
        <v/>
      </c>
      <c r="E108" s="21" t="str">
        <f>IF($A108="","",IF(ISNUMBER(MATCH(UPPER(IFERROR(INDEX(ImpData,ROW()-1,MATCH(Map_Expl,ImpHdr,0))&amp;"","")),{"Y","YES","TRUE","1"},0)),"Y","N"))</f>
        <v/>
      </c>
      <c r="F108" s="21" t="str">
        <f t="shared" si="13"/>
        <v/>
      </c>
      <c r="G108" s="21" t="str">
        <f t="shared" si="14"/>
        <v/>
      </c>
      <c r="H108" s="21" t="str">
        <f t="shared" si="15"/>
        <v/>
      </c>
      <c r="I108" s="25" t="str">
        <f t="shared" si="16"/>
        <v/>
      </c>
      <c r="J108" s="25" t="str">
        <f t="shared" si="17"/>
        <v/>
      </c>
      <c r="K108" s="21" t="str">
        <f t="shared" si="18"/>
        <v/>
      </c>
      <c r="L108" s="36" t="str">
        <f t="shared" si="19"/>
        <v/>
      </c>
    </row>
    <row r="109" spans="1:12" x14ac:dyDescent="0.3">
      <c r="A109" s="21" t="str">
        <f t="shared" si="10"/>
        <v/>
      </c>
      <c r="B109" s="21" t="str">
        <f t="shared" si="11"/>
        <v/>
      </c>
      <c r="C109" s="35" t="str">
        <f t="shared" si="12"/>
        <v/>
      </c>
      <c r="D109" s="21" t="str">
        <f>IF($A109="","",IF(COUNTIF(KEVList,$A109)&gt;0,"Y",IF(ISNUMBER(MATCH(UPPER(IFERROR(INDEX(ImpData,ROW()-1,MATCH(Map_KEV,ImpHdr,0))&amp;"","")),{"Y","YES","TRUE","1"},0)),"Y","N")))</f>
        <v/>
      </c>
      <c r="E109" s="21" t="str">
        <f>IF($A109="","",IF(ISNUMBER(MATCH(UPPER(IFERROR(INDEX(ImpData,ROW()-1,MATCH(Map_Expl,ImpHdr,0))&amp;"","")),{"Y","YES","TRUE","1"},0)),"Y","N"))</f>
        <v/>
      </c>
      <c r="F109" s="21" t="str">
        <f t="shared" si="13"/>
        <v/>
      </c>
      <c r="G109" s="21" t="str">
        <f t="shared" si="14"/>
        <v/>
      </c>
      <c r="H109" s="21" t="str">
        <f t="shared" si="15"/>
        <v/>
      </c>
      <c r="I109" s="25" t="str">
        <f t="shared" si="16"/>
        <v/>
      </c>
      <c r="J109" s="25" t="str">
        <f t="shared" si="17"/>
        <v/>
      </c>
      <c r="K109" s="21" t="str">
        <f t="shared" si="18"/>
        <v/>
      </c>
      <c r="L109" s="36" t="str">
        <f t="shared" si="19"/>
        <v/>
      </c>
    </row>
    <row r="110" spans="1:12" x14ac:dyDescent="0.3">
      <c r="A110" s="21" t="str">
        <f t="shared" si="10"/>
        <v/>
      </c>
      <c r="B110" s="21" t="str">
        <f t="shared" si="11"/>
        <v/>
      </c>
      <c r="C110" s="35" t="str">
        <f t="shared" si="12"/>
        <v/>
      </c>
      <c r="D110" s="21" t="str">
        <f>IF($A110="","",IF(COUNTIF(KEVList,$A110)&gt;0,"Y",IF(ISNUMBER(MATCH(UPPER(IFERROR(INDEX(ImpData,ROW()-1,MATCH(Map_KEV,ImpHdr,0))&amp;"","")),{"Y","YES","TRUE","1"},0)),"Y","N")))</f>
        <v/>
      </c>
      <c r="E110" s="21" t="str">
        <f>IF($A110="","",IF(ISNUMBER(MATCH(UPPER(IFERROR(INDEX(ImpData,ROW()-1,MATCH(Map_Expl,ImpHdr,0))&amp;"","")),{"Y","YES","TRUE","1"},0)),"Y","N"))</f>
        <v/>
      </c>
      <c r="F110" s="21" t="str">
        <f t="shared" si="13"/>
        <v/>
      </c>
      <c r="G110" s="21" t="str">
        <f t="shared" si="14"/>
        <v/>
      </c>
      <c r="H110" s="21" t="str">
        <f t="shared" si="15"/>
        <v/>
      </c>
      <c r="I110" s="25" t="str">
        <f t="shared" si="16"/>
        <v/>
      </c>
      <c r="J110" s="25" t="str">
        <f t="shared" si="17"/>
        <v/>
      </c>
      <c r="K110" s="21" t="str">
        <f t="shared" si="18"/>
        <v/>
      </c>
      <c r="L110" s="36" t="str">
        <f t="shared" si="19"/>
        <v/>
      </c>
    </row>
    <row r="111" spans="1:12" x14ac:dyDescent="0.3">
      <c r="A111" s="21" t="str">
        <f t="shared" si="10"/>
        <v/>
      </c>
      <c r="B111" s="21" t="str">
        <f t="shared" si="11"/>
        <v/>
      </c>
      <c r="C111" s="35" t="str">
        <f t="shared" si="12"/>
        <v/>
      </c>
      <c r="D111" s="21" t="str">
        <f>IF($A111="","",IF(COUNTIF(KEVList,$A111)&gt;0,"Y",IF(ISNUMBER(MATCH(UPPER(IFERROR(INDEX(ImpData,ROW()-1,MATCH(Map_KEV,ImpHdr,0))&amp;"","")),{"Y","YES","TRUE","1"},0)),"Y","N")))</f>
        <v/>
      </c>
      <c r="E111" s="21" t="str">
        <f>IF($A111="","",IF(ISNUMBER(MATCH(UPPER(IFERROR(INDEX(ImpData,ROW()-1,MATCH(Map_Expl,ImpHdr,0))&amp;"","")),{"Y","YES","TRUE","1"},0)),"Y","N"))</f>
        <v/>
      </c>
      <c r="F111" s="21" t="str">
        <f t="shared" si="13"/>
        <v/>
      </c>
      <c r="G111" s="21" t="str">
        <f t="shared" si="14"/>
        <v/>
      </c>
      <c r="H111" s="21" t="str">
        <f t="shared" si="15"/>
        <v/>
      </c>
      <c r="I111" s="25" t="str">
        <f t="shared" si="16"/>
        <v/>
      </c>
      <c r="J111" s="25" t="str">
        <f t="shared" si="17"/>
        <v/>
      </c>
      <c r="K111" s="21" t="str">
        <f t="shared" si="18"/>
        <v/>
      </c>
      <c r="L111" s="36" t="str">
        <f t="shared" si="19"/>
        <v/>
      </c>
    </row>
    <row r="112" spans="1:12" x14ac:dyDescent="0.3">
      <c r="A112" s="21" t="str">
        <f t="shared" si="10"/>
        <v/>
      </c>
      <c r="B112" s="21" t="str">
        <f t="shared" si="11"/>
        <v/>
      </c>
      <c r="C112" s="35" t="str">
        <f t="shared" si="12"/>
        <v/>
      </c>
      <c r="D112" s="21" t="str">
        <f>IF($A112="","",IF(COUNTIF(KEVList,$A112)&gt;0,"Y",IF(ISNUMBER(MATCH(UPPER(IFERROR(INDEX(ImpData,ROW()-1,MATCH(Map_KEV,ImpHdr,0))&amp;"","")),{"Y","YES","TRUE","1"},0)),"Y","N")))</f>
        <v/>
      </c>
      <c r="E112" s="21" t="str">
        <f>IF($A112="","",IF(ISNUMBER(MATCH(UPPER(IFERROR(INDEX(ImpData,ROW()-1,MATCH(Map_Expl,ImpHdr,0))&amp;"","")),{"Y","YES","TRUE","1"},0)),"Y","N"))</f>
        <v/>
      </c>
      <c r="F112" s="21" t="str">
        <f t="shared" si="13"/>
        <v/>
      </c>
      <c r="G112" s="21" t="str">
        <f t="shared" si="14"/>
        <v/>
      </c>
      <c r="H112" s="21" t="str">
        <f t="shared" si="15"/>
        <v/>
      </c>
      <c r="I112" s="25" t="str">
        <f t="shared" si="16"/>
        <v/>
      </c>
      <c r="J112" s="25" t="str">
        <f t="shared" si="17"/>
        <v/>
      </c>
      <c r="K112" s="21" t="str">
        <f t="shared" si="18"/>
        <v/>
      </c>
      <c r="L112" s="36" t="str">
        <f t="shared" si="19"/>
        <v/>
      </c>
    </row>
    <row r="113" spans="1:12" x14ac:dyDescent="0.3">
      <c r="A113" s="21" t="str">
        <f t="shared" si="10"/>
        <v/>
      </c>
      <c r="B113" s="21" t="str">
        <f t="shared" si="11"/>
        <v/>
      </c>
      <c r="C113" s="35" t="str">
        <f t="shared" si="12"/>
        <v/>
      </c>
      <c r="D113" s="21" t="str">
        <f>IF($A113="","",IF(COUNTIF(KEVList,$A113)&gt;0,"Y",IF(ISNUMBER(MATCH(UPPER(IFERROR(INDEX(ImpData,ROW()-1,MATCH(Map_KEV,ImpHdr,0))&amp;"","")),{"Y","YES","TRUE","1"},0)),"Y","N")))</f>
        <v/>
      </c>
      <c r="E113" s="21" t="str">
        <f>IF($A113="","",IF(ISNUMBER(MATCH(UPPER(IFERROR(INDEX(ImpData,ROW()-1,MATCH(Map_Expl,ImpHdr,0))&amp;"","")),{"Y","YES","TRUE","1"},0)),"Y","N"))</f>
        <v/>
      </c>
      <c r="F113" s="21" t="str">
        <f t="shared" si="13"/>
        <v/>
      </c>
      <c r="G113" s="21" t="str">
        <f t="shared" si="14"/>
        <v/>
      </c>
      <c r="H113" s="21" t="str">
        <f t="shared" si="15"/>
        <v/>
      </c>
      <c r="I113" s="25" t="str">
        <f t="shared" si="16"/>
        <v/>
      </c>
      <c r="J113" s="25" t="str">
        <f t="shared" si="17"/>
        <v/>
      </c>
      <c r="K113" s="21" t="str">
        <f t="shared" si="18"/>
        <v/>
      </c>
      <c r="L113" s="36" t="str">
        <f t="shared" si="19"/>
        <v/>
      </c>
    </row>
    <row r="114" spans="1:12" x14ac:dyDescent="0.3">
      <c r="A114" s="21" t="str">
        <f t="shared" si="10"/>
        <v/>
      </c>
      <c r="B114" s="21" t="str">
        <f t="shared" si="11"/>
        <v/>
      </c>
      <c r="C114" s="35" t="str">
        <f t="shared" si="12"/>
        <v/>
      </c>
      <c r="D114" s="21" t="str">
        <f>IF($A114="","",IF(COUNTIF(KEVList,$A114)&gt;0,"Y",IF(ISNUMBER(MATCH(UPPER(IFERROR(INDEX(ImpData,ROW()-1,MATCH(Map_KEV,ImpHdr,0))&amp;"","")),{"Y","YES","TRUE","1"},0)),"Y","N")))</f>
        <v/>
      </c>
      <c r="E114" s="21" t="str">
        <f>IF($A114="","",IF(ISNUMBER(MATCH(UPPER(IFERROR(INDEX(ImpData,ROW()-1,MATCH(Map_Expl,ImpHdr,0))&amp;"","")),{"Y","YES","TRUE","1"},0)),"Y","N"))</f>
        <v/>
      </c>
      <c r="F114" s="21" t="str">
        <f t="shared" si="13"/>
        <v/>
      </c>
      <c r="G114" s="21" t="str">
        <f t="shared" si="14"/>
        <v/>
      </c>
      <c r="H114" s="21" t="str">
        <f t="shared" si="15"/>
        <v/>
      </c>
      <c r="I114" s="25" t="str">
        <f t="shared" si="16"/>
        <v/>
      </c>
      <c r="J114" s="25" t="str">
        <f t="shared" si="17"/>
        <v/>
      </c>
      <c r="K114" s="21" t="str">
        <f t="shared" si="18"/>
        <v/>
      </c>
      <c r="L114" s="36" t="str">
        <f t="shared" si="19"/>
        <v/>
      </c>
    </row>
    <row r="115" spans="1:12" x14ac:dyDescent="0.3">
      <c r="A115" s="21" t="str">
        <f t="shared" si="10"/>
        <v/>
      </c>
      <c r="B115" s="21" t="str">
        <f t="shared" si="11"/>
        <v/>
      </c>
      <c r="C115" s="35" t="str">
        <f t="shared" si="12"/>
        <v/>
      </c>
      <c r="D115" s="21" t="str">
        <f>IF($A115="","",IF(COUNTIF(KEVList,$A115)&gt;0,"Y",IF(ISNUMBER(MATCH(UPPER(IFERROR(INDEX(ImpData,ROW()-1,MATCH(Map_KEV,ImpHdr,0))&amp;"","")),{"Y","YES","TRUE","1"},0)),"Y","N")))</f>
        <v/>
      </c>
      <c r="E115" s="21" t="str">
        <f>IF($A115="","",IF(ISNUMBER(MATCH(UPPER(IFERROR(INDEX(ImpData,ROW()-1,MATCH(Map_Expl,ImpHdr,0))&amp;"","")),{"Y","YES","TRUE","1"},0)),"Y","N"))</f>
        <v/>
      </c>
      <c r="F115" s="21" t="str">
        <f t="shared" si="13"/>
        <v/>
      </c>
      <c r="G115" s="21" t="str">
        <f t="shared" si="14"/>
        <v/>
      </c>
      <c r="H115" s="21" t="str">
        <f t="shared" si="15"/>
        <v/>
      </c>
      <c r="I115" s="25" t="str">
        <f t="shared" si="16"/>
        <v/>
      </c>
      <c r="J115" s="25" t="str">
        <f t="shared" si="17"/>
        <v/>
      </c>
      <c r="K115" s="21" t="str">
        <f t="shared" si="18"/>
        <v/>
      </c>
      <c r="L115" s="36" t="str">
        <f t="shared" si="19"/>
        <v/>
      </c>
    </row>
    <row r="116" spans="1:12" x14ac:dyDescent="0.3">
      <c r="A116" s="21" t="str">
        <f t="shared" si="10"/>
        <v/>
      </c>
      <c r="B116" s="21" t="str">
        <f t="shared" si="11"/>
        <v/>
      </c>
      <c r="C116" s="35" t="str">
        <f t="shared" si="12"/>
        <v/>
      </c>
      <c r="D116" s="21" t="str">
        <f>IF($A116="","",IF(COUNTIF(KEVList,$A116)&gt;0,"Y",IF(ISNUMBER(MATCH(UPPER(IFERROR(INDEX(ImpData,ROW()-1,MATCH(Map_KEV,ImpHdr,0))&amp;"","")),{"Y","YES","TRUE","1"},0)),"Y","N")))</f>
        <v/>
      </c>
      <c r="E116" s="21" t="str">
        <f>IF($A116="","",IF(ISNUMBER(MATCH(UPPER(IFERROR(INDEX(ImpData,ROW()-1,MATCH(Map_Expl,ImpHdr,0))&amp;"","")),{"Y","YES","TRUE","1"},0)),"Y","N"))</f>
        <v/>
      </c>
      <c r="F116" s="21" t="str">
        <f t="shared" si="13"/>
        <v/>
      </c>
      <c r="G116" s="21" t="str">
        <f t="shared" si="14"/>
        <v/>
      </c>
      <c r="H116" s="21" t="str">
        <f t="shared" si="15"/>
        <v/>
      </c>
      <c r="I116" s="25" t="str">
        <f t="shared" si="16"/>
        <v/>
      </c>
      <c r="J116" s="25" t="str">
        <f t="shared" si="17"/>
        <v/>
      </c>
      <c r="K116" s="21" t="str">
        <f t="shared" si="18"/>
        <v/>
      </c>
      <c r="L116" s="36" t="str">
        <f t="shared" si="19"/>
        <v/>
      </c>
    </row>
    <row r="117" spans="1:12" x14ac:dyDescent="0.3">
      <c r="A117" s="21" t="str">
        <f t="shared" si="10"/>
        <v/>
      </c>
      <c r="B117" s="21" t="str">
        <f t="shared" si="11"/>
        <v/>
      </c>
      <c r="C117" s="35" t="str">
        <f t="shared" si="12"/>
        <v/>
      </c>
      <c r="D117" s="21" t="str">
        <f>IF($A117="","",IF(COUNTIF(KEVList,$A117)&gt;0,"Y",IF(ISNUMBER(MATCH(UPPER(IFERROR(INDEX(ImpData,ROW()-1,MATCH(Map_KEV,ImpHdr,0))&amp;"","")),{"Y","YES","TRUE","1"},0)),"Y","N")))</f>
        <v/>
      </c>
      <c r="E117" s="21" t="str">
        <f>IF($A117="","",IF(ISNUMBER(MATCH(UPPER(IFERROR(INDEX(ImpData,ROW()-1,MATCH(Map_Expl,ImpHdr,0))&amp;"","")),{"Y","YES","TRUE","1"},0)),"Y","N"))</f>
        <v/>
      </c>
      <c r="F117" s="21" t="str">
        <f t="shared" si="13"/>
        <v/>
      </c>
      <c r="G117" s="21" t="str">
        <f t="shared" si="14"/>
        <v/>
      </c>
      <c r="H117" s="21" t="str">
        <f t="shared" si="15"/>
        <v/>
      </c>
      <c r="I117" s="25" t="str">
        <f t="shared" si="16"/>
        <v/>
      </c>
      <c r="J117" s="25" t="str">
        <f t="shared" si="17"/>
        <v/>
      </c>
      <c r="K117" s="21" t="str">
        <f t="shared" si="18"/>
        <v/>
      </c>
      <c r="L117" s="36" t="str">
        <f t="shared" si="19"/>
        <v/>
      </c>
    </row>
    <row r="118" spans="1:12" x14ac:dyDescent="0.3">
      <c r="A118" s="21" t="str">
        <f t="shared" si="10"/>
        <v/>
      </c>
      <c r="B118" s="21" t="str">
        <f t="shared" si="11"/>
        <v/>
      </c>
      <c r="C118" s="35" t="str">
        <f t="shared" si="12"/>
        <v/>
      </c>
      <c r="D118" s="21" t="str">
        <f>IF($A118="","",IF(COUNTIF(KEVList,$A118)&gt;0,"Y",IF(ISNUMBER(MATCH(UPPER(IFERROR(INDEX(ImpData,ROW()-1,MATCH(Map_KEV,ImpHdr,0))&amp;"","")),{"Y","YES","TRUE","1"},0)),"Y","N")))</f>
        <v/>
      </c>
      <c r="E118" s="21" t="str">
        <f>IF($A118="","",IF(ISNUMBER(MATCH(UPPER(IFERROR(INDEX(ImpData,ROW()-1,MATCH(Map_Expl,ImpHdr,0))&amp;"","")),{"Y","YES","TRUE","1"},0)),"Y","N"))</f>
        <v/>
      </c>
      <c r="F118" s="21" t="str">
        <f t="shared" si="13"/>
        <v/>
      </c>
      <c r="G118" s="21" t="str">
        <f t="shared" si="14"/>
        <v/>
      </c>
      <c r="H118" s="21" t="str">
        <f t="shared" si="15"/>
        <v/>
      </c>
      <c r="I118" s="25" t="str">
        <f t="shared" si="16"/>
        <v/>
      </c>
      <c r="J118" s="25" t="str">
        <f t="shared" si="17"/>
        <v/>
      </c>
      <c r="K118" s="21" t="str">
        <f t="shared" si="18"/>
        <v/>
      </c>
      <c r="L118" s="36" t="str">
        <f t="shared" si="19"/>
        <v/>
      </c>
    </row>
    <row r="119" spans="1:12" x14ac:dyDescent="0.3">
      <c r="A119" s="21" t="str">
        <f t="shared" si="10"/>
        <v/>
      </c>
      <c r="B119" s="21" t="str">
        <f t="shared" si="11"/>
        <v/>
      </c>
      <c r="C119" s="35" t="str">
        <f t="shared" si="12"/>
        <v/>
      </c>
      <c r="D119" s="21" t="str">
        <f>IF($A119="","",IF(COUNTIF(KEVList,$A119)&gt;0,"Y",IF(ISNUMBER(MATCH(UPPER(IFERROR(INDEX(ImpData,ROW()-1,MATCH(Map_KEV,ImpHdr,0))&amp;"","")),{"Y","YES","TRUE","1"},0)),"Y","N")))</f>
        <v/>
      </c>
      <c r="E119" s="21" t="str">
        <f>IF($A119="","",IF(ISNUMBER(MATCH(UPPER(IFERROR(INDEX(ImpData,ROW()-1,MATCH(Map_Expl,ImpHdr,0))&amp;"","")),{"Y","YES","TRUE","1"},0)),"Y","N"))</f>
        <v/>
      </c>
      <c r="F119" s="21" t="str">
        <f t="shared" si="13"/>
        <v/>
      </c>
      <c r="G119" s="21" t="str">
        <f t="shared" si="14"/>
        <v/>
      </c>
      <c r="H119" s="21" t="str">
        <f t="shared" si="15"/>
        <v/>
      </c>
      <c r="I119" s="25" t="str">
        <f t="shared" si="16"/>
        <v/>
      </c>
      <c r="J119" s="25" t="str">
        <f t="shared" si="17"/>
        <v/>
      </c>
      <c r="K119" s="21" t="str">
        <f t="shared" si="18"/>
        <v/>
      </c>
      <c r="L119" s="36" t="str">
        <f t="shared" si="19"/>
        <v/>
      </c>
    </row>
    <row r="120" spans="1:12" x14ac:dyDescent="0.3">
      <c r="A120" s="21" t="str">
        <f t="shared" si="10"/>
        <v/>
      </c>
      <c r="B120" s="21" t="str">
        <f t="shared" si="11"/>
        <v/>
      </c>
      <c r="C120" s="35" t="str">
        <f t="shared" si="12"/>
        <v/>
      </c>
      <c r="D120" s="21" t="str">
        <f>IF($A120="","",IF(COUNTIF(KEVList,$A120)&gt;0,"Y",IF(ISNUMBER(MATCH(UPPER(IFERROR(INDEX(ImpData,ROW()-1,MATCH(Map_KEV,ImpHdr,0))&amp;"","")),{"Y","YES","TRUE","1"},0)),"Y","N")))</f>
        <v/>
      </c>
      <c r="E120" s="21" t="str">
        <f>IF($A120="","",IF(ISNUMBER(MATCH(UPPER(IFERROR(INDEX(ImpData,ROW()-1,MATCH(Map_Expl,ImpHdr,0))&amp;"","")),{"Y","YES","TRUE","1"},0)),"Y","N"))</f>
        <v/>
      </c>
      <c r="F120" s="21" t="str">
        <f t="shared" si="13"/>
        <v/>
      </c>
      <c r="G120" s="21" t="str">
        <f t="shared" si="14"/>
        <v/>
      </c>
      <c r="H120" s="21" t="str">
        <f t="shared" si="15"/>
        <v/>
      </c>
      <c r="I120" s="25" t="str">
        <f t="shared" si="16"/>
        <v/>
      </c>
      <c r="J120" s="25" t="str">
        <f t="shared" si="17"/>
        <v/>
      </c>
      <c r="K120" s="21" t="str">
        <f t="shared" si="18"/>
        <v/>
      </c>
      <c r="L120" s="36" t="str">
        <f t="shared" si="19"/>
        <v/>
      </c>
    </row>
    <row r="121" spans="1:12" x14ac:dyDescent="0.3">
      <c r="A121" s="21" t="str">
        <f t="shared" si="10"/>
        <v/>
      </c>
      <c r="B121" s="21" t="str">
        <f t="shared" si="11"/>
        <v/>
      </c>
      <c r="C121" s="35" t="str">
        <f t="shared" si="12"/>
        <v/>
      </c>
      <c r="D121" s="21" t="str">
        <f>IF($A121="","",IF(COUNTIF(KEVList,$A121)&gt;0,"Y",IF(ISNUMBER(MATCH(UPPER(IFERROR(INDEX(ImpData,ROW()-1,MATCH(Map_KEV,ImpHdr,0))&amp;"","")),{"Y","YES","TRUE","1"},0)),"Y","N")))</f>
        <v/>
      </c>
      <c r="E121" s="21" t="str">
        <f>IF($A121="","",IF(ISNUMBER(MATCH(UPPER(IFERROR(INDEX(ImpData,ROW()-1,MATCH(Map_Expl,ImpHdr,0))&amp;"","")),{"Y","YES","TRUE","1"},0)),"Y","N"))</f>
        <v/>
      </c>
      <c r="F121" s="21" t="str">
        <f t="shared" si="13"/>
        <v/>
      </c>
      <c r="G121" s="21" t="str">
        <f t="shared" si="14"/>
        <v/>
      </c>
      <c r="H121" s="21" t="str">
        <f t="shared" si="15"/>
        <v/>
      </c>
      <c r="I121" s="25" t="str">
        <f t="shared" si="16"/>
        <v/>
      </c>
      <c r="J121" s="25" t="str">
        <f t="shared" si="17"/>
        <v/>
      </c>
      <c r="K121" s="21" t="str">
        <f t="shared" si="18"/>
        <v/>
      </c>
      <c r="L121" s="36" t="str">
        <f t="shared" si="19"/>
        <v/>
      </c>
    </row>
    <row r="122" spans="1:12" x14ac:dyDescent="0.3">
      <c r="A122" s="21" t="str">
        <f t="shared" si="10"/>
        <v/>
      </c>
      <c r="B122" s="21" t="str">
        <f t="shared" si="11"/>
        <v/>
      </c>
      <c r="C122" s="35" t="str">
        <f t="shared" si="12"/>
        <v/>
      </c>
      <c r="D122" s="21" t="str">
        <f>IF($A122="","",IF(COUNTIF(KEVList,$A122)&gt;0,"Y",IF(ISNUMBER(MATCH(UPPER(IFERROR(INDEX(ImpData,ROW()-1,MATCH(Map_KEV,ImpHdr,0))&amp;"","")),{"Y","YES","TRUE","1"},0)),"Y","N")))</f>
        <v/>
      </c>
      <c r="E122" s="21" t="str">
        <f>IF($A122="","",IF(ISNUMBER(MATCH(UPPER(IFERROR(INDEX(ImpData,ROW()-1,MATCH(Map_Expl,ImpHdr,0))&amp;"","")),{"Y","YES","TRUE","1"},0)),"Y","N"))</f>
        <v/>
      </c>
      <c r="F122" s="21" t="str">
        <f t="shared" si="13"/>
        <v/>
      </c>
      <c r="G122" s="21" t="str">
        <f t="shared" si="14"/>
        <v/>
      </c>
      <c r="H122" s="21" t="str">
        <f t="shared" si="15"/>
        <v/>
      </c>
      <c r="I122" s="25" t="str">
        <f t="shared" si="16"/>
        <v/>
      </c>
      <c r="J122" s="25" t="str">
        <f t="shared" si="17"/>
        <v/>
      </c>
      <c r="K122" s="21" t="str">
        <f t="shared" si="18"/>
        <v/>
      </c>
      <c r="L122" s="36" t="str">
        <f t="shared" si="19"/>
        <v/>
      </c>
    </row>
    <row r="123" spans="1:12" x14ac:dyDescent="0.3">
      <c r="A123" s="21" t="str">
        <f t="shared" si="10"/>
        <v/>
      </c>
      <c r="B123" s="21" t="str">
        <f t="shared" si="11"/>
        <v/>
      </c>
      <c r="C123" s="35" t="str">
        <f t="shared" si="12"/>
        <v/>
      </c>
      <c r="D123" s="21" t="str">
        <f>IF($A123="","",IF(COUNTIF(KEVList,$A123)&gt;0,"Y",IF(ISNUMBER(MATCH(UPPER(IFERROR(INDEX(ImpData,ROW()-1,MATCH(Map_KEV,ImpHdr,0))&amp;"","")),{"Y","YES","TRUE","1"},0)),"Y","N")))</f>
        <v/>
      </c>
      <c r="E123" s="21" t="str">
        <f>IF($A123="","",IF(ISNUMBER(MATCH(UPPER(IFERROR(INDEX(ImpData,ROW()-1,MATCH(Map_Expl,ImpHdr,0))&amp;"","")),{"Y","YES","TRUE","1"},0)),"Y","N"))</f>
        <v/>
      </c>
      <c r="F123" s="21" t="str">
        <f t="shared" si="13"/>
        <v/>
      </c>
      <c r="G123" s="21" t="str">
        <f t="shared" si="14"/>
        <v/>
      </c>
      <c r="H123" s="21" t="str">
        <f t="shared" si="15"/>
        <v/>
      </c>
      <c r="I123" s="25" t="str">
        <f t="shared" si="16"/>
        <v/>
      </c>
      <c r="J123" s="25" t="str">
        <f t="shared" si="17"/>
        <v/>
      </c>
      <c r="K123" s="21" t="str">
        <f t="shared" si="18"/>
        <v/>
      </c>
      <c r="L123" s="36" t="str">
        <f t="shared" si="19"/>
        <v/>
      </c>
    </row>
    <row r="124" spans="1:12" x14ac:dyDescent="0.3">
      <c r="A124" s="21" t="str">
        <f t="shared" si="10"/>
        <v/>
      </c>
      <c r="B124" s="21" t="str">
        <f t="shared" si="11"/>
        <v/>
      </c>
      <c r="C124" s="35" t="str">
        <f t="shared" si="12"/>
        <v/>
      </c>
      <c r="D124" s="21" t="str">
        <f>IF($A124="","",IF(COUNTIF(KEVList,$A124)&gt;0,"Y",IF(ISNUMBER(MATCH(UPPER(IFERROR(INDEX(ImpData,ROW()-1,MATCH(Map_KEV,ImpHdr,0))&amp;"","")),{"Y","YES","TRUE","1"},0)),"Y","N")))</f>
        <v/>
      </c>
      <c r="E124" s="21" t="str">
        <f>IF($A124="","",IF(ISNUMBER(MATCH(UPPER(IFERROR(INDEX(ImpData,ROW()-1,MATCH(Map_Expl,ImpHdr,0))&amp;"","")),{"Y","YES","TRUE","1"},0)),"Y","N"))</f>
        <v/>
      </c>
      <c r="F124" s="21" t="str">
        <f t="shared" si="13"/>
        <v/>
      </c>
      <c r="G124" s="21" t="str">
        <f t="shared" si="14"/>
        <v/>
      </c>
      <c r="H124" s="21" t="str">
        <f t="shared" si="15"/>
        <v/>
      </c>
      <c r="I124" s="25" t="str">
        <f t="shared" si="16"/>
        <v/>
      </c>
      <c r="J124" s="25" t="str">
        <f t="shared" si="17"/>
        <v/>
      </c>
      <c r="K124" s="21" t="str">
        <f t="shared" si="18"/>
        <v/>
      </c>
      <c r="L124" s="36" t="str">
        <f t="shared" si="19"/>
        <v/>
      </c>
    </row>
    <row r="125" spans="1:12" x14ac:dyDescent="0.3">
      <c r="A125" s="21" t="str">
        <f t="shared" si="10"/>
        <v/>
      </c>
      <c r="B125" s="21" t="str">
        <f t="shared" si="11"/>
        <v/>
      </c>
      <c r="C125" s="35" t="str">
        <f t="shared" si="12"/>
        <v/>
      </c>
      <c r="D125" s="21" t="str">
        <f>IF($A125="","",IF(COUNTIF(KEVList,$A125)&gt;0,"Y",IF(ISNUMBER(MATCH(UPPER(IFERROR(INDEX(ImpData,ROW()-1,MATCH(Map_KEV,ImpHdr,0))&amp;"","")),{"Y","YES","TRUE","1"},0)),"Y","N")))</f>
        <v/>
      </c>
      <c r="E125" s="21" t="str">
        <f>IF($A125="","",IF(ISNUMBER(MATCH(UPPER(IFERROR(INDEX(ImpData,ROW()-1,MATCH(Map_Expl,ImpHdr,0))&amp;"","")),{"Y","YES","TRUE","1"},0)),"Y","N"))</f>
        <v/>
      </c>
      <c r="F125" s="21" t="str">
        <f t="shared" si="13"/>
        <v/>
      </c>
      <c r="G125" s="21" t="str">
        <f t="shared" si="14"/>
        <v/>
      </c>
      <c r="H125" s="21" t="str">
        <f t="shared" si="15"/>
        <v/>
      </c>
      <c r="I125" s="25" t="str">
        <f t="shared" si="16"/>
        <v/>
      </c>
      <c r="J125" s="25" t="str">
        <f t="shared" si="17"/>
        <v/>
      </c>
      <c r="K125" s="21" t="str">
        <f t="shared" si="18"/>
        <v/>
      </c>
      <c r="L125" s="36" t="str">
        <f t="shared" si="19"/>
        <v/>
      </c>
    </row>
    <row r="126" spans="1:12" x14ac:dyDescent="0.3">
      <c r="A126" s="21" t="str">
        <f t="shared" si="10"/>
        <v/>
      </c>
      <c r="B126" s="21" t="str">
        <f t="shared" si="11"/>
        <v/>
      </c>
      <c r="C126" s="35" t="str">
        <f t="shared" si="12"/>
        <v/>
      </c>
      <c r="D126" s="21" t="str">
        <f>IF($A126="","",IF(COUNTIF(KEVList,$A126)&gt;0,"Y",IF(ISNUMBER(MATCH(UPPER(IFERROR(INDEX(ImpData,ROW()-1,MATCH(Map_KEV,ImpHdr,0))&amp;"","")),{"Y","YES","TRUE","1"},0)),"Y","N")))</f>
        <v/>
      </c>
      <c r="E126" s="21" t="str">
        <f>IF($A126="","",IF(ISNUMBER(MATCH(UPPER(IFERROR(INDEX(ImpData,ROW()-1,MATCH(Map_Expl,ImpHdr,0))&amp;"","")),{"Y","YES","TRUE","1"},0)),"Y","N"))</f>
        <v/>
      </c>
      <c r="F126" s="21" t="str">
        <f t="shared" si="13"/>
        <v/>
      </c>
      <c r="G126" s="21" t="str">
        <f t="shared" si="14"/>
        <v/>
      </c>
      <c r="H126" s="21" t="str">
        <f t="shared" si="15"/>
        <v/>
      </c>
      <c r="I126" s="25" t="str">
        <f t="shared" si="16"/>
        <v/>
      </c>
      <c r="J126" s="25" t="str">
        <f t="shared" si="17"/>
        <v/>
      </c>
      <c r="K126" s="21" t="str">
        <f t="shared" si="18"/>
        <v/>
      </c>
      <c r="L126" s="36" t="str">
        <f t="shared" si="19"/>
        <v/>
      </c>
    </row>
    <row r="127" spans="1:12" x14ac:dyDescent="0.3">
      <c r="A127" s="21" t="str">
        <f t="shared" si="10"/>
        <v/>
      </c>
      <c r="B127" s="21" t="str">
        <f t="shared" si="11"/>
        <v/>
      </c>
      <c r="C127" s="35" t="str">
        <f t="shared" si="12"/>
        <v/>
      </c>
      <c r="D127" s="21" t="str">
        <f>IF($A127="","",IF(COUNTIF(KEVList,$A127)&gt;0,"Y",IF(ISNUMBER(MATCH(UPPER(IFERROR(INDEX(ImpData,ROW()-1,MATCH(Map_KEV,ImpHdr,0))&amp;"","")),{"Y","YES","TRUE","1"},0)),"Y","N")))</f>
        <v/>
      </c>
      <c r="E127" s="21" t="str">
        <f>IF($A127="","",IF(ISNUMBER(MATCH(UPPER(IFERROR(INDEX(ImpData,ROW()-1,MATCH(Map_Expl,ImpHdr,0))&amp;"","")),{"Y","YES","TRUE","1"},0)),"Y","N"))</f>
        <v/>
      </c>
      <c r="F127" s="21" t="str">
        <f t="shared" si="13"/>
        <v/>
      </c>
      <c r="G127" s="21" t="str">
        <f t="shared" si="14"/>
        <v/>
      </c>
      <c r="H127" s="21" t="str">
        <f t="shared" si="15"/>
        <v/>
      </c>
      <c r="I127" s="25" t="str">
        <f t="shared" si="16"/>
        <v/>
      </c>
      <c r="J127" s="25" t="str">
        <f t="shared" si="17"/>
        <v/>
      </c>
      <c r="K127" s="21" t="str">
        <f t="shared" si="18"/>
        <v/>
      </c>
      <c r="L127" s="36" t="str">
        <f t="shared" si="19"/>
        <v/>
      </c>
    </row>
    <row r="128" spans="1:12" x14ac:dyDescent="0.3">
      <c r="A128" s="21" t="str">
        <f t="shared" si="10"/>
        <v/>
      </c>
      <c r="B128" s="21" t="str">
        <f t="shared" si="11"/>
        <v/>
      </c>
      <c r="C128" s="35" t="str">
        <f t="shared" si="12"/>
        <v/>
      </c>
      <c r="D128" s="21" t="str">
        <f>IF($A128="","",IF(COUNTIF(KEVList,$A128)&gt;0,"Y",IF(ISNUMBER(MATCH(UPPER(IFERROR(INDEX(ImpData,ROW()-1,MATCH(Map_KEV,ImpHdr,0))&amp;"","")),{"Y","YES","TRUE","1"},0)),"Y","N")))</f>
        <v/>
      </c>
      <c r="E128" s="21" t="str">
        <f>IF($A128="","",IF(ISNUMBER(MATCH(UPPER(IFERROR(INDEX(ImpData,ROW()-1,MATCH(Map_Expl,ImpHdr,0))&amp;"","")),{"Y","YES","TRUE","1"},0)),"Y","N"))</f>
        <v/>
      </c>
      <c r="F128" s="21" t="str">
        <f t="shared" si="13"/>
        <v/>
      </c>
      <c r="G128" s="21" t="str">
        <f t="shared" si="14"/>
        <v/>
      </c>
      <c r="H128" s="21" t="str">
        <f t="shared" si="15"/>
        <v/>
      </c>
      <c r="I128" s="25" t="str">
        <f t="shared" si="16"/>
        <v/>
      </c>
      <c r="J128" s="25" t="str">
        <f t="shared" si="17"/>
        <v/>
      </c>
      <c r="K128" s="21" t="str">
        <f t="shared" si="18"/>
        <v/>
      </c>
      <c r="L128" s="36" t="str">
        <f t="shared" si="19"/>
        <v/>
      </c>
    </row>
    <row r="129" spans="1:12" x14ac:dyDescent="0.3">
      <c r="A129" s="21" t="str">
        <f t="shared" si="10"/>
        <v/>
      </c>
      <c r="B129" s="21" t="str">
        <f t="shared" si="11"/>
        <v/>
      </c>
      <c r="C129" s="35" t="str">
        <f t="shared" si="12"/>
        <v/>
      </c>
      <c r="D129" s="21" t="str">
        <f>IF($A129="","",IF(COUNTIF(KEVList,$A129)&gt;0,"Y",IF(ISNUMBER(MATCH(UPPER(IFERROR(INDEX(ImpData,ROW()-1,MATCH(Map_KEV,ImpHdr,0))&amp;"","")),{"Y","YES","TRUE","1"},0)),"Y","N")))</f>
        <v/>
      </c>
      <c r="E129" s="21" t="str">
        <f>IF($A129="","",IF(ISNUMBER(MATCH(UPPER(IFERROR(INDEX(ImpData,ROW()-1,MATCH(Map_Expl,ImpHdr,0))&amp;"","")),{"Y","YES","TRUE","1"},0)),"Y","N"))</f>
        <v/>
      </c>
      <c r="F129" s="21" t="str">
        <f t="shared" si="13"/>
        <v/>
      </c>
      <c r="G129" s="21" t="str">
        <f t="shared" si="14"/>
        <v/>
      </c>
      <c r="H129" s="21" t="str">
        <f t="shared" si="15"/>
        <v/>
      </c>
      <c r="I129" s="25" t="str">
        <f t="shared" si="16"/>
        <v/>
      </c>
      <c r="J129" s="25" t="str">
        <f t="shared" si="17"/>
        <v/>
      </c>
      <c r="K129" s="21" t="str">
        <f t="shared" si="18"/>
        <v/>
      </c>
      <c r="L129" s="36" t="str">
        <f t="shared" si="19"/>
        <v/>
      </c>
    </row>
    <row r="130" spans="1:12" x14ac:dyDescent="0.3">
      <c r="A130" s="21" t="str">
        <f t="shared" ref="A130:A193" si="20">IFERROR(IF(INDEX(ImpData,ROW()-1,MATCH(Map_CVE,ImpHdr,0))="","",INDEX(ImpData,ROW()-1,MATCH(Map_CVE,ImpHdr,0))),"")</f>
        <v/>
      </c>
      <c r="B130" s="21" t="str">
        <f t="shared" ref="B130:B193" si="21">IF($A130="","",IFERROR(VALUE(INDEX(ImpData,ROW()-1,MATCH(Map_CVSS,ImpHdr,0))),""))</f>
        <v/>
      </c>
      <c r="C130" s="35" t="str">
        <f t="shared" ref="C130:C193" si="22">IF($A130="","",IFERROR(VALUE(INDEX(ImpData,ROW()-1,MATCH(Map_EPSS,ImpHdr,0))),IFERROR(VLOOKUP($A130,EPSSList,2,FALSE),"")))</f>
        <v/>
      </c>
      <c r="D130" s="21" t="str">
        <f>IF($A130="","",IF(COUNTIF(KEVList,$A130)&gt;0,"Y",IF(ISNUMBER(MATCH(UPPER(IFERROR(INDEX(ImpData,ROW()-1,MATCH(Map_KEV,ImpHdr,0))&amp;"","")),{"Y","YES","TRUE","1"},0)),"Y","N")))</f>
        <v/>
      </c>
      <c r="E130" s="21" t="str">
        <f>IF($A130="","",IF(ISNUMBER(MATCH(UPPER(IFERROR(INDEX(ImpData,ROW()-1,MATCH(Map_Expl,ImpHdr,0))&amp;"","")),{"Y","YES","TRUE","1"},0)),"Y","N"))</f>
        <v/>
      </c>
      <c r="F130" s="21" t="str">
        <f t="shared" ref="F130:F193" si="23">IF($A130="","",IFERROR(VLOOKUP($K130,AssetList,2,FALSE),""))</f>
        <v/>
      </c>
      <c r="G130" s="21" t="str">
        <f t="shared" ref="G130:G193" si="24">IF($A130="","",IFERROR(VLOOKUP($K130,AssetList,3,FALSE),""))</f>
        <v/>
      </c>
      <c r="H130" s="21" t="str">
        <f t="shared" ref="H130:H193" si="25">IF($A130="","","N")</f>
        <v/>
      </c>
      <c r="I130" s="25" t="str">
        <f t="shared" ref="I130:I193" si="26">IF($A130="","",IFERROR(IF(INDEX(ImpData,ROW()-1,MATCH(Map_First,ImpHdr,0))="","",INDEX(ImpData,ROW()-1,MATCH(Map_First,ImpHdr,0))+0),""))</f>
        <v/>
      </c>
      <c r="J130" s="25" t="str">
        <f t="shared" ref="J130:J193" si="27">IF($A130="","",IFERROR(IF(INDEX(ImpData,ROW()-1,MATCH(Map_Fixed,ImpHdr,0))="","",INDEX(ImpData,ROW()-1,MATCH(Map_Fixed,ImpHdr,0))+0),""))</f>
        <v/>
      </c>
      <c r="K130" s="21" t="str">
        <f t="shared" ref="K130:K193" si="28">IF($A130="","",IFERROR(INDEX(ImpData,ROW()-1,MATCH(Map_Host,ImpHdr,0)),""))</f>
        <v/>
      </c>
      <c r="L130" s="36" t="str">
        <f t="shared" ref="L130:L193" si="29">IF($A130="","",IF($K130="","No asset column mapped",IF(OR($F130="",$G130=""),"Add to Assets tab: "&amp;$K130,IF($B130="","CVSS missing",""))))</f>
        <v/>
      </c>
    </row>
    <row r="131" spans="1:12" x14ac:dyDescent="0.3">
      <c r="A131" s="21" t="str">
        <f t="shared" si="20"/>
        <v/>
      </c>
      <c r="B131" s="21" t="str">
        <f t="shared" si="21"/>
        <v/>
      </c>
      <c r="C131" s="35" t="str">
        <f t="shared" si="22"/>
        <v/>
      </c>
      <c r="D131" s="21" t="str">
        <f>IF($A131="","",IF(COUNTIF(KEVList,$A131)&gt;0,"Y",IF(ISNUMBER(MATCH(UPPER(IFERROR(INDEX(ImpData,ROW()-1,MATCH(Map_KEV,ImpHdr,0))&amp;"","")),{"Y","YES","TRUE","1"},0)),"Y","N")))</f>
        <v/>
      </c>
      <c r="E131" s="21" t="str">
        <f>IF($A131="","",IF(ISNUMBER(MATCH(UPPER(IFERROR(INDEX(ImpData,ROW()-1,MATCH(Map_Expl,ImpHdr,0))&amp;"","")),{"Y","YES","TRUE","1"},0)),"Y","N"))</f>
        <v/>
      </c>
      <c r="F131" s="21" t="str">
        <f t="shared" si="23"/>
        <v/>
      </c>
      <c r="G131" s="21" t="str">
        <f t="shared" si="24"/>
        <v/>
      </c>
      <c r="H131" s="21" t="str">
        <f t="shared" si="25"/>
        <v/>
      </c>
      <c r="I131" s="25" t="str">
        <f t="shared" si="26"/>
        <v/>
      </c>
      <c r="J131" s="25" t="str">
        <f t="shared" si="27"/>
        <v/>
      </c>
      <c r="K131" s="21" t="str">
        <f t="shared" si="28"/>
        <v/>
      </c>
      <c r="L131" s="36" t="str">
        <f t="shared" si="29"/>
        <v/>
      </c>
    </row>
    <row r="132" spans="1:12" x14ac:dyDescent="0.3">
      <c r="A132" s="21" t="str">
        <f t="shared" si="20"/>
        <v/>
      </c>
      <c r="B132" s="21" t="str">
        <f t="shared" si="21"/>
        <v/>
      </c>
      <c r="C132" s="35" t="str">
        <f t="shared" si="22"/>
        <v/>
      </c>
      <c r="D132" s="21" t="str">
        <f>IF($A132="","",IF(COUNTIF(KEVList,$A132)&gt;0,"Y",IF(ISNUMBER(MATCH(UPPER(IFERROR(INDEX(ImpData,ROW()-1,MATCH(Map_KEV,ImpHdr,0))&amp;"","")),{"Y","YES","TRUE","1"},0)),"Y","N")))</f>
        <v/>
      </c>
      <c r="E132" s="21" t="str">
        <f>IF($A132="","",IF(ISNUMBER(MATCH(UPPER(IFERROR(INDEX(ImpData,ROW()-1,MATCH(Map_Expl,ImpHdr,0))&amp;"","")),{"Y","YES","TRUE","1"},0)),"Y","N"))</f>
        <v/>
      </c>
      <c r="F132" s="21" t="str">
        <f t="shared" si="23"/>
        <v/>
      </c>
      <c r="G132" s="21" t="str">
        <f t="shared" si="24"/>
        <v/>
      </c>
      <c r="H132" s="21" t="str">
        <f t="shared" si="25"/>
        <v/>
      </c>
      <c r="I132" s="25" t="str">
        <f t="shared" si="26"/>
        <v/>
      </c>
      <c r="J132" s="25" t="str">
        <f t="shared" si="27"/>
        <v/>
      </c>
      <c r="K132" s="21" t="str">
        <f t="shared" si="28"/>
        <v/>
      </c>
      <c r="L132" s="36" t="str">
        <f t="shared" si="29"/>
        <v/>
      </c>
    </row>
    <row r="133" spans="1:12" x14ac:dyDescent="0.3">
      <c r="A133" s="21" t="str">
        <f t="shared" si="20"/>
        <v/>
      </c>
      <c r="B133" s="21" t="str">
        <f t="shared" si="21"/>
        <v/>
      </c>
      <c r="C133" s="35" t="str">
        <f t="shared" si="22"/>
        <v/>
      </c>
      <c r="D133" s="21" t="str">
        <f>IF($A133="","",IF(COUNTIF(KEVList,$A133)&gt;0,"Y",IF(ISNUMBER(MATCH(UPPER(IFERROR(INDEX(ImpData,ROW()-1,MATCH(Map_KEV,ImpHdr,0))&amp;"","")),{"Y","YES","TRUE","1"},0)),"Y","N")))</f>
        <v/>
      </c>
      <c r="E133" s="21" t="str">
        <f>IF($A133="","",IF(ISNUMBER(MATCH(UPPER(IFERROR(INDEX(ImpData,ROW()-1,MATCH(Map_Expl,ImpHdr,0))&amp;"","")),{"Y","YES","TRUE","1"},0)),"Y","N"))</f>
        <v/>
      </c>
      <c r="F133" s="21" t="str">
        <f t="shared" si="23"/>
        <v/>
      </c>
      <c r="G133" s="21" t="str">
        <f t="shared" si="24"/>
        <v/>
      </c>
      <c r="H133" s="21" t="str">
        <f t="shared" si="25"/>
        <v/>
      </c>
      <c r="I133" s="25" t="str">
        <f t="shared" si="26"/>
        <v/>
      </c>
      <c r="J133" s="25" t="str">
        <f t="shared" si="27"/>
        <v/>
      </c>
      <c r="K133" s="21" t="str">
        <f t="shared" si="28"/>
        <v/>
      </c>
      <c r="L133" s="36" t="str">
        <f t="shared" si="29"/>
        <v/>
      </c>
    </row>
    <row r="134" spans="1:12" x14ac:dyDescent="0.3">
      <c r="A134" s="21" t="str">
        <f t="shared" si="20"/>
        <v/>
      </c>
      <c r="B134" s="21" t="str">
        <f t="shared" si="21"/>
        <v/>
      </c>
      <c r="C134" s="35" t="str">
        <f t="shared" si="22"/>
        <v/>
      </c>
      <c r="D134" s="21" t="str">
        <f>IF($A134="","",IF(COUNTIF(KEVList,$A134)&gt;0,"Y",IF(ISNUMBER(MATCH(UPPER(IFERROR(INDEX(ImpData,ROW()-1,MATCH(Map_KEV,ImpHdr,0))&amp;"","")),{"Y","YES","TRUE","1"},0)),"Y","N")))</f>
        <v/>
      </c>
      <c r="E134" s="21" t="str">
        <f>IF($A134="","",IF(ISNUMBER(MATCH(UPPER(IFERROR(INDEX(ImpData,ROW()-1,MATCH(Map_Expl,ImpHdr,0))&amp;"","")),{"Y","YES","TRUE","1"},0)),"Y","N"))</f>
        <v/>
      </c>
      <c r="F134" s="21" t="str">
        <f t="shared" si="23"/>
        <v/>
      </c>
      <c r="G134" s="21" t="str">
        <f t="shared" si="24"/>
        <v/>
      </c>
      <c r="H134" s="21" t="str">
        <f t="shared" si="25"/>
        <v/>
      </c>
      <c r="I134" s="25" t="str">
        <f t="shared" si="26"/>
        <v/>
      </c>
      <c r="J134" s="25" t="str">
        <f t="shared" si="27"/>
        <v/>
      </c>
      <c r="K134" s="21" t="str">
        <f t="shared" si="28"/>
        <v/>
      </c>
      <c r="L134" s="36" t="str">
        <f t="shared" si="29"/>
        <v/>
      </c>
    </row>
    <row r="135" spans="1:12" x14ac:dyDescent="0.3">
      <c r="A135" s="21" t="str">
        <f t="shared" si="20"/>
        <v/>
      </c>
      <c r="B135" s="21" t="str">
        <f t="shared" si="21"/>
        <v/>
      </c>
      <c r="C135" s="35" t="str">
        <f t="shared" si="22"/>
        <v/>
      </c>
      <c r="D135" s="21" t="str">
        <f>IF($A135="","",IF(COUNTIF(KEVList,$A135)&gt;0,"Y",IF(ISNUMBER(MATCH(UPPER(IFERROR(INDEX(ImpData,ROW()-1,MATCH(Map_KEV,ImpHdr,0))&amp;"","")),{"Y","YES","TRUE","1"},0)),"Y","N")))</f>
        <v/>
      </c>
      <c r="E135" s="21" t="str">
        <f>IF($A135="","",IF(ISNUMBER(MATCH(UPPER(IFERROR(INDEX(ImpData,ROW()-1,MATCH(Map_Expl,ImpHdr,0))&amp;"","")),{"Y","YES","TRUE","1"},0)),"Y","N"))</f>
        <v/>
      </c>
      <c r="F135" s="21" t="str">
        <f t="shared" si="23"/>
        <v/>
      </c>
      <c r="G135" s="21" t="str">
        <f t="shared" si="24"/>
        <v/>
      </c>
      <c r="H135" s="21" t="str">
        <f t="shared" si="25"/>
        <v/>
      </c>
      <c r="I135" s="25" t="str">
        <f t="shared" si="26"/>
        <v/>
      </c>
      <c r="J135" s="25" t="str">
        <f t="shared" si="27"/>
        <v/>
      </c>
      <c r="K135" s="21" t="str">
        <f t="shared" si="28"/>
        <v/>
      </c>
      <c r="L135" s="36" t="str">
        <f t="shared" si="29"/>
        <v/>
      </c>
    </row>
    <row r="136" spans="1:12" x14ac:dyDescent="0.3">
      <c r="A136" s="21" t="str">
        <f t="shared" si="20"/>
        <v/>
      </c>
      <c r="B136" s="21" t="str">
        <f t="shared" si="21"/>
        <v/>
      </c>
      <c r="C136" s="35" t="str">
        <f t="shared" si="22"/>
        <v/>
      </c>
      <c r="D136" s="21" t="str">
        <f>IF($A136="","",IF(COUNTIF(KEVList,$A136)&gt;0,"Y",IF(ISNUMBER(MATCH(UPPER(IFERROR(INDEX(ImpData,ROW()-1,MATCH(Map_KEV,ImpHdr,0))&amp;"","")),{"Y","YES","TRUE","1"},0)),"Y","N")))</f>
        <v/>
      </c>
      <c r="E136" s="21" t="str">
        <f>IF($A136="","",IF(ISNUMBER(MATCH(UPPER(IFERROR(INDEX(ImpData,ROW()-1,MATCH(Map_Expl,ImpHdr,0))&amp;"","")),{"Y","YES","TRUE","1"},0)),"Y","N"))</f>
        <v/>
      </c>
      <c r="F136" s="21" t="str">
        <f t="shared" si="23"/>
        <v/>
      </c>
      <c r="G136" s="21" t="str">
        <f t="shared" si="24"/>
        <v/>
      </c>
      <c r="H136" s="21" t="str">
        <f t="shared" si="25"/>
        <v/>
      </c>
      <c r="I136" s="25" t="str">
        <f t="shared" si="26"/>
        <v/>
      </c>
      <c r="J136" s="25" t="str">
        <f t="shared" si="27"/>
        <v/>
      </c>
      <c r="K136" s="21" t="str">
        <f t="shared" si="28"/>
        <v/>
      </c>
      <c r="L136" s="36" t="str">
        <f t="shared" si="29"/>
        <v/>
      </c>
    </row>
    <row r="137" spans="1:12" x14ac:dyDescent="0.3">
      <c r="A137" s="21" t="str">
        <f t="shared" si="20"/>
        <v/>
      </c>
      <c r="B137" s="21" t="str">
        <f t="shared" si="21"/>
        <v/>
      </c>
      <c r="C137" s="35" t="str">
        <f t="shared" si="22"/>
        <v/>
      </c>
      <c r="D137" s="21" t="str">
        <f>IF($A137="","",IF(COUNTIF(KEVList,$A137)&gt;0,"Y",IF(ISNUMBER(MATCH(UPPER(IFERROR(INDEX(ImpData,ROW()-1,MATCH(Map_KEV,ImpHdr,0))&amp;"","")),{"Y","YES","TRUE","1"},0)),"Y","N")))</f>
        <v/>
      </c>
      <c r="E137" s="21" t="str">
        <f>IF($A137="","",IF(ISNUMBER(MATCH(UPPER(IFERROR(INDEX(ImpData,ROW()-1,MATCH(Map_Expl,ImpHdr,0))&amp;"","")),{"Y","YES","TRUE","1"},0)),"Y","N"))</f>
        <v/>
      </c>
      <c r="F137" s="21" t="str">
        <f t="shared" si="23"/>
        <v/>
      </c>
      <c r="G137" s="21" t="str">
        <f t="shared" si="24"/>
        <v/>
      </c>
      <c r="H137" s="21" t="str">
        <f t="shared" si="25"/>
        <v/>
      </c>
      <c r="I137" s="25" t="str">
        <f t="shared" si="26"/>
        <v/>
      </c>
      <c r="J137" s="25" t="str">
        <f t="shared" si="27"/>
        <v/>
      </c>
      <c r="K137" s="21" t="str">
        <f t="shared" si="28"/>
        <v/>
      </c>
      <c r="L137" s="36" t="str">
        <f t="shared" si="29"/>
        <v/>
      </c>
    </row>
    <row r="138" spans="1:12" x14ac:dyDescent="0.3">
      <c r="A138" s="21" t="str">
        <f t="shared" si="20"/>
        <v/>
      </c>
      <c r="B138" s="21" t="str">
        <f t="shared" si="21"/>
        <v/>
      </c>
      <c r="C138" s="35" t="str">
        <f t="shared" si="22"/>
        <v/>
      </c>
      <c r="D138" s="21" t="str">
        <f>IF($A138="","",IF(COUNTIF(KEVList,$A138)&gt;0,"Y",IF(ISNUMBER(MATCH(UPPER(IFERROR(INDEX(ImpData,ROW()-1,MATCH(Map_KEV,ImpHdr,0))&amp;"","")),{"Y","YES","TRUE","1"},0)),"Y","N")))</f>
        <v/>
      </c>
      <c r="E138" s="21" t="str">
        <f>IF($A138="","",IF(ISNUMBER(MATCH(UPPER(IFERROR(INDEX(ImpData,ROW()-1,MATCH(Map_Expl,ImpHdr,0))&amp;"","")),{"Y","YES","TRUE","1"},0)),"Y","N"))</f>
        <v/>
      </c>
      <c r="F138" s="21" t="str">
        <f t="shared" si="23"/>
        <v/>
      </c>
      <c r="G138" s="21" t="str">
        <f t="shared" si="24"/>
        <v/>
      </c>
      <c r="H138" s="21" t="str">
        <f t="shared" si="25"/>
        <v/>
      </c>
      <c r="I138" s="25" t="str">
        <f t="shared" si="26"/>
        <v/>
      </c>
      <c r="J138" s="25" t="str">
        <f t="shared" si="27"/>
        <v/>
      </c>
      <c r="K138" s="21" t="str">
        <f t="shared" si="28"/>
        <v/>
      </c>
      <c r="L138" s="36" t="str">
        <f t="shared" si="29"/>
        <v/>
      </c>
    </row>
    <row r="139" spans="1:12" x14ac:dyDescent="0.3">
      <c r="A139" s="21" t="str">
        <f t="shared" si="20"/>
        <v/>
      </c>
      <c r="B139" s="21" t="str">
        <f t="shared" si="21"/>
        <v/>
      </c>
      <c r="C139" s="35" t="str">
        <f t="shared" si="22"/>
        <v/>
      </c>
      <c r="D139" s="21" t="str">
        <f>IF($A139="","",IF(COUNTIF(KEVList,$A139)&gt;0,"Y",IF(ISNUMBER(MATCH(UPPER(IFERROR(INDEX(ImpData,ROW()-1,MATCH(Map_KEV,ImpHdr,0))&amp;"","")),{"Y","YES","TRUE","1"},0)),"Y","N")))</f>
        <v/>
      </c>
      <c r="E139" s="21" t="str">
        <f>IF($A139="","",IF(ISNUMBER(MATCH(UPPER(IFERROR(INDEX(ImpData,ROW()-1,MATCH(Map_Expl,ImpHdr,0))&amp;"","")),{"Y","YES","TRUE","1"},0)),"Y","N"))</f>
        <v/>
      </c>
      <c r="F139" s="21" t="str">
        <f t="shared" si="23"/>
        <v/>
      </c>
      <c r="G139" s="21" t="str">
        <f t="shared" si="24"/>
        <v/>
      </c>
      <c r="H139" s="21" t="str">
        <f t="shared" si="25"/>
        <v/>
      </c>
      <c r="I139" s="25" t="str">
        <f t="shared" si="26"/>
        <v/>
      </c>
      <c r="J139" s="25" t="str">
        <f t="shared" si="27"/>
        <v/>
      </c>
      <c r="K139" s="21" t="str">
        <f t="shared" si="28"/>
        <v/>
      </c>
      <c r="L139" s="36" t="str">
        <f t="shared" si="29"/>
        <v/>
      </c>
    </row>
    <row r="140" spans="1:12" x14ac:dyDescent="0.3">
      <c r="A140" s="21" t="str">
        <f t="shared" si="20"/>
        <v/>
      </c>
      <c r="B140" s="21" t="str">
        <f t="shared" si="21"/>
        <v/>
      </c>
      <c r="C140" s="35" t="str">
        <f t="shared" si="22"/>
        <v/>
      </c>
      <c r="D140" s="21" t="str">
        <f>IF($A140="","",IF(COUNTIF(KEVList,$A140)&gt;0,"Y",IF(ISNUMBER(MATCH(UPPER(IFERROR(INDEX(ImpData,ROW()-1,MATCH(Map_KEV,ImpHdr,0))&amp;"","")),{"Y","YES","TRUE","1"},0)),"Y","N")))</f>
        <v/>
      </c>
      <c r="E140" s="21" t="str">
        <f>IF($A140="","",IF(ISNUMBER(MATCH(UPPER(IFERROR(INDEX(ImpData,ROW()-1,MATCH(Map_Expl,ImpHdr,0))&amp;"","")),{"Y","YES","TRUE","1"},0)),"Y","N"))</f>
        <v/>
      </c>
      <c r="F140" s="21" t="str">
        <f t="shared" si="23"/>
        <v/>
      </c>
      <c r="G140" s="21" t="str">
        <f t="shared" si="24"/>
        <v/>
      </c>
      <c r="H140" s="21" t="str">
        <f t="shared" si="25"/>
        <v/>
      </c>
      <c r="I140" s="25" t="str">
        <f t="shared" si="26"/>
        <v/>
      </c>
      <c r="J140" s="25" t="str">
        <f t="shared" si="27"/>
        <v/>
      </c>
      <c r="K140" s="21" t="str">
        <f t="shared" si="28"/>
        <v/>
      </c>
      <c r="L140" s="36" t="str">
        <f t="shared" si="29"/>
        <v/>
      </c>
    </row>
    <row r="141" spans="1:12" x14ac:dyDescent="0.3">
      <c r="A141" s="21" t="str">
        <f t="shared" si="20"/>
        <v/>
      </c>
      <c r="B141" s="21" t="str">
        <f t="shared" si="21"/>
        <v/>
      </c>
      <c r="C141" s="35" t="str">
        <f t="shared" si="22"/>
        <v/>
      </c>
      <c r="D141" s="21" t="str">
        <f>IF($A141="","",IF(COUNTIF(KEVList,$A141)&gt;0,"Y",IF(ISNUMBER(MATCH(UPPER(IFERROR(INDEX(ImpData,ROW()-1,MATCH(Map_KEV,ImpHdr,0))&amp;"","")),{"Y","YES","TRUE","1"},0)),"Y","N")))</f>
        <v/>
      </c>
      <c r="E141" s="21" t="str">
        <f>IF($A141="","",IF(ISNUMBER(MATCH(UPPER(IFERROR(INDEX(ImpData,ROW()-1,MATCH(Map_Expl,ImpHdr,0))&amp;"","")),{"Y","YES","TRUE","1"},0)),"Y","N"))</f>
        <v/>
      </c>
      <c r="F141" s="21" t="str">
        <f t="shared" si="23"/>
        <v/>
      </c>
      <c r="G141" s="21" t="str">
        <f t="shared" si="24"/>
        <v/>
      </c>
      <c r="H141" s="21" t="str">
        <f t="shared" si="25"/>
        <v/>
      </c>
      <c r="I141" s="25" t="str">
        <f t="shared" si="26"/>
        <v/>
      </c>
      <c r="J141" s="25" t="str">
        <f t="shared" si="27"/>
        <v/>
      </c>
      <c r="K141" s="21" t="str">
        <f t="shared" si="28"/>
        <v/>
      </c>
      <c r="L141" s="36" t="str">
        <f t="shared" si="29"/>
        <v/>
      </c>
    </row>
    <row r="142" spans="1:12" x14ac:dyDescent="0.3">
      <c r="A142" s="21" t="str">
        <f t="shared" si="20"/>
        <v/>
      </c>
      <c r="B142" s="21" t="str">
        <f t="shared" si="21"/>
        <v/>
      </c>
      <c r="C142" s="35" t="str">
        <f t="shared" si="22"/>
        <v/>
      </c>
      <c r="D142" s="21" t="str">
        <f>IF($A142="","",IF(COUNTIF(KEVList,$A142)&gt;0,"Y",IF(ISNUMBER(MATCH(UPPER(IFERROR(INDEX(ImpData,ROW()-1,MATCH(Map_KEV,ImpHdr,0))&amp;"","")),{"Y","YES","TRUE","1"},0)),"Y","N")))</f>
        <v/>
      </c>
      <c r="E142" s="21" t="str">
        <f>IF($A142="","",IF(ISNUMBER(MATCH(UPPER(IFERROR(INDEX(ImpData,ROW()-1,MATCH(Map_Expl,ImpHdr,0))&amp;"","")),{"Y","YES","TRUE","1"},0)),"Y","N"))</f>
        <v/>
      </c>
      <c r="F142" s="21" t="str">
        <f t="shared" si="23"/>
        <v/>
      </c>
      <c r="G142" s="21" t="str">
        <f t="shared" si="24"/>
        <v/>
      </c>
      <c r="H142" s="21" t="str">
        <f t="shared" si="25"/>
        <v/>
      </c>
      <c r="I142" s="25" t="str">
        <f t="shared" si="26"/>
        <v/>
      </c>
      <c r="J142" s="25" t="str">
        <f t="shared" si="27"/>
        <v/>
      </c>
      <c r="K142" s="21" t="str">
        <f t="shared" si="28"/>
        <v/>
      </c>
      <c r="L142" s="36" t="str">
        <f t="shared" si="29"/>
        <v/>
      </c>
    </row>
    <row r="143" spans="1:12" x14ac:dyDescent="0.3">
      <c r="A143" s="21" t="str">
        <f t="shared" si="20"/>
        <v/>
      </c>
      <c r="B143" s="21" t="str">
        <f t="shared" si="21"/>
        <v/>
      </c>
      <c r="C143" s="35" t="str">
        <f t="shared" si="22"/>
        <v/>
      </c>
      <c r="D143" s="21" t="str">
        <f>IF($A143="","",IF(COUNTIF(KEVList,$A143)&gt;0,"Y",IF(ISNUMBER(MATCH(UPPER(IFERROR(INDEX(ImpData,ROW()-1,MATCH(Map_KEV,ImpHdr,0))&amp;"","")),{"Y","YES","TRUE","1"},0)),"Y","N")))</f>
        <v/>
      </c>
      <c r="E143" s="21" t="str">
        <f>IF($A143="","",IF(ISNUMBER(MATCH(UPPER(IFERROR(INDEX(ImpData,ROW()-1,MATCH(Map_Expl,ImpHdr,0))&amp;"","")),{"Y","YES","TRUE","1"},0)),"Y","N"))</f>
        <v/>
      </c>
      <c r="F143" s="21" t="str">
        <f t="shared" si="23"/>
        <v/>
      </c>
      <c r="G143" s="21" t="str">
        <f t="shared" si="24"/>
        <v/>
      </c>
      <c r="H143" s="21" t="str">
        <f t="shared" si="25"/>
        <v/>
      </c>
      <c r="I143" s="25" t="str">
        <f t="shared" si="26"/>
        <v/>
      </c>
      <c r="J143" s="25" t="str">
        <f t="shared" si="27"/>
        <v/>
      </c>
      <c r="K143" s="21" t="str">
        <f t="shared" si="28"/>
        <v/>
      </c>
      <c r="L143" s="36" t="str">
        <f t="shared" si="29"/>
        <v/>
      </c>
    </row>
    <row r="144" spans="1:12" x14ac:dyDescent="0.3">
      <c r="A144" s="21" t="str">
        <f t="shared" si="20"/>
        <v/>
      </c>
      <c r="B144" s="21" t="str">
        <f t="shared" si="21"/>
        <v/>
      </c>
      <c r="C144" s="35" t="str">
        <f t="shared" si="22"/>
        <v/>
      </c>
      <c r="D144" s="21" t="str">
        <f>IF($A144="","",IF(COUNTIF(KEVList,$A144)&gt;0,"Y",IF(ISNUMBER(MATCH(UPPER(IFERROR(INDEX(ImpData,ROW()-1,MATCH(Map_KEV,ImpHdr,0))&amp;"","")),{"Y","YES","TRUE","1"},0)),"Y","N")))</f>
        <v/>
      </c>
      <c r="E144" s="21" t="str">
        <f>IF($A144="","",IF(ISNUMBER(MATCH(UPPER(IFERROR(INDEX(ImpData,ROW()-1,MATCH(Map_Expl,ImpHdr,0))&amp;"","")),{"Y","YES","TRUE","1"},0)),"Y","N"))</f>
        <v/>
      </c>
      <c r="F144" s="21" t="str">
        <f t="shared" si="23"/>
        <v/>
      </c>
      <c r="G144" s="21" t="str">
        <f t="shared" si="24"/>
        <v/>
      </c>
      <c r="H144" s="21" t="str">
        <f t="shared" si="25"/>
        <v/>
      </c>
      <c r="I144" s="25" t="str">
        <f t="shared" si="26"/>
        <v/>
      </c>
      <c r="J144" s="25" t="str">
        <f t="shared" si="27"/>
        <v/>
      </c>
      <c r="K144" s="21" t="str">
        <f t="shared" si="28"/>
        <v/>
      </c>
      <c r="L144" s="36" t="str">
        <f t="shared" si="29"/>
        <v/>
      </c>
    </row>
    <row r="145" spans="1:12" x14ac:dyDescent="0.3">
      <c r="A145" s="21" t="str">
        <f t="shared" si="20"/>
        <v/>
      </c>
      <c r="B145" s="21" t="str">
        <f t="shared" si="21"/>
        <v/>
      </c>
      <c r="C145" s="35" t="str">
        <f t="shared" si="22"/>
        <v/>
      </c>
      <c r="D145" s="21" t="str">
        <f>IF($A145="","",IF(COUNTIF(KEVList,$A145)&gt;0,"Y",IF(ISNUMBER(MATCH(UPPER(IFERROR(INDEX(ImpData,ROW()-1,MATCH(Map_KEV,ImpHdr,0))&amp;"","")),{"Y","YES","TRUE","1"},0)),"Y","N")))</f>
        <v/>
      </c>
      <c r="E145" s="21" t="str">
        <f>IF($A145="","",IF(ISNUMBER(MATCH(UPPER(IFERROR(INDEX(ImpData,ROW()-1,MATCH(Map_Expl,ImpHdr,0))&amp;"","")),{"Y","YES","TRUE","1"},0)),"Y","N"))</f>
        <v/>
      </c>
      <c r="F145" s="21" t="str">
        <f t="shared" si="23"/>
        <v/>
      </c>
      <c r="G145" s="21" t="str">
        <f t="shared" si="24"/>
        <v/>
      </c>
      <c r="H145" s="21" t="str">
        <f t="shared" si="25"/>
        <v/>
      </c>
      <c r="I145" s="25" t="str">
        <f t="shared" si="26"/>
        <v/>
      </c>
      <c r="J145" s="25" t="str">
        <f t="shared" si="27"/>
        <v/>
      </c>
      <c r="K145" s="21" t="str">
        <f t="shared" si="28"/>
        <v/>
      </c>
      <c r="L145" s="36" t="str">
        <f t="shared" si="29"/>
        <v/>
      </c>
    </row>
    <row r="146" spans="1:12" x14ac:dyDescent="0.3">
      <c r="A146" s="21" t="str">
        <f t="shared" si="20"/>
        <v/>
      </c>
      <c r="B146" s="21" t="str">
        <f t="shared" si="21"/>
        <v/>
      </c>
      <c r="C146" s="35" t="str">
        <f t="shared" si="22"/>
        <v/>
      </c>
      <c r="D146" s="21" t="str">
        <f>IF($A146="","",IF(COUNTIF(KEVList,$A146)&gt;0,"Y",IF(ISNUMBER(MATCH(UPPER(IFERROR(INDEX(ImpData,ROW()-1,MATCH(Map_KEV,ImpHdr,0))&amp;"","")),{"Y","YES","TRUE","1"},0)),"Y","N")))</f>
        <v/>
      </c>
      <c r="E146" s="21" t="str">
        <f>IF($A146="","",IF(ISNUMBER(MATCH(UPPER(IFERROR(INDEX(ImpData,ROW()-1,MATCH(Map_Expl,ImpHdr,0))&amp;"","")),{"Y","YES","TRUE","1"},0)),"Y","N"))</f>
        <v/>
      </c>
      <c r="F146" s="21" t="str">
        <f t="shared" si="23"/>
        <v/>
      </c>
      <c r="G146" s="21" t="str">
        <f t="shared" si="24"/>
        <v/>
      </c>
      <c r="H146" s="21" t="str">
        <f t="shared" si="25"/>
        <v/>
      </c>
      <c r="I146" s="25" t="str">
        <f t="shared" si="26"/>
        <v/>
      </c>
      <c r="J146" s="25" t="str">
        <f t="shared" si="27"/>
        <v/>
      </c>
      <c r="K146" s="21" t="str">
        <f t="shared" si="28"/>
        <v/>
      </c>
      <c r="L146" s="36" t="str">
        <f t="shared" si="29"/>
        <v/>
      </c>
    </row>
    <row r="147" spans="1:12" x14ac:dyDescent="0.3">
      <c r="A147" s="21" t="str">
        <f t="shared" si="20"/>
        <v/>
      </c>
      <c r="B147" s="21" t="str">
        <f t="shared" si="21"/>
        <v/>
      </c>
      <c r="C147" s="35" t="str">
        <f t="shared" si="22"/>
        <v/>
      </c>
      <c r="D147" s="21" t="str">
        <f>IF($A147="","",IF(COUNTIF(KEVList,$A147)&gt;0,"Y",IF(ISNUMBER(MATCH(UPPER(IFERROR(INDEX(ImpData,ROW()-1,MATCH(Map_KEV,ImpHdr,0))&amp;"","")),{"Y","YES","TRUE","1"},0)),"Y","N")))</f>
        <v/>
      </c>
      <c r="E147" s="21" t="str">
        <f>IF($A147="","",IF(ISNUMBER(MATCH(UPPER(IFERROR(INDEX(ImpData,ROW()-1,MATCH(Map_Expl,ImpHdr,0))&amp;"","")),{"Y","YES","TRUE","1"},0)),"Y","N"))</f>
        <v/>
      </c>
      <c r="F147" s="21" t="str">
        <f t="shared" si="23"/>
        <v/>
      </c>
      <c r="G147" s="21" t="str">
        <f t="shared" si="24"/>
        <v/>
      </c>
      <c r="H147" s="21" t="str">
        <f t="shared" si="25"/>
        <v/>
      </c>
      <c r="I147" s="25" t="str">
        <f t="shared" si="26"/>
        <v/>
      </c>
      <c r="J147" s="25" t="str">
        <f t="shared" si="27"/>
        <v/>
      </c>
      <c r="K147" s="21" t="str">
        <f t="shared" si="28"/>
        <v/>
      </c>
      <c r="L147" s="36" t="str">
        <f t="shared" si="29"/>
        <v/>
      </c>
    </row>
    <row r="148" spans="1:12" x14ac:dyDescent="0.3">
      <c r="A148" s="21" t="str">
        <f t="shared" si="20"/>
        <v/>
      </c>
      <c r="B148" s="21" t="str">
        <f t="shared" si="21"/>
        <v/>
      </c>
      <c r="C148" s="35" t="str">
        <f t="shared" si="22"/>
        <v/>
      </c>
      <c r="D148" s="21" t="str">
        <f>IF($A148="","",IF(COUNTIF(KEVList,$A148)&gt;0,"Y",IF(ISNUMBER(MATCH(UPPER(IFERROR(INDEX(ImpData,ROW()-1,MATCH(Map_KEV,ImpHdr,0))&amp;"","")),{"Y","YES","TRUE","1"},0)),"Y","N")))</f>
        <v/>
      </c>
      <c r="E148" s="21" t="str">
        <f>IF($A148="","",IF(ISNUMBER(MATCH(UPPER(IFERROR(INDEX(ImpData,ROW()-1,MATCH(Map_Expl,ImpHdr,0))&amp;"","")),{"Y","YES","TRUE","1"},0)),"Y","N"))</f>
        <v/>
      </c>
      <c r="F148" s="21" t="str">
        <f t="shared" si="23"/>
        <v/>
      </c>
      <c r="G148" s="21" t="str">
        <f t="shared" si="24"/>
        <v/>
      </c>
      <c r="H148" s="21" t="str">
        <f t="shared" si="25"/>
        <v/>
      </c>
      <c r="I148" s="25" t="str">
        <f t="shared" si="26"/>
        <v/>
      </c>
      <c r="J148" s="25" t="str">
        <f t="shared" si="27"/>
        <v/>
      </c>
      <c r="K148" s="21" t="str">
        <f t="shared" si="28"/>
        <v/>
      </c>
      <c r="L148" s="36" t="str">
        <f t="shared" si="29"/>
        <v/>
      </c>
    </row>
    <row r="149" spans="1:12" x14ac:dyDescent="0.3">
      <c r="A149" s="21" t="str">
        <f t="shared" si="20"/>
        <v/>
      </c>
      <c r="B149" s="21" t="str">
        <f t="shared" si="21"/>
        <v/>
      </c>
      <c r="C149" s="35" t="str">
        <f t="shared" si="22"/>
        <v/>
      </c>
      <c r="D149" s="21" t="str">
        <f>IF($A149="","",IF(COUNTIF(KEVList,$A149)&gt;0,"Y",IF(ISNUMBER(MATCH(UPPER(IFERROR(INDEX(ImpData,ROW()-1,MATCH(Map_KEV,ImpHdr,0))&amp;"","")),{"Y","YES","TRUE","1"},0)),"Y","N")))</f>
        <v/>
      </c>
      <c r="E149" s="21" t="str">
        <f>IF($A149="","",IF(ISNUMBER(MATCH(UPPER(IFERROR(INDEX(ImpData,ROW()-1,MATCH(Map_Expl,ImpHdr,0))&amp;"","")),{"Y","YES","TRUE","1"},0)),"Y","N"))</f>
        <v/>
      </c>
      <c r="F149" s="21" t="str">
        <f t="shared" si="23"/>
        <v/>
      </c>
      <c r="G149" s="21" t="str">
        <f t="shared" si="24"/>
        <v/>
      </c>
      <c r="H149" s="21" t="str">
        <f t="shared" si="25"/>
        <v/>
      </c>
      <c r="I149" s="25" t="str">
        <f t="shared" si="26"/>
        <v/>
      </c>
      <c r="J149" s="25" t="str">
        <f t="shared" si="27"/>
        <v/>
      </c>
      <c r="K149" s="21" t="str">
        <f t="shared" si="28"/>
        <v/>
      </c>
      <c r="L149" s="36" t="str">
        <f t="shared" si="29"/>
        <v/>
      </c>
    </row>
    <row r="150" spans="1:12" x14ac:dyDescent="0.3">
      <c r="A150" s="21" t="str">
        <f t="shared" si="20"/>
        <v/>
      </c>
      <c r="B150" s="21" t="str">
        <f t="shared" si="21"/>
        <v/>
      </c>
      <c r="C150" s="35" t="str">
        <f t="shared" si="22"/>
        <v/>
      </c>
      <c r="D150" s="21" t="str">
        <f>IF($A150="","",IF(COUNTIF(KEVList,$A150)&gt;0,"Y",IF(ISNUMBER(MATCH(UPPER(IFERROR(INDEX(ImpData,ROW()-1,MATCH(Map_KEV,ImpHdr,0))&amp;"","")),{"Y","YES","TRUE","1"},0)),"Y","N")))</f>
        <v/>
      </c>
      <c r="E150" s="21" t="str">
        <f>IF($A150="","",IF(ISNUMBER(MATCH(UPPER(IFERROR(INDEX(ImpData,ROW()-1,MATCH(Map_Expl,ImpHdr,0))&amp;"","")),{"Y","YES","TRUE","1"},0)),"Y","N"))</f>
        <v/>
      </c>
      <c r="F150" s="21" t="str">
        <f t="shared" si="23"/>
        <v/>
      </c>
      <c r="G150" s="21" t="str">
        <f t="shared" si="24"/>
        <v/>
      </c>
      <c r="H150" s="21" t="str">
        <f t="shared" si="25"/>
        <v/>
      </c>
      <c r="I150" s="25" t="str">
        <f t="shared" si="26"/>
        <v/>
      </c>
      <c r="J150" s="25" t="str">
        <f t="shared" si="27"/>
        <v/>
      </c>
      <c r="K150" s="21" t="str">
        <f t="shared" si="28"/>
        <v/>
      </c>
      <c r="L150" s="36" t="str">
        <f t="shared" si="29"/>
        <v/>
      </c>
    </row>
    <row r="151" spans="1:12" x14ac:dyDescent="0.3">
      <c r="A151" s="21" t="str">
        <f t="shared" si="20"/>
        <v/>
      </c>
      <c r="B151" s="21" t="str">
        <f t="shared" si="21"/>
        <v/>
      </c>
      <c r="C151" s="35" t="str">
        <f t="shared" si="22"/>
        <v/>
      </c>
      <c r="D151" s="21" t="str">
        <f>IF($A151="","",IF(COUNTIF(KEVList,$A151)&gt;0,"Y",IF(ISNUMBER(MATCH(UPPER(IFERROR(INDEX(ImpData,ROW()-1,MATCH(Map_KEV,ImpHdr,0))&amp;"","")),{"Y","YES","TRUE","1"},0)),"Y","N")))</f>
        <v/>
      </c>
      <c r="E151" s="21" t="str">
        <f>IF($A151="","",IF(ISNUMBER(MATCH(UPPER(IFERROR(INDEX(ImpData,ROW()-1,MATCH(Map_Expl,ImpHdr,0))&amp;"","")),{"Y","YES","TRUE","1"},0)),"Y","N"))</f>
        <v/>
      </c>
      <c r="F151" s="21" t="str">
        <f t="shared" si="23"/>
        <v/>
      </c>
      <c r="G151" s="21" t="str">
        <f t="shared" si="24"/>
        <v/>
      </c>
      <c r="H151" s="21" t="str">
        <f t="shared" si="25"/>
        <v/>
      </c>
      <c r="I151" s="25" t="str">
        <f t="shared" si="26"/>
        <v/>
      </c>
      <c r="J151" s="25" t="str">
        <f t="shared" si="27"/>
        <v/>
      </c>
      <c r="K151" s="21" t="str">
        <f t="shared" si="28"/>
        <v/>
      </c>
      <c r="L151" s="36" t="str">
        <f t="shared" si="29"/>
        <v/>
      </c>
    </row>
    <row r="152" spans="1:12" x14ac:dyDescent="0.3">
      <c r="A152" s="21" t="str">
        <f t="shared" si="20"/>
        <v/>
      </c>
      <c r="B152" s="21" t="str">
        <f t="shared" si="21"/>
        <v/>
      </c>
      <c r="C152" s="35" t="str">
        <f t="shared" si="22"/>
        <v/>
      </c>
      <c r="D152" s="21" t="str">
        <f>IF($A152="","",IF(COUNTIF(KEVList,$A152)&gt;0,"Y",IF(ISNUMBER(MATCH(UPPER(IFERROR(INDEX(ImpData,ROW()-1,MATCH(Map_KEV,ImpHdr,0))&amp;"","")),{"Y","YES","TRUE","1"},0)),"Y","N")))</f>
        <v/>
      </c>
      <c r="E152" s="21" t="str">
        <f>IF($A152="","",IF(ISNUMBER(MATCH(UPPER(IFERROR(INDEX(ImpData,ROW()-1,MATCH(Map_Expl,ImpHdr,0))&amp;"","")),{"Y","YES","TRUE","1"},0)),"Y","N"))</f>
        <v/>
      </c>
      <c r="F152" s="21" t="str">
        <f t="shared" si="23"/>
        <v/>
      </c>
      <c r="G152" s="21" t="str">
        <f t="shared" si="24"/>
        <v/>
      </c>
      <c r="H152" s="21" t="str">
        <f t="shared" si="25"/>
        <v/>
      </c>
      <c r="I152" s="25" t="str">
        <f t="shared" si="26"/>
        <v/>
      </c>
      <c r="J152" s="25" t="str">
        <f t="shared" si="27"/>
        <v/>
      </c>
      <c r="K152" s="21" t="str">
        <f t="shared" si="28"/>
        <v/>
      </c>
      <c r="L152" s="36" t="str">
        <f t="shared" si="29"/>
        <v/>
      </c>
    </row>
    <row r="153" spans="1:12" x14ac:dyDescent="0.3">
      <c r="A153" s="21" t="str">
        <f t="shared" si="20"/>
        <v/>
      </c>
      <c r="B153" s="21" t="str">
        <f t="shared" si="21"/>
        <v/>
      </c>
      <c r="C153" s="35" t="str">
        <f t="shared" si="22"/>
        <v/>
      </c>
      <c r="D153" s="21" t="str">
        <f>IF($A153="","",IF(COUNTIF(KEVList,$A153)&gt;0,"Y",IF(ISNUMBER(MATCH(UPPER(IFERROR(INDEX(ImpData,ROW()-1,MATCH(Map_KEV,ImpHdr,0))&amp;"","")),{"Y","YES","TRUE","1"},0)),"Y","N")))</f>
        <v/>
      </c>
      <c r="E153" s="21" t="str">
        <f>IF($A153="","",IF(ISNUMBER(MATCH(UPPER(IFERROR(INDEX(ImpData,ROW()-1,MATCH(Map_Expl,ImpHdr,0))&amp;"","")),{"Y","YES","TRUE","1"},0)),"Y","N"))</f>
        <v/>
      </c>
      <c r="F153" s="21" t="str">
        <f t="shared" si="23"/>
        <v/>
      </c>
      <c r="G153" s="21" t="str">
        <f t="shared" si="24"/>
        <v/>
      </c>
      <c r="H153" s="21" t="str">
        <f t="shared" si="25"/>
        <v/>
      </c>
      <c r="I153" s="25" t="str">
        <f t="shared" si="26"/>
        <v/>
      </c>
      <c r="J153" s="25" t="str">
        <f t="shared" si="27"/>
        <v/>
      </c>
      <c r="K153" s="21" t="str">
        <f t="shared" si="28"/>
        <v/>
      </c>
      <c r="L153" s="36" t="str">
        <f t="shared" si="29"/>
        <v/>
      </c>
    </row>
    <row r="154" spans="1:12" x14ac:dyDescent="0.3">
      <c r="A154" s="21" t="str">
        <f t="shared" si="20"/>
        <v/>
      </c>
      <c r="B154" s="21" t="str">
        <f t="shared" si="21"/>
        <v/>
      </c>
      <c r="C154" s="35" t="str">
        <f t="shared" si="22"/>
        <v/>
      </c>
      <c r="D154" s="21" t="str">
        <f>IF($A154="","",IF(COUNTIF(KEVList,$A154)&gt;0,"Y",IF(ISNUMBER(MATCH(UPPER(IFERROR(INDEX(ImpData,ROW()-1,MATCH(Map_KEV,ImpHdr,0))&amp;"","")),{"Y","YES","TRUE","1"},0)),"Y","N")))</f>
        <v/>
      </c>
      <c r="E154" s="21" t="str">
        <f>IF($A154="","",IF(ISNUMBER(MATCH(UPPER(IFERROR(INDEX(ImpData,ROW()-1,MATCH(Map_Expl,ImpHdr,0))&amp;"","")),{"Y","YES","TRUE","1"},0)),"Y","N"))</f>
        <v/>
      </c>
      <c r="F154" s="21" t="str">
        <f t="shared" si="23"/>
        <v/>
      </c>
      <c r="G154" s="21" t="str">
        <f t="shared" si="24"/>
        <v/>
      </c>
      <c r="H154" s="21" t="str">
        <f t="shared" si="25"/>
        <v/>
      </c>
      <c r="I154" s="25" t="str">
        <f t="shared" si="26"/>
        <v/>
      </c>
      <c r="J154" s="25" t="str">
        <f t="shared" si="27"/>
        <v/>
      </c>
      <c r="K154" s="21" t="str">
        <f t="shared" si="28"/>
        <v/>
      </c>
      <c r="L154" s="36" t="str">
        <f t="shared" si="29"/>
        <v/>
      </c>
    </row>
    <row r="155" spans="1:12" x14ac:dyDescent="0.3">
      <c r="A155" s="21" t="str">
        <f t="shared" si="20"/>
        <v/>
      </c>
      <c r="B155" s="21" t="str">
        <f t="shared" si="21"/>
        <v/>
      </c>
      <c r="C155" s="35" t="str">
        <f t="shared" si="22"/>
        <v/>
      </c>
      <c r="D155" s="21" t="str">
        <f>IF($A155="","",IF(COUNTIF(KEVList,$A155)&gt;0,"Y",IF(ISNUMBER(MATCH(UPPER(IFERROR(INDEX(ImpData,ROW()-1,MATCH(Map_KEV,ImpHdr,0))&amp;"","")),{"Y","YES","TRUE","1"},0)),"Y","N")))</f>
        <v/>
      </c>
      <c r="E155" s="21" t="str">
        <f>IF($A155="","",IF(ISNUMBER(MATCH(UPPER(IFERROR(INDEX(ImpData,ROW()-1,MATCH(Map_Expl,ImpHdr,0))&amp;"","")),{"Y","YES","TRUE","1"},0)),"Y","N"))</f>
        <v/>
      </c>
      <c r="F155" s="21" t="str">
        <f t="shared" si="23"/>
        <v/>
      </c>
      <c r="G155" s="21" t="str">
        <f t="shared" si="24"/>
        <v/>
      </c>
      <c r="H155" s="21" t="str">
        <f t="shared" si="25"/>
        <v/>
      </c>
      <c r="I155" s="25" t="str">
        <f t="shared" si="26"/>
        <v/>
      </c>
      <c r="J155" s="25" t="str">
        <f t="shared" si="27"/>
        <v/>
      </c>
      <c r="K155" s="21" t="str">
        <f t="shared" si="28"/>
        <v/>
      </c>
      <c r="L155" s="36" t="str">
        <f t="shared" si="29"/>
        <v/>
      </c>
    </row>
    <row r="156" spans="1:12" x14ac:dyDescent="0.3">
      <c r="A156" s="21" t="str">
        <f t="shared" si="20"/>
        <v/>
      </c>
      <c r="B156" s="21" t="str">
        <f t="shared" si="21"/>
        <v/>
      </c>
      <c r="C156" s="35" t="str">
        <f t="shared" si="22"/>
        <v/>
      </c>
      <c r="D156" s="21" t="str">
        <f>IF($A156="","",IF(COUNTIF(KEVList,$A156)&gt;0,"Y",IF(ISNUMBER(MATCH(UPPER(IFERROR(INDEX(ImpData,ROW()-1,MATCH(Map_KEV,ImpHdr,0))&amp;"","")),{"Y","YES","TRUE","1"},0)),"Y","N")))</f>
        <v/>
      </c>
      <c r="E156" s="21" t="str">
        <f>IF($A156="","",IF(ISNUMBER(MATCH(UPPER(IFERROR(INDEX(ImpData,ROW()-1,MATCH(Map_Expl,ImpHdr,0))&amp;"","")),{"Y","YES","TRUE","1"},0)),"Y","N"))</f>
        <v/>
      </c>
      <c r="F156" s="21" t="str">
        <f t="shared" si="23"/>
        <v/>
      </c>
      <c r="G156" s="21" t="str">
        <f t="shared" si="24"/>
        <v/>
      </c>
      <c r="H156" s="21" t="str">
        <f t="shared" si="25"/>
        <v/>
      </c>
      <c r="I156" s="25" t="str">
        <f t="shared" si="26"/>
        <v/>
      </c>
      <c r="J156" s="25" t="str">
        <f t="shared" si="27"/>
        <v/>
      </c>
      <c r="K156" s="21" t="str">
        <f t="shared" si="28"/>
        <v/>
      </c>
      <c r="L156" s="36" t="str">
        <f t="shared" si="29"/>
        <v/>
      </c>
    </row>
    <row r="157" spans="1:12" x14ac:dyDescent="0.3">
      <c r="A157" s="21" t="str">
        <f t="shared" si="20"/>
        <v/>
      </c>
      <c r="B157" s="21" t="str">
        <f t="shared" si="21"/>
        <v/>
      </c>
      <c r="C157" s="35" t="str">
        <f t="shared" si="22"/>
        <v/>
      </c>
      <c r="D157" s="21" t="str">
        <f>IF($A157="","",IF(COUNTIF(KEVList,$A157)&gt;0,"Y",IF(ISNUMBER(MATCH(UPPER(IFERROR(INDEX(ImpData,ROW()-1,MATCH(Map_KEV,ImpHdr,0))&amp;"","")),{"Y","YES","TRUE","1"},0)),"Y","N")))</f>
        <v/>
      </c>
      <c r="E157" s="21" t="str">
        <f>IF($A157="","",IF(ISNUMBER(MATCH(UPPER(IFERROR(INDEX(ImpData,ROW()-1,MATCH(Map_Expl,ImpHdr,0))&amp;"","")),{"Y","YES","TRUE","1"},0)),"Y","N"))</f>
        <v/>
      </c>
      <c r="F157" s="21" t="str">
        <f t="shared" si="23"/>
        <v/>
      </c>
      <c r="G157" s="21" t="str">
        <f t="shared" si="24"/>
        <v/>
      </c>
      <c r="H157" s="21" t="str">
        <f t="shared" si="25"/>
        <v/>
      </c>
      <c r="I157" s="25" t="str">
        <f t="shared" si="26"/>
        <v/>
      </c>
      <c r="J157" s="25" t="str">
        <f t="shared" si="27"/>
        <v/>
      </c>
      <c r="K157" s="21" t="str">
        <f t="shared" si="28"/>
        <v/>
      </c>
      <c r="L157" s="36" t="str">
        <f t="shared" si="29"/>
        <v/>
      </c>
    </row>
    <row r="158" spans="1:12" x14ac:dyDescent="0.3">
      <c r="A158" s="21" t="str">
        <f t="shared" si="20"/>
        <v/>
      </c>
      <c r="B158" s="21" t="str">
        <f t="shared" si="21"/>
        <v/>
      </c>
      <c r="C158" s="35" t="str">
        <f t="shared" si="22"/>
        <v/>
      </c>
      <c r="D158" s="21" t="str">
        <f>IF($A158="","",IF(COUNTIF(KEVList,$A158)&gt;0,"Y",IF(ISNUMBER(MATCH(UPPER(IFERROR(INDEX(ImpData,ROW()-1,MATCH(Map_KEV,ImpHdr,0))&amp;"","")),{"Y","YES","TRUE","1"},0)),"Y","N")))</f>
        <v/>
      </c>
      <c r="E158" s="21" t="str">
        <f>IF($A158="","",IF(ISNUMBER(MATCH(UPPER(IFERROR(INDEX(ImpData,ROW()-1,MATCH(Map_Expl,ImpHdr,0))&amp;"","")),{"Y","YES","TRUE","1"},0)),"Y","N"))</f>
        <v/>
      </c>
      <c r="F158" s="21" t="str">
        <f t="shared" si="23"/>
        <v/>
      </c>
      <c r="G158" s="21" t="str">
        <f t="shared" si="24"/>
        <v/>
      </c>
      <c r="H158" s="21" t="str">
        <f t="shared" si="25"/>
        <v/>
      </c>
      <c r="I158" s="25" t="str">
        <f t="shared" si="26"/>
        <v/>
      </c>
      <c r="J158" s="25" t="str">
        <f t="shared" si="27"/>
        <v/>
      </c>
      <c r="K158" s="21" t="str">
        <f t="shared" si="28"/>
        <v/>
      </c>
      <c r="L158" s="36" t="str">
        <f t="shared" si="29"/>
        <v/>
      </c>
    </row>
    <row r="159" spans="1:12" x14ac:dyDescent="0.3">
      <c r="A159" s="21" t="str">
        <f t="shared" si="20"/>
        <v/>
      </c>
      <c r="B159" s="21" t="str">
        <f t="shared" si="21"/>
        <v/>
      </c>
      <c r="C159" s="35" t="str">
        <f t="shared" si="22"/>
        <v/>
      </c>
      <c r="D159" s="21" t="str">
        <f>IF($A159="","",IF(COUNTIF(KEVList,$A159)&gt;0,"Y",IF(ISNUMBER(MATCH(UPPER(IFERROR(INDEX(ImpData,ROW()-1,MATCH(Map_KEV,ImpHdr,0))&amp;"","")),{"Y","YES","TRUE","1"},0)),"Y","N")))</f>
        <v/>
      </c>
      <c r="E159" s="21" t="str">
        <f>IF($A159="","",IF(ISNUMBER(MATCH(UPPER(IFERROR(INDEX(ImpData,ROW()-1,MATCH(Map_Expl,ImpHdr,0))&amp;"","")),{"Y","YES","TRUE","1"},0)),"Y","N"))</f>
        <v/>
      </c>
      <c r="F159" s="21" t="str">
        <f t="shared" si="23"/>
        <v/>
      </c>
      <c r="G159" s="21" t="str">
        <f t="shared" si="24"/>
        <v/>
      </c>
      <c r="H159" s="21" t="str">
        <f t="shared" si="25"/>
        <v/>
      </c>
      <c r="I159" s="25" t="str">
        <f t="shared" si="26"/>
        <v/>
      </c>
      <c r="J159" s="25" t="str">
        <f t="shared" si="27"/>
        <v/>
      </c>
      <c r="K159" s="21" t="str">
        <f t="shared" si="28"/>
        <v/>
      </c>
      <c r="L159" s="36" t="str">
        <f t="shared" si="29"/>
        <v/>
      </c>
    </row>
    <row r="160" spans="1:12" x14ac:dyDescent="0.3">
      <c r="A160" s="21" t="str">
        <f t="shared" si="20"/>
        <v/>
      </c>
      <c r="B160" s="21" t="str">
        <f t="shared" si="21"/>
        <v/>
      </c>
      <c r="C160" s="35" t="str">
        <f t="shared" si="22"/>
        <v/>
      </c>
      <c r="D160" s="21" t="str">
        <f>IF($A160="","",IF(COUNTIF(KEVList,$A160)&gt;0,"Y",IF(ISNUMBER(MATCH(UPPER(IFERROR(INDEX(ImpData,ROW()-1,MATCH(Map_KEV,ImpHdr,0))&amp;"","")),{"Y","YES","TRUE","1"},0)),"Y","N")))</f>
        <v/>
      </c>
      <c r="E160" s="21" t="str">
        <f>IF($A160="","",IF(ISNUMBER(MATCH(UPPER(IFERROR(INDEX(ImpData,ROW()-1,MATCH(Map_Expl,ImpHdr,0))&amp;"","")),{"Y","YES","TRUE","1"},0)),"Y","N"))</f>
        <v/>
      </c>
      <c r="F160" s="21" t="str">
        <f t="shared" si="23"/>
        <v/>
      </c>
      <c r="G160" s="21" t="str">
        <f t="shared" si="24"/>
        <v/>
      </c>
      <c r="H160" s="21" t="str">
        <f t="shared" si="25"/>
        <v/>
      </c>
      <c r="I160" s="25" t="str">
        <f t="shared" si="26"/>
        <v/>
      </c>
      <c r="J160" s="25" t="str">
        <f t="shared" si="27"/>
        <v/>
      </c>
      <c r="K160" s="21" t="str">
        <f t="shared" si="28"/>
        <v/>
      </c>
      <c r="L160" s="36" t="str">
        <f t="shared" si="29"/>
        <v/>
      </c>
    </row>
    <row r="161" spans="1:12" x14ac:dyDescent="0.3">
      <c r="A161" s="21" t="str">
        <f t="shared" si="20"/>
        <v/>
      </c>
      <c r="B161" s="21" t="str">
        <f t="shared" si="21"/>
        <v/>
      </c>
      <c r="C161" s="35" t="str">
        <f t="shared" si="22"/>
        <v/>
      </c>
      <c r="D161" s="21" t="str">
        <f>IF($A161="","",IF(COUNTIF(KEVList,$A161)&gt;0,"Y",IF(ISNUMBER(MATCH(UPPER(IFERROR(INDEX(ImpData,ROW()-1,MATCH(Map_KEV,ImpHdr,0))&amp;"","")),{"Y","YES","TRUE","1"},0)),"Y","N")))</f>
        <v/>
      </c>
      <c r="E161" s="21" t="str">
        <f>IF($A161="","",IF(ISNUMBER(MATCH(UPPER(IFERROR(INDEX(ImpData,ROW()-1,MATCH(Map_Expl,ImpHdr,0))&amp;"","")),{"Y","YES","TRUE","1"},0)),"Y","N"))</f>
        <v/>
      </c>
      <c r="F161" s="21" t="str">
        <f t="shared" si="23"/>
        <v/>
      </c>
      <c r="G161" s="21" t="str">
        <f t="shared" si="24"/>
        <v/>
      </c>
      <c r="H161" s="21" t="str">
        <f t="shared" si="25"/>
        <v/>
      </c>
      <c r="I161" s="25" t="str">
        <f t="shared" si="26"/>
        <v/>
      </c>
      <c r="J161" s="25" t="str">
        <f t="shared" si="27"/>
        <v/>
      </c>
      <c r="K161" s="21" t="str">
        <f t="shared" si="28"/>
        <v/>
      </c>
      <c r="L161" s="36" t="str">
        <f t="shared" si="29"/>
        <v/>
      </c>
    </row>
    <row r="162" spans="1:12" x14ac:dyDescent="0.3">
      <c r="A162" s="21" t="str">
        <f t="shared" si="20"/>
        <v/>
      </c>
      <c r="B162" s="21" t="str">
        <f t="shared" si="21"/>
        <v/>
      </c>
      <c r="C162" s="35" t="str">
        <f t="shared" si="22"/>
        <v/>
      </c>
      <c r="D162" s="21" t="str">
        <f>IF($A162="","",IF(COUNTIF(KEVList,$A162)&gt;0,"Y",IF(ISNUMBER(MATCH(UPPER(IFERROR(INDEX(ImpData,ROW()-1,MATCH(Map_KEV,ImpHdr,0))&amp;"","")),{"Y","YES","TRUE","1"},0)),"Y","N")))</f>
        <v/>
      </c>
      <c r="E162" s="21" t="str">
        <f>IF($A162="","",IF(ISNUMBER(MATCH(UPPER(IFERROR(INDEX(ImpData,ROW()-1,MATCH(Map_Expl,ImpHdr,0))&amp;"","")),{"Y","YES","TRUE","1"},0)),"Y","N"))</f>
        <v/>
      </c>
      <c r="F162" s="21" t="str">
        <f t="shared" si="23"/>
        <v/>
      </c>
      <c r="G162" s="21" t="str">
        <f t="shared" si="24"/>
        <v/>
      </c>
      <c r="H162" s="21" t="str">
        <f t="shared" si="25"/>
        <v/>
      </c>
      <c r="I162" s="25" t="str">
        <f t="shared" si="26"/>
        <v/>
      </c>
      <c r="J162" s="25" t="str">
        <f t="shared" si="27"/>
        <v/>
      </c>
      <c r="K162" s="21" t="str">
        <f t="shared" si="28"/>
        <v/>
      </c>
      <c r="L162" s="36" t="str">
        <f t="shared" si="29"/>
        <v/>
      </c>
    </row>
    <row r="163" spans="1:12" x14ac:dyDescent="0.3">
      <c r="A163" s="21" t="str">
        <f t="shared" si="20"/>
        <v/>
      </c>
      <c r="B163" s="21" t="str">
        <f t="shared" si="21"/>
        <v/>
      </c>
      <c r="C163" s="35" t="str">
        <f t="shared" si="22"/>
        <v/>
      </c>
      <c r="D163" s="21" t="str">
        <f>IF($A163="","",IF(COUNTIF(KEVList,$A163)&gt;0,"Y",IF(ISNUMBER(MATCH(UPPER(IFERROR(INDEX(ImpData,ROW()-1,MATCH(Map_KEV,ImpHdr,0))&amp;"","")),{"Y","YES","TRUE","1"},0)),"Y","N")))</f>
        <v/>
      </c>
      <c r="E163" s="21" t="str">
        <f>IF($A163="","",IF(ISNUMBER(MATCH(UPPER(IFERROR(INDEX(ImpData,ROW()-1,MATCH(Map_Expl,ImpHdr,0))&amp;"","")),{"Y","YES","TRUE","1"},0)),"Y","N"))</f>
        <v/>
      </c>
      <c r="F163" s="21" t="str">
        <f t="shared" si="23"/>
        <v/>
      </c>
      <c r="G163" s="21" t="str">
        <f t="shared" si="24"/>
        <v/>
      </c>
      <c r="H163" s="21" t="str">
        <f t="shared" si="25"/>
        <v/>
      </c>
      <c r="I163" s="25" t="str">
        <f t="shared" si="26"/>
        <v/>
      </c>
      <c r="J163" s="25" t="str">
        <f t="shared" si="27"/>
        <v/>
      </c>
      <c r="K163" s="21" t="str">
        <f t="shared" si="28"/>
        <v/>
      </c>
      <c r="L163" s="36" t="str">
        <f t="shared" si="29"/>
        <v/>
      </c>
    </row>
    <row r="164" spans="1:12" x14ac:dyDescent="0.3">
      <c r="A164" s="21" t="str">
        <f t="shared" si="20"/>
        <v/>
      </c>
      <c r="B164" s="21" t="str">
        <f t="shared" si="21"/>
        <v/>
      </c>
      <c r="C164" s="35" t="str">
        <f t="shared" si="22"/>
        <v/>
      </c>
      <c r="D164" s="21" t="str">
        <f>IF($A164="","",IF(COUNTIF(KEVList,$A164)&gt;0,"Y",IF(ISNUMBER(MATCH(UPPER(IFERROR(INDEX(ImpData,ROW()-1,MATCH(Map_KEV,ImpHdr,0))&amp;"","")),{"Y","YES","TRUE","1"},0)),"Y","N")))</f>
        <v/>
      </c>
      <c r="E164" s="21" t="str">
        <f>IF($A164="","",IF(ISNUMBER(MATCH(UPPER(IFERROR(INDEX(ImpData,ROW()-1,MATCH(Map_Expl,ImpHdr,0))&amp;"","")),{"Y","YES","TRUE","1"},0)),"Y","N"))</f>
        <v/>
      </c>
      <c r="F164" s="21" t="str">
        <f t="shared" si="23"/>
        <v/>
      </c>
      <c r="G164" s="21" t="str">
        <f t="shared" si="24"/>
        <v/>
      </c>
      <c r="H164" s="21" t="str">
        <f t="shared" si="25"/>
        <v/>
      </c>
      <c r="I164" s="25" t="str">
        <f t="shared" si="26"/>
        <v/>
      </c>
      <c r="J164" s="25" t="str">
        <f t="shared" si="27"/>
        <v/>
      </c>
      <c r="K164" s="21" t="str">
        <f t="shared" si="28"/>
        <v/>
      </c>
      <c r="L164" s="36" t="str">
        <f t="shared" si="29"/>
        <v/>
      </c>
    </row>
    <row r="165" spans="1:12" x14ac:dyDescent="0.3">
      <c r="A165" s="21" t="str">
        <f t="shared" si="20"/>
        <v/>
      </c>
      <c r="B165" s="21" t="str">
        <f t="shared" si="21"/>
        <v/>
      </c>
      <c r="C165" s="35" t="str">
        <f t="shared" si="22"/>
        <v/>
      </c>
      <c r="D165" s="21" t="str">
        <f>IF($A165="","",IF(COUNTIF(KEVList,$A165)&gt;0,"Y",IF(ISNUMBER(MATCH(UPPER(IFERROR(INDEX(ImpData,ROW()-1,MATCH(Map_KEV,ImpHdr,0))&amp;"","")),{"Y","YES","TRUE","1"},0)),"Y","N")))</f>
        <v/>
      </c>
      <c r="E165" s="21" t="str">
        <f>IF($A165="","",IF(ISNUMBER(MATCH(UPPER(IFERROR(INDEX(ImpData,ROW()-1,MATCH(Map_Expl,ImpHdr,0))&amp;"","")),{"Y","YES","TRUE","1"},0)),"Y","N"))</f>
        <v/>
      </c>
      <c r="F165" s="21" t="str">
        <f t="shared" si="23"/>
        <v/>
      </c>
      <c r="G165" s="21" t="str">
        <f t="shared" si="24"/>
        <v/>
      </c>
      <c r="H165" s="21" t="str">
        <f t="shared" si="25"/>
        <v/>
      </c>
      <c r="I165" s="25" t="str">
        <f t="shared" si="26"/>
        <v/>
      </c>
      <c r="J165" s="25" t="str">
        <f t="shared" si="27"/>
        <v/>
      </c>
      <c r="K165" s="21" t="str">
        <f t="shared" si="28"/>
        <v/>
      </c>
      <c r="L165" s="36" t="str">
        <f t="shared" si="29"/>
        <v/>
      </c>
    </row>
    <row r="166" spans="1:12" x14ac:dyDescent="0.3">
      <c r="A166" s="21" t="str">
        <f t="shared" si="20"/>
        <v/>
      </c>
      <c r="B166" s="21" t="str">
        <f t="shared" si="21"/>
        <v/>
      </c>
      <c r="C166" s="35" t="str">
        <f t="shared" si="22"/>
        <v/>
      </c>
      <c r="D166" s="21" t="str">
        <f>IF($A166="","",IF(COUNTIF(KEVList,$A166)&gt;0,"Y",IF(ISNUMBER(MATCH(UPPER(IFERROR(INDEX(ImpData,ROW()-1,MATCH(Map_KEV,ImpHdr,0))&amp;"","")),{"Y","YES","TRUE","1"},0)),"Y","N")))</f>
        <v/>
      </c>
      <c r="E166" s="21" t="str">
        <f>IF($A166="","",IF(ISNUMBER(MATCH(UPPER(IFERROR(INDEX(ImpData,ROW()-1,MATCH(Map_Expl,ImpHdr,0))&amp;"","")),{"Y","YES","TRUE","1"},0)),"Y","N"))</f>
        <v/>
      </c>
      <c r="F166" s="21" t="str">
        <f t="shared" si="23"/>
        <v/>
      </c>
      <c r="G166" s="21" t="str">
        <f t="shared" si="24"/>
        <v/>
      </c>
      <c r="H166" s="21" t="str">
        <f t="shared" si="25"/>
        <v/>
      </c>
      <c r="I166" s="25" t="str">
        <f t="shared" si="26"/>
        <v/>
      </c>
      <c r="J166" s="25" t="str">
        <f t="shared" si="27"/>
        <v/>
      </c>
      <c r="K166" s="21" t="str">
        <f t="shared" si="28"/>
        <v/>
      </c>
      <c r="L166" s="36" t="str">
        <f t="shared" si="29"/>
        <v/>
      </c>
    </row>
    <row r="167" spans="1:12" x14ac:dyDescent="0.3">
      <c r="A167" s="21" t="str">
        <f t="shared" si="20"/>
        <v/>
      </c>
      <c r="B167" s="21" t="str">
        <f t="shared" si="21"/>
        <v/>
      </c>
      <c r="C167" s="35" t="str">
        <f t="shared" si="22"/>
        <v/>
      </c>
      <c r="D167" s="21" t="str">
        <f>IF($A167="","",IF(COUNTIF(KEVList,$A167)&gt;0,"Y",IF(ISNUMBER(MATCH(UPPER(IFERROR(INDEX(ImpData,ROW()-1,MATCH(Map_KEV,ImpHdr,0))&amp;"","")),{"Y","YES","TRUE","1"},0)),"Y","N")))</f>
        <v/>
      </c>
      <c r="E167" s="21" t="str">
        <f>IF($A167="","",IF(ISNUMBER(MATCH(UPPER(IFERROR(INDEX(ImpData,ROW()-1,MATCH(Map_Expl,ImpHdr,0))&amp;"","")),{"Y","YES","TRUE","1"},0)),"Y","N"))</f>
        <v/>
      </c>
      <c r="F167" s="21" t="str">
        <f t="shared" si="23"/>
        <v/>
      </c>
      <c r="G167" s="21" t="str">
        <f t="shared" si="24"/>
        <v/>
      </c>
      <c r="H167" s="21" t="str">
        <f t="shared" si="25"/>
        <v/>
      </c>
      <c r="I167" s="25" t="str">
        <f t="shared" si="26"/>
        <v/>
      </c>
      <c r="J167" s="25" t="str">
        <f t="shared" si="27"/>
        <v/>
      </c>
      <c r="K167" s="21" t="str">
        <f t="shared" si="28"/>
        <v/>
      </c>
      <c r="L167" s="36" t="str">
        <f t="shared" si="29"/>
        <v/>
      </c>
    </row>
    <row r="168" spans="1:12" x14ac:dyDescent="0.3">
      <c r="A168" s="21" t="str">
        <f t="shared" si="20"/>
        <v/>
      </c>
      <c r="B168" s="21" t="str">
        <f t="shared" si="21"/>
        <v/>
      </c>
      <c r="C168" s="35" t="str">
        <f t="shared" si="22"/>
        <v/>
      </c>
      <c r="D168" s="21" t="str">
        <f>IF($A168="","",IF(COUNTIF(KEVList,$A168)&gt;0,"Y",IF(ISNUMBER(MATCH(UPPER(IFERROR(INDEX(ImpData,ROW()-1,MATCH(Map_KEV,ImpHdr,0))&amp;"","")),{"Y","YES","TRUE","1"},0)),"Y","N")))</f>
        <v/>
      </c>
      <c r="E168" s="21" t="str">
        <f>IF($A168="","",IF(ISNUMBER(MATCH(UPPER(IFERROR(INDEX(ImpData,ROW()-1,MATCH(Map_Expl,ImpHdr,0))&amp;"","")),{"Y","YES","TRUE","1"},0)),"Y","N"))</f>
        <v/>
      </c>
      <c r="F168" s="21" t="str">
        <f t="shared" si="23"/>
        <v/>
      </c>
      <c r="G168" s="21" t="str">
        <f t="shared" si="24"/>
        <v/>
      </c>
      <c r="H168" s="21" t="str">
        <f t="shared" si="25"/>
        <v/>
      </c>
      <c r="I168" s="25" t="str">
        <f t="shared" si="26"/>
        <v/>
      </c>
      <c r="J168" s="25" t="str">
        <f t="shared" si="27"/>
        <v/>
      </c>
      <c r="K168" s="21" t="str">
        <f t="shared" si="28"/>
        <v/>
      </c>
      <c r="L168" s="36" t="str">
        <f t="shared" si="29"/>
        <v/>
      </c>
    </row>
    <row r="169" spans="1:12" x14ac:dyDescent="0.3">
      <c r="A169" s="21" t="str">
        <f t="shared" si="20"/>
        <v/>
      </c>
      <c r="B169" s="21" t="str">
        <f t="shared" si="21"/>
        <v/>
      </c>
      <c r="C169" s="35" t="str">
        <f t="shared" si="22"/>
        <v/>
      </c>
      <c r="D169" s="21" t="str">
        <f>IF($A169="","",IF(COUNTIF(KEVList,$A169)&gt;0,"Y",IF(ISNUMBER(MATCH(UPPER(IFERROR(INDEX(ImpData,ROW()-1,MATCH(Map_KEV,ImpHdr,0))&amp;"","")),{"Y","YES","TRUE","1"},0)),"Y","N")))</f>
        <v/>
      </c>
      <c r="E169" s="21" t="str">
        <f>IF($A169="","",IF(ISNUMBER(MATCH(UPPER(IFERROR(INDEX(ImpData,ROW()-1,MATCH(Map_Expl,ImpHdr,0))&amp;"","")),{"Y","YES","TRUE","1"},0)),"Y","N"))</f>
        <v/>
      </c>
      <c r="F169" s="21" t="str">
        <f t="shared" si="23"/>
        <v/>
      </c>
      <c r="G169" s="21" t="str">
        <f t="shared" si="24"/>
        <v/>
      </c>
      <c r="H169" s="21" t="str">
        <f t="shared" si="25"/>
        <v/>
      </c>
      <c r="I169" s="25" t="str">
        <f t="shared" si="26"/>
        <v/>
      </c>
      <c r="J169" s="25" t="str">
        <f t="shared" si="27"/>
        <v/>
      </c>
      <c r="K169" s="21" t="str">
        <f t="shared" si="28"/>
        <v/>
      </c>
      <c r="L169" s="36" t="str">
        <f t="shared" si="29"/>
        <v/>
      </c>
    </row>
    <row r="170" spans="1:12" x14ac:dyDescent="0.3">
      <c r="A170" s="21" t="str">
        <f t="shared" si="20"/>
        <v/>
      </c>
      <c r="B170" s="21" t="str">
        <f t="shared" si="21"/>
        <v/>
      </c>
      <c r="C170" s="35" t="str">
        <f t="shared" si="22"/>
        <v/>
      </c>
      <c r="D170" s="21" t="str">
        <f>IF($A170="","",IF(COUNTIF(KEVList,$A170)&gt;0,"Y",IF(ISNUMBER(MATCH(UPPER(IFERROR(INDEX(ImpData,ROW()-1,MATCH(Map_KEV,ImpHdr,0))&amp;"","")),{"Y","YES","TRUE","1"},0)),"Y","N")))</f>
        <v/>
      </c>
      <c r="E170" s="21" t="str">
        <f>IF($A170="","",IF(ISNUMBER(MATCH(UPPER(IFERROR(INDEX(ImpData,ROW()-1,MATCH(Map_Expl,ImpHdr,0))&amp;"","")),{"Y","YES","TRUE","1"},0)),"Y","N"))</f>
        <v/>
      </c>
      <c r="F170" s="21" t="str">
        <f t="shared" si="23"/>
        <v/>
      </c>
      <c r="G170" s="21" t="str">
        <f t="shared" si="24"/>
        <v/>
      </c>
      <c r="H170" s="21" t="str">
        <f t="shared" si="25"/>
        <v/>
      </c>
      <c r="I170" s="25" t="str">
        <f t="shared" si="26"/>
        <v/>
      </c>
      <c r="J170" s="25" t="str">
        <f t="shared" si="27"/>
        <v/>
      </c>
      <c r="K170" s="21" t="str">
        <f t="shared" si="28"/>
        <v/>
      </c>
      <c r="L170" s="36" t="str">
        <f t="shared" si="29"/>
        <v/>
      </c>
    </row>
    <row r="171" spans="1:12" x14ac:dyDescent="0.3">
      <c r="A171" s="21" t="str">
        <f t="shared" si="20"/>
        <v/>
      </c>
      <c r="B171" s="21" t="str">
        <f t="shared" si="21"/>
        <v/>
      </c>
      <c r="C171" s="35" t="str">
        <f t="shared" si="22"/>
        <v/>
      </c>
      <c r="D171" s="21" t="str">
        <f>IF($A171="","",IF(COUNTIF(KEVList,$A171)&gt;0,"Y",IF(ISNUMBER(MATCH(UPPER(IFERROR(INDEX(ImpData,ROW()-1,MATCH(Map_KEV,ImpHdr,0))&amp;"","")),{"Y","YES","TRUE","1"},0)),"Y","N")))</f>
        <v/>
      </c>
      <c r="E171" s="21" t="str">
        <f>IF($A171="","",IF(ISNUMBER(MATCH(UPPER(IFERROR(INDEX(ImpData,ROW()-1,MATCH(Map_Expl,ImpHdr,0))&amp;"","")),{"Y","YES","TRUE","1"},0)),"Y","N"))</f>
        <v/>
      </c>
      <c r="F171" s="21" t="str">
        <f t="shared" si="23"/>
        <v/>
      </c>
      <c r="G171" s="21" t="str">
        <f t="shared" si="24"/>
        <v/>
      </c>
      <c r="H171" s="21" t="str">
        <f t="shared" si="25"/>
        <v/>
      </c>
      <c r="I171" s="25" t="str">
        <f t="shared" si="26"/>
        <v/>
      </c>
      <c r="J171" s="25" t="str">
        <f t="shared" si="27"/>
        <v/>
      </c>
      <c r="K171" s="21" t="str">
        <f t="shared" si="28"/>
        <v/>
      </c>
      <c r="L171" s="36" t="str">
        <f t="shared" si="29"/>
        <v/>
      </c>
    </row>
    <row r="172" spans="1:12" x14ac:dyDescent="0.3">
      <c r="A172" s="21" t="str">
        <f t="shared" si="20"/>
        <v/>
      </c>
      <c r="B172" s="21" t="str">
        <f t="shared" si="21"/>
        <v/>
      </c>
      <c r="C172" s="35" t="str">
        <f t="shared" si="22"/>
        <v/>
      </c>
      <c r="D172" s="21" t="str">
        <f>IF($A172="","",IF(COUNTIF(KEVList,$A172)&gt;0,"Y",IF(ISNUMBER(MATCH(UPPER(IFERROR(INDEX(ImpData,ROW()-1,MATCH(Map_KEV,ImpHdr,0))&amp;"","")),{"Y","YES","TRUE","1"},0)),"Y","N")))</f>
        <v/>
      </c>
      <c r="E172" s="21" t="str">
        <f>IF($A172="","",IF(ISNUMBER(MATCH(UPPER(IFERROR(INDEX(ImpData,ROW()-1,MATCH(Map_Expl,ImpHdr,0))&amp;"","")),{"Y","YES","TRUE","1"},0)),"Y","N"))</f>
        <v/>
      </c>
      <c r="F172" s="21" t="str">
        <f t="shared" si="23"/>
        <v/>
      </c>
      <c r="G172" s="21" t="str">
        <f t="shared" si="24"/>
        <v/>
      </c>
      <c r="H172" s="21" t="str">
        <f t="shared" si="25"/>
        <v/>
      </c>
      <c r="I172" s="25" t="str">
        <f t="shared" si="26"/>
        <v/>
      </c>
      <c r="J172" s="25" t="str">
        <f t="shared" si="27"/>
        <v/>
      </c>
      <c r="K172" s="21" t="str">
        <f t="shared" si="28"/>
        <v/>
      </c>
      <c r="L172" s="36" t="str">
        <f t="shared" si="29"/>
        <v/>
      </c>
    </row>
    <row r="173" spans="1:12" x14ac:dyDescent="0.3">
      <c r="A173" s="21" t="str">
        <f t="shared" si="20"/>
        <v/>
      </c>
      <c r="B173" s="21" t="str">
        <f t="shared" si="21"/>
        <v/>
      </c>
      <c r="C173" s="35" t="str">
        <f t="shared" si="22"/>
        <v/>
      </c>
      <c r="D173" s="21" t="str">
        <f>IF($A173="","",IF(COUNTIF(KEVList,$A173)&gt;0,"Y",IF(ISNUMBER(MATCH(UPPER(IFERROR(INDEX(ImpData,ROW()-1,MATCH(Map_KEV,ImpHdr,0))&amp;"","")),{"Y","YES","TRUE","1"},0)),"Y","N")))</f>
        <v/>
      </c>
      <c r="E173" s="21" t="str">
        <f>IF($A173="","",IF(ISNUMBER(MATCH(UPPER(IFERROR(INDEX(ImpData,ROW()-1,MATCH(Map_Expl,ImpHdr,0))&amp;"","")),{"Y","YES","TRUE","1"},0)),"Y","N"))</f>
        <v/>
      </c>
      <c r="F173" s="21" t="str">
        <f t="shared" si="23"/>
        <v/>
      </c>
      <c r="G173" s="21" t="str">
        <f t="shared" si="24"/>
        <v/>
      </c>
      <c r="H173" s="21" t="str">
        <f t="shared" si="25"/>
        <v/>
      </c>
      <c r="I173" s="25" t="str">
        <f t="shared" si="26"/>
        <v/>
      </c>
      <c r="J173" s="25" t="str">
        <f t="shared" si="27"/>
        <v/>
      </c>
      <c r="K173" s="21" t="str">
        <f t="shared" si="28"/>
        <v/>
      </c>
      <c r="L173" s="36" t="str">
        <f t="shared" si="29"/>
        <v/>
      </c>
    </row>
    <row r="174" spans="1:12" x14ac:dyDescent="0.3">
      <c r="A174" s="21" t="str">
        <f t="shared" si="20"/>
        <v/>
      </c>
      <c r="B174" s="21" t="str">
        <f t="shared" si="21"/>
        <v/>
      </c>
      <c r="C174" s="35" t="str">
        <f t="shared" si="22"/>
        <v/>
      </c>
      <c r="D174" s="21" t="str">
        <f>IF($A174="","",IF(COUNTIF(KEVList,$A174)&gt;0,"Y",IF(ISNUMBER(MATCH(UPPER(IFERROR(INDEX(ImpData,ROW()-1,MATCH(Map_KEV,ImpHdr,0))&amp;"","")),{"Y","YES","TRUE","1"},0)),"Y","N")))</f>
        <v/>
      </c>
      <c r="E174" s="21" t="str">
        <f>IF($A174="","",IF(ISNUMBER(MATCH(UPPER(IFERROR(INDEX(ImpData,ROW()-1,MATCH(Map_Expl,ImpHdr,0))&amp;"","")),{"Y","YES","TRUE","1"},0)),"Y","N"))</f>
        <v/>
      </c>
      <c r="F174" s="21" t="str">
        <f t="shared" si="23"/>
        <v/>
      </c>
      <c r="G174" s="21" t="str">
        <f t="shared" si="24"/>
        <v/>
      </c>
      <c r="H174" s="21" t="str">
        <f t="shared" si="25"/>
        <v/>
      </c>
      <c r="I174" s="25" t="str">
        <f t="shared" si="26"/>
        <v/>
      </c>
      <c r="J174" s="25" t="str">
        <f t="shared" si="27"/>
        <v/>
      </c>
      <c r="K174" s="21" t="str">
        <f t="shared" si="28"/>
        <v/>
      </c>
      <c r="L174" s="36" t="str">
        <f t="shared" si="29"/>
        <v/>
      </c>
    </row>
    <row r="175" spans="1:12" x14ac:dyDescent="0.3">
      <c r="A175" s="21" t="str">
        <f t="shared" si="20"/>
        <v/>
      </c>
      <c r="B175" s="21" t="str">
        <f t="shared" si="21"/>
        <v/>
      </c>
      <c r="C175" s="35" t="str">
        <f t="shared" si="22"/>
        <v/>
      </c>
      <c r="D175" s="21" t="str">
        <f>IF($A175="","",IF(COUNTIF(KEVList,$A175)&gt;0,"Y",IF(ISNUMBER(MATCH(UPPER(IFERROR(INDEX(ImpData,ROW()-1,MATCH(Map_KEV,ImpHdr,0))&amp;"","")),{"Y","YES","TRUE","1"},0)),"Y","N")))</f>
        <v/>
      </c>
      <c r="E175" s="21" t="str">
        <f>IF($A175="","",IF(ISNUMBER(MATCH(UPPER(IFERROR(INDEX(ImpData,ROW()-1,MATCH(Map_Expl,ImpHdr,0))&amp;"","")),{"Y","YES","TRUE","1"},0)),"Y","N"))</f>
        <v/>
      </c>
      <c r="F175" s="21" t="str">
        <f t="shared" si="23"/>
        <v/>
      </c>
      <c r="G175" s="21" t="str">
        <f t="shared" si="24"/>
        <v/>
      </c>
      <c r="H175" s="21" t="str">
        <f t="shared" si="25"/>
        <v/>
      </c>
      <c r="I175" s="25" t="str">
        <f t="shared" si="26"/>
        <v/>
      </c>
      <c r="J175" s="25" t="str">
        <f t="shared" si="27"/>
        <v/>
      </c>
      <c r="K175" s="21" t="str">
        <f t="shared" si="28"/>
        <v/>
      </c>
      <c r="L175" s="36" t="str">
        <f t="shared" si="29"/>
        <v/>
      </c>
    </row>
    <row r="176" spans="1:12" x14ac:dyDescent="0.3">
      <c r="A176" s="21" t="str">
        <f t="shared" si="20"/>
        <v/>
      </c>
      <c r="B176" s="21" t="str">
        <f t="shared" si="21"/>
        <v/>
      </c>
      <c r="C176" s="35" t="str">
        <f t="shared" si="22"/>
        <v/>
      </c>
      <c r="D176" s="21" t="str">
        <f>IF($A176="","",IF(COUNTIF(KEVList,$A176)&gt;0,"Y",IF(ISNUMBER(MATCH(UPPER(IFERROR(INDEX(ImpData,ROW()-1,MATCH(Map_KEV,ImpHdr,0))&amp;"","")),{"Y","YES","TRUE","1"},0)),"Y","N")))</f>
        <v/>
      </c>
      <c r="E176" s="21" t="str">
        <f>IF($A176="","",IF(ISNUMBER(MATCH(UPPER(IFERROR(INDEX(ImpData,ROW()-1,MATCH(Map_Expl,ImpHdr,0))&amp;"","")),{"Y","YES","TRUE","1"},0)),"Y","N"))</f>
        <v/>
      </c>
      <c r="F176" s="21" t="str">
        <f t="shared" si="23"/>
        <v/>
      </c>
      <c r="G176" s="21" t="str">
        <f t="shared" si="24"/>
        <v/>
      </c>
      <c r="H176" s="21" t="str">
        <f t="shared" si="25"/>
        <v/>
      </c>
      <c r="I176" s="25" t="str">
        <f t="shared" si="26"/>
        <v/>
      </c>
      <c r="J176" s="25" t="str">
        <f t="shared" si="27"/>
        <v/>
      </c>
      <c r="K176" s="21" t="str">
        <f t="shared" si="28"/>
        <v/>
      </c>
      <c r="L176" s="36" t="str">
        <f t="shared" si="29"/>
        <v/>
      </c>
    </row>
    <row r="177" spans="1:12" x14ac:dyDescent="0.3">
      <c r="A177" s="21" t="str">
        <f t="shared" si="20"/>
        <v/>
      </c>
      <c r="B177" s="21" t="str">
        <f t="shared" si="21"/>
        <v/>
      </c>
      <c r="C177" s="35" t="str">
        <f t="shared" si="22"/>
        <v/>
      </c>
      <c r="D177" s="21" t="str">
        <f>IF($A177="","",IF(COUNTIF(KEVList,$A177)&gt;0,"Y",IF(ISNUMBER(MATCH(UPPER(IFERROR(INDEX(ImpData,ROW()-1,MATCH(Map_KEV,ImpHdr,0))&amp;"","")),{"Y","YES","TRUE","1"},0)),"Y","N")))</f>
        <v/>
      </c>
      <c r="E177" s="21" t="str">
        <f>IF($A177="","",IF(ISNUMBER(MATCH(UPPER(IFERROR(INDEX(ImpData,ROW()-1,MATCH(Map_Expl,ImpHdr,0))&amp;"","")),{"Y","YES","TRUE","1"},0)),"Y","N"))</f>
        <v/>
      </c>
      <c r="F177" s="21" t="str">
        <f t="shared" si="23"/>
        <v/>
      </c>
      <c r="G177" s="21" t="str">
        <f t="shared" si="24"/>
        <v/>
      </c>
      <c r="H177" s="21" t="str">
        <f t="shared" si="25"/>
        <v/>
      </c>
      <c r="I177" s="25" t="str">
        <f t="shared" si="26"/>
        <v/>
      </c>
      <c r="J177" s="25" t="str">
        <f t="shared" si="27"/>
        <v/>
      </c>
      <c r="K177" s="21" t="str">
        <f t="shared" si="28"/>
        <v/>
      </c>
      <c r="L177" s="36" t="str">
        <f t="shared" si="29"/>
        <v/>
      </c>
    </row>
    <row r="178" spans="1:12" x14ac:dyDescent="0.3">
      <c r="A178" s="21" t="str">
        <f t="shared" si="20"/>
        <v/>
      </c>
      <c r="B178" s="21" t="str">
        <f t="shared" si="21"/>
        <v/>
      </c>
      <c r="C178" s="35" t="str">
        <f t="shared" si="22"/>
        <v/>
      </c>
      <c r="D178" s="21" t="str">
        <f>IF($A178="","",IF(COUNTIF(KEVList,$A178)&gt;0,"Y",IF(ISNUMBER(MATCH(UPPER(IFERROR(INDEX(ImpData,ROW()-1,MATCH(Map_KEV,ImpHdr,0))&amp;"","")),{"Y","YES","TRUE","1"},0)),"Y","N")))</f>
        <v/>
      </c>
      <c r="E178" s="21" t="str">
        <f>IF($A178="","",IF(ISNUMBER(MATCH(UPPER(IFERROR(INDEX(ImpData,ROW()-1,MATCH(Map_Expl,ImpHdr,0))&amp;"","")),{"Y","YES","TRUE","1"},0)),"Y","N"))</f>
        <v/>
      </c>
      <c r="F178" s="21" t="str">
        <f t="shared" si="23"/>
        <v/>
      </c>
      <c r="G178" s="21" t="str">
        <f t="shared" si="24"/>
        <v/>
      </c>
      <c r="H178" s="21" t="str">
        <f t="shared" si="25"/>
        <v/>
      </c>
      <c r="I178" s="25" t="str">
        <f t="shared" si="26"/>
        <v/>
      </c>
      <c r="J178" s="25" t="str">
        <f t="shared" si="27"/>
        <v/>
      </c>
      <c r="K178" s="21" t="str">
        <f t="shared" si="28"/>
        <v/>
      </c>
      <c r="L178" s="36" t="str">
        <f t="shared" si="29"/>
        <v/>
      </c>
    </row>
    <row r="179" spans="1:12" x14ac:dyDescent="0.3">
      <c r="A179" s="21" t="str">
        <f t="shared" si="20"/>
        <v/>
      </c>
      <c r="B179" s="21" t="str">
        <f t="shared" si="21"/>
        <v/>
      </c>
      <c r="C179" s="35" t="str">
        <f t="shared" si="22"/>
        <v/>
      </c>
      <c r="D179" s="21" t="str">
        <f>IF($A179="","",IF(COUNTIF(KEVList,$A179)&gt;0,"Y",IF(ISNUMBER(MATCH(UPPER(IFERROR(INDEX(ImpData,ROW()-1,MATCH(Map_KEV,ImpHdr,0))&amp;"","")),{"Y","YES","TRUE","1"},0)),"Y","N")))</f>
        <v/>
      </c>
      <c r="E179" s="21" t="str">
        <f>IF($A179="","",IF(ISNUMBER(MATCH(UPPER(IFERROR(INDEX(ImpData,ROW()-1,MATCH(Map_Expl,ImpHdr,0))&amp;"","")),{"Y","YES","TRUE","1"},0)),"Y","N"))</f>
        <v/>
      </c>
      <c r="F179" s="21" t="str">
        <f t="shared" si="23"/>
        <v/>
      </c>
      <c r="G179" s="21" t="str">
        <f t="shared" si="24"/>
        <v/>
      </c>
      <c r="H179" s="21" t="str">
        <f t="shared" si="25"/>
        <v/>
      </c>
      <c r="I179" s="25" t="str">
        <f t="shared" si="26"/>
        <v/>
      </c>
      <c r="J179" s="25" t="str">
        <f t="shared" si="27"/>
        <v/>
      </c>
      <c r="K179" s="21" t="str">
        <f t="shared" si="28"/>
        <v/>
      </c>
      <c r="L179" s="36" t="str">
        <f t="shared" si="29"/>
        <v/>
      </c>
    </row>
    <row r="180" spans="1:12" x14ac:dyDescent="0.3">
      <c r="A180" s="21" t="str">
        <f t="shared" si="20"/>
        <v/>
      </c>
      <c r="B180" s="21" t="str">
        <f t="shared" si="21"/>
        <v/>
      </c>
      <c r="C180" s="35" t="str">
        <f t="shared" si="22"/>
        <v/>
      </c>
      <c r="D180" s="21" t="str">
        <f>IF($A180="","",IF(COUNTIF(KEVList,$A180)&gt;0,"Y",IF(ISNUMBER(MATCH(UPPER(IFERROR(INDEX(ImpData,ROW()-1,MATCH(Map_KEV,ImpHdr,0))&amp;"","")),{"Y","YES","TRUE","1"},0)),"Y","N")))</f>
        <v/>
      </c>
      <c r="E180" s="21" t="str">
        <f>IF($A180="","",IF(ISNUMBER(MATCH(UPPER(IFERROR(INDEX(ImpData,ROW()-1,MATCH(Map_Expl,ImpHdr,0))&amp;"","")),{"Y","YES","TRUE","1"},0)),"Y","N"))</f>
        <v/>
      </c>
      <c r="F180" s="21" t="str">
        <f t="shared" si="23"/>
        <v/>
      </c>
      <c r="G180" s="21" t="str">
        <f t="shared" si="24"/>
        <v/>
      </c>
      <c r="H180" s="21" t="str">
        <f t="shared" si="25"/>
        <v/>
      </c>
      <c r="I180" s="25" t="str">
        <f t="shared" si="26"/>
        <v/>
      </c>
      <c r="J180" s="25" t="str">
        <f t="shared" si="27"/>
        <v/>
      </c>
      <c r="K180" s="21" t="str">
        <f t="shared" si="28"/>
        <v/>
      </c>
      <c r="L180" s="36" t="str">
        <f t="shared" si="29"/>
        <v/>
      </c>
    </row>
    <row r="181" spans="1:12" x14ac:dyDescent="0.3">
      <c r="A181" s="21" t="str">
        <f t="shared" si="20"/>
        <v/>
      </c>
      <c r="B181" s="21" t="str">
        <f t="shared" si="21"/>
        <v/>
      </c>
      <c r="C181" s="35" t="str">
        <f t="shared" si="22"/>
        <v/>
      </c>
      <c r="D181" s="21" t="str">
        <f>IF($A181="","",IF(COUNTIF(KEVList,$A181)&gt;0,"Y",IF(ISNUMBER(MATCH(UPPER(IFERROR(INDEX(ImpData,ROW()-1,MATCH(Map_KEV,ImpHdr,0))&amp;"","")),{"Y","YES","TRUE","1"},0)),"Y","N")))</f>
        <v/>
      </c>
      <c r="E181" s="21" t="str">
        <f>IF($A181="","",IF(ISNUMBER(MATCH(UPPER(IFERROR(INDEX(ImpData,ROW()-1,MATCH(Map_Expl,ImpHdr,0))&amp;"","")),{"Y","YES","TRUE","1"},0)),"Y","N"))</f>
        <v/>
      </c>
      <c r="F181" s="21" t="str">
        <f t="shared" si="23"/>
        <v/>
      </c>
      <c r="G181" s="21" t="str">
        <f t="shared" si="24"/>
        <v/>
      </c>
      <c r="H181" s="21" t="str">
        <f t="shared" si="25"/>
        <v/>
      </c>
      <c r="I181" s="25" t="str">
        <f t="shared" si="26"/>
        <v/>
      </c>
      <c r="J181" s="25" t="str">
        <f t="shared" si="27"/>
        <v/>
      </c>
      <c r="K181" s="21" t="str">
        <f t="shared" si="28"/>
        <v/>
      </c>
      <c r="L181" s="36" t="str">
        <f t="shared" si="29"/>
        <v/>
      </c>
    </row>
    <row r="182" spans="1:12" x14ac:dyDescent="0.3">
      <c r="A182" s="21" t="str">
        <f t="shared" si="20"/>
        <v/>
      </c>
      <c r="B182" s="21" t="str">
        <f t="shared" si="21"/>
        <v/>
      </c>
      <c r="C182" s="35" t="str">
        <f t="shared" si="22"/>
        <v/>
      </c>
      <c r="D182" s="21" t="str">
        <f>IF($A182="","",IF(COUNTIF(KEVList,$A182)&gt;0,"Y",IF(ISNUMBER(MATCH(UPPER(IFERROR(INDEX(ImpData,ROW()-1,MATCH(Map_KEV,ImpHdr,0))&amp;"","")),{"Y","YES","TRUE","1"},0)),"Y","N")))</f>
        <v/>
      </c>
      <c r="E182" s="21" t="str">
        <f>IF($A182="","",IF(ISNUMBER(MATCH(UPPER(IFERROR(INDEX(ImpData,ROW()-1,MATCH(Map_Expl,ImpHdr,0))&amp;"","")),{"Y","YES","TRUE","1"},0)),"Y","N"))</f>
        <v/>
      </c>
      <c r="F182" s="21" t="str">
        <f t="shared" si="23"/>
        <v/>
      </c>
      <c r="G182" s="21" t="str">
        <f t="shared" si="24"/>
        <v/>
      </c>
      <c r="H182" s="21" t="str">
        <f t="shared" si="25"/>
        <v/>
      </c>
      <c r="I182" s="25" t="str">
        <f t="shared" si="26"/>
        <v/>
      </c>
      <c r="J182" s="25" t="str">
        <f t="shared" si="27"/>
        <v/>
      </c>
      <c r="K182" s="21" t="str">
        <f t="shared" si="28"/>
        <v/>
      </c>
      <c r="L182" s="36" t="str">
        <f t="shared" si="29"/>
        <v/>
      </c>
    </row>
    <row r="183" spans="1:12" x14ac:dyDescent="0.3">
      <c r="A183" s="21" t="str">
        <f t="shared" si="20"/>
        <v/>
      </c>
      <c r="B183" s="21" t="str">
        <f t="shared" si="21"/>
        <v/>
      </c>
      <c r="C183" s="35" t="str">
        <f t="shared" si="22"/>
        <v/>
      </c>
      <c r="D183" s="21" t="str">
        <f>IF($A183="","",IF(COUNTIF(KEVList,$A183)&gt;0,"Y",IF(ISNUMBER(MATCH(UPPER(IFERROR(INDEX(ImpData,ROW()-1,MATCH(Map_KEV,ImpHdr,0))&amp;"","")),{"Y","YES","TRUE","1"},0)),"Y","N")))</f>
        <v/>
      </c>
      <c r="E183" s="21" t="str">
        <f>IF($A183="","",IF(ISNUMBER(MATCH(UPPER(IFERROR(INDEX(ImpData,ROW()-1,MATCH(Map_Expl,ImpHdr,0))&amp;"","")),{"Y","YES","TRUE","1"},0)),"Y","N"))</f>
        <v/>
      </c>
      <c r="F183" s="21" t="str">
        <f t="shared" si="23"/>
        <v/>
      </c>
      <c r="G183" s="21" t="str">
        <f t="shared" si="24"/>
        <v/>
      </c>
      <c r="H183" s="21" t="str">
        <f t="shared" si="25"/>
        <v/>
      </c>
      <c r="I183" s="25" t="str">
        <f t="shared" si="26"/>
        <v/>
      </c>
      <c r="J183" s="25" t="str">
        <f t="shared" si="27"/>
        <v/>
      </c>
      <c r="K183" s="21" t="str">
        <f t="shared" si="28"/>
        <v/>
      </c>
      <c r="L183" s="36" t="str">
        <f t="shared" si="29"/>
        <v/>
      </c>
    </row>
    <row r="184" spans="1:12" x14ac:dyDescent="0.3">
      <c r="A184" s="21" t="str">
        <f t="shared" si="20"/>
        <v/>
      </c>
      <c r="B184" s="21" t="str">
        <f t="shared" si="21"/>
        <v/>
      </c>
      <c r="C184" s="35" t="str">
        <f t="shared" si="22"/>
        <v/>
      </c>
      <c r="D184" s="21" t="str">
        <f>IF($A184="","",IF(COUNTIF(KEVList,$A184)&gt;0,"Y",IF(ISNUMBER(MATCH(UPPER(IFERROR(INDEX(ImpData,ROW()-1,MATCH(Map_KEV,ImpHdr,0))&amp;"","")),{"Y","YES","TRUE","1"},0)),"Y","N")))</f>
        <v/>
      </c>
      <c r="E184" s="21" t="str">
        <f>IF($A184="","",IF(ISNUMBER(MATCH(UPPER(IFERROR(INDEX(ImpData,ROW()-1,MATCH(Map_Expl,ImpHdr,0))&amp;"","")),{"Y","YES","TRUE","1"},0)),"Y","N"))</f>
        <v/>
      </c>
      <c r="F184" s="21" t="str">
        <f t="shared" si="23"/>
        <v/>
      </c>
      <c r="G184" s="21" t="str">
        <f t="shared" si="24"/>
        <v/>
      </c>
      <c r="H184" s="21" t="str">
        <f t="shared" si="25"/>
        <v/>
      </c>
      <c r="I184" s="25" t="str">
        <f t="shared" si="26"/>
        <v/>
      </c>
      <c r="J184" s="25" t="str">
        <f t="shared" si="27"/>
        <v/>
      </c>
      <c r="K184" s="21" t="str">
        <f t="shared" si="28"/>
        <v/>
      </c>
      <c r="L184" s="36" t="str">
        <f t="shared" si="29"/>
        <v/>
      </c>
    </row>
    <row r="185" spans="1:12" x14ac:dyDescent="0.3">
      <c r="A185" s="21" t="str">
        <f t="shared" si="20"/>
        <v/>
      </c>
      <c r="B185" s="21" t="str">
        <f t="shared" si="21"/>
        <v/>
      </c>
      <c r="C185" s="35" t="str">
        <f t="shared" si="22"/>
        <v/>
      </c>
      <c r="D185" s="21" t="str">
        <f>IF($A185="","",IF(COUNTIF(KEVList,$A185)&gt;0,"Y",IF(ISNUMBER(MATCH(UPPER(IFERROR(INDEX(ImpData,ROW()-1,MATCH(Map_KEV,ImpHdr,0))&amp;"","")),{"Y","YES","TRUE","1"},0)),"Y","N")))</f>
        <v/>
      </c>
      <c r="E185" s="21" t="str">
        <f>IF($A185="","",IF(ISNUMBER(MATCH(UPPER(IFERROR(INDEX(ImpData,ROW()-1,MATCH(Map_Expl,ImpHdr,0))&amp;"","")),{"Y","YES","TRUE","1"},0)),"Y","N"))</f>
        <v/>
      </c>
      <c r="F185" s="21" t="str">
        <f t="shared" si="23"/>
        <v/>
      </c>
      <c r="G185" s="21" t="str">
        <f t="shared" si="24"/>
        <v/>
      </c>
      <c r="H185" s="21" t="str">
        <f t="shared" si="25"/>
        <v/>
      </c>
      <c r="I185" s="25" t="str">
        <f t="shared" si="26"/>
        <v/>
      </c>
      <c r="J185" s="25" t="str">
        <f t="shared" si="27"/>
        <v/>
      </c>
      <c r="K185" s="21" t="str">
        <f t="shared" si="28"/>
        <v/>
      </c>
      <c r="L185" s="36" t="str">
        <f t="shared" si="29"/>
        <v/>
      </c>
    </row>
    <row r="186" spans="1:12" x14ac:dyDescent="0.3">
      <c r="A186" s="21" t="str">
        <f t="shared" si="20"/>
        <v/>
      </c>
      <c r="B186" s="21" t="str">
        <f t="shared" si="21"/>
        <v/>
      </c>
      <c r="C186" s="35" t="str">
        <f t="shared" si="22"/>
        <v/>
      </c>
      <c r="D186" s="21" t="str">
        <f>IF($A186="","",IF(COUNTIF(KEVList,$A186)&gt;0,"Y",IF(ISNUMBER(MATCH(UPPER(IFERROR(INDEX(ImpData,ROW()-1,MATCH(Map_KEV,ImpHdr,0))&amp;"","")),{"Y","YES","TRUE","1"},0)),"Y","N")))</f>
        <v/>
      </c>
      <c r="E186" s="21" t="str">
        <f>IF($A186="","",IF(ISNUMBER(MATCH(UPPER(IFERROR(INDEX(ImpData,ROW()-1,MATCH(Map_Expl,ImpHdr,0))&amp;"","")),{"Y","YES","TRUE","1"},0)),"Y","N"))</f>
        <v/>
      </c>
      <c r="F186" s="21" t="str">
        <f t="shared" si="23"/>
        <v/>
      </c>
      <c r="G186" s="21" t="str">
        <f t="shared" si="24"/>
        <v/>
      </c>
      <c r="H186" s="21" t="str">
        <f t="shared" si="25"/>
        <v/>
      </c>
      <c r="I186" s="25" t="str">
        <f t="shared" si="26"/>
        <v/>
      </c>
      <c r="J186" s="25" t="str">
        <f t="shared" si="27"/>
        <v/>
      </c>
      <c r="K186" s="21" t="str">
        <f t="shared" si="28"/>
        <v/>
      </c>
      <c r="L186" s="36" t="str">
        <f t="shared" si="29"/>
        <v/>
      </c>
    </row>
    <row r="187" spans="1:12" x14ac:dyDescent="0.3">
      <c r="A187" s="21" t="str">
        <f t="shared" si="20"/>
        <v/>
      </c>
      <c r="B187" s="21" t="str">
        <f t="shared" si="21"/>
        <v/>
      </c>
      <c r="C187" s="35" t="str">
        <f t="shared" si="22"/>
        <v/>
      </c>
      <c r="D187" s="21" t="str">
        <f>IF($A187="","",IF(COUNTIF(KEVList,$A187)&gt;0,"Y",IF(ISNUMBER(MATCH(UPPER(IFERROR(INDEX(ImpData,ROW()-1,MATCH(Map_KEV,ImpHdr,0))&amp;"","")),{"Y","YES","TRUE","1"},0)),"Y","N")))</f>
        <v/>
      </c>
      <c r="E187" s="21" t="str">
        <f>IF($A187="","",IF(ISNUMBER(MATCH(UPPER(IFERROR(INDEX(ImpData,ROW()-1,MATCH(Map_Expl,ImpHdr,0))&amp;"","")),{"Y","YES","TRUE","1"},0)),"Y","N"))</f>
        <v/>
      </c>
      <c r="F187" s="21" t="str">
        <f t="shared" si="23"/>
        <v/>
      </c>
      <c r="G187" s="21" t="str">
        <f t="shared" si="24"/>
        <v/>
      </c>
      <c r="H187" s="21" t="str">
        <f t="shared" si="25"/>
        <v/>
      </c>
      <c r="I187" s="25" t="str">
        <f t="shared" si="26"/>
        <v/>
      </c>
      <c r="J187" s="25" t="str">
        <f t="shared" si="27"/>
        <v/>
      </c>
      <c r="K187" s="21" t="str">
        <f t="shared" si="28"/>
        <v/>
      </c>
      <c r="L187" s="36" t="str">
        <f t="shared" si="29"/>
        <v/>
      </c>
    </row>
    <row r="188" spans="1:12" x14ac:dyDescent="0.3">
      <c r="A188" s="21" t="str">
        <f t="shared" si="20"/>
        <v/>
      </c>
      <c r="B188" s="21" t="str">
        <f t="shared" si="21"/>
        <v/>
      </c>
      <c r="C188" s="35" t="str">
        <f t="shared" si="22"/>
        <v/>
      </c>
      <c r="D188" s="21" t="str">
        <f>IF($A188="","",IF(COUNTIF(KEVList,$A188)&gt;0,"Y",IF(ISNUMBER(MATCH(UPPER(IFERROR(INDEX(ImpData,ROW()-1,MATCH(Map_KEV,ImpHdr,0))&amp;"","")),{"Y","YES","TRUE","1"},0)),"Y","N")))</f>
        <v/>
      </c>
      <c r="E188" s="21" t="str">
        <f>IF($A188="","",IF(ISNUMBER(MATCH(UPPER(IFERROR(INDEX(ImpData,ROW()-1,MATCH(Map_Expl,ImpHdr,0))&amp;"","")),{"Y","YES","TRUE","1"},0)),"Y","N"))</f>
        <v/>
      </c>
      <c r="F188" s="21" t="str">
        <f t="shared" si="23"/>
        <v/>
      </c>
      <c r="G188" s="21" t="str">
        <f t="shared" si="24"/>
        <v/>
      </c>
      <c r="H188" s="21" t="str">
        <f t="shared" si="25"/>
        <v/>
      </c>
      <c r="I188" s="25" t="str">
        <f t="shared" si="26"/>
        <v/>
      </c>
      <c r="J188" s="25" t="str">
        <f t="shared" si="27"/>
        <v/>
      </c>
      <c r="K188" s="21" t="str">
        <f t="shared" si="28"/>
        <v/>
      </c>
      <c r="L188" s="36" t="str">
        <f t="shared" si="29"/>
        <v/>
      </c>
    </row>
    <row r="189" spans="1:12" x14ac:dyDescent="0.3">
      <c r="A189" s="21" t="str">
        <f t="shared" si="20"/>
        <v/>
      </c>
      <c r="B189" s="21" t="str">
        <f t="shared" si="21"/>
        <v/>
      </c>
      <c r="C189" s="35" t="str">
        <f t="shared" si="22"/>
        <v/>
      </c>
      <c r="D189" s="21" t="str">
        <f>IF($A189="","",IF(COUNTIF(KEVList,$A189)&gt;0,"Y",IF(ISNUMBER(MATCH(UPPER(IFERROR(INDEX(ImpData,ROW()-1,MATCH(Map_KEV,ImpHdr,0))&amp;"","")),{"Y","YES","TRUE","1"},0)),"Y","N")))</f>
        <v/>
      </c>
      <c r="E189" s="21" t="str">
        <f>IF($A189="","",IF(ISNUMBER(MATCH(UPPER(IFERROR(INDEX(ImpData,ROW()-1,MATCH(Map_Expl,ImpHdr,0))&amp;"","")),{"Y","YES","TRUE","1"},0)),"Y","N"))</f>
        <v/>
      </c>
      <c r="F189" s="21" t="str">
        <f t="shared" si="23"/>
        <v/>
      </c>
      <c r="G189" s="21" t="str">
        <f t="shared" si="24"/>
        <v/>
      </c>
      <c r="H189" s="21" t="str">
        <f t="shared" si="25"/>
        <v/>
      </c>
      <c r="I189" s="25" t="str">
        <f t="shared" si="26"/>
        <v/>
      </c>
      <c r="J189" s="25" t="str">
        <f t="shared" si="27"/>
        <v/>
      </c>
      <c r="K189" s="21" t="str">
        <f t="shared" si="28"/>
        <v/>
      </c>
      <c r="L189" s="36" t="str">
        <f t="shared" si="29"/>
        <v/>
      </c>
    </row>
    <row r="190" spans="1:12" x14ac:dyDescent="0.3">
      <c r="A190" s="21" t="str">
        <f t="shared" si="20"/>
        <v/>
      </c>
      <c r="B190" s="21" t="str">
        <f t="shared" si="21"/>
        <v/>
      </c>
      <c r="C190" s="35" t="str">
        <f t="shared" si="22"/>
        <v/>
      </c>
      <c r="D190" s="21" t="str">
        <f>IF($A190="","",IF(COUNTIF(KEVList,$A190)&gt;0,"Y",IF(ISNUMBER(MATCH(UPPER(IFERROR(INDEX(ImpData,ROW()-1,MATCH(Map_KEV,ImpHdr,0))&amp;"","")),{"Y","YES","TRUE","1"},0)),"Y","N")))</f>
        <v/>
      </c>
      <c r="E190" s="21" t="str">
        <f>IF($A190="","",IF(ISNUMBER(MATCH(UPPER(IFERROR(INDEX(ImpData,ROW()-1,MATCH(Map_Expl,ImpHdr,0))&amp;"","")),{"Y","YES","TRUE","1"},0)),"Y","N"))</f>
        <v/>
      </c>
      <c r="F190" s="21" t="str">
        <f t="shared" si="23"/>
        <v/>
      </c>
      <c r="G190" s="21" t="str">
        <f t="shared" si="24"/>
        <v/>
      </c>
      <c r="H190" s="21" t="str">
        <f t="shared" si="25"/>
        <v/>
      </c>
      <c r="I190" s="25" t="str">
        <f t="shared" si="26"/>
        <v/>
      </c>
      <c r="J190" s="25" t="str">
        <f t="shared" si="27"/>
        <v/>
      </c>
      <c r="K190" s="21" t="str">
        <f t="shared" si="28"/>
        <v/>
      </c>
      <c r="L190" s="36" t="str">
        <f t="shared" si="29"/>
        <v/>
      </c>
    </row>
    <row r="191" spans="1:12" x14ac:dyDescent="0.3">
      <c r="A191" s="21" t="str">
        <f t="shared" si="20"/>
        <v/>
      </c>
      <c r="B191" s="21" t="str">
        <f t="shared" si="21"/>
        <v/>
      </c>
      <c r="C191" s="35" t="str">
        <f t="shared" si="22"/>
        <v/>
      </c>
      <c r="D191" s="21" t="str">
        <f>IF($A191="","",IF(COUNTIF(KEVList,$A191)&gt;0,"Y",IF(ISNUMBER(MATCH(UPPER(IFERROR(INDEX(ImpData,ROW()-1,MATCH(Map_KEV,ImpHdr,0))&amp;"","")),{"Y","YES","TRUE","1"},0)),"Y","N")))</f>
        <v/>
      </c>
      <c r="E191" s="21" t="str">
        <f>IF($A191="","",IF(ISNUMBER(MATCH(UPPER(IFERROR(INDEX(ImpData,ROW()-1,MATCH(Map_Expl,ImpHdr,0))&amp;"","")),{"Y","YES","TRUE","1"},0)),"Y","N"))</f>
        <v/>
      </c>
      <c r="F191" s="21" t="str">
        <f t="shared" si="23"/>
        <v/>
      </c>
      <c r="G191" s="21" t="str">
        <f t="shared" si="24"/>
        <v/>
      </c>
      <c r="H191" s="21" t="str">
        <f t="shared" si="25"/>
        <v/>
      </c>
      <c r="I191" s="25" t="str">
        <f t="shared" si="26"/>
        <v/>
      </c>
      <c r="J191" s="25" t="str">
        <f t="shared" si="27"/>
        <v/>
      </c>
      <c r="K191" s="21" t="str">
        <f t="shared" si="28"/>
        <v/>
      </c>
      <c r="L191" s="36" t="str">
        <f t="shared" si="29"/>
        <v/>
      </c>
    </row>
    <row r="192" spans="1:12" x14ac:dyDescent="0.3">
      <c r="A192" s="21" t="str">
        <f t="shared" si="20"/>
        <v/>
      </c>
      <c r="B192" s="21" t="str">
        <f t="shared" si="21"/>
        <v/>
      </c>
      <c r="C192" s="35" t="str">
        <f t="shared" si="22"/>
        <v/>
      </c>
      <c r="D192" s="21" t="str">
        <f>IF($A192="","",IF(COUNTIF(KEVList,$A192)&gt;0,"Y",IF(ISNUMBER(MATCH(UPPER(IFERROR(INDEX(ImpData,ROW()-1,MATCH(Map_KEV,ImpHdr,0))&amp;"","")),{"Y","YES","TRUE","1"},0)),"Y","N")))</f>
        <v/>
      </c>
      <c r="E192" s="21" t="str">
        <f>IF($A192="","",IF(ISNUMBER(MATCH(UPPER(IFERROR(INDEX(ImpData,ROW()-1,MATCH(Map_Expl,ImpHdr,0))&amp;"","")),{"Y","YES","TRUE","1"},0)),"Y","N"))</f>
        <v/>
      </c>
      <c r="F192" s="21" t="str">
        <f t="shared" si="23"/>
        <v/>
      </c>
      <c r="G192" s="21" t="str">
        <f t="shared" si="24"/>
        <v/>
      </c>
      <c r="H192" s="21" t="str">
        <f t="shared" si="25"/>
        <v/>
      </c>
      <c r="I192" s="25" t="str">
        <f t="shared" si="26"/>
        <v/>
      </c>
      <c r="J192" s="25" t="str">
        <f t="shared" si="27"/>
        <v/>
      </c>
      <c r="K192" s="21" t="str">
        <f t="shared" si="28"/>
        <v/>
      </c>
      <c r="L192" s="36" t="str">
        <f t="shared" si="29"/>
        <v/>
      </c>
    </row>
    <row r="193" spans="1:12" x14ac:dyDescent="0.3">
      <c r="A193" s="21" t="str">
        <f t="shared" si="20"/>
        <v/>
      </c>
      <c r="B193" s="21" t="str">
        <f t="shared" si="21"/>
        <v/>
      </c>
      <c r="C193" s="35" t="str">
        <f t="shared" si="22"/>
        <v/>
      </c>
      <c r="D193" s="21" t="str">
        <f>IF($A193="","",IF(COUNTIF(KEVList,$A193)&gt;0,"Y",IF(ISNUMBER(MATCH(UPPER(IFERROR(INDEX(ImpData,ROW()-1,MATCH(Map_KEV,ImpHdr,0))&amp;"","")),{"Y","YES","TRUE","1"},0)),"Y","N")))</f>
        <v/>
      </c>
      <c r="E193" s="21" t="str">
        <f>IF($A193="","",IF(ISNUMBER(MATCH(UPPER(IFERROR(INDEX(ImpData,ROW()-1,MATCH(Map_Expl,ImpHdr,0))&amp;"","")),{"Y","YES","TRUE","1"},0)),"Y","N"))</f>
        <v/>
      </c>
      <c r="F193" s="21" t="str">
        <f t="shared" si="23"/>
        <v/>
      </c>
      <c r="G193" s="21" t="str">
        <f t="shared" si="24"/>
        <v/>
      </c>
      <c r="H193" s="21" t="str">
        <f t="shared" si="25"/>
        <v/>
      </c>
      <c r="I193" s="25" t="str">
        <f t="shared" si="26"/>
        <v/>
      </c>
      <c r="J193" s="25" t="str">
        <f t="shared" si="27"/>
        <v/>
      </c>
      <c r="K193" s="21" t="str">
        <f t="shared" si="28"/>
        <v/>
      </c>
      <c r="L193" s="36" t="str">
        <f t="shared" si="29"/>
        <v/>
      </c>
    </row>
    <row r="194" spans="1:12" x14ac:dyDescent="0.3">
      <c r="A194" s="21" t="str">
        <f t="shared" ref="A194:A257" si="30">IFERROR(IF(INDEX(ImpData,ROW()-1,MATCH(Map_CVE,ImpHdr,0))="","",INDEX(ImpData,ROW()-1,MATCH(Map_CVE,ImpHdr,0))),"")</f>
        <v/>
      </c>
      <c r="B194" s="21" t="str">
        <f t="shared" ref="B194:B257" si="31">IF($A194="","",IFERROR(VALUE(INDEX(ImpData,ROW()-1,MATCH(Map_CVSS,ImpHdr,0))),""))</f>
        <v/>
      </c>
      <c r="C194" s="35" t="str">
        <f t="shared" ref="C194:C257" si="32">IF($A194="","",IFERROR(VALUE(INDEX(ImpData,ROW()-1,MATCH(Map_EPSS,ImpHdr,0))),IFERROR(VLOOKUP($A194,EPSSList,2,FALSE),"")))</f>
        <v/>
      </c>
      <c r="D194" s="21" t="str">
        <f>IF($A194="","",IF(COUNTIF(KEVList,$A194)&gt;0,"Y",IF(ISNUMBER(MATCH(UPPER(IFERROR(INDEX(ImpData,ROW()-1,MATCH(Map_KEV,ImpHdr,0))&amp;"","")),{"Y","YES","TRUE","1"},0)),"Y","N")))</f>
        <v/>
      </c>
      <c r="E194" s="21" t="str">
        <f>IF($A194="","",IF(ISNUMBER(MATCH(UPPER(IFERROR(INDEX(ImpData,ROW()-1,MATCH(Map_Expl,ImpHdr,0))&amp;"","")),{"Y","YES","TRUE","1"},0)),"Y","N"))</f>
        <v/>
      </c>
      <c r="F194" s="21" t="str">
        <f t="shared" ref="F194:F257" si="33">IF($A194="","",IFERROR(VLOOKUP($K194,AssetList,2,FALSE),""))</f>
        <v/>
      </c>
      <c r="G194" s="21" t="str">
        <f t="shared" ref="G194:G257" si="34">IF($A194="","",IFERROR(VLOOKUP($K194,AssetList,3,FALSE),""))</f>
        <v/>
      </c>
      <c r="H194" s="21" t="str">
        <f t="shared" ref="H194:H257" si="35">IF($A194="","","N")</f>
        <v/>
      </c>
      <c r="I194" s="25" t="str">
        <f t="shared" ref="I194:I257" si="36">IF($A194="","",IFERROR(IF(INDEX(ImpData,ROW()-1,MATCH(Map_First,ImpHdr,0))="","",INDEX(ImpData,ROW()-1,MATCH(Map_First,ImpHdr,0))+0),""))</f>
        <v/>
      </c>
      <c r="J194" s="25" t="str">
        <f t="shared" ref="J194:J257" si="37">IF($A194="","",IFERROR(IF(INDEX(ImpData,ROW()-1,MATCH(Map_Fixed,ImpHdr,0))="","",INDEX(ImpData,ROW()-1,MATCH(Map_Fixed,ImpHdr,0))+0),""))</f>
        <v/>
      </c>
      <c r="K194" s="21" t="str">
        <f t="shared" ref="K194:K257" si="38">IF($A194="","",IFERROR(INDEX(ImpData,ROW()-1,MATCH(Map_Host,ImpHdr,0)),""))</f>
        <v/>
      </c>
      <c r="L194" s="36" t="str">
        <f t="shared" ref="L194:L257" si="39">IF($A194="","",IF($K194="","No asset column mapped",IF(OR($F194="",$G194=""),"Add to Assets tab: "&amp;$K194,IF($B194="","CVSS missing",""))))</f>
        <v/>
      </c>
    </row>
    <row r="195" spans="1:12" x14ac:dyDescent="0.3">
      <c r="A195" s="21" t="str">
        <f t="shared" si="30"/>
        <v/>
      </c>
      <c r="B195" s="21" t="str">
        <f t="shared" si="31"/>
        <v/>
      </c>
      <c r="C195" s="35" t="str">
        <f t="shared" si="32"/>
        <v/>
      </c>
      <c r="D195" s="21" t="str">
        <f>IF($A195="","",IF(COUNTIF(KEVList,$A195)&gt;0,"Y",IF(ISNUMBER(MATCH(UPPER(IFERROR(INDEX(ImpData,ROW()-1,MATCH(Map_KEV,ImpHdr,0))&amp;"","")),{"Y","YES","TRUE","1"},0)),"Y","N")))</f>
        <v/>
      </c>
      <c r="E195" s="21" t="str">
        <f>IF($A195="","",IF(ISNUMBER(MATCH(UPPER(IFERROR(INDEX(ImpData,ROW()-1,MATCH(Map_Expl,ImpHdr,0))&amp;"","")),{"Y","YES","TRUE","1"},0)),"Y","N"))</f>
        <v/>
      </c>
      <c r="F195" s="21" t="str">
        <f t="shared" si="33"/>
        <v/>
      </c>
      <c r="G195" s="21" t="str">
        <f t="shared" si="34"/>
        <v/>
      </c>
      <c r="H195" s="21" t="str">
        <f t="shared" si="35"/>
        <v/>
      </c>
      <c r="I195" s="25" t="str">
        <f t="shared" si="36"/>
        <v/>
      </c>
      <c r="J195" s="25" t="str">
        <f t="shared" si="37"/>
        <v/>
      </c>
      <c r="K195" s="21" t="str">
        <f t="shared" si="38"/>
        <v/>
      </c>
      <c r="L195" s="36" t="str">
        <f t="shared" si="39"/>
        <v/>
      </c>
    </row>
    <row r="196" spans="1:12" x14ac:dyDescent="0.3">
      <c r="A196" s="21" t="str">
        <f t="shared" si="30"/>
        <v/>
      </c>
      <c r="B196" s="21" t="str">
        <f t="shared" si="31"/>
        <v/>
      </c>
      <c r="C196" s="35" t="str">
        <f t="shared" si="32"/>
        <v/>
      </c>
      <c r="D196" s="21" t="str">
        <f>IF($A196="","",IF(COUNTIF(KEVList,$A196)&gt;0,"Y",IF(ISNUMBER(MATCH(UPPER(IFERROR(INDEX(ImpData,ROW()-1,MATCH(Map_KEV,ImpHdr,0))&amp;"","")),{"Y","YES","TRUE","1"},0)),"Y","N")))</f>
        <v/>
      </c>
      <c r="E196" s="21" t="str">
        <f>IF($A196="","",IF(ISNUMBER(MATCH(UPPER(IFERROR(INDEX(ImpData,ROW()-1,MATCH(Map_Expl,ImpHdr,0))&amp;"","")),{"Y","YES","TRUE","1"},0)),"Y","N"))</f>
        <v/>
      </c>
      <c r="F196" s="21" t="str">
        <f t="shared" si="33"/>
        <v/>
      </c>
      <c r="G196" s="21" t="str">
        <f t="shared" si="34"/>
        <v/>
      </c>
      <c r="H196" s="21" t="str">
        <f t="shared" si="35"/>
        <v/>
      </c>
      <c r="I196" s="25" t="str">
        <f t="shared" si="36"/>
        <v/>
      </c>
      <c r="J196" s="25" t="str">
        <f t="shared" si="37"/>
        <v/>
      </c>
      <c r="K196" s="21" t="str">
        <f t="shared" si="38"/>
        <v/>
      </c>
      <c r="L196" s="36" t="str">
        <f t="shared" si="39"/>
        <v/>
      </c>
    </row>
    <row r="197" spans="1:12" x14ac:dyDescent="0.3">
      <c r="A197" s="21" t="str">
        <f t="shared" si="30"/>
        <v/>
      </c>
      <c r="B197" s="21" t="str">
        <f t="shared" si="31"/>
        <v/>
      </c>
      <c r="C197" s="35" t="str">
        <f t="shared" si="32"/>
        <v/>
      </c>
      <c r="D197" s="21" t="str">
        <f>IF($A197="","",IF(COUNTIF(KEVList,$A197)&gt;0,"Y",IF(ISNUMBER(MATCH(UPPER(IFERROR(INDEX(ImpData,ROW()-1,MATCH(Map_KEV,ImpHdr,0))&amp;"","")),{"Y","YES","TRUE","1"},0)),"Y","N")))</f>
        <v/>
      </c>
      <c r="E197" s="21" t="str">
        <f>IF($A197="","",IF(ISNUMBER(MATCH(UPPER(IFERROR(INDEX(ImpData,ROW()-1,MATCH(Map_Expl,ImpHdr,0))&amp;"","")),{"Y","YES","TRUE","1"},0)),"Y","N"))</f>
        <v/>
      </c>
      <c r="F197" s="21" t="str">
        <f t="shared" si="33"/>
        <v/>
      </c>
      <c r="G197" s="21" t="str">
        <f t="shared" si="34"/>
        <v/>
      </c>
      <c r="H197" s="21" t="str">
        <f t="shared" si="35"/>
        <v/>
      </c>
      <c r="I197" s="25" t="str">
        <f t="shared" si="36"/>
        <v/>
      </c>
      <c r="J197" s="25" t="str">
        <f t="shared" si="37"/>
        <v/>
      </c>
      <c r="K197" s="21" t="str">
        <f t="shared" si="38"/>
        <v/>
      </c>
      <c r="L197" s="36" t="str">
        <f t="shared" si="39"/>
        <v/>
      </c>
    </row>
    <row r="198" spans="1:12" x14ac:dyDescent="0.3">
      <c r="A198" s="21" t="str">
        <f t="shared" si="30"/>
        <v/>
      </c>
      <c r="B198" s="21" t="str">
        <f t="shared" si="31"/>
        <v/>
      </c>
      <c r="C198" s="35" t="str">
        <f t="shared" si="32"/>
        <v/>
      </c>
      <c r="D198" s="21" t="str">
        <f>IF($A198="","",IF(COUNTIF(KEVList,$A198)&gt;0,"Y",IF(ISNUMBER(MATCH(UPPER(IFERROR(INDEX(ImpData,ROW()-1,MATCH(Map_KEV,ImpHdr,0))&amp;"","")),{"Y","YES","TRUE","1"},0)),"Y","N")))</f>
        <v/>
      </c>
      <c r="E198" s="21" t="str">
        <f>IF($A198="","",IF(ISNUMBER(MATCH(UPPER(IFERROR(INDEX(ImpData,ROW()-1,MATCH(Map_Expl,ImpHdr,0))&amp;"","")),{"Y","YES","TRUE","1"},0)),"Y","N"))</f>
        <v/>
      </c>
      <c r="F198" s="21" t="str">
        <f t="shared" si="33"/>
        <v/>
      </c>
      <c r="G198" s="21" t="str">
        <f t="shared" si="34"/>
        <v/>
      </c>
      <c r="H198" s="21" t="str">
        <f t="shared" si="35"/>
        <v/>
      </c>
      <c r="I198" s="25" t="str">
        <f t="shared" si="36"/>
        <v/>
      </c>
      <c r="J198" s="25" t="str">
        <f t="shared" si="37"/>
        <v/>
      </c>
      <c r="K198" s="21" t="str">
        <f t="shared" si="38"/>
        <v/>
      </c>
      <c r="L198" s="36" t="str">
        <f t="shared" si="39"/>
        <v/>
      </c>
    </row>
    <row r="199" spans="1:12" x14ac:dyDescent="0.3">
      <c r="A199" s="21" t="str">
        <f t="shared" si="30"/>
        <v/>
      </c>
      <c r="B199" s="21" t="str">
        <f t="shared" si="31"/>
        <v/>
      </c>
      <c r="C199" s="35" t="str">
        <f t="shared" si="32"/>
        <v/>
      </c>
      <c r="D199" s="21" t="str">
        <f>IF($A199="","",IF(COUNTIF(KEVList,$A199)&gt;0,"Y",IF(ISNUMBER(MATCH(UPPER(IFERROR(INDEX(ImpData,ROW()-1,MATCH(Map_KEV,ImpHdr,0))&amp;"","")),{"Y","YES","TRUE","1"},0)),"Y","N")))</f>
        <v/>
      </c>
      <c r="E199" s="21" t="str">
        <f>IF($A199="","",IF(ISNUMBER(MATCH(UPPER(IFERROR(INDEX(ImpData,ROW()-1,MATCH(Map_Expl,ImpHdr,0))&amp;"","")),{"Y","YES","TRUE","1"},0)),"Y","N"))</f>
        <v/>
      </c>
      <c r="F199" s="21" t="str">
        <f t="shared" si="33"/>
        <v/>
      </c>
      <c r="G199" s="21" t="str">
        <f t="shared" si="34"/>
        <v/>
      </c>
      <c r="H199" s="21" t="str">
        <f t="shared" si="35"/>
        <v/>
      </c>
      <c r="I199" s="25" t="str">
        <f t="shared" si="36"/>
        <v/>
      </c>
      <c r="J199" s="25" t="str">
        <f t="shared" si="37"/>
        <v/>
      </c>
      <c r="K199" s="21" t="str">
        <f t="shared" si="38"/>
        <v/>
      </c>
      <c r="L199" s="36" t="str">
        <f t="shared" si="39"/>
        <v/>
      </c>
    </row>
    <row r="200" spans="1:12" x14ac:dyDescent="0.3">
      <c r="A200" s="21" t="str">
        <f t="shared" si="30"/>
        <v/>
      </c>
      <c r="B200" s="21" t="str">
        <f t="shared" si="31"/>
        <v/>
      </c>
      <c r="C200" s="35" t="str">
        <f t="shared" si="32"/>
        <v/>
      </c>
      <c r="D200" s="21" t="str">
        <f>IF($A200="","",IF(COUNTIF(KEVList,$A200)&gt;0,"Y",IF(ISNUMBER(MATCH(UPPER(IFERROR(INDEX(ImpData,ROW()-1,MATCH(Map_KEV,ImpHdr,0))&amp;"","")),{"Y","YES","TRUE","1"},0)),"Y","N")))</f>
        <v/>
      </c>
      <c r="E200" s="21" t="str">
        <f>IF($A200="","",IF(ISNUMBER(MATCH(UPPER(IFERROR(INDEX(ImpData,ROW()-1,MATCH(Map_Expl,ImpHdr,0))&amp;"","")),{"Y","YES","TRUE","1"},0)),"Y","N"))</f>
        <v/>
      </c>
      <c r="F200" s="21" t="str">
        <f t="shared" si="33"/>
        <v/>
      </c>
      <c r="G200" s="21" t="str">
        <f t="shared" si="34"/>
        <v/>
      </c>
      <c r="H200" s="21" t="str">
        <f t="shared" si="35"/>
        <v/>
      </c>
      <c r="I200" s="25" t="str">
        <f t="shared" si="36"/>
        <v/>
      </c>
      <c r="J200" s="25" t="str">
        <f t="shared" si="37"/>
        <v/>
      </c>
      <c r="K200" s="21" t="str">
        <f t="shared" si="38"/>
        <v/>
      </c>
      <c r="L200" s="36" t="str">
        <f t="shared" si="39"/>
        <v/>
      </c>
    </row>
    <row r="201" spans="1:12" x14ac:dyDescent="0.3">
      <c r="A201" s="21" t="str">
        <f t="shared" si="30"/>
        <v/>
      </c>
      <c r="B201" s="21" t="str">
        <f t="shared" si="31"/>
        <v/>
      </c>
      <c r="C201" s="35" t="str">
        <f t="shared" si="32"/>
        <v/>
      </c>
      <c r="D201" s="21" t="str">
        <f>IF($A201="","",IF(COUNTIF(KEVList,$A201)&gt;0,"Y",IF(ISNUMBER(MATCH(UPPER(IFERROR(INDEX(ImpData,ROW()-1,MATCH(Map_KEV,ImpHdr,0))&amp;"","")),{"Y","YES","TRUE","1"},0)),"Y","N")))</f>
        <v/>
      </c>
      <c r="E201" s="21" t="str">
        <f>IF($A201="","",IF(ISNUMBER(MATCH(UPPER(IFERROR(INDEX(ImpData,ROW()-1,MATCH(Map_Expl,ImpHdr,0))&amp;"","")),{"Y","YES","TRUE","1"},0)),"Y","N"))</f>
        <v/>
      </c>
      <c r="F201" s="21" t="str">
        <f t="shared" si="33"/>
        <v/>
      </c>
      <c r="G201" s="21" t="str">
        <f t="shared" si="34"/>
        <v/>
      </c>
      <c r="H201" s="21" t="str">
        <f t="shared" si="35"/>
        <v/>
      </c>
      <c r="I201" s="25" t="str">
        <f t="shared" si="36"/>
        <v/>
      </c>
      <c r="J201" s="25" t="str">
        <f t="shared" si="37"/>
        <v/>
      </c>
      <c r="K201" s="21" t="str">
        <f t="shared" si="38"/>
        <v/>
      </c>
      <c r="L201" s="36" t="str">
        <f t="shared" si="39"/>
        <v/>
      </c>
    </row>
    <row r="202" spans="1:12" x14ac:dyDescent="0.3">
      <c r="A202" s="21" t="str">
        <f t="shared" si="30"/>
        <v/>
      </c>
      <c r="B202" s="21" t="str">
        <f t="shared" si="31"/>
        <v/>
      </c>
      <c r="C202" s="35" t="str">
        <f t="shared" si="32"/>
        <v/>
      </c>
      <c r="D202" s="21" t="str">
        <f>IF($A202="","",IF(COUNTIF(KEVList,$A202)&gt;0,"Y",IF(ISNUMBER(MATCH(UPPER(IFERROR(INDEX(ImpData,ROW()-1,MATCH(Map_KEV,ImpHdr,0))&amp;"","")),{"Y","YES","TRUE","1"},0)),"Y","N")))</f>
        <v/>
      </c>
      <c r="E202" s="21" t="str">
        <f>IF($A202="","",IF(ISNUMBER(MATCH(UPPER(IFERROR(INDEX(ImpData,ROW()-1,MATCH(Map_Expl,ImpHdr,0))&amp;"","")),{"Y","YES","TRUE","1"},0)),"Y","N"))</f>
        <v/>
      </c>
      <c r="F202" s="21" t="str">
        <f t="shared" si="33"/>
        <v/>
      </c>
      <c r="G202" s="21" t="str">
        <f t="shared" si="34"/>
        <v/>
      </c>
      <c r="H202" s="21" t="str">
        <f t="shared" si="35"/>
        <v/>
      </c>
      <c r="I202" s="25" t="str">
        <f t="shared" si="36"/>
        <v/>
      </c>
      <c r="J202" s="25" t="str">
        <f t="shared" si="37"/>
        <v/>
      </c>
      <c r="K202" s="21" t="str">
        <f t="shared" si="38"/>
        <v/>
      </c>
      <c r="L202" s="36" t="str">
        <f t="shared" si="39"/>
        <v/>
      </c>
    </row>
    <row r="203" spans="1:12" x14ac:dyDescent="0.3">
      <c r="A203" s="21" t="str">
        <f t="shared" si="30"/>
        <v/>
      </c>
      <c r="B203" s="21" t="str">
        <f t="shared" si="31"/>
        <v/>
      </c>
      <c r="C203" s="35" t="str">
        <f t="shared" si="32"/>
        <v/>
      </c>
      <c r="D203" s="21" t="str">
        <f>IF($A203="","",IF(COUNTIF(KEVList,$A203)&gt;0,"Y",IF(ISNUMBER(MATCH(UPPER(IFERROR(INDEX(ImpData,ROW()-1,MATCH(Map_KEV,ImpHdr,0))&amp;"","")),{"Y","YES","TRUE","1"},0)),"Y","N")))</f>
        <v/>
      </c>
      <c r="E203" s="21" t="str">
        <f>IF($A203="","",IF(ISNUMBER(MATCH(UPPER(IFERROR(INDEX(ImpData,ROW()-1,MATCH(Map_Expl,ImpHdr,0))&amp;"","")),{"Y","YES","TRUE","1"},0)),"Y","N"))</f>
        <v/>
      </c>
      <c r="F203" s="21" t="str">
        <f t="shared" si="33"/>
        <v/>
      </c>
      <c r="G203" s="21" t="str">
        <f t="shared" si="34"/>
        <v/>
      </c>
      <c r="H203" s="21" t="str">
        <f t="shared" si="35"/>
        <v/>
      </c>
      <c r="I203" s="25" t="str">
        <f t="shared" si="36"/>
        <v/>
      </c>
      <c r="J203" s="25" t="str">
        <f t="shared" si="37"/>
        <v/>
      </c>
      <c r="K203" s="21" t="str">
        <f t="shared" si="38"/>
        <v/>
      </c>
      <c r="L203" s="36" t="str">
        <f t="shared" si="39"/>
        <v/>
      </c>
    </row>
    <row r="204" spans="1:12" x14ac:dyDescent="0.3">
      <c r="A204" s="21" t="str">
        <f t="shared" si="30"/>
        <v/>
      </c>
      <c r="B204" s="21" t="str">
        <f t="shared" si="31"/>
        <v/>
      </c>
      <c r="C204" s="35" t="str">
        <f t="shared" si="32"/>
        <v/>
      </c>
      <c r="D204" s="21" t="str">
        <f>IF($A204="","",IF(COUNTIF(KEVList,$A204)&gt;0,"Y",IF(ISNUMBER(MATCH(UPPER(IFERROR(INDEX(ImpData,ROW()-1,MATCH(Map_KEV,ImpHdr,0))&amp;"","")),{"Y","YES","TRUE","1"},0)),"Y","N")))</f>
        <v/>
      </c>
      <c r="E204" s="21" t="str">
        <f>IF($A204="","",IF(ISNUMBER(MATCH(UPPER(IFERROR(INDEX(ImpData,ROW()-1,MATCH(Map_Expl,ImpHdr,0))&amp;"","")),{"Y","YES","TRUE","1"},0)),"Y","N"))</f>
        <v/>
      </c>
      <c r="F204" s="21" t="str">
        <f t="shared" si="33"/>
        <v/>
      </c>
      <c r="G204" s="21" t="str">
        <f t="shared" si="34"/>
        <v/>
      </c>
      <c r="H204" s="21" t="str">
        <f t="shared" si="35"/>
        <v/>
      </c>
      <c r="I204" s="25" t="str">
        <f t="shared" si="36"/>
        <v/>
      </c>
      <c r="J204" s="25" t="str">
        <f t="shared" si="37"/>
        <v/>
      </c>
      <c r="K204" s="21" t="str">
        <f t="shared" si="38"/>
        <v/>
      </c>
      <c r="L204" s="36" t="str">
        <f t="shared" si="39"/>
        <v/>
      </c>
    </row>
    <row r="205" spans="1:12" x14ac:dyDescent="0.3">
      <c r="A205" s="21" t="str">
        <f t="shared" si="30"/>
        <v/>
      </c>
      <c r="B205" s="21" t="str">
        <f t="shared" si="31"/>
        <v/>
      </c>
      <c r="C205" s="35" t="str">
        <f t="shared" si="32"/>
        <v/>
      </c>
      <c r="D205" s="21" t="str">
        <f>IF($A205="","",IF(COUNTIF(KEVList,$A205)&gt;0,"Y",IF(ISNUMBER(MATCH(UPPER(IFERROR(INDEX(ImpData,ROW()-1,MATCH(Map_KEV,ImpHdr,0))&amp;"","")),{"Y","YES","TRUE","1"},0)),"Y","N")))</f>
        <v/>
      </c>
      <c r="E205" s="21" t="str">
        <f>IF($A205="","",IF(ISNUMBER(MATCH(UPPER(IFERROR(INDEX(ImpData,ROW()-1,MATCH(Map_Expl,ImpHdr,0))&amp;"","")),{"Y","YES","TRUE","1"},0)),"Y","N"))</f>
        <v/>
      </c>
      <c r="F205" s="21" t="str">
        <f t="shared" si="33"/>
        <v/>
      </c>
      <c r="G205" s="21" t="str">
        <f t="shared" si="34"/>
        <v/>
      </c>
      <c r="H205" s="21" t="str">
        <f t="shared" si="35"/>
        <v/>
      </c>
      <c r="I205" s="25" t="str">
        <f t="shared" si="36"/>
        <v/>
      </c>
      <c r="J205" s="25" t="str">
        <f t="shared" si="37"/>
        <v/>
      </c>
      <c r="K205" s="21" t="str">
        <f t="shared" si="38"/>
        <v/>
      </c>
      <c r="L205" s="36" t="str">
        <f t="shared" si="39"/>
        <v/>
      </c>
    </row>
    <row r="206" spans="1:12" x14ac:dyDescent="0.3">
      <c r="A206" s="21" t="str">
        <f t="shared" si="30"/>
        <v/>
      </c>
      <c r="B206" s="21" t="str">
        <f t="shared" si="31"/>
        <v/>
      </c>
      <c r="C206" s="35" t="str">
        <f t="shared" si="32"/>
        <v/>
      </c>
      <c r="D206" s="21" t="str">
        <f>IF($A206="","",IF(COUNTIF(KEVList,$A206)&gt;0,"Y",IF(ISNUMBER(MATCH(UPPER(IFERROR(INDEX(ImpData,ROW()-1,MATCH(Map_KEV,ImpHdr,0))&amp;"","")),{"Y","YES","TRUE","1"},0)),"Y","N")))</f>
        <v/>
      </c>
      <c r="E206" s="21" t="str">
        <f>IF($A206="","",IF(ISNUMBER(MATCH(UPPER(IFERROR(INDEX(ImpData,ROW()-1,MATCH(Map_Expl,ImpHdr,0))&amp;"","")),{"Y","YES","TRUE","1"},0)),"Y","N"))</f>
        <v/>
      </c>
      <c r="F206" s="21" t="str">
        <f t="shared" si="33"/>
        <v/>
      </c>
      <c r="G206" s="21" t="str">
        <f t="shared" si="34"/>
        <v/>
      </c>
      <c r="H206" s="21" t="str">
        <f t="shared" si="35"/>
        <v/>
      </c>
      <c r="I206" s="25" t="str">
        <f t="shared" si="36"/>
        <v/>
      </c>
      <c r="J206" s="25" t="str">
        <f t="shared" si="37"/>
        <v/>
      </c>
      <c r="K206" s="21" t="str">
        <f t="shared" si="38"/>
        <v/>
      </c>
      <c r="L206" s="36" t="str">
        <f t="shared" si="39"/>
        <v/>
      </c>
    </row>
    <row r="207" spans="1:12" x14ac:dyDescent="0.3">
      <c r="A207" s="21" t="str">
        <f t="shared" si="30"/>
        <v/>
      </c>
      <c r="B207" s="21" t="str">
        <f t="shared" si="31"/>
        <v/>
      </c>
      <c r="C207" s="35" t="str">
        <f t="shared" si="32"/>
        <v/>
      </c>
      <c r="D207" s="21" t="str">
        <f>IF($A207="","",IF(COUNTIF(KEVList,$A207)&gt;0,"Y",IF(ISNUMBER(MATCH(UPPER(IFERROR(INDEX(ImpData,ROW()-1,MATCH(Map_KEV,ImpHdr,0))&amp;"","")),{"Y","YES","TRUE","1"},0)),"Y","N")))</f>
        <v/>
      </c>
      <c r="E207" s="21" t="str">
        <f>IF($A207="","",IF(ISNUMBER(MATCH(UPPER(IFERROR(INDEX(ImpData,ROW()-1,MATCH(Map_Expl,ImpHdr,0))&amp;"","")),{"Y","YES","TRUE","1"},0)),"Y","N"))</f>
        <v/>
      </c>
      <c r="F207" s="21" t="str">
        <f t="shared" si="33"/>
        <v/>
      </c>
      <c r="G207" s="21" t="str">
        <f t="shared" si="34"/>
        <v/>
      </c>
      <c r="H207" s="21" t="str">
        <f t="shared" si="35"/>
        <v/>
      </c>
      <c r="I207" s="25" t="str">
        <f t="shared" si="36"/>
        <v/>
      </c>
      <c r="J207" s="25" t="str">
        <f t="shared" si="37"/>
        <v/>
      </c>
      <c r="K207" s="21" t="str">
        <f t="shared" si="38"/>
        <v/>
      </c>
      <c r="L207" s="36" t="str">
        <f t="shared" si="39"/>
        <v/>
      </c>
    </row>
    <row r="208" spans="1:12" x14ac:dyDescent="0.3">
      <c r="A208" s="21" t="str">
        <f t="shared" si="30"/>
        <v/>
      </c>
      <c r="B208" s="21" t="str">
        <f t="shared" si="31"/>
        <v/>
      </c>
      <c r="C208" s="35" t="str">
        <f t="shared" si="32"/>
        <v/>
      </c>
      <c r="D208" s="21" t="str">
        <f>IF($A208="","",IF(COUNTIF(KEVList,$A208)&gt;0,"Y",IF(ISNUMBER(MATCH(UPPER(IFERROR(INDEX(ImpData,ROW()-1,MATCH(Map_KEV,ImpHdr,0))&amp;"","")),{"Y","YES","TRUE","1"},0)),"Y","N")))</f>
        <v/>
      </c>
      <c r="E208" s="21" t="str">
        <f>IF($A208="","",IF(ISNUMBER(MATCH(UPPER(IFERROR(INDEX(ImpData,ROW()-1,MATCH(Map_Expl,ImpHdr,0))&amp;"","")),{"Y","YES","TRUE","1"},0)),"Y","N"))</f>
        <v/>
      </c>
      <c r="F208" s="21" t="str">
        <f t="shared" si="33"/>
        <v/>
      </c>
      <c r="G208" s="21" t="str">
        <f t="shared" si="34"/>
        <v/>
      </c>
      <c r="H208" s="21" t="str">
        <f t="shared" si="35"/>
        <v/>
      </c>
      <c r="I208" s="25" t="str">
        <f t="shared" si="36"/>
        <v/>
      </c>
      <c r="J208" s="25" t="str">
        <f t="shared" si="37"/>
        <v/>
      </c>
      <c r="K208" s="21" t="str">
        <f t="shared" si="38"/>
        <v/>
      </c>
      <c r="L208" s="36" t="str">
        <f t="shared" si="39"/>
        <v/>
      </c>
    </row>
    <row r="209" spans="1:12" x14ac:dyDescent="0.3">
      <c r="A209" s="21" t="str">
        <f t="shared" si="30"/>
        <v/>
      </c>
      <c r="B209" s="21" t="str">
        <f t="shared" si="31"/>
        <v/>
      </c>
      <c r="C209" s="35" t="str">
        <f t="shared" si="32"/>
        <v/>
      </c>
      <c r="D209" s="21" t="str">
        <f>IF($A209="","",IF(COUNTIF(KEVList,$A209)&gt;0,"Y",IF(ISNUMBER(MATCH(UPPER(IFERROR(INDEX(ImpData,ROW()-1,MATCH(Map_KEV,ImpHdr,0))&amp;"","")),{"Y","YES","TRUE","1"},0)),"Y","N")))</f>
        <v/>
      </c>
      <c r="E209" s="21" t="str">
        <f>IF($A209="","",IF(ISNUMBER(MATCH(UPPER(IFERROR(INDEX(ImpData,ROW()-1,MATCH(Map_Expl,ImpHdr,0))&amp;"","")),{"Y","YES","TRUE","1"},0)),"Y","N"))</f>
        <v/>
      </c>
      <c r="F209" s="21" t="str">
        <f t="shared" si="33"/>
        <v/>
      </c>
      <c r="G209" s="21" t="str">
        <f t="shared" si="34"/>
        <v/>
      </c>
      <c r="H209" s="21" t="str">
        <f t="shared" si="35"/>
        <v/>
      </c>
      <c r="I209" s="25" t="str">
        <f t="shared" si="36"/>
        <v/>
      </c>
      <c r="J209" s="25" t="str">
        <f t="shared" si="37"/>
        <v/>
      </c>
      <c r="K209" s="21" t="str">
        <f t="shared" si="38"/>
        <v/>
      </c>
      <c r="L209" s="36" t="str">
        <f t="shared" si="39"/>
        <v/>
      </c>
    </row>
    <row r="210" spans="1:12" x14ac:dyDescent="0.3">
      <c r="A210" s="21" t="str">
        <f t="shared" si="30"/>
        <v/>
      </c>
      <c r="B210" s="21" t="str">
        <f t="shared" si="31"/>
        <v/>
      </c>
      <c r="C210" s="35" t="str">
        <f t="shared" si="32"/>
        <v/>
      </c>
      <c r="D210" s="21" t="str">
        <f>IF($A210="","",IF(COUNTIF(KEVList,$A210)&gt;0,"Y",IF(ISNUMBER(MATCH(UPPER(IFERROR(INDEX(ImpData,ROW()-1,MATCH(Map_KEV,ImpHdr,0))&amp;"","")),{"Y","YES","TRUE","1"},0)),"Y","N")))</f>
        <v/>
      </c>
      <c r="E210" s="21" t="str">
        <f>IF($A210="","",IF(ISNUMBER(MATCH(UPPER(IFERROR(INDEX(ImpData,ROW()-1,MATCH(Map_Expl,ImpHdr,0))&amp;"","")),{"Y","YES","TRUE","1"},0)),"Y","N"))</f>
        <v/>
      </c>
      <c r="F210" s="21" t="str">
        <f t="shared" si="33"/>
        <v/>
      </c>
      <c r="G210" s="21" t="str">
        <f t="shared" si="34"/>
        <v/>
      </c>
      <c r="H210" s="21" t="str">
        <f t="shared" si="35"/>
        <v/>
      </c>
      <c r="I210" s="25" t="str">
        <f t="shared" si="36"/>
        <v/>
      </c>
      <c r="J210" s="25" t="str">
        <f t="shared" si="37"/>
        <v/>
      </c>
      <c r="K210" s="21" t="str">
        <f t="shared" si="38"/>
        <v/>
      </c>
      <c r="L210" s="36" t="str">
        <f t="shared" si="39"/>
        <v/>
      </c>
    </row>
    <row r="211" spans="1:12" x14ac:dyDescent="0.3">
      <c r="A211" s="21" t="str">
        <f t="shared" si="30"/>
        <v/>
      </c>
      <c r="B211" s="21" t="str">
        <f t="shared" si="31"/>
        <v/>
      </c>
      <c r="C211" s="35" t="str">
        <f t="shared" si="32"/>
        <v/>
      </c>
      <c r="D211" s="21" t="str">
        <f>IF($A211="","",IF(COUNTIF(KEVList,$A211)&gt;0,"Y",IF(ISNUMBER(MATCH(UPPER(IFERROR(INDEX(ImpData,ROW()-1,MATCH(Map_KEV,ImpHdr,0))&amp;"","")),{"Y","YES","TRUE","1"},0)),"Y","N")))</f>
        <v/>
      </c>
      <c r="E211" s="21" t="str">
        <f>IF($A211="","",IF(ISNUMBER(MATCH(UPPER(IFERROR(INDEX(ImpData,ROW()-1,MATCH(Map_Expl,ImpHdr,0))&amp;"","")),{"Y","YES","TRUE","1"},0)),"Y","N"))</f>
        <v/>
      </c>
      <c r="F211" s="21" t="str">
        <f t="shared" si="33"/>
        <v/>
      </c>
      <c r="G211" s="21" t="str">
        <f t="shared" si="34"/>
        <v/>
      </c>
      <c r="H211" s="21" t="str">
        <f t="shared" si="35"/>
        <v/>
      </c>
      <c r="I211" s="25" t="str">
        <f t="shared" si="36"/>
        <v/>
      </c>
      <c r="J211" s="25" t="str">
        <f t="shared" si="37"/>
        <v/>
      </c>
      <c r="K211" s="21" t="str">
        <f t="shared" si="38"/>
        <v/>
      </c>
      <c r="L211" s="36" t="str">
        <f t="shared" si="39"/>
        <v/>
      </c>
    </row>
    <row r="212" spans="1:12" x14ac:dyDescent="0.3">
      <c r="A212" s="21" t="str">
        <f t="shared" si="30"/>
        <v/>
      </c>
      <c r="B212" s="21" t="str">
        <f t="shared" si="31"/>
        <v/>
      </c>
      <c r="C212" s="35" t="str">
        <f t="shared" si="32"/>
        <v/>
      </c>
      <c r="D212" s="21" t="str">
        <f>IF($A212="","",IF(COUNTIF(KEVList,$A212)&gt;0,"Y",IF(ISNUMBER(MATCH(UPPER(IFERROR(INDEX(ImpData,ROW()-1,MATCH(Map_KEV,ImpHdr,0))&amp;"","")),{"Y","YES","TRUE","1"},0)),"Y","N")))</f>
        <v/>
      </c>
      <c r="E212" s="21" t="str">
        <f>IF($A212="","",IF(ISNUMBER(MATCH(UPPER(IFERROR(INDEX(ImpData,ROW()-1,MATCH(Map_Expl,ImpHdr,0))&amp;"","")),{"Y","YES","TRUE","1"},0)),"Y","N"))</f>
        <v/>
      </c>
      <c r="F212" s="21" t="str">
        <f t="shared" si="33"/>
        <v/>
      </c>
      <c r="G212" s="21" t="str">
        <f t="shared" si="34"/>
        <v/>
      </c>
      <c r="H212" s="21" t="str">
        <f t="shared" si="35"/>
        <v/>
      </c>
      <c r="I212" s="25" t="str">
        <f t="shared" si="36"/>
        <v/>
      </c>
      <c r="J212" s="25" t="str">
        <f t="shared" si="37"/>
        <v/>
      </c>
      <c r="K212" s="21" t="str">
        <f t="shared" si="38"/>
        <v/>
      </c>
      <c r="L212" s="36" t="str">
        <f t="shared" si="39"/>
        <v/>
      </c>
    </row>
    <row r="213" spans="1:12" x14ac:dyDescent="0.3">
      <c r="A213" s="21" t="str">
        <f t="shared" si="30"/>
        <v/>
      </c>
      <c r="B213" s="21" t="str">
        <f t="shared" si="31"/>
        <v/>
      </c>
      <c r="C213" s="35" t="str">
        <f t="shared" si="32"/>
        <v/>
      </c>
      <c r="D213" s="21" t="str">
        <f>IF($A213="","",IF(COUNTIF(KEVList,$A213)&gt;0,"Y",IF(ISNUMBER(MATCH(UPPER(IFERROR(INDEX(ImpData,ROW()-1,MATCH(Map_KEV,ImpHdr,0))&amp;"","")),{"Y","YES","TRUE","1"},0)),"Y","N")))</f>
        <v/>
      </c>
      <c r="E213" s="21" t="str">
        <f>IF($A213="","",IF(ISNUMBER(MATCH(UPPER(IFERROR(INDEX(ImpData,ROW()-1,MATCH(Map_Expl,ImpHdr,0))&amp;"","")),{"Y","YES","TRUE","1"},0)),"Y","N"))</f>
        <v/>
      </c>
      <c r="F213" s="21" t="str">
        <f t="shared" si="33"/>
        <v/>
      </c>
      <c r="G213" s="21" t="str">
        <f t="shared" si="34"/>
        <v/>
      </c>
      <c r="H213" s="21" t="str">
        <f t="shared" si="35"/>
        <v/>
      </c>
      <c r="I213" s="25" t="str">
        <f t="shared" si="36"/>
        <v/>
      </c>
      <c r="J213" s="25" t="str">
        <f t="shared" si="37"/>
        <v/>
      </c>
      <c r="K213" s="21" t="str">
        <f t="shared" si="38"/>
        <v/>
      </c>
      <c r="L213" s="36" t="str">
        <f t="shared" si="39"/>
        <v/>
      </c>
    </row>
    <row r="214" spans="1:12" x14ac:dyDescent="0.3">
      <c r="A214" s="21" t="str">
        <f t="shared" si="30"/>
        <v/>
      </c>
      <c r="B214" s="21" t="str">
        <f t="shared" si="31"/>
        <v/>
      </c>
      <c r="C214" s="35" t="str">
        <f t="shared" si="32"/>
        <v/>
      </c>
      <c r="D214" s="21" t="str">
        <f>IF($A214="","",IF(COUNTIF(KEVList,$A214)&gt;0,"Y",IF(ISNUMBER(MATCH(UPPER(IFERROR(INDEX(ImpData,ROW()-1,MATCH(Map_KEV,ImpHdr,0))&amp;"","")),{"Y","YES","TRUE","1"},0)),"Y","N")))</f>
        <v/>
      </c>
      <c r="E214" s="21" t="str">
        <f>IF($A214="","",IF(ISNUMBER(MATCH(UPPER(IFERROR(INDEX(ImpData,ROW()-1,MATCH(Map_Expl,ImpHdr,0))&amp;"","")),{"Y","YES","TRUE","1"},0)),"Y","N"))</f>
        <v/>
      </c>
      <c r="F214" s="21" t="str">
        <f t="shared" si="33"/>
        <v/>
      </c>
      <c r="G214" s="21" t="str">
        <f t="shared" si="34"/>
        <v/>
      </c>
      <c r="H214" s="21" t="str">
        <f t="shared" si="35"/>
        <v/>
      </c>
      <c r="I214" s="25" t="str">
        <f t="shared" si="36"/>
        <v/>
      </c>
      <c r="J214" s="25" t="str">
        <f t="shared" si="37"/>
        <v/>
      </c>
      <c r="K214" s="21" t="str">
        <f t="shared" si="38"/>
        <v/>
      </c>
      <c r="L214" s="36" t="str">
        <f t="shared" si="39"/>
        <v/>
      </c>
    </row>
    <row r="215" spans="1:12" x14ac:dyDescent="0.3">
      <c r="A215" s="21" t="str">
        <f t="shared" si="30"/>
        <v/>
      </c>
      <c r="B215" s="21" t="str">
        <f t="shared" si="31"/>
        <v/>
      </c>
      <c r="C215" s="35" t="str">
        <f t="shared" si="32"/>
        <v/>
      </c>
      <c r="D215" s="21" t="str">
        <f>IF($A215="","",IF(COUNTIF(KEVList,$A215)&gt;0,"Y",IF(ISNUMBER(MATCH(UPPER(IFERROR(INDEX(ImpData,ROW()-1,MATCH(Map_KEV,ImpHdr,0))&amp;"","")),{"Y","YES","TRUE","1"},0)),"Y","N")))</f>
        <v/>
      </c>
      <c r="E215" s="21" t="str">
        <f>IF($A215="","",IF(ISNUMBER(MATCH(UPPER(IFERROR(INDEX(ImpData,ROW()-1,MATCH(Map_Expl,ImpHdr,0))&amp;"","")),{"Y","YES","TRUE","1"},0)),"Y","N"))</f>
        <v/>
      </c>
      <c r="F215" s="21" t="str">
        <f t="shared" si="33"/>
        <v/>
      </c>
      <c r="G215" s="21" t="str">
        <f t="shared" si="34"/>
        <v/>
      </c>
      <c r="H215" s="21" t="str">
        <f t="shared" si="35"/>
        <v/>
      </c>
      <c r="I215" s="25" t="str">
        <f t="shared" si="36"/>
        <v/>
      </c>
      <c r="J215" s="25" t="str">
        <f t="shared" si="37"/>
        <v/>
      </c>
      <c r="K215" s="21" t="str">
        <f t="shared" si="38"/>
        <v/>
      </c>
      <c r="L215" s="36" t="str">
        <f t="shared" si="39"/>
        <v/>
      </c>
    </row>
    <row r="216" spans="1:12" x14ac:dyDescent="0.3">
      <c r="A216" s="21" t="str">
        <f t="shared" si="30"/>
        <v/>
      </c>
      <c r="B216" s="21" t="str">
        <f t="shared" si="31"/>
        <v/>
      </c>
      <c r="C216" s="35" t="str">
        <f t="shared" si="32"/>
        <v/>
      </c>
      <c r="D216" s="21" t="str">
        <f>IF($A216="","",IF(COUNTIF(KEVList,$A216)&gt;0,"Y",IF(ISNUMBER(MATCH(UPPER(IFERROR(INDEX(ImpData,ROW()-1,MATCH(Map_KEV,ImpHdr,0))&amp;"","")),{"Y","YES","TRUE","1"},0)),"Y","N")))</f>
        <v/>
      </c>
      <c r="E216" s="21" t="str">
        <f>IF($A216="","",IF(ISNUMBER(MATCH(UPPER(IFERROR(INDEX(ImpData,ROW()-1,MATCH(Map_Expl,ImpHdr,0))&amp;"","")),{"Y","YES","TRUE","1"},0)),"Y","N"))</f>
        <v/>
      </c>
      <c r="F216" s="21" t="str">
        <f t="shared" si="33"/>
        <v/>
      </c>
      <c r="G216" s="21" t="str">
        <f t="shared" si="34"/>
        <v/>
      </c>
      <c r="H216" s="21" t="str">
        <f t="shared" si="35"/>
        <v/>
      </c>
      <c r="I216" s="25" t="str">
        <f t="shared" si="36"/>
        <v/>
      </c>
      <c r="J216" s="25" t="str">
        <f t="shared" si="37"/>
        <v/>
      </c>
      <c r="K216" s="21" t="str">
        <f t="shared" si="38"/>
        <v/>
      </c>
      <c r="L216" s="36" t="str">
        <f t="shared" si="39"/>
        <v/>
      </c>
    </row>
    <row r="217" spans="1:12" x14ac:dyDescent="0.3">
      <c r="A217" s="21" t="str">
        <f t="shared" si="30"/>
        <v/>
      </c>
      <c r="B217" s="21" t="str">
        <f t="shared" si="31"/>
        <v/>
      </c>
      <c r="C217" s="35" t="str">
        <f t="shared" si="32"/>
        <v/>
      </c>
      <c r="D217" s="21" t="str">
        <f>IF($A217="","",IF(COUNTIF(KEVList,$A217)&gt;0,"Y",IF(ISNUMBER(MATCH(UPPER(IFERROR(INDEX(ImpData,ROW()-1,MATCH(Map_KEV,ImpHdr,0))&amp;"","")),{"Y","YES","TRUE","1"},0)),"Y","N")))</f>
        <v/>
      </c>
      <c r="E217" s="21" t="str">
        <f>IF($A217="","",IF(ISNUMBER(MATCH(UPPER(IFERROR(INDEX(ImpData,ROW()-1,MATCH(Map_Expl,ImpHdr,0))&amp;"","")),{"Y","YES","TRUE","1"},0)),"Y","N"))</f>
        <v/>
      </c>
      <c r="F217" s="21" t="str">
        <f t="shared" si="33"/>
        <v/>
      </c>
      <c r="G217" s="21" t="str">
        <f t="shared" si="34"/>
        <v/>
      </c>
      <c r="H217" s="21" t="str">
        <f t="shared" si="35"/>
        <v/>
      </c>
      <c r="I217" s="25" t="str">
        <f t="shared" si="36"/>
        <v/>
      </c>
      <c r="J217" s="25" t="str">
        <f t="shared" si="37"/>
        <v/>
      </c>
      <c r="K217" s="21" t="str">
        <f t="shared" si="38"/>
        <v/>
      </c>
      <c r="L217" s="36" t="str">
        <f t="shared" si="39"/>
        <v/>
      </c>
    </row>
    <row r="218" spans="1:12" x14ac:dyDescent="0.3">
      <c r="A218" s="21" t="str">
        <f t="shared" si="30"/>
        <v/>
      </c>
      <c r="B218" s="21" t="str">
        <f t="shared" si="31"/>
        <v/>
      </c>
      <c r="C218" s="35" t="str">
        <f t="shared" si="32"/>
        <v/>
      </c>
      <c r="D218" s="21" t="str">
        <f>IF($A218="","",IF(COUNTIF(KEVList,$A218)&gt;0,"Y",IF(ISNUMBER(MATCH(UPPER(IFERROR(INDEX(ImpData,ROW()-1,MATCH(Map_KEV,ImpHdr,0))&amp;"","")),{"Y","YES","TRUE","1"},0)),"Y","N")))</f>
        <v/>
      </c>
      <c r="E218" s="21" t="str">
        <f>IF($A218="","",IF(ISNUMBER(MATCH(UPPER(IFERROR(INDEX(ImpData,ROW()-1,MATCH(Map_Expl,ImpHdr,0))&amp;"","")),{"Y","YES","TRUE","1"},0)),"Y","N"))</f>
        <v/>
      </c>
      <c r="F218" s="21" t="str">
        <f t="shared" si="33"/>
        <v/>
      </c>
      <c r="G218" s="21" t="str">
        <f t="shared" si="34"/>
        <v/>
      </c>
      <c r="H218" s="21" t="str">
        <f t="shared" si="35"/>
        <v/>
      </c>
      <c r="I218" s="25" t="str">
        <f t="shared" si="36"/>
        <v/>
      </c>
      <c r="J218" s="25" t="str">
        <f t="shared" si="37"/>
        <v/>
      </c>
      <c r="K218" s="21" t="str">
        <f t="shared" si="38"/>
        <v/>
      </c>
      <c r="L218" s="36" t="str">
        <f t="shared" si="39"/>
        <v/>
      </c>
    </row>
    <row r="219" spans="1:12" x14ac:dyDescent="0.3">
      <c r="A219" s="21" t="str">
        <f t="shared" si="30"/>
        <v/>
      </c>
      <c r="B219" s="21" t="str">
        <f t="shared" si="31"/>
        <v/>
      </c>
      <c r="C219" s="35" t="str">
        <f t="shared" si="32"/>
        <v/>
      </c>
      <c r="D219" s="21" t="str">
        <f>IF($A219="","",IF(COUNTIF(KEVList,$A219)&gt;0,"Y",IF(ISNUMBER(MATCH(UPPER(IFERROR(INDEX(ImpData,ROW()-1,MATCH(Map_KEV,ImpHdr,0))&amp;"","")),{"Y","YES","TRUE","1"},0)),"Y","N")))</f>
        <v/>
      </c>
      <c r="E219" s="21" t="str">
        <f>IF($A219="","",IF(ISNUMBER(MATCH(UPPER(IFERROR(INDEX(ImpData,ROW()-1,MATCH(Map_Expl,ImpHdr,0))&amp;"","")),{"Y","YES","TRUE","1"},0)),"Y","N"))</f>
        <v/>
      </c>
      <c r="F219" s="21" t="str">
        <f t="shared" si="33"/>
        <v/>
      </c>
      <c r="G219" s="21" t="str">
        <f t="shared" si="34"/>
        <v/>
      </c>
      <c r="H219" s="21" t="str">
        <f t="shared" si="35"/>
        <v/>
      </c>
      <c r="I219" s="25" t="str">
        <f t="shared" si="36"/>
        <v/>
      </c>
      <c r="J219" s="25" t="str">
        <f t="shared" si="37"/>
        <v/>
      </c>
      <c r="K219" s="21" t="str">
        <f t="shared" si="38"/>
        <v/>
      </c>
      <c r="L219" s="36" t="str">
        <f t="shared" si="39"/>
        <v/>
      </c>
    </row>
    <row r="220" spans="1:12" x14ac:dyDescent="0.3">
      <c r="A220" s="21" t="str">
        <f t="shared" si="30"/>
        <v/>
      </c>
      <c r="B220" s="21" t="str">
        <f t="shared" si="31"/>
        <v/>
      </c>
      <c r="C220" s="35" t="str">
        <f t="shared" si="32"/>
        <v/>
      </c>
      <c r="D220" s="21" t="str">
        <f>IF($A220="","",IF(COUNTIF(KEVList,$A220)&gt;0,"Y",IF(ISNUMBER(MATCH(UPPER(IFERROR(INDEX(ImpData,ROW()-1,MATCH(Map_KEV,ImpHdr,0))&amp;"","")),{"Y","YES","TRUE","1"},0)),"Y","N")))</f>
        <v/>
      </c>
      <c r="E220" s="21" t="str">
        <f>IF($A220="","",IF(ISNUMBER(MATCH(UPPER(IFERROR(INDEX(ImpData,ROW()-1,MATCH(Map_Expl,ImpHdr,0))&amp;"","")),{"Y","YES","TRUE","1"},0)),"Y","N"))</f>
        <v/>
      </c>
      <c r="F220" s="21" t="str">
        <f t="shared" si="33"/>
        <v/>
      </c>
      <c r="G220" s="21" t="str">
        <f t="shared" si="34"/>
        <v/>
      </c>
      <c r="H220" s="21" t="str">
        <f t="shared" si="35"/>
        <v/>
      </c>
      <c r="I220" s="25" t="str">
        <f t="shared" si="36"/>
        <v/>
      </c>
      <c r="J220" s="25" t="str">
        <f t="shared" si="37"/>
        <v/>
      </c>
      <c r="K220" s="21" t="str">
        <f t="shared" si="38"/>
        <v/>
      </c>
      <c r="L220" s="36" t="str">
        <f t="shared" si="39"/>
        <v/>
      </c>
    </row>
    <row r="221" spans="1:12" x14ac:dyDescent="0.3">
      <c r="A221" s="21" t="str">
        <f t="shared" si="30"/>
        <v/>
      </c>
      <c r="B221" s="21" t="str">
        <f t="shared" si="31"/>
        <v/>
      </c>
      <c r="C221" s="35" t="str">
        <f t="shared" si="32"/>
        <v/>
      </c>
      <c r="D221" s="21" t="str">
        <f>IF($A221="","",IF(COUNTIF(KEVList,$A221)&gt;0,"Y",IF(ISNUMBER(MATCH(UPPER(IFERROR(INDEX(ImpData,ROW()-1,MATCH(Map_KEV,ImpHdr,0))&amp;"","")),{"Y","YES","TRUE","1"},0)),"Y","N")))</f>
        <v/>
      </c>
      <c r="E221" s="21" t="str">
        <f>IF($A221="","",IF(ISNUMBER(MATCH(UPPER(IFERROR(INDEX(ImpData,ROW()-1,MATCH(Map_Expl,ImpHdr,0))&amp;"","")),{"Y","YES","TRUE","1"},0)),"Y","N"))</f>
        <v/>
      </c>
      <c r="F221" s="21" t="str">
        <f t="shared" si="33"/>
        <v/>
      </c>
      <c r="G221" s="21" t="str">
        <f t="shared" si="34"/>
        <v/>
      </c>
      <c r="H221" s="21" t="str">
        <f t="shared" si="35"/>
        <v/>
      </c>
      <c r="I221" s="25" t="str">
        <f t="shared" si="36"/>
        <v/>
      </c>
      <c r="J221" s="25" t="str">
        <f t="shared" si="37"/>
        <v/>
      </c>
      <c r="K221" s="21" t="str">
        <f t="shared" si="38"/>
        <v/>
      </c>
      <c r="L221" s="36" t="str">
        <f t="shared" si="39"/>
        <v/>
      </c>
    </row>
    <row r="222" spans="1:12" x14ac:dyDescent="0.3">
      <c r="A222" s="21" t="str">
        <f t="shared" si="30"/>
        <v/>
      </c>
      <c r="B222" s="21" t="str">
        <f t="shared" si="31"/>
        <v/>
      </c>
      <c r="C222" s="35" t="str">
        <f t="shared" si="32"/>
        <v/>
      </c>
      <c r="D222" s="21" t="str">
        <f>IF($A222="","",IF(COUNTIF(KEVList,$A222)&gt;0,"Y",IF(ISNUMBER(MATCH(UPPER(IFERROR(INDEX(ImpData,ROW()-1,MATCH(Map_KEV,ImpHdr,0))&amp;"","")),{"Y","YES","TRUE","1"},0)),"Y","N")))</f>
        <v/>
      </c>
      <c r="E222" s="21" t="str">
        <f>IF($A222="","",IF(ISNUMBER(MATCH(UPPER(IFERROR(INDEX(ImpData,ROW()-1,MATCH(Map_Expl,ImpHdr,0))&amp;"","")),{"Y","YES","TRUE","1"},0)),"Y","N"))</f>
        <v/>
      </c>
      <c r="F222" s="21" t="str">
        <f t="shared" si="33"/>
        <v/>
      </c>
      <c r="G222" s="21" t="str">
        <f t="shared" si="34"/>
        <v/>
      </c>
      <c r="H222" s="21" t="str">
        <f t="shared" si="35"/>
        <v/>
      </c>
      <c r="I222" s="25" t="str">
        <f t="shared" si="36"/>
        <v/>
      </c>
      <c r="J222" s="25" t="str">
        <f t="shared" si="37"/>
        <v/>
      </c>
      <c r="K222" s="21" t="str">
        <f t="shared" si="38"/>
        <v/>
      </c>
      <c r="L222" s="36" t="str">
        <f t="shared" si="39"/>
        <v/>
      </c>
    </row>
    <row r="223" spans="1:12" x14ac:dyDescent="0.3">
      <c r="A223" s="21" t="str">
        <f t="shared" si="30"/>
        <v/>
      </c>
      <c r="B223" s="21" t="str">
        <f t="shared" si="31"/>
        <v/>
      </c>
      <c r="C223" s="35" t="str">
        <f t="shared" si="32"/>
        <v/>
      </c>
      <c r="D223" s="21" t="str">
        <f>IF($A223="","",IF(COUNTIF(KEVList,$A223)&gt;0,"Y",IF(ISNUMBER(MATCH(UPPER(IFERROR(INDEX(ImpData,ROW()-1,MATCH(Map_KEV,ImpHdr,0))&amp;"","")),{"Y","YES","TRUE","1"},0)),"Y","N")))</f>
        <v/>
      </c>
      <c r="E223" s="21" t="str">
        <f>IF($A223="","",IF(ISNUMBER(MATCH(UPPER(IFERROR(INDEX(ImpData,ROW()-1,MATCH(Map_Expl,ImpHdr,0))&amp;"","")),{"Y","YES","TRUE","1"},0)),"Y","N"))</f>
        <v/>
      </c>
      <c r="F223" s="21" t="str">
        <f t="shared" si="33"/>
        <v/>
      </c>
      <c r="G223" s="21" t="str">
        <f t="shared" si="34"/>
        <v/>
      </c>
      <c r="H223" s="21" t="str">
        <f t="shared" si="35"/>
        <v/>
      </c>
      <c r="I223" s="25" t="str">
        <f t="shared" si="36"/>
        <v/>
      </c>
      <c r="J223" s="25" t="str">
        <f t="shared" si="37"/>
        <v/>
      </c>
      <c r="K223" s="21" t="str">
        <f t="shared" si="38"/>
        <v/>
      </c>
      <c r="L223" s="36" t="str">
        <f t="shared" si="39"/>
        <v/>
      </c>
    </row>
    <row r="224" spans="1:12" x14ac:dyDescent="0.3">
      <c r="A224" s="21" t="str">
        <f t="shared" si="30"/>
        <v/>
      </c>
      <c r="B224" s="21" t="str">
        <f t="shared" si="31"/>
        <v/>
      </c>
      <c r="C224" s="35" t="str">
        <f t="shared" si="32"/>
        <v/>
      </c>
      <c r="D224" s="21" t="str">
        <f>IF($A224="","",IF(COUNTIF(KEVList,$A224)&gt;0,"Y",IF(ISNUMBER(MATCH(UPPER(IFERROR(INDEX(ImpData,ROW()-1,MATCH(Map_KEV,ImpHdr,0))&amp;"","")),{"Y","YES","TRUE","1"},0)),"Y","N")))</f>
        <v/>
      </c>
      <c r="E224" s="21" t="str">
        <f>IF($A224="","",IF(ISNUMBER(MATCH(UPPER(IFERROR(INDEX(ImpData,ROW()-1,MATCH(Map_Expl,ImpHdr,0))&amp;"","")),{"Y","YES","TRUE","1"},0)),"Y","N"))</f>
        <v/>
      </c>
      <c r="F224" s="21" t="str">
        <f t="shared" si="33"/>
        <v/>
      </c>
      <c r="G224" s="21" t="str">
        <f t="shared" si="34"/>
        <v/>
      </c>
      <c r="H224" s="21" t="str">
        <f t="shared" si="35"/>
        <v/>
      </c>
      <c r="I224" s="25" t="str">
        <f t="shared" si="36"/>
        <v/>
      </c>
      <c r="J224" s="25" t="str">
        <f t="shared" si="37"/>
        <v/>
      </c>
      <c r="K224" s="21" t="str">
        <f t="shared" si="38"/>
        <v/>
      </c>
      <c r="L224" s="36" t="str">
        <f t="shared" si="39"/>
        <v/>
      </c>
    </row>
    <row r="225" spans="1:12" x14ac:dyDescent="0.3">
      <c r="A225" s="21" t="str">
        <f t="shared" si="30"/>
        <v/>
      </c>
      <c r="B225" s="21" t="str">
        <f t="shared" si="31"/>
        <v/>
      </c>
      <c r="C225" s="35" t="str">
        <f t="shared" si="32"/>
        <v/>
      </c>
      <c r="D225" s="21" t="str">
        <f>IF($A225="","",IF(COUNTIF(KEVList,$A225)&gt;0,"Y",IF(ISNUMBER(MATCH(UPPER(IFERROR(INDEX(ImpData,ROW()-1,MATCH(Map_KEV,ImpHdr,0))&amp;"","")),{"Y","YES","TRUE","1"},0)),"Y","N")))</f>
        <v/>
      </c>
      <c r="E225" s="21" t="str">
        <f>IF($A225="","",IF(ISNUMBER(MATCH(UPPER(IFERROR(INDEX(ImpData,ROW()-1,MATCH(Map_Expl,ImpHdr,0))&amp;"","")),{"Y","YES","TRUE","1"},0)),"Y","N"))</f>
        <v/>
      </c>
      <c r="F225" s="21" t="str">
        <f t="shared" si="33"/>
        <v/>
      </c>
      <c r="G225" s="21" t="str">
        <f t="shared" si="34"/>
        <v/>
      </c>
      <c r="H225" s="21" t="str">
        <f t="shared" si="35"/>
        <v/>
      </c>
      <c r="I225" s="25" t="str">
        <f t="shared" si="36"/>
        <v/>
      </c>
      <c r="J225" s="25" t="str">
        <f t="shared" si="37"/>
        <v/>
      </c>
      <c r="K225" s="21" t="str">
        <f t="shared" si="38"/>
        <v/>
      </c>
      <c r="L225" s="36" t="str">
        <f t="shared" si="39"/>
        <v/>
      </c>
    </row>
    <row r="226" spans="1:12" x14ac:dyDescent="0.3">
      <c r="A226" s="21" t="str">
        <f t="shared" si="30"/>
        <v/>
      </c>
      <c r="B226" s="21" t="str">
        <f t="shared" si="31"/>
        <v/>
      </c>
      <c r="C226" s="35" t="str">
        <f t="shared" si="32"/>
        <v/>
      </c>
      <c r="D226" s="21" t="str">
        <f>IF($A226="","",IF(COUNTIF(KEVList,$A226)&gt;0,"Y",IF(ISNUMBER(MATCH(UPPER(IFERROR(INDEX(ImpData,ROW()-1,MATCH(Map_KEV,ImpHdr,0))&amp;"","")),{"Y","YES","TRUE","1"},0)),"Y","N")))</f>
        <v/>
      </c>
      <c r="E226" s="21" t="str">
        <f>IF($A226="","",IF(ISNUMBER(MATCH(UPPER(IFERROR(INDEX(ImpData,ROW()-1,MATCH(Map_Expl,ImpHdr,0))&amp;"","")),{"Y","YES","TRUE","1"},0)),"Y","N"))</f>
        <v/>
      </c>
      <c r="F226" s="21" t="str">
        <f t="shared" si="33"/>
        <v/>
      </c>
      <c r="G226" s="21" t="str">
        <f t="shared" si="34"/>
        <v/>
      </c>
      <c r="H226" s="21" t="str">
        <f t="shared" si="35"/>
        <v/>
      </c>
      <c r="I226" s="25" t="str">
        <f t="shared" si="36"/>
        <v/>
      </c>
      <c r="J226" s="25" t="str">
        <f t="shared" si="37"/>
        <v/>
      </c>
      <c r="K226" s="21" t="str">
        <f t="shared" si="38"/>
        <v/>
      </c>
      <c r="L226" s="36" t="str">
        <f t="shared" si="39"/>
        <v/>
      </c>
    </row>
    <row r="227" spans="1:12" x14ac:dyDescent="0.3">
      <c r="A227" s="21" t="str">
        <f t="shared" si="30"/>
        <v/>
      </c>
      <c r="B227" s="21" t="str">
        <f t="shared" si="31"/>
        <v/>
      </c>
      <c r="C227" s="35" t="str">
        <f t="shared" si="32"/>
        <v/>
      </c>
      <c r="D227" s="21" t="str">
        <f>IF($A227="","",IF(COUNTIF(KEVList,$A227)&gt;0,"Y",IF(ISNUMBER(MATCH(UPPER(IFERROR(INDEX(ImpData,ROW()-1,MATCH(Map_KEV,ImpHdr,0))&amp;"","")),{"Y","YES","TRUE","1"},0)),"Y","N")))</f>
        <v/>
      </c>
      <c r="E227" s="21" t="str">
        <f>IF($A227="","",IF(ISNUMBER(MATCH(UPPER(IFERROR(INDEX(ImpData,ROW()-1,MATCH(Map_Expl,ImpHdr,0))&amp;"","")),{"Y","YES","TRUE","1"},0)),"Y","N"))</f>
        <v/>
      </c>
      <c r="F227" s="21" t="str">
        <f t="shared" si="33"/>
        <v/>
      </c>
      <c r="G227" s="21" t="str">
        <f t="shared" si="34"/>
        <v/>
      </c>
      <c r="H227" s="21" t="str">
        <f t="shared" si="35"/>
        <v/>
      </c>
      <c r="I227" s="25" t="str">
        <f t="shared" si="36"/>
        <v/>
      </c>
      <c r="J227" s="25" t="str">
        <f t="shared" si="37"/>
        <v/>
      </c>
      <c r="K227" s="21" t="str">
        <f t="shared" si="38"/>
        <v/>
      </c>
      <c r="L227" s="36" t="str">
        <f t="shared" si="39"/>
        <v/>
      </c>
    </row>
    <row r="228" spans="1:12" x14ac:dyDescent="0.3">
      <c r="A228" s="21" t="str">
        <f t="shared" si="30"/>
        <v/>
      </c>
      <c r="B228" s="21" t="str">
        <f t="shared" si="31"/>
        <v/>
      </c>
      <c r="C228" s="35" t="str">
        <f t="shared" si="32"/>
        <v/>
      </c>
      <c r="D228" s="21" t="str">
        <f>IF($A228="","",IF(COUNTIF(KEVList,$A228)&gt;0,"Y",IF(ISNUMBER(MATCH(UPPER(IFERROR(INDEX(ImpData,ROW()-1,MATCH(Map_KEV,ImpHdr,0))&amp;"","")),{"Y","YES","TRUE","1"},0)),"Y","N")))</f>
        <v/>
      </c>
      <c r="E228" s="21" t="str">
        <f>IF($A228="","",IF(ISNUMBER(MATCH(UPPER(IFERROR(INDEX(ImpData,ROW()-1,MATCH(Map_Expl,ImpHdr,0))&amp;"","")),{"Y","YES","TRUE","1"},0)),"Y","N"))</f>
        <v/>
      </c>
      <c r="F228" s="21" t="str">
        <f t="shared" si="33"/>
        <v/>
      </c>
      <c r="G228" s="21" t="str">
        <f t="shared" si="34"/>
        <v/>
      </c>
      <c r="H228" s="21" t="str">
        <f t="shared" si="35"/>
        <v/>
      </c>
      <c r="I228" s="25" t="str">
        <f t="shared" si="36"/>
        <v/>
      </c>
      <c r="J228" s="25" t="str">
        <f t="shared" si="37"/>
        <v/>
      </c>
      <c r="K228" s="21" t="str">
        <f t="shared" si="38"/>
        <v/>
      </c>
      <c r="L228" s="36" t="str">
        <f t="shared" si="39"/>
        <v/>
      </c>
    </row>
    <row r="229" spans="1:12" x14ac:dyDescent="0.3">
      <c r="A229" s="21" t="str">
        <f t="shared" si="30"/>
        <v/>
      </c>
      <c r="B229" s="21" t="str">
        <f t="shared" si="31"/>
        <v/>
      </c>
      <c r="C229" s="35" t="str">
        <f t="shared" si="32"/>
        <v/>
      </c>
      <c r="D229" s="21" t="str">
        <f>IF($A229="","",IF(COUNTIF(KEVList,$A229)&gt;0,"Y",IF(ISNUMBER(MATCH(UPPER(IFERROR(INDEX(ImpData,ROW()-1,MATCH(Map_KEV,ImpHdr,0))&amp;"","")),{"Y","YES","TRUE","1"},0)),"Y","N")))</f>
        <v/>
      </c>
      <c r="E229" s="21" t="str">
        <f>IF($A229="","",IF(ISNUMBER(MATCH(UPPER(IFERROR(INDEX(ImpData,ROW()-1,MATCH(Map_Expl,ImpHdr,0))&amp;"","")),{"Y","YES","TRUE","1"},0)),"Y","N"))</f>
        <v/>
      </c>
      <c r="F229" s="21" t="str">
        <f t="shared" si="33"/>
        <v/>
      </c>
      <c r="G229" s="21" t="str">
        <f t="shared" si="34"/>
        <v/>
      </c>
      <c r="H229" s="21" t="str">
        <f t="shared" si="35"/>
        <v/>
      </c>
      <c r="I229" s="25" t="str">
        <f t="shared" si="36"/>
        <v/>
      </c>
      <c r="J229" s="25" t="str">
        <f t="shared" si="37"/>
        <v/>
      </c>
      <c r="K229" s="21" t="str">
        <f t="shared" si="38"/>
        <v/>
      </c>
      <c r="L229" s="36" t="str">
        <f t="shared" si="39"/>
        <v/>
      </c>
    </row>
    <row r="230" spans="1:12" x14ac:dyDescent="0.3">
      <c r="A230" s="21" t="str">
        <f t="shared" si="30"/>
        <v/>
      </c>
      <c r="B230" s="21" t="str">
        <f t="shared" si="31"/>
        <v/>
      </c>
      <c r="C230" s="35" t="str">
        <f t="shared" si="32"/>
        <v/>
      </c>
      <c r="D230" s="21" t="str">
        <f>IF($A230="","",IF(COUNTIF(KEVList,$A230)&gt;0,"Y",IF(ISNUMBER(MATCH(UPPER(IFERROR(INDEX(ImpData,ROW()-1,MATCH(Map_KEV,ImpHdr,0))&amp;"","")),{"Y","YES","TRUE","1"},0)),"Y","N")))</f>
        <v/>
      </c>
      <c r="E230" s="21" t="str">
        <f>IF($A230="","",IF(ISNUMBER(MATCH(UPPER(IFERROR(INDEX(ImpData,ROW()-1,MATCH(Map_Expl,ImpHdr,0))&amp;"","")),{"Y","YES","TRUE","1"},0)),"Y","N"))</f>
        <v/>
      </c>
      <c r="F230" s="21" t="str">
        <f t="shared" si="33"/>
        <v/>
      </c>
      <c r="G230" s="21" t="str">
        <f t="shared" si="34"/>
        <v/>
      </c>
      <c r="H230" s="21" t="str">
        <f t="shared" si="35"/>
        <v/>
      </c>
      <c r="I230" s="25" t="str">
        <f t="shared" si="36"/>
        <v/>
      </c>
      <c r="J230" s="25" t="str">
        <f t="shared" si="37"/>
        <v/>
      </c>
      <c r="K230" s="21" t="str">
        <f t="shared" si="38"/>
        <v/>
      </c>
      <c r="L230" s="36" t="str">
        <f t="shared" si="39"/>
        <v/>
      </c>
    </row>
    <row r="231" spans="1:12" x14ac:dyDescent="0.3">
      <c r="A231" s="21" t="str">
        <f t="shared" si="30"/>
        <v/>
      </c>
      <c r="B231" s="21" t="str">
        <f t="shared" si="31"/>
        <v/>
      </c>
      <c r="C231" s="35" t="str">
        <f t="shared" si="32"/>
        <v/>
      </c>
      <c r="D231" s="21" t="str">
        <f>IF($A231="","",IF(COUNTIF(KEVList,$A231)&gt;0,"Y",IF(ISNUMBER(MATCH(UPPER(IFERROR(INDEX(ImpData,ROW()-1,MATCH(Map_KEV,ImpHdr,0))&amp;"","")),{"Y","YES","TRUE","1"},0)),"Y","N")))</f>
        <v/>
      </c>
      <c r="E231" s="21" t="str">
        <f>IF($A231="","",IF(ISNUMBER(MATCH(UPPER(IFERROR(INDEX(ImpData,ROW()-1,MATCH(Map_Expl,ImpHdr,0))&amp;"","")),{"Y","YES","TRUE","1"},0)),"Y","N"))</f>
        <v/>
      </c>
      <c r="F231" s="21" t="str">
        <f t="shared" si="33"/>
        <v/>
      </c>
      <c r="G231" s="21" t="str">
        <f t="shared" si="34"/>
        <v/>
      </c>
      <c r="H231" s="21" t="str">
        <f t="shared" si="35"/>
        <v/>
      </c>
      <c r="I231" s="25" t="str">
        <f t="shared" si="36"/>
        <v/>
      </c>
      <c r="J231" s="25" t="str">
        <f t="shared" si="37"/>
        <v/>
      </c>
      <c r="K231" s="21" t="str">
        <f t="shared" si="38"/>
        <v/>
      </c>
      <c r="L231" s="36" t="str">
        <f t="shared" si="39"/>
        <v/>
      </c>
    </row>
    <row r="232" spans="1:12" x14ac:dyDescent="0.3">
      <c r="A232" s="21" t="str">
        <f t="shared" si="30"/>
        <v/>
      </c>
      <c r="B232" s="21" t="str">
        <f t="shared" si="31"/>
        <v/>
      </c>
      <c r="C232" s="35" t="str">
        <f t="shared" si="32"/>
        <v/>
      </c>
      <c r="D232" s="21" t="str">
        <f>IF($A232="","",IF(COUNTIF(KEVList,$A232)&gt;0,"Y",IF(ISNUMBER(MATCH(UPPER(IFERROR(INDEX(ImpData,ROW()-1,MATCH(Map_KEV,ImpHdr,0))&amp;"","")),{"Y","YES","TRUE","1"},0)),"Y","N")))</f>
        <v/>
      </c>
      <c r="E232" s="21" t="str">
        <f>IF($A232="","",IF(ISNUMBER(MATCH(UPPER(IFERROR(INDEX(ImpData,ROW()-1,MATCH(Map_Expl,ImpHdr,0))&amp;"","")),{"Y","YES","TRUE","1"},0)),"Y","N"))</f>
        <v/>
      </c>
      <c r="F232" s="21" t="str">
        <f t="shared" si="33"/>
        <v/>
      </c>
      <c r="G232" s="21" t="str">
        <f t="shared" si="34"/>
        <v/>
      </c>
      <c r="H232" s="21" t="str">
        <f t="shared" si="35"/>
        <v/>
      </c>
      <c r="I232" s="25" t="str">
        <f t="shared" si="36"/>
        <v/>
      </c>
      <c r="J232" s="25" t="str">
        <f t="shared" si="37"/>
        <v/>
      </c>
      <c r="K232" s="21" t="str">
        <f t="shared" si="38"/>
        <v/>
      </c>
      <c r="L232" s="36" t="str">
        <f t="shared" si="39"/>
        <v/>
      </c>
    </row>
    <row r="233" spans="1:12" x14ac:dyDescent="0.3">
      <c r="A233" s="21" t="str">
        <f t="shared" si="30"/>
        <v/>
      </c>
      <c r="B233" s="21" t="str">
        <f t="shared" si="31"/>
        <v/>
      </c>
      <c r="C233" s="35" t="str">
        <f t="shared" si="32"/>
        <v/>
      </c>
      <c r="D233" s="21" t="str">
        <f>IF($A233="","",IF(COUNTIF(KEVList,$A233)&gt;0,"Y",IF(ISNUMBER(MATCH(UPPER(IFERROR(INDEX(ImpData,ROW()-1,MATCH(Map_KEV,ImpHdr,0))&amp;"","")),{"Y","YES","TRUE","1"},0)),"Y","N")))</f>
        <v/>
      </c>
      <c r="E233" s="21" t="str">
        <f>IF($A233="","",IF(ISNUMBER(MATCH(UPPER(IFERROR(INDEX(ImpData,ROW()-1,MATCH(Map_Expl,ImpHdr,0))&amp;"","")),{"Y","YES","TRUE","1"},0)),"Y","N"))</f>
        <v/>
      </c>
      <c r="F233" s="21" t="str">
        <f t="shared" si="33"/>
        <v/>
      </c>
      <c r="G233" s="21" t="str">
        <f t="shared" si="34"/>
        <v/>
      </c>
      <c r="H233" s="21" t="str">
        <f t="shared" si="35"/>
        <v/>
      </c>
      <c r="I233" s="25" t="str">
        <f t="shared" si="36"/>
        <v/>
      </c>
      <c r="J233" s="25" t="str">
        <f t="shared" si="37"/>
        <v/>
      </c>
      <c r="K233" s="21" t="str">
        <f t="shared" si="38"/>
        <v/>
      </c>
      <c r="L233" s="36" t="str">
        <f t="shared" si="39"/>
        <v/>
      </c>
    </row>
    <row r="234" spans="1:12" x14ac:dyDescent="0.3">
      <c r="A234" s="21" t="str">
        <f t="shared" si="30"/>
        <v/>
      </c>
      <c r="B234" s="21" t="str">
        <f t="shared" si="31"/>
        <v/>
      </c>
      <c r="C234" s="35" t="str">
        <f t="shared" si="32"/>
        <v/>
      </c>
      <c r="D234" s="21" t="str">
        <f>IF($A234="","",IF(COUNTIF(KEVList,$A234)&gt;0,"Y",IF(ISNUMBER(MATCH(UPPER(IFERROR(INDEX(ImpData,ROW()-1,MATCH(Map_KEV,ImpHdr,0))&amp;"","")),{"Y","YES","TRUE","1"},0)),"Y","N")))</f>
        <v/>
      </c>
      <c r="E234" s="21" t="str">
        <f>IF($A234="","",IF(ISNUMBER(MATCH(UPPER(IFERROR(INDEX(ImpData,ROW()-1,MATCH(Map_Expl,ImpHdr,0))&amp;"","")),{"Y","YES","TRUE","1"},0)),"Y","N"))</f>
        <v/>
      </c>
      <c r="F234" s="21" t="str">
        <f t="shared" si="33"/>
        <v/>
      </c>
      <c r="G234" s="21" t="str">
        <f t="shared" si="34"/>
        <v/>
      </c>
      <c r="H234" s="21" t="str">
        <f t="shared" si="35"/>
        <v/>
      </c>
      <c r="I234" s="25" t="str">
        <f t="shared" si="36"/>
        <v/>
      </c>
      <c r="J234" s="25" t="str">
        <f t="shared" si="37"/>
        <v/>
      </c>
      <c r="K234" s="21" t="str">
        <f t="shared" si="38"/>
        <v/>
      </c>
      <c r="L234" s="36" t="str">
        <f t="shared" si="39"/>
        <v/>
      </c>
    </row>
    <row r="235" spans="1:12" x14ac:dyDescent="0.3">
      <c r="A235" s="21" t="str">
        <f t="shared" si="30"/>
        <v/>
      </c>
      <c r="B235" s="21" t="str">
        <f t="shared" si="31"/>
        <v/>
      </c>
      <c r="C235" s="35" t="str">
        <f t="shared" si="32"/>
        <v/>
      </c>
      <c r="D235" s="21" t="str">
        <f>IF($A235="","",IF(COUNTIF(KEVList,$A235)&gt;0,"Y",IF(ISNUMBER(MATCH(UPPER(IFERROR(INDEX(ImpData,ROW()-1,MATCH(Map_KEV,ImpHdr,0))&amp;"","")),{"Y","YES","TRUE","1"},0)),"Y","N")))</f>
        <v/>
      </c>
      <c r="E235" s="21" t="str">
        <f>IF($A235="","",IF(ISNUMBER(MATCH(UPPER(IFERROR(INDEX(ImpData,ROW()-1,MATCH(Map_Expl,ImpHdr,0))&amp;"","")),{"Y","YES","TRUE","1"},0)),"Y","N"))</f>
        <v/>
      </c>
      <c r="F235" s="21" t="str">
        <f t="shared" si="33"/>
        <v/>
      </c>
      <c r="G235" s="21" t="str">
        <f t="shared" si="34"/>
        <v/>
      </c>
      <c r="H235" s="21" t="str">
        <f t="shared" si="35"/>
        <v/>
      </c>
      <c r="I235" s="25" t="str">
        <f t="shared" si="36"/>
        <v/>
      </c>
      <c r="J235" s="25" t="str">
        <f t="shared" si="37"/>
        <v/>
      </c>
      <c r="K235" s="21" t="str">
        <f t="shared" si="38"/>
        <v/>
      </c>
      <c r="L235" s="36" t="str">
        <f t="shared" si="39"/>
        <v/>
      </c>
    </row>
    <row r="236" spans="1:12" x14ac:dyDescent="0.3">
      <c r="A236" s="21" t="str">
        <f t="shared" si="30"/>
        <v/>
      </c>
      <c r="B236" s="21" t="str">
        <f t="shared" si="31"/>
        <v/>
      </c>
      <c r="C236" s="35" t="str">
        <f t="shared" si="32"/>
        <v/>
      </c>
      <c r="D236" s="21" t="str">
        <f>IF($A236="","",IF(COUNTIF(KEVList,$A236)&gt;0,"Y",IF(ISNUMBER(MATCH(UPPER(IFERROR(INDEX(ImpData,ROW()-1,MATCH(Map_KEV,ImpHdr,0))&amp;"","")),{"Y","YES","TRUE","1"},0)),"Y","N")))</f>
        <v/>
      </c>
      <c r="E236" s="21" t="str">
        <f>IF($A236="","",IF(ISNUMBER(MATCH(UPPER(IFERROR(INDEX(ImpData,ROW()-1,MATCH(Map_Expl,ImpHdr,0))&amp;"","")),{"Y","YES","TRUE","1"},0)),"Y","N"))</f>
        <v/>
      </c>
      <c r="F236" s="21" t="str">
        <f t="shared" si="33"/>
        <v/>
      </c>
      <c r="G236" s="21" t="str">
        <f t="shared" si="34"/>
        <v/>
      </c>
      <c r="H236" s="21" t="str">
        <f t="shared" si="35"/>
        <v/>
      </c>
      <c r="I236" s="25" t="str">
        <f t="shared" si="36"/>
        <v/>
      </c>
      <c r="J236" s="25" t="str">
        <f t="shared" si="37"/>
        <v/>
      </c>
      <c r="K236" s="21" t="str">
        <f t="shared" si="38"/>
        <v/>
      </c>
      <c r="L236" s="36" t="str">
        <f t="shared" si="39"/>
        <v/>
      </c>
    </row>
    <row r="237" spans="1:12" x14ac:dyDescent="0.3">
      <c r="A237" s="21" t="str">
        <f t="shared" si="30"/>
        <v/>
      </c>
      <c r="B237" s="21" t="str">
        <f t="shared" si="31"/>
        <v/>
      </c>
      <c r="C237" s="35" t="str">
        <f t="shared" si="32"/>
        <v/>
      </c>
      <c r="D237" s="21" t="str">
        <f>IF($A237="","",IF(COUNTIF(KEVList,$A237)&gt;0,"Y",IF(ISNUMBER(MATCH(UPPER(IFERROR(INDEX(ImpData,ROW()-1,MATCH(Map_KEV,ImpHdr,0))&amp;"","")),{"Y","YES","TRUE","1"},0)),"Y","N")))</f>
        <v/>
      </c>
      <c r="E237" s="21" t="str">
        <f>IF($A237="","",IF(ISNUMBER(MATCH(UPPER(IFERROR(INDEX(ImpData,ROW()-1,MATCH(Map_Expl,ImpHdr,0))&amp;"","")),{"Y","YES","TRUE","1"},0)),"Y","N"))</f>
        <v/>
      </c>
      <c r="F237" s="21" t="str">
        <f t="shared" si="33"/>
        <v/>
      </c>
      <c r="G237" s="21" t="str">
        <f t="shared" si="34"/>
        <v/>
      </c>
      <c r="H237" s="21" t="str">
        <f t="shared" si="35"/>
        <v/>
      </c>
      <c r="I237" s="25" t="str">
        <f t="shared" si="36"/>
        <v/>
      </c>
      <c r="J237" s="25" t="str">
        <f t="shared" si="37"/>
        <v/>
      </c>
      <c r="K237" s="21" t="str">
        <f t="shared" si="38"/>
        <v/>
      </c>
      <c r="L237" s="36" t="str">
        <f t="shared" si="39"/>
        <v/>
      </c>
    </row>
    <row r="238" spans="1:12" x14ac:dyDescent="0.3">
      <c r="A238" s="21" t="str">
        <f t="shared" si="30"/>
        <v/>
      </c>
      <c r="B238" s="21" t="str">
        <f t="shared" si="31"/>
        <v/>
      </c>
      <c r="C238" s="35" t="str">
        <f t="shared" si="32"/>
        <v/>
      </c>
      <c r="D238" s="21" t="str">
        <f>IF($A238="","",IF(COUNTIF(KEVList,$A238)&gt;0,"Y",IF(ISNUMBER(MATCH(UPPER(IFERROR(INDEX(ImpData,ROW()-1,MATCH(Map_KEV,ImpHdr,0))&amp;"","")),{"Y","YES","TRUE","1"},0)),"Y","N")))</f>
        <v/>
      </c>
      <c r="E238" s="21" t="str">
        <f>IF($A238="","",IF(ISNUMBER(MATCH(UPPER(IFERROR(INDEX(ImpData,ROW()-1,MATCH(Map_Expl,ImpHdr,0))&amp;"","")),{"Y","YES","TRUE","1"},0)),"Y","N"))</f>
        <v/>
      </c>
      <c r="F238" s="21" t="str">
        <f t="shared" si="33"/>
        <v/>
      </c>
      <c r="G238" s="21" t="str">
        <f t="shared" si="34"/>
        <v/>
      </c>
      <c r="H238" s="21" t="str">
        <f t="shared" si="35"/>
        <v/>
      </c>
      <c r="I238" s="25" t="str">
        <f t="shared" si="36"/>
        <v/>
      </c>
      <c r="J238" s="25" t="str">
        <f t="shared" si="37"/>
        <v/>
      </c>
      <c r="K238" s="21" t="str">
        <f t="shared" si="38"/>
        <v/>
      </c>
      <c r="L238" s="36" t="str">
        <f t="shared" si="39"/>
        <v/>
      </c>
    </row>
    <row r="239" spans="1:12" x14ac:dyDescent="0.3">
      <c r="A239" s="21" t="str">
        <f t="shared" si="30"/>
        <v/>
      </c>
      <c r="B239" s="21" t="str">
        <f t="shared" si="31"/>
        <v/>
      </c>
      <c r="C239" s="35" t="str">
        <f t="shared" si="32"/>
        <v/>
      </c>
      <c r="D239" s="21" t="str">
        <f>IF($A239="","",IF(COUNTIF(KEVList,$A239)&gt;0,"Y",IF(ISNUMBER(MATCH(UPPER(IFERROR(INDEX(ImpData,ROW()-1,MATCH(Map_KEV,ImpHdr,0))&amp;"","")),{"Y","YES","TRUE","1"},0)),"Y","N")))</f>
        <v/>
      </c>
      <c r="E239" s="21" t="str">
        <f>IF($A239="","",IF(ISNUMBER(MATCH(UPPER(IFERROR(INDEX(ImpData,ROW()-1,MATCH(Map_Expl,ImpHdr,0))&amp;"","")),{"Y","YES","TRUE","1"},0)),"Y","N"))</f>
        <v/>
      </c>
      <c r="F239" s="21" t="str">
        <f t="shared" si="33"/>
        <v/>
      </c>
      <c r="G239" s="21" t="str">
        <f t="shared" si="34"/>
        <v/>
      </c>
      <c r="H239" s="21" t="str">
        <f t="shared" si="35"/>
        <v/>
      </c>
      <c r="I239" s="25" t="str">
        <f t="shared" si="36"/>
        <v/>
      </c>
      <c r="J239" s="25" t="str">
        <f t="shared" si="37"/>
        <v/>
      </c>
      <c r="K239" s="21" t="str">
        <f t="shared" si="38"/>
        <v/>
      </c>
      <c r="L239" s="36" t="str">
        <f t="shared" si="39"/>
        <v/>
      </c>
    </row>
    <row r="240" spans="1:12" x14ac:dyDescent="0.3">
      <c r="A240" s="21" t="str">
        <f t="shared" si="30"/>
        <v/>
      </c>
      <c r="B240" s="21" t="str">
        <f t="shared" si="31"/>
        <v/>
      </c>
      <c r="C240" s="35" t="str">
        <f t="shared" si="32"/>
        <v/>
      </c>
      <c r="D240" s="21" t="str">
        <f>IF($A240="","",IF(COUNTIF(KEVList,$A240)&gt;0,"Y",IF(ISNUMBER(MATCH(UPPER(IFERROR(INDEX(ImpData,ROW()-1,MATCH(Map_KEV,ImpHdr,0))&amp;"","")),{"Y","YES","TRUE","1"},0)),"Y","N")))</f>
        <v/>
      </c>
      <c r="E240" s="21" t="str">
        <f>IF($A240="","",IF(ISNUMBER(MATCH(UPPER(IFERROR(INDEX(ImpData,ROW()-1,MATCH(Map_Expl,ImpHdr,0))&amp;"","")),{"Y","YES","TRUE","1"},0)),"Y","N"))</f>
        <v/>
      </c>
      <c r="F240" s="21" t="str">
        <f t="shared" si="33"/>
        <v/>
      </c>
      <c r="G240" s="21" t="str">
        <f t="shared" si="34"/>
        <v/>
      </c>
      <c r="H240" s="21" t="str">
        <f t="shared" si="35"/>
        <v/>
      </c>
      <c r="I240" s="25" t="str">
        <f t="shared" si="36"/>
        <v/>
      </c>
      <c r="J240" s="25" t="str">
        <f t="shared" si="37"/>
        <v/>
      </c>
      <c r="K240" s="21" t="str">
        <f t="shared" si="38"/>
        <v/>
      </c>
      <c r="L240" s="36" t="str">
        <f t="shared" si="39"/>
        <v/>
      </c>
    </row>
    <row r="241" spans="1:12" x14ac:dyDescent="0.3">
      <c r="A241" s="21" t="str">
        <f t="shared" si="30"/>
        <v/>
      </c>
      <c r="B241" s="21" t="str">
        <f t="shared" si="31"/>
        <v/>
      </c>
      <c r="C241" s="35" t="str">
        <f t="shared" si="32"/>
        <v/>
      </c>
      <c r="D241" s="21" t="str">
        <f>IF($A241="","",IF(COUNTIF(KEVList,$A241)&gt;0,"Y",IF(ISNUMBER(MATCH(UPPER(IFERROR(INDEX(ImpData,ROW()-1,MATCH(Map_KEV,ImpHdr,0))&amp;"","")),{"Y","YES","TRUE","1"},0)),"Y","N")))</f>
        <v/>
      </c>
      <c r="E241" s="21" t="str">
        <f>IF($A241="","",IF(ISNUMBER(MATCH(UPPER(IFERROR(INDEX(ImpData,ROW()-1,MATCH(Map_Expl,ImpHdr,0))&amp;"","")),{"Y","YES","TRUE","1"},0)),"Y","N"))</f>
        <v/>
      </c>
      <c r="F241" s="21" t="str">
        <f t="shared" si="33"/>
        <v/>
      </c>
      <c r="G241" s="21" t="str">
        <f t="shared" si="34"/>
        <v/>
      </c>
      <c r="H241" s="21" t="str">
        <f t="shared" si="35"/>
        <v/>
      </c>
      <c r="I241" s="25" t="str">
        <f t="shared" si="36"/>
        <v/>
      </c>
      <c r="J241" s="25" t="str">
        <f t="shared" si="37"/>
        <v/>
      </c>
      <c r="K241" s="21" t="str">
        <f t="shared" si="38"/>
        <v/>
      </c>
      <c r="L241" s="36" t="str">
        <f t="shared" si="39"/>
        <v/>
      </c>
    </row>
    <row r="242" spans="1:12" x14ac:dyDescent="0.3">
      <c r="A242" s="21" t="str">
        <f t="shared" si="30"/>
        <v/>
      </c>
      <c r="B242" s="21" t="str">
        <f t="shared" si="31"/>
        <v/>
      </c>
      <c r="C242" s="35" t="str">
        <f t="shared" si="32"/>
        <v/>
      </c>
      <c r="D242" s="21" t="str">
        <f>IF($A242="","",IF(COUNTIF(KEVList,$A242)&gt;0,"Y",IF(ISNUMBER(MATCH(UPPER(IFERROR(INDEX(ImpData,ROW()-1,MATCH(Map_KEV,ImpHdr,0))&amp;"","")),{"Y","YES","TRUE","1"},0)),"Y","N")))</f>
        <v/>
      </c>
      <c r="E242" s="21" t="str">
        <f>IF($A242="","",IF(ISNUMBER(MATCH(UPPER(IFERROR(INDEX(ImpData,ROW()-1,MATCH(Map_Expl,ImpHdr,0))&amp;"","")),{"Y","YES","TRUE","1"},0)),"Y","N"))</f>
        <v/>
      </c>
      <c r="F242" s="21" t="str">
        <f t="shared" si="33"/>
        <v/>
      </c>
      <c r="G242" s="21" t="str">
        <f t="shared" si="34"/>
        <v/>
      </c>
      <c r="H242" s="21" t="str">
        <f t="shared" si="35"/>
        <v/>
      </c>
      <c r="I242" s="25" t="str">
        <f t="shared" si="36"/>
        <v/>
      </c>
      <c r="J242" s="25" t="str">
        <f t="shared" si="37"/>
        <v/>
      </c>
      <c r="K242" s="21" t="str">
        <f t="shared" si="38"/>
        <v/>
      </c>
      <c r="L242" s="36" t="str">
        <f t="shared" si="39"/>
        <v/>
      </c>
    </row>
    <row r="243" spans="1:12" x14ac:dyDescent="0.3">
      <c r="A243" s="21" t="str">
        <f t="shared" si="30"/>
        <v/>
      </c>
      <c r="B243" s="21" t="str">
        <f t="shared" si="31"/>
        <v/>
      </c>
      <c r="C243" s="35" t="str">
        <f t="shared" si="32"/>
        <v/>
      </c>
      <c r="D243" s="21" t="str">
        <f>IF($A243="","",IF(COUNTIF(KEVList,$A243)&gt;0,"Y",IF(ISNUMBER(MATCH(UPPER(IFERROR(INDEX(ImpData,ROW()-1,MATCH(Map_KEV,ImpHdr,0))&amp;"","")),{"Y","YES","TRUE","1"},0)),"Y","N")))</f>
        <v/>
      </c>
      <c r="E243" s="21" t="str">
        <f>IF($A243="","",IF(ISNUMBER(MATCH(UPPER(IFERROR(INDEX(ImpData,ROW()-1,MATCH(Map_Expl,ImpHdr,0))&amp;"","")),{"Y","YES","TRUE","1"},0)),"Y","N"))</f>
        <v/>
      </c>
      <c r="F243" s="21" t="str">
        <f t="shared" si="33"/>
        <v/>
      </c>
      <c r="G243" s="21" t="str">
        <f t="shared" si="34"/>
        <v/>
      </c>
      <c r="H243" s="21" t="str">
        <f t="shared" si="35"/>
        <v/>
      </c>
      <c r="I243" s="25" t="str">
        <f t="shared" si="36"/>
        <v/>
      </c>
      <c r="J243" s="25" t="str">
        <f t="shared" si="37"/>
        <v/>
      </c>
      <c r="K243" s="21" t="str">
        <f t="shared" si="38"/>
        <v/>
      </c>
      <c r="L243" s="36" t="str">
        <f t="shared" si="39"/>
        <v/>
      </c>
    </row>
    <row r="244" spans="1:12" x14ac:dyDescent="0.3">
      <c r="A244" s="21" t="str">
        <f t="shared" si="30"/>
        <v/>
      </c>
      <c r="B244" s="21" t="str">
        <f t="shared" si="31"/>
        <v/>
      </c>
      <c r="C244" s="35" t="str">
        <f t="shared" si="32"/>
        <v/>
      </c>
      <c r="D244" s="21" t="str">
        <f>IF($A244="","",IF(COUNTIF(KEVList,$A244)&gt;0,"Y",IF(ISNUMBER(MATCH(UPPER(IFERROR(INDEX(ImpData,ROW()-1,MATCH(Map_KEV,ImpHdr,0))&amp;"","")),{"Y","YES","TRUE","1"},0)),"Y","N")))</f>
        <v/>
      </c>
      <c r="E244" s="21" t="str">
        <f>IF($A244="","",IF(ISNUMBER(MATCH(UPPER(IFERROR(INDEX(ImpData,ROW()-1,MATCH(Map_Expl,ImpHdr,0))&amp;"","")),{"Y","YES","TRUE","1"},0)),"Y","N"))</f>
        <v/>
      </c>
      <c r="F244" s="21" t="str">
        <f t="shared" si="33"/>
        <v/>
      </c>
      <c r="G244" s="21" t="str">
        <f t="shared" si="34"/>
        <v/>
      </c>
      <c r="H244" s="21" t="str">
        <f t="shared" si="35"/>
        <v/>
      </c>
      <c r="I244" s="25" t="str">
        <f t="shared" si="36"/>
        <v/>
      </c>
      <c r="J244" s="25" t="str">
        <f t="shared" si="37"/>
        <v/>
      </c>
      <c r="K244" s="21" t="str">
        <f t="shared" si="38"/>
        <v/>
      </c>
      <c r="L244" s="36" t="str">
        <f t="shared" si="39"/>
        <v/>
      </c>
    </row>
    <row r="245" spans="1:12" x14ac:dyDescent="0.3">
      <c r="A245" s="21" t="str">
        <f t="shared" si="30"/>
        <v/>
      </c>
      <c r="B245" s="21" t="str">
        <f t="shared" si="31"/>
        <v/>
      </c>
      <c r="C245" s="35" t="str">
        <f t="shared" si="32"/>
        <v/>
      </c>
      <c r="D245" s="21" t="str">
        <f>IF($A245="","",IF(COUNTIF(KEVList,$A245)&gt;0,"Y",IF(ISNUMBER(MATCH(UPPER(IFERROR(INDEX(ImpData,ROW()-1,MATCH(Map_KEV,ImpHdr,0))&amp;"","")),{"Y","YES","TRUE","1"},0)),"Y","N")))</f>
        <v/>
      </c>
      <c r="E245" s="21" t="str">
        <f>IF($A245="","",IF(ISNUMBER(MATCH(UPPER(IFERROR(INDEX(ImpData,ROW()-1,MATCH(Map_Expl,ImpHdr,0))&amp;"","")),{"Y","YES","TRUE","1"},0)),"Y","N"))</f>
        <v/>
      </c>
      <c r="F245" s="21" t="str">
        <f t="shared" si="33"/>
        <v/>
      </c>
      <c r="G245" s="21" t="str">
        <f t="shared" si="34"/>
        <v/>
      </c>
      <c r="H245" s="21" t="str">
        <f t="shared" si="35"/>
        <v/>
      </c>
      <c r="I245" s="25" t="str">
        <f t="shared" si="36"/>
        <v/>
      </c>
      <c r="J245" s="25" t="str">
        <f t="shared" si="37"/>
        <v/>
      </c>
      <c r="K245" s="21" t="str">
        <f t="shared" si="38"/>
        <v/>
      </c>
      <c r="L245" s="36" t="str">
        <f t="shared" si="39"/>
        <v/>
      </c>
    </row>
    <row r="246" spans="1:12" x14ac:dyDescent="0.3">
      <c r="A246" s="21" t="str">
        <f t="shared" si="30"/>
        <v/>
      </c>
      <c r="B246" s="21" t="str">
        <f t="shared" si="31"/>
        <v/>
      </c>
      <c r="C246" s="35" t="str">
        <f t="shared" si="32"/>
        <v/>
      </c>
      <c r="D246" s="21" t="str">
        <f>IF($A246="","",IF(COUNTIF(KEVList,$A246)&gt;0,"Y",IF(ISNUMBER(MATCH(UPPER(IFERROR(INDEX(ImpData,ROW()-1,MATCH(Map_KEV,ImpHdr,0))&amp;"","")),{"Y","YES","TRUE","1"},0)),"Y","N")))</f>
        <v/>
      </c>
      <c r="E246" s="21" t="str">
        <f>IF($A246="","",IF(ISNUMBER(MATCH(UPPER(IFERROR(INDEX(ImpData,ROW()-1,MATCH(Map_Expl,ImpHdr,0))&amp;"","")),{"Y","YES","TRUE","1"},0)),"Y","N"))</f>
        <v/>
      </c>
      <c r="F246" s="21" t="str">
        <f t="shared" si="33"/>
        <v/>
      </c>
      <c r="G246" s="21" t="str">
        <f t="shared" si="34"/>
        <v/>
      </c>
      <c r="H246" s="21" t="str">
        <f t="shared" si="35"/>
        <v/>
      </c>
      <c r="I246" s="25" t="str">
        <f t="shared" si="36"/>
        <v/>
      </c>
      <c r="J246" s="25" t="str">
        <f t="shared" si="37"/>
        <v/>
      </c>
      <c r="K246" s="21" t="str">
        <f t="shared" si="38"/>
        <v/>
      </c>
      <c r="L246" s="36" t="str">
        <f t="shared" si="39"/>
        <v/>
      </c>
    </row>
    <row r="247" spans="1:12" x14ac:dyDescent="0.3">
      <c r="A247" s="21" t="str">
        <f t="shared" si="30"/>
        <v/>
      </c>
      <c r="B247" s="21" t="str">
        <f t="shared" si="31"/>
        <v/>
      </c>
      <c r="C247" s="35" t="str">
        <f t="shared" si="32"/>
        <v/>
      </c>
      <c r="D247" s="21" t="str">
        <f>IF($A247="","",IF(COUNTIF(KEVList,$A247)&gt;0,"Y",IF(ISNUMBER(MATCH(UPPER(IFERROR(INDEX(ImpData,ROW()-1,MATCH(Map_KEV,ImpHdr,0))&amp;"","")),{"Y","YES","TRUE","1"},0)),"Y","N")))</f>
        <v/>
      </c>
      <c r="E247" s="21" t="str">
        <f>IF($A247="","",IF(ISNUMBER(MATCH(UPPER(IFERROR(INDEX(ImpData,ROW()-1,MATCH(Map_Expl,ImpHdr,0))&amp;"","")),{"Y","YES","TRUE","1"},0)),"Y","N"))</f>
        <v/>
      </c>
      <c r="F247" s="21" t="str">
        <f t="shared" si="33"/>
        <v/>
      </c>
      <c r="G247" s="21" t="str">
        <f t="shared" si="34"/>
        <v/>
      </c>
      <c r="H247" s="21" t="str">
        <f t="shared" si="35"/>
        <v/>
      </c>
      <c r="I247" s="25" t="str">
        <f t="shared" si="36"/>
        <v/>
      </c>
      <c r="J247" s="25" t="str">
        <f t="shared" si="37"/>
        <v/>
      </c>
      <c r="K247" s="21" t="str">
        <f t="shared" si="38"/>
        <v/>
      </c>
      <c r="L247" s="36" t="str">
        <f t="shared" si="39"/>
        <v/>
      </c>
    </row>
    <row r="248" spans="1:12" x14ac:dyDescent="0.3">
      <c r="A248" s="21" t="str">
        <f t="shared" si="30"/>
        <v/>
      </c>
      <c r="B248" s="21" t="str">
        <f t="shared" si="31"/>
        <v/>
      </c>
      <c r="C248" s="35" t="str">
        <f t="shared" si="32"/>
        <v/>
      </c>
      <c r="D248" s="21" t="str">
        <f>IF($A248="","",IF(COUNTIF(KEVList,$A248)&gt;0,"Y",IF(ISNUMBER(MATCH(UPPER(IFERROR(INDEX(ImpData,ROW()-1,MATCH(Map_KEV,ImpHdr,0))&amp;"","")),{"Y","YES","TRUE","1"},0)),"Y","N")))</f>
        <v/>
      </c>
      <c r="E248" s="21" t="str">
        <f>IF($A248="","",IF(ISNUMBER(MATCH(UPPER(IFERROR(INDEX(ImpData,ROW()-1,MATCH(Map_Expl,ImpHdr,0))&amp;"","")),{"Y","YES","TRUE","1"},0)),"Y","N"))</f>
        <v/>
      </c>
      <c r="F248" s="21" t="str">
        <f t="shared" si="33"/>
        <v/>
      </c>
      <c r="G248" s="21" t="str">
        <f t="shared" si="34"/>
        <v/>
      </c>
      <c r="H248" s="21" t="str">
        <f t="shared" si="35"/>
        <v/>
      </c>
      <c r="I248" s="25" t="str">
        <f t="shared" si="36"/>
        <v/>
      </c>
      <c r="J248" s="25" t="str">
        <f t="shared" si="37"/>
        <v/>
      </c>
      <c r="K248" s="21" t="str">
        <f t="shared" si="38"/>
        <v/>
      </c>
      <c r="L248" s="36" t="str">
        <f t="shared" si="39"/>
        <v/>
      </c>
    </row>
    <row r="249" spans="1:12" x14ac:dyDescent="0.3">
      <c r="A249" s="21" t="str">
        <f t="shared" si="30"/>
        <v/>
      </c>
      <c r="B249" s="21" t="str">
        <f t="shared" si="31"/>
        <v/>
      </c>
      <c r="C249" s="35" t="str">
        <f t="shared" si="32"/>
        <v/>
      </c>
      <c r="D249" s="21" t="str">
        <f>IF($A249="","",IF(COUNTIF(KEVList,$A249)&gt;0,"Y",IF(ISNUMBER(MATCH(UPPER(IFERROR(INDEX(ImpData,ROW()-1,MATCH(Map_KEV,ImpHdr,0))&amp;"","")),{"Y","YES","TRUE","1"},0)),"Y","N")))</f>
        <v/>
      </c>
      <c r="E249" s="21" t="str">
        <f>IF($A249="","",IF(ISNUMBER(MATCH(UPPER(IFERROR(INDEX(ImpData,ROW()-1,MATCH(Map_Expl,ImpHdr,0))&amp;"","")),{"Y","YES","TRUE","1"},0)),"Y","N"))</f>
        <v/>
      </c>
      <c r="F249" s="21" t="str">
        <f t="shared" si="33"/>
        <v/>
      </c>
      <c r="G249" s="21" t="str">
        <f t="shared" si="34"/>
        <v/>
      </c>
      <c r="H249" s="21" t="str">
        <f t="shared" si="35"/>
        <v/>
      </c>
      <c r="I249" s="25" t="str">
        <f t="shared" si="36"/>
        <v/>
      </c>
      <c r="J249" s="25" t="str">
        <f t="shared" si="37"/>
        <v/>
      </c>
      <c r="K249" s="21" t="str">
        <f t="shared" si="38"/>
        <v/>
      </c>
      <c r="L249" s="36" t="str">
        <f t="shared" si="39"/>
        <v/>
      </c>
    </row>
    <row r="250" spans="1:12" x14ac:dyDescent="0.3">
      <c r="A250" s="21" t="str">
        <f t="shared" si="30"/>
        <v/>
      </c>
      <c r="B250" s="21" t="str">
        <f t="shared" si="31"/>
        <v/>
      </c>
      <c r="C250" s="35" t="str">
        <f t="shared" si="32"/>
        <v/>
      </c>
      <c r="D250" s="21" t="str">
        <f>IF($A250="","",IF(COUNTIF(KEVList,$A250)&gt;0,"Y",IF(ISNUMBER(MATCH(UPPER(IFERROR(INDEX(ImpData,ROW()-1,MATCH(Map_KEV,ImpHdr,0))&amp;"","")),{"Y","YES","TRUE","1"},0)),"Y","N")))</f>
        <v/>
      </c>
      <c r="E250" s="21" t="str">
        <f>IF($A250="","",IF(ISNUMBER(MATCH(UPPER(IFERROR(INDEX(ImpData,ROW()-1,MATCH(Map_Expl,ImpHdr,0))&amp;"","")),{"Y","YES","TRUE","1"},0)),"Y","N"))</f>
        <v/>
      </c>
      <c r="F250" s="21" t="str">
        <f t="shared" si="33"/>
        <v/>
      </c>
      <c r="G250" s="21" t="str">
        <f t="shared" si="34"/>
        <v/>
      </c>
      <c r="H250" s="21" t="str">
        <f t="shared" si="35"/>
        <v/>
      </c>
      <c r="I250" s="25" t="str">
        <f t="shared" si="36"/>
        <v/>
      </c>
      <c r="J250" s="25" t="str">
        <f t="shared" si="37"/>
        <v/>
      </c>
      <c r="K250" s="21" t="str">
        <f t="shared" si="38"/>
        <v/>
      </c>
      <c r="L250" s="36" t="str">
        <f t="shared" si="39"/>
        <v/>
      </c>
    </row>
    <row r="251" spans="1:12" x14ac:dyDescent="0.3">
      <c r="A251" s="21" t="str">
        <f t="shared" si="30"/>
        <v/>
      </c>
      <c r="B251" s="21" t="str">
        <f t="shared" si="31"/>
        <v/>
      </c>
      <c r="C251" s="35" t="str">
        <f t="shared" si="32"/>
        <v/>
      </c>
      <c r="D251" s="21" t="str">
        <f>IF($A251="","",IF(COUNTIF(KEVList,$A251)&gt;0,"Y",IF(ISNUMBER(MATCH(UPPER(IFERROR(INDEX(ImpData,ROW()-1,MATCH(Map_KEV,ImpHdr,0))&amp;"","")),{"Y","YES","TRUE","1"},0)),"Y","N")))</f>
        <v/>
      </c>
      <c r="E251" s="21" t="str">
        <f>IF($A251="","",IF(ISNUMBER(MATCH(UPPER(IFERROR(INDEX(ImpData,ROW()-1,MATCH(Map_Expl,ImpHdr,0))&amp;"","")),{"Y","YES","TRUE","1"},0)),"Y","N"))</f>
        <v/>
      </c>
      <c r="F251" s="21" t="str">
        <f t="shared" si="33"/>
        <v/>
      </c>
      <c r="G251" s="21" t="str">
        <f t="shared" si="34"/>
        <v/>
      </c>
      <c r="H251" s="21" t="str">
        <f t="shared" si="35"/>
        <v/>
      </c>
      <c r="I251" s="25" t="str">
        <f t="shared" si="36"/>
        <v/>
      </c>
      <c r="J251" s="25" t="str">
        <f t="shared" si="37"/>
        <v/>
      </c>
      <c r="K251" s="21" t="str">
        <f t="shared" si="38"/>
        <v/>
      </c>
      <c r="L251" s="36" t="str">
        <f t="shared" si="39"/>
        <v/>
      </c>
    </row>
    <row r="252" spans="1:12" x14ac:dyDescent="0.3">
      <c r="A252" s="21" t="str">
        <f t="shared" si="30"/>
        <v/>
      </c>
      <c r="B252" s="21" t="str">
        <f t="shared" si="31"/>
        <v/>
      </c>
      <c r="C252" s="35" t="str">
        <f t="shared" si="32"/>
        <v/>
      </c>
      <c r="D252" s="21" t="str">
        <f>IF($A252="","",IF(COUNTIF(KEVList,$A252)&gt;0,"Y",IF(ISNUMBER(MATCH(UPPER(IFERROR(INDEX(ImpData,ROW()-1,MATCH(Map_KEV,ImpHdr,0))&amp;"","")),{"Y","YES","TRUE","1"},0)),"Y","N")))</f>
        <v/>
      </c>
      <c r="E252" s="21" t="str">
        <f>IF($A252="","",IF(ISNUMBER(MATCH(UPPER(IFERROR(INDEX(ImpData,ROW()-1,MATCH(Map_Expl,ImpHdr,0))&amp;"","")),{"Y","YES","TRUE","1"},0)),"Y","N"))</f>
        <v/>
      </c>
      <c r="F252" s="21" t="str">
        <f t="shared" si="33"/>
        <v/>
      </c>
      <c r="G252" s="21" t="str">
        <f t="shared" si="34"/>
        <v/>
      </c>
      <c r="H252" s="21" t="str">
        <f t="shared" si="35"/>
        <v/>
      </c>
      <c r="I252" s="25" t="str">
        <f t="shared" si="36"/>
        <v/>
      </c>
      <c r="J252" s="25" t="str">
        <f t="shared" si="37"/>
        <v/>
      </c>
      <c r="K252" s="21" t="str">
        <f t="shared" si="38"/>
        <v/>
      </c>
      <c r="L252" s="36" t="str">
        <f t="shared" si="39"/>
        <v/>
      </c>
    </row>
    <row r="253" spans="1:12" x14ac:dyDescent="0.3">
      <c r="A253" s="21" t="str">
        <f t="shared" si="30"/>
        <v/>
      </c>
      <c r="B253" s="21" t="str">
        <f t="shared" si="31"/>
        <v/>
      </c>
      <c r="C253" s="35" t="str">
        <f t="shared" si="32"/>
        <v/>
      </c>
      <c r="D253" s="21" t="str">
        <f>IF($A253="","",IF(COUNTIF(KEVList,$A253)&gt;0,"Y",IF(ISNUMBER(MATCH(UPPER(IFERROR(INDEX(ImpData,ROW()-1,MATCH(Map_KEV,ImpHdr,0))&amp;"","")),{"Y","YES","TRUE","1"},0)),"Y","N")))</f>
        <v/>
      </c>
      <c r="E253" s="21" t="str">
        <f>IF($A253="","",IF(ISNUMBER(MATCH(UPPER(IFERROR(INDEX(ImpData,ROW()-1,MATCH(Map_Expl,ImpHdr,0))&amp;"","")),{"Y","YES","TRUE","1"},0)),"Y","N"))</f>
        <v/>
      </c>
      <c r="F253" s="21" t="str">
        <f t="shared" si="33"/>
        <v/>
      </c>
      <c r="G253" s="21" t="str">
        <f t="shared" si="34"/>
        <v/>
      </c>
      <c r="H253" s="21" t="str">
        <f t="shared" si="35"/>
        <v/>
      </c>
      <c r="I253" s="25" t="str">
        <f t="shared" si="36"/>
        <v/>
      </c>
      <c r="J253" s="25" t="str">
        <f t="shared" si="37"/>
        <v/>
      </c>
      <c r="K253" s="21" t="str">
        <f t="shared" si="38"/>
        <v/>
      </c>
      <c r="L253" s="36" t="str">
        <f t="shared" si="39"/>
        <v/>
      </c>
    </row>
    <row r="254" spans="1:12" x14ac:dyDescent="0.3">
      <c r="A254" s="21" t="str">
        <f t="shared" si="30"/>
        <v/>
      </c>
      <c r="B254" s="21" t="str">
        <f t="shared" si="31"/>
        <v/>
      </c>
      <c r="C254" s="35" t="str">
        <f t="shared" si="32"/>
        <v/>
      </c>
      <c r="D254" s="21" t="str">
        <f>IF($A254="","",IF(COUNTIF(KEVList,$A254)&gt;0,"Y",IF(ISNUMBER(MATCH(UPPER(IFERROR(INDEX(ImpData,ROW()-1,MATCH(Map_KEV,ImpHdr,0))&amp;"","")),{"Y","YES","TRUE","1"},0)),"Y","N")))</f>
        <v/>
      </c>
      <c r="E254" s="21" t="str">
        <f>IF($A254="","",IF(ISNUMBER(MATCH(UPPER(IFERROR(INDEX(ImpData,ROW()-1,MATCH(Map_Expl,ImpHdr,0))&amp;"","")),{"Y","YES","TRUE","1"},0)),"Y","N"))</f>
        <v/>
      </c>
      <c r="F254" s="21" t="str">
        <f t="shared" si="33"/>
        <v/>
      </c>
      <c r="G254" s="21" t="str">
        <f t="shared" si="34"/>
        <v/>
      </c>
      <c r="H254" s="21" t="str">
        <f t="shared" si="35"/>
        <v/>
      </c>
      <c r="I254" s="25" t="str">
        <f t="shared" si="36"/>
        <v/>
      </c>
      <c r="J254" s="25" t="str">
        <f t="shared" si="37"/>
        <v/>
      </c>
      <c r="K254" s="21" t="str">
        <f t="shared" si="38"/>
        <v/>
      </c>
      <c r="L254" s="36" t="str">
        <f t="shared" si="39"/>
        <v/>
      </c>
    </row>
    <row r="255" spans="1:12" x14ac:dyDescent="0.3">
      <c r="A255" s="21" t="str">
        <f t="shared" si="30"/>
        <v/>
      </c>
      <c r="B255" s="21" t="str">
        <f t="shared" si="31"/>
        <v/>
      </c>
      <c r="C255" s="35" t="str">
        <f t="shared" si="32"/>
        <v/>
      </c>
      <c r="D255" s="21" t="str">
        <f>IF($A255="","",IF(COUNTIF(KEVList,$A255)&gt;0,"Y",IF(ISNUMBER(MATCH(UPPER(IFERROR(INDEX(ImpData,ROW()-1,MATCH(Map_KEV,ImpHdr,0))&amp;"","")),{"Y","YES","TRUE","1"},0)),"Y","N")))</f>
        <v/>
      </c>
      <c r="E255" s="21" t="str">
        <f>IF($A255="","",IF(ISNUMBER(MATCH(UPPER(IFERROR(INDEX(ImpData,ROW()-1,MATCH(Map_Expl,ImpHdr,0))&amp;"","")),{"Y","YES","TRUE","1"},0)),"Y","N"))</f>
        <v/>
      </c>
      <c r="F255" s="21" t="str">
        <f t="shared" si="33"/>
        <v/>
      </c>
      <c r="G255" s="21" t="str">
        <f t="shared" si="34"/>
        <v/>
      </c>
      <c r="H255" s="21" t="str">
        <f t="shared" si="35"/>
        <v/>
      </c>
      <c r="I255" s="25" t="str">
        <f t="shared" si="36"/>
        <v/>
      </c>
      <c r="J255" s="25" t="str">
        <f t="shared" si="37"/>
        <v/>
      </c>
      <c r="K255" s="21" t="str">
        <f t="shared" si="38"/>
        <v/>
      </c>
      <c r="L255" s="36" t="str">
        <f t="shared" si="39"/>
        <v/>
      </c>
    </row>
    <row r="256" spans="1:12" x14ac:dyDescent="0.3">
      <c r="A256" s="21" t="str">
        <f t="shared" si="30"/>
        <v/>
      </c>
      <c r="B256" s="21" t="str">
        <f t="shared" si="31"/>
        <v/>
      </c>
      <c r="C256" s="35" t="str">
        <f t="shared" si="32"/>
        <v/>
      </c>
      <c r="D256" s="21" t="str">
        <f>IF($A256="","",IF(COUNTIF(KEVList,$A256)&gt;0,"Y",IF(ISNUMBER(MATCH(UPPER(IFERROR(INDEX(ImpData,ROW()-1,MATCH(Map_KEV,ImpHdr,0))&amp;"","")),{"Y","YES","TRUE","1"},0)),"Y","N")))</f>
        <v/>
      </c>
      <c r="E256" s="21" t="str">
        <f>IF($A256="","",IF(ISNUMBER(MATCH(UPPER(IFERROR(INDEX(ImpData,ROW()-1,MATCH(Map_Expl,ImpHdr,0))&amp;"","")),{"Y","YES","TRUE","1"},0)),"Y","N"))</f>
        <v/>
      </c>
      <c r="F256" s="21" t="str">
        <f t="shared" si="33"/>
        <v/>
      </c>
      <c r="G256" s="21" t="str">
        <f t="shared" si="34"/>
        <v/>
      </c>
      <c r="H256" s="21" t="str">
        <f t="shared" si="35"/>
        <v/>
      </c>
      <c r="I256" s="25" t="str">
        <f t="shared" si="36"/>
        <v/>
      </c>
      <c r="J256" s="25" t="str">
        <f t="shared" si="37"/>
        <v/>
      </c>
      <c r="K256" s="21" t="str">
        <f t="shared" si="38"/>
        <v/>
      </c>
      <c r="L256" s="36" t="str">
        <f t="shared" si="39"/>
        <v/>
      </c>
    </row>
    <row r="257" spans="1:12" x14ac:dyDescent="0.3">
      <c r="A257" s="21" t="str">
        <f t="shared" si="30"/>
        <v/>
      </c>
      <c r="B257" s="21" t="str">
        <f t="shared" si="31"/>
        <v/>
      </c>
      <c r="C257" s="35" t="str">
        <f t="shared" si="32"/>
        <v/>
      </c>
      <c r="D257" s="21" t="str">
        <f>IF($A257="","",IF(COUNTIF(KEVList,$A257)&gt;0,"Y",IF(ISNUMBER(MATCH(UPPER(IFERROR(INDEX(ImpData,ROW()-1,MATCH(Map_KEV,ImpHdr,0))&amp;"","")),{"Y","YES","TRUE","1"},0)),"Y","N")))</f>
        <v/>
      </c>
      <c r="E257" s="21" t="str">
        <f>IF($A257="","",IF(ISNUMBER(MATCH(UPPER(IFERROR(INDEX(ImpData,ROW()-1,MATCH(Map_Expl,ImpHdr,0))&amp;"","")),{"Y","YES","TRUE","1"},0)),"Y","N"))</f>
        <v/>
      </c>
      <c r="F257" s="21" t="str">
        <f t="shared" si="33"/>
        <v/>
      </c>
      <c r="G257" s="21" t="str">
        <f t="shared" si="34"/>
        <v/>
      </c>
      <c r="H257" s="21" t="str">
        <f t="shared" si="35"/>
        <v/>
      </c>
      <c r="I257" s="25" t="str">
        <f t="shared" si="36"/>
        <v/>
      </c>
      <c r="J257" s="25" t="str">
        <f t="shared" si="37"/>
        <v/>
      </c>
      <c r="K257" s="21" t="str">
        <f t="shared" si="38"/>
        <v/>
      </c>
      <c r="L257" s="36" t="str">
        <f t="shared" si="39"/>
        <v/>
      </c>
    </row>
    <row r="258" spans="1:12" x14ac:dyDescent="0.3">
      <c r="A258" s="21" t="str">
        <f t="shared" ref="A258:A321" si="40">IFERROR(IF(INDEX(ImpData,ROW()-1,MATCH(Map_CVE,ImpHdr,0))="","",INDEX(ImpData,ROW()-1,MATCH(Map_CVE,ImpHdr,0))),"")</f>
        <v/>
      </c>
      <c r="B258" s="21" t="str">
        <f t="shared" ref="B258:B321" si="41">IF($A258="","",IFERROR(VALUE(INDEX(ImpData,ROW()-1,MATCH(Map_CVSS,ImpHdr,0))),""))</f>
        <v/>
      </c>
      <c r="C258" s="35" t="str">
        <f t="shared" ref="C258:C321" si="42">IF($A258="","",IFERROR(VALUE(INDEX(ImpData,ROW()-1,MATCH(Map_EPSS,ImpHdr,0))),IFERROR(VLOOKUP($A258,EPSSList,2,FALSE),"")))</f>
        <v/>
      </c>
      <c r="D258" s="21" t="str">
        <f>IF($A258="","",IF(COUNTIF(KEVList,$A258)&gt;0,"Y",IF(ISNUMBER(MATCH(UPPER(IFERROR(INDEX(ImpData,ROW()-1,MATCH(Map_KEV,ImpHdr,0))&amp;"","")),{"Y","YES","TRUE","1"},0)),"Y","N")))</f>
        <v/>
      </c>
      <c r="E258" s="21" t="str">
        <f>IF($A258="","",IF(ISNUMBER(MATCH(UPPER(IFERROR(INDEX(ImpData,ROW()-1,MATCH(Map_Expl,ImpHdr,0))&amp;"","")),{"Y","YES","TRUE","1"},0)),"Y","N"))</f>
        <v/>
      </c>
      <c r="F258" s="21" t="str">
        <f t="shared" ref="F258:F321" si="43">IF($A258="","",IFERROR(VLOOKUP($K258,AssetList,2,FALSE),""))</f>
        <v/>
      </c>
      <c r="G258" s="21" t="str">
        <f t="shared" ref="G258:G321" si="44">IF($A258="","",IFERROR(VLOOKUP($K258,AssetList,3,FALSE),""))</f>
        <v/>
      </c>
      <c r="H258" s="21" t="str">
        <f t="shared" ref="H258:H321" si="45">IF($A258="","","N")</f>
        <v/>
      </c>
      <c r="I258" s="25" t="str">
        <f t="shared" ref="I258:I321" si="46">IF($A258="","",IFERROR(IF(INDEX(ImpData,ROW()-1,MATCH(Map_First,ImpHdr,0))="","",INDEX(ImpData,ROW()-1,MATCH(Map_First,ImpHdr,0))+0),""))</f>
        <v/>
      </c>
      <c r="J258" s="25" t="str">
        <f t="shared" ref="J258:J321" si="47">IF($A258="","",IFERROR(IF(INDEX(ImpData,ROW()-1,MATCH(Map_Fixed,ImpHdr,0))="","",INDEX(ImpData,ROW()-1,MATCH(Map_Fixed,ImpHdr,0))+0),""))</f>
        <v/>
      </c>
      <c r="K258" s="21" t="str">
        <f t="shared" ref="K258:K321" si="48">IF($A258="","",IFERROR(INDEX(ImpData,ROW()-1,MATCH(Map_Host,ImpHdr,0)),""))</f>
        <v/>
      </c>
      <c r="L258" s="36" t="str">
        <f t="shared" ref="L258:L321" si="49">IF($A258="","",IF($K258="","No asset column mapped",IF(OR($F258="",$G258=""),"Add to Assets tab: "&amp;$K258,IF($B258="","CVSS missing",""))))</f>
        <v/>
      </c>
    </row>
    <row r="259" spans="1:12" x14ac:dyDescent="0.3">
      <c r="A259" s="21" t="str">
        <f t="shared" si="40"/>
        <v/>
      </c>
      <c r="B259" s="21" t="str">
        <f t="shared" si="41"/>
        <v/>
      </c>
      <c r="C259" s="35" t="str">
        <f t="shared" si="42"/>
        <v/>
      </c>
      <c r="D259" s="21" t="str">
        <f>IF($A259="","",IF(COUNTIF(KEVList,$A259)&gt;0,"Y",IF(ISNUMBER(MATCH(UPPER(IFERROR(INDEX(ImpData,ROW()-1,MATCH(Map_KEV,ImpHdr,0))&amp;"","")),{"Y","YES","TRUE","1"},0)),"Y","N")))</f>
        <v/>
      </c>
      <c r="E259" s="21" t="str">
        <f>IF($A259="","",IF(ISNUMBER(MATCH(UPPER(IFERROR(INDEX(ImpData,ROW()-1,MATCH(Map_Expl,ImpHdr,0))&amp;"","")),{"Y","YES","TRUE","1"},0)),"Y","N"))</f>
        <v/>
      </c>
      <c r="F259" s="21" t="str">
        <f t="shared" si="43"/>
        <v/>
      </c>
      <c r="G259" s="21" t="str">
        <f t="shared" si="44"/>
        <v/>
      </c>
      <c r="H259" s="21" t="str">
        <f t="shared" si="45"/>
        <v/>
      </c>
      <c r="I259" s="25" t="str">
        <f t="shared" si="46"/>
        <v/>
      </c>
      <c r="J259" s="25" t="str">
        <f t="shared" si="47"/>
        <v/>
      </c>
      <c r="K259" s="21" t="str">
        <f t="shared" si="48"/>
        <v/>
      </c>
      <c r="L259" s="36" t="str">
        <f t="shared" si="49"/>
        <v/>
      </c>
    </row>
    <row r="260" spans="1:12" x14ac:dyDescent="0.3">
      <c r="A260" s="21" t="str">
        <f t="shared" si="40"/>
        <v/>
      </c>
      <c r="B260" s="21" t="str">
        <f t="shared" si="41"/>
        <v/>
      </c>
      <c r="C260" s="35" t="str">
        <f t="shared" si="42"/>
        <v/>
      </c>
      <c r="D260" s="21" t="str">
        <f>IF($A260="","",IF(COUNTIF(KEVList,$A260)&gt;0,"Y",IF(ISNUMBER(MATCH(UPPER(IFERROR(INDEX(ImpData,ROW()-1,MATCH(Map_KEV,ImpHdr,0))&amp;"","")),{"Y","YES","TRUE","1"},0)),"Y","N")))</f>
        <v/>
      </c>
      <c r="E260" s="21" t="str">
        <f>IF($A260="","",IF(ISNUMBER(MATCH(UPPER(IFERROR(INDEX(ImpData,ROW()-1,MATCH(Map_Expl,ImpHdr,0))&amp;"","")),{"Y","YES","TRUE","1"},0)),"Y","N"))</f>
        <v/>
      </c>
      <c r="F260" s="21" t="str">
        <f t="shared" si="43"/>
        <v/>
      </c>
      <c r="G260" s="21" t="str">
        <f t="shared" si="44"/>
        <v/>
      </c>
      <c r="H260" s="21" t="str">
        <f t="shared" si="45"/>
        <v/>
      </c>
      <c r="I260" s="25" t="str">
        <f t="shared" si="46"/>
        <v/>
      </c>
      <c r="J260" s="25" t="str">
        <f t="shared" si="47"/>
        <v/>
      </c>
      <c r="K260" s="21" t="str">
        <f t="shared" si="48"/>
        <v/>
      </c>
      <c r="L260" s="36" t="str">
        <f t="shared" si="49"/>
        <v/>
      </c>
    </row>
    <row r="261" spans="1:12" x14ac:dyDescent="0.3">
      <c r="A261" s="21" t="str">
        <f t="shared" si="40"/>
        <v/>
      </c>
      <c r="B261" s="21" t="str">
        <f t="shared" si="41"/>
        <v/>
      </c>
      <c r="C261" s="35" t="str">
        <f t="shared" si="42"/>
        <v/>
      </c>
      <c r="D261" s="21" t="str">
        <f>IF($A261="","",IF(COUNTIF(KEVList,$A261)&gt;0,"Y",IF(ISNUMBER(MATCH(UPPER(IFERROR(INDEX(ImpData,ROW()-1,MATCH(Map_KEV,ImpHdr,0))&amp;"","")),{"Y","YES","TRUE","1"},0)),"Y","N")))</f>
        <v/>
      </c>
      <c r="E261" s="21" t="str">
        <f>IF($A261="","",IF(ISNUMBER(MATCH(UPPER(IFERROR(INDEX(ImpData,ROW()-1,MATCH(Map_Expl,ImpHdr,0))&amp;"","")),{"Y","YES","TRUE","1"},0)),"Y","N"))</f>
        <v/>
      </c>
      <c r="F261" s="21" t="str">
        <f t="shared" si="43"/>
        <v/>
      </c>
      <c r="G261" s="21" t="str">
        <f t="shared" si="44"/>
        <v/>
      </c>
      <c r="H261" s="21" t="str">
        <f t="shared" si="45"/>
        <v/>
      </c>
      <c r="I261" s="25" t="str">
        <f t="shared" si="46"/>
        <v/>
      </c>
      <c r="J261" s="25" t="str">
        <f t="shared" si="47"/>
        <v/>
      </c>
      <c r="K261" s="21" t="str">
        <f t="shared" si="48"/>
        <v/>
      </c>
      <c r="L261" s="36" t="str">
        <f t="shared" si="49"/>
        <v/>
      </c>
    </row>
    <row r="262" spans="1:12" x14ac:dyDescent="0.3">
      <c r="A262" s="21" t="str">
        <f t="shared" si="40"/>
        <v/>
      </c>
      <c r="B262" s="21" t="str">
        <f t="shared" si="41"/>
        <v/>
      </c>
      <c r="C262" s="35" t="str">
        <f t="shared" si="42"/>
        <v/>
      </c>
      <c r="D262" s="21" t="str">
        <f>IF($A262="","",IF(COUNTIF(KEVList,$A262)&gt;0,"Y",IF(ISNUMBER(MATCH(UPPER(IFERROR(INDEX(ImpData,ROW()-1,MATCH(Map_KEV,ImpHdr,0))&amp;"","")),{"Y","YES","TRUE","1"},0)),"Y","N")))</f>
        <v/>
      </c>
      <c r="E262" s="21" t="str">
        <f>IF($A262="","",IF(ISNUMBER(MATCH(UPPER(IFERROR(INDEX(ImpData,ROW()-1,MATCH(Map_Expl,ImpHdr,0))&amp;"","")),{"Y","YES","TRUE","1"},0)),"Y","N"))</f>
        <v/>
      </c>
      <c r="F262" s="21" t="str">
        <f t="shared" si="43"/>
        <v/>
      </c>
      <c r="G262" s="21" t="str">
        <f t="shared" si="44"/>
        <v/>
      </c>
      <c r="H262" s="21" t="str">
        <f t="shared" si="45"/>
        <v/>
      </c>
      <c r="I262" s="25" t="str">
        <f t="shared" si="46"/>
        <v/>
      </c>
      <c r="J262" s="25" t="str">
        <f t="shared" si="47"/>
        <v/>
      </c>
      <c r="K262" s="21" t="str">
        <f t="shared" si="48"/>
        <v/>
      </c>
      <c r="L262" s="36" t="str">
        <f t="shared" si="49"/>
        <v/>
      </c>
    </row>
    <row r="263" spans="1:12" x14ac:dyDescent="0.3">
      <c r="A263" s="21" t="str">
        <f t="shared" si="40"/>
        <v/>
      </c>
      <c r="B263" s="21" t="str">
        <f t="shared" si="41"/>
        <v/>
      </c>
      <c r="C263" s="35" t="str">
        <f t="shared" si="42"/>
        <v/>
      </c>
      <c r="D263" s="21" t="str">
        <f>IF($A263="","",IF(COUNTIF(KEVList,$A263)&gt;0,"Y",IF(ISNUMBER(MATCH(UPPER(IFERROR(INDEX(ImpData,ROW()-1,MATCH(Map_KEV,ImpHdr,0))&amp;"","")),{"Y","YES","TRUE","1"},0)),"Y","N")))</f>
        <v/>
      </c>
      <c r="E263" s="21" t="str">
        <f>IF($A263="","",IF(ISNUMBER(MATCH(UPPER(IFERROR(INDEX(ImpData,ROW()-1,MATCH(Map_Expl,ImpHdr,0))&amp;"","")),{"Y","YES","TRUE","1"},0)),"Y","N"))</f>
        <v/>
      </c>
      <c r="F263" s="21" t="str">
        <f t="shared" si="43"/>
        <v/>
      </c>
      <c r="G263" s="21" t="str">
        <f t="shared" si="44"/>
        <v/>
      </c>
      <c r="H263" s="21" t="str">
        <f t="shared" si="45"/>
        <v/>
      </c>
      <c r="I263" s="25" t="str">
        <f t="shared" si="46"/>
        <v/>
      </c>
      <c r="J263" s="25" t="str">
        <f t="shared" si="47"/>
        <v/>
      </c>
      <c r="K263" s="21" t="str">
        <f t="shared" si="48"/>
        <v/>
      </c>
      <c r="L263" s="36" t="str">
        <f t="shared" si="49"/>
        <v/>
      </c>
    </row>
    <row r="264" spans="1:12" x14ac:dyDescent="0.3">
      <c r="A264" s="21" t="str">
        <f t="shared" si="40"/>
        <v/>
      </c>
      <c r="B264" s="21" t="str">
        <f t="shared" si="41"/>
        <v/>
      </c>
      <c r="C264" s="35" t="str">
        <f t="shared" si="42"/>
        <v/>
      </c>
      <c r="D264" s="21" t="str">
        <f>IF($A264="","",IF(COUNTIF(KEVList,$A264)&gt;0,"Y",IF(ISNUMBER(MATCH(UPPER(IFERROR(INDEX(ImpData,ROW()-1,MATCH(Map_KEV,ImpHdr,0))&amp;"","")),{"Y","YES","TRUE","1"},0)),"Y","N")))</f>
        <v/>
      </c>
      <c r="E264" s="21" t="str">
        <f>IF($A264="","",IF(ISNUMBER(MATCH(UPPER(IFERROR(INDEX(ImpData,ROW()-1,MATCH(Map_Expl,ImpHdr,0))&amp;"","")),{"Y","YES","TRUE","1"},0)),"Y","N"))</f>
        <v/>
      </c>
      <c r="F264" s="21" t="str">
        <f t="shared" si="43"/>
        <v/>
      </c>
      <c r="G264" s="21" t="str">
        <f t="shared" si="44"/>
        <v/>
      </c>
      <c r="H264" s="21" t="str">
        <f t="shared" si="45"/>
        <v/>
      </c>
      <c r="I264" s="25" t="str">
        <f t="shared" si="46"/>
        <v/>
      </c>
      <c r="J264" s="25" t="str">
        <f t="shared" si="47"/>
        <v/>
      </c>
      <c r="K264" s="21" t="str">
        <f t="shared" si="48"/>
        <v/>
      </c>
      <c r="L264" s="36" t="str">
        <f t="shared" si="49"/>
        <v/>
      </c>
    </row>
    <row r="265" spans="1:12" x14ac:dyDescent="0.3">
      <c r="A265" s="21" t="str">
        <f t="shared" si="40"/>
        <v/>
      </c>
      <c r="B265" s="21" t="str">
        <f t="shared" si="41"/>
        <v/>
      </c>
      <c r="C265" s="35" t="str">
        <f t="shared" si="42"/>
        <v/>
      </c>
      <c r="D265" s="21" t="str">
        <f>IF($A265="","",IF(COUNTIF(KEVList,$A265)&gt;0,"Y",IF(ISNUMBER(MATCH(UPPER(IFERROR(INDEX(ImpData,ROW()-1,MATCH(Map_KEV,ImpHdr,0))&amp;"","")),{"Y","YES","TRUE","1"},0)),"Y","N")))</f>
        <v/>
      </c>
      <c r="E265" s="21" t="str">
        <f>IF($A265="","",IF(ISNUMBER(MATCH(UPPER(IFERROR(INDEX(ImpData,ROW()-1,MATCH(Map_Expl,ImpHdr,0))&amp;"","")),{"Y","YES","TRUE","1"},0)),"Y","N"))</f>
        <v/>
      </c>
      <c r="F265" s="21" t="str">
        <f t="shared" si="43"/>
        <v/>
      </c>
      <c r="G265" s="21" t="str">
        <f t="shared" si="44"/>
        <v/>
      </c>
      <c r="H265" s="21" t="str">
        <f t="shared" si="45"/>
        <v/>
      </c>
      <c r="I265" s="25" t="str">
        <f t="shared" si="46"/>
        <v/>
      </c>
      <c r="J265" s="25" t="str">
        <f t="shared" si="47"/>
        <v/>
      </c>
      <c r="K265" s="21" t="str">
        <f t="shared" si="48"/>
        <v/>
      </c>
      <c r="L265" s="36" t="str">
        <f t="shared" si="49"/>
        <v/>
      </c>
    </row>
    <row r="266" spans="1:12" x14ac:dyDescent="0.3">
      <c r="A266" s="21" t="str">
        <f t="shared" si="40"/>
        <v/>
      </c>
      <c r="B266" s="21" t="str">
        <f t="shared" si="41"/>
        <v/>
      </c>
      <c r="C266" s="35" t="str">
        <f t="shared" si="42"/>
        <v/>
      </c>
      <c r="D266" s="21" t="str">
        <f>IF($A266="","",IF(COUNTIF(KEVList,$A266)&gt;0,"Y",IF(ISNUMBER(MATCH(UPPER(IFERROR(INDEX(ImpData,ROW()-1,MATCH(Map_KEV,ImpHdr,0))&amp;"","")),{"Y","YES","TRUE","1"},0)),"Y","N")))</f>
        <v/>
      </c>
      <c r="E266" s="21" t="str">
        <f>IF($A266="","",IF(ISNUMBER(MATCH(UPPER(IFERROR(INDEX(ImpData,ROW()-1,MATCH(Map_Expl,ImpHdr,0))&amp;"","")),{"Y","YES","TRUE","1"},0)),"Y","N"))</f>
        <v/>
      </c>
      <c r="F266" s="21" t="str">
        <f t="shared" si="43"/>
        <v/>
      </c>
      <c r="G266" s="21" t="str">
        <f t="shared" si="44"/>
        <v/>
      </c>
      <c r="H266" s="21" t="str">
        <f t="shared" si="45"/>
        <v/>
      </c>
      <c r="I266" s="25" t="str">
        <f t="shared" si="46"/>
        <v/>
      </c>
      <c r="J266" s="25" t="str">
        <f t="shared" si="47"/>
        <v/>
      </c>
      <c r="K266" s="21" t="str">
        <f t="shared" si="48"/>
        <v/>
      </c>
      <c r="L266" s="36" t="str">
        <f t="shared" si="49"/>
        <v/>
      </c>
    </row>
    <row r="267" spans="1:12" x14ac:dyDescent="0.3">
      <c r="A267" s="21" t="str">
        <f t="shared" si="40"/>
        <v/>
      </c>
      <c r="B267" s="21" t="str">
        <f t="shared" si="41"/>
        <v/>
      </c>
      <c r="C267" s="35" t="str">
        <f t="shared" si="42"/>
        <v/>
      </c>
      <c r="D267" s="21" t="str">
        <f>IF($A267="","",IF(COUNTIF(KEVList,$A267)&gt;0,"Y",IF(ISNUMBER(MATCH(UPPER(IFERROR(INDEX(ImpData,ROW()-1,MATCH(Map_KEV,ImpHdr,0))&amp;"","")),{"Y","YES","TRUE","1"},0)),"Y","N")))</f>
        <v/>
      </c>
      <c r="E267" s="21" t="str">
        <f>IF($A267="","",IF(ISNUMBER(MATCH(UPPER(IFERROR(INDEX(ImpData,ROW()-1,MATCH(Map_Expl,ImpHdr,0))&amp;"","")),{"Y","YES","TRUE","1"},0)),"Y","N"))</f>
        <v/>
      </c>
      <c r="F267" s="21" t="str">
        <f t="shared" si="43"/>
        <v/>
      </c>
      <c r="G267" s="21" t="str">
        <f t="shared" si="44"/>
        <v/>
      </c>
      <c r="H267" s="21" t="str">
        <f t="shared" si="45"/>
        <v/>
      </c>
      <c r="I267" s="25" t="str">
        <f t="shared" si="46"/>
        <v/>
      </c>
      <c r="J267" s="25" t="str">
        <f t="shared" si="47"/>
        <v/>
      </c>
      <c r="K267" s="21" t="str">
        <f t="shared" si="48"/>
        <v/>
      </c>
      <c r="L267" s="36" t="str">
        <f t="shared" si="49"/>
        <v/>
      </c>
    </row>
    <row r="268" spans="1:12" x14ac:dyDescent="0.3">
      <c r="A268" s="21" t="str">
        <f t="shared" si="40"/>
        <v/>
      </c>
      <c r="B268" s="21" t="str">
        <f t="shared" si="41"/>
        <v/>
      </c>
      <c r="C268" s="35" t="str">
        <f t="shared" si="42"/>
        <v/>
      </c>
      <c r="D268" s="21" t="str">
        <f>IF($A268="","",IF(COUNTIF(KEVList,$A268)&gt;0,"Y",IF(ISNUMBER(MATCH(UPPER(IFERROR(INDEX(ImpData,ROW()-1,MATCH(Map_KEV,ImpHdr,0))&amp;"","")),{"Y","YES","TRUE","1"},0)),"Y","N")))</f>
        <v/>
      </c>
      <c r="E268" s="21" t="str">
        <f>IF($A268="","",IF(ISNUMBER(MATCH(UPPER(IFERROR(INDEX(ImpData,ROW()-1,MATCH(Map_Expl,ImpHdr,0))&amp;"","")),{"Y","YES","TRUE","1"},0)),"Y","N"))</f>
        <v/>
      </c>
      <c r="F268" s="21" t="str">
        <f t="shared" si="43"/>
        <v/>
      </c>
      <c r="G268" s="21" t="str">
        <f t="shared" si="44"/>
        <v/>
      </c>
      <c r="H268" s="21" t="str">
        <f t="shared" si="45"/>
        <v/>
      </c>
      <c r="I268" s="25" t="str">
        <f t="shared" si="46"/>
        <v/>
      </c>
      <c r="J268" s="25" t="str">
        <f t="shared" si="47"/>
        <v/>
      </c>
      <c r="K268" s="21" t="str">
        <f t="shared" si="48"/>
        <v/>
      </c>
      <c r="L268" s="36" t="str">
        <f t="shared" si="49"/>
        <v/>
      </c>
    </row>
    <row r="269" spans="1:12" x14ac:dyDescent="0.3">
      <c r="A269" s="21" t="str">
        <f t="shared" si="40"/>
        <v/>
      </c>
      <c r="B269" s="21" t="str">
        <f t="shared" si="41"/>
        <v/>
      </c>
      <c r="C269" s="35" t="str">
        <f t="shared" si="42"/>
        <v/>
      </c>
      <c r="D269" s="21" t="str">
        <f>IF($A269="","",IF(COUNTIF(KEVList,$A269)&gt;0,"Y",IF(ISNUMBER(MATCH(UPPER(IFERROR(INDEX(ImpData,ROW()-1,MATCH(Map_KEV,ImpHdr,0))&amp;"","")),{"Y","YES","TRUE","1"},0)),"Y","N")))</f>
        <v/>
      </c>
      <c r="E269" s="21" t="str">
        <f>IF($A269="","",IF(ISNUMBER(MATCH(UPPER(IFERROR(INDEX(ImpData,ROW()-1,MATCH(Map_Expl,ImpHdr,0))&amp;"","")),{"Y","YES","TRUE","1"},0)),"Y","N"))</f>
        <v/>
      </c>
      <c r="F269" s="21" t="str">
        <f t="shared" si="43"/>
        <v/>
      </c>
      <c r="G269" s="21" t="str">
        <f t="shared" si="44"/>
        <v/>
      </c>
      <c r="H269" s="21" t="str">
        <f t="shared" si="45"/>
        <v/>
      </c>
      <c r="I269" s="25" t="str">
        <f t="shared" si="46"/>
        <v/>
      </c>
      <c r="J269" s="25" t="str">
        <f t="shared" si="47"/>
        <v/>
      </c>
      <c r="K269" s="21" t="str">
        <f t="shared" si="48"/>
        <v/>
      </c>
      <c r="L269" s="36" t="str">
        <f t="shared" si="49"/>
        <v/>
      </c>
    </row>
    <row r="270" spans="1:12" x14ac:dyDescent="0.3">
      <c r="A270" s="21" t="str">
        <f t="shared" si="40"/>
        <v/>
      </c>
      <c r="B270" s="21" t="str">
        <f t="shared" si="41"/>
        <v/>
      </c>
      <c r="C270" s="35" t="str">
        <f t="shared" si="42"/>
        <v/>
      </c>
      <c r="D270" s="21" t="str">
        <f>IF($A270="","",IF(COUNTIF(KEVList,$A270)&gt;0,"Y",IF(ISNUMBER(MATCH(UPPER(IFERROR(INDEX(ImpData,ROW()-1,MATCH(Map_KEV,ImpHdr,0))&amp;"","")),{"Y","YES","TRUE","1"},0)),"Y","N")))</f>
        <v/>
      </c>
      <c r="E270" s="21" t="str">
        <f>IF($A270="","",IF(ISNUMBER(MATCH(UPPER(IFERROR(INDEX(ImpData,ROW()-1,MATCH(Map_Expl,ImpHdr,0))&amp;"","")),{"Y","YES","TRUE","1"},0)),"Y","N"))</f>
        <v/>
      </c>
      <c r="F270" s="21" t="str">
        <f t="shared" si="43"/>
        <v/>
      </c>
      <c r="G270" s="21" t="str">
        <f t="shared" si="44"/>
        <v/>
      </c>
      <c r="H270" s="21" t="str">
        <f t="shared" si="45"/>
        <v/>
      </c>
      <c r="I270" s="25" t="str">
        <f t="shared" si="46"/>
        <v/>
      </c>
      <c r="J270" s="25" t="str">
        <f t="shared" si="47"/>
        <v/>
      </c>
      <c r="K270" s="21" t="str">
        <f t="shared" si="48"/>
        <v/>
      </c>
      <c r="L270" s="36" t="str">
        <f t="shared" si="49"/>
        <v/>
      </c>
    </row>
    <row r="271" spans="1:12" x14ac:dyDescent="0.3">
      <c r="A271" s="21" t="str">
        <f t="shared" si="40"/>
        <v/>
      </c>
      <c r="B271" s="21" t="str">
        <f t="shared" si="41"/>
        <v/>
      </c>
      <c r="C271" s="35" t="str">
        <f t="shared" si="42"/>
        <v/>
      </c>
      <c r="D271" s="21" t="str">
        <f>IF($A271="","",IF(COUNTIF(KEVList,$A271)&gt;0,"Y",IF(ISNUMBER(MATCH(UPPER(IFERROR(INDEX(ImpData,ROW()-1,MATCH(Map_KEV,ImpHdr,0))&amp;"","")),{"Y","YES","TRUE","1"},0)),"Y","N")))</f>
        <v/>
      </c>
      <c r="E271" s="21" t="str">
        <f>IF($A271="","",IF(ISNUMBER(MATCH(UPPER(IFERROR(INDEX(ImpData,ROW()-1,MATCH(Map_Expl,ImpHdr,0))&amp;"","")),{"Y","YES","TRUE","1"},0)),"Y","N"))</f>
        <v/>
      </c>
      <c r="F271" s="21" t="str">
        <f t="shared" si="43"/>
        <v/>
      </c>
      <c r="G271" s="21" t="str">
        <f t="shared" si="44"/>
        <v/>
      </c>
      <c r="H271" s="21" t="str">
        <f t="shared" si="45"/>
        <v/>
      </c>
      <c r="I271" s="25" t="str">
        <f t="shared" si="46"/>
        <v/>
      </c>
      <c r="J271" s="25" t="str">
        <f t="shared" si="47"/>
        <v/>
      </c>
      <c r="K271" s="21" t="str">
        <f t="shared" si="48"/>
        <v/>
      </c>
      <c r="L271" s="36" t="str">
        <f t="shared" si="49"/>
        <v/>
      </c>
    </row>
    <row r="272" spans="1:12" x14ac:dyDescent="0.3">
      <c r="A272" s="21" t="str">
        <f t="shared" si="40"/>
        <v/>
      </c>
      <c r="B272" s="21" t="str">
        <f t="shared" si="41"/>
        <v/>
      </c>
      <c r="C272" s="35" t="str">
        <f t="shared" si="42"/>
        <v/>
      </c>
      <c r="D272" s="21" t="str">
        <f>IF($A272="","",IF(COUNTIF(KEVList,$A272)&gt;0,"Y",IF(ISNUMBER(MATCH(UPPER(IFERROR(INDEX(ImpData,ROW()-1,MATCH(Map_KEV,ImpHdr,0))&amp;"","")),{"Y","YES","TRUE","1"},0)),"Y","N")))</f>
        <v/>
      </c>
      <c r="E272" s="21" t="str">
        <f>IF($A272="","",IF(ISNUMBER(MATCH(UPPER(IFERROR(INDEX(ImpData,ROW()-1,MATCH(Map_Expl,ImpHdr,0))&amp;"","")),{"Y","YES","TRUE","1"},0)),"Y","N"))</f>
        <v/>
      </c>
      <c r="F272" s="21" t="str">
        <f t="shared" si="43"/>
        <v/>
      </c>
      <c r="G272" s="21" t="str">
        <f t="shared" si="44"/>
        <v/>
      </c>
      <c r="H272" s="21" t="str">
        <f t="shared" si="45"/>
        <v/>
      </c>
      <c r="I272" s="25" t="str">
        <f t="shared" si="46"/>
        <v/>
      </c>
      <c r="J272" s="25" t="str">
        <f t="shared" si="47"/>
        <v/>
      </c>
      <c r="K272" s="21" t="str">
        <f t="shared" si="48"/>
        <v/>
      </c>
      <c r="L272" s="36" t="str">
        <f t="shared" si="49"/>
        <v/>
      </c>
    </row>
    <row r="273" spans="1:12" x14ac:dyDescent="0.3">
      <c r="A273" s="21" t="str">
        <f t="shared" si="40"/>
        <v/>
      </c>
      <c r="B273" s="21" t="str">
        <f t="shared" si="41"/>
        <v/>
      </c>
      <c r="C273" s="35" t="str">
        <f t="shared" si="42"/>
        <v/>
      </c>
      <c r="D273" s="21" t="str">
        <f>IF($A273="","",IF(COUNTIF(KEVList,$A273)&gt;0,"Y",IF(ISNUMBER(MATCH(UPPER(IFERROR(INDEX(ImpData,ROW()-1,MATCH(Map_KEV,ImpHdr,0))&amp;"","")),{"Y","YES","TRUE","1"},0)),"Y","N")))</f>
        <v/>
      </c>
      <c r="E273" s="21" t="str">
        <f>IF($A273="","",IF(ISNUMBER(MATCH(UPPER(IFERROR(INDEX(ImpData,ROW()-1,MATCH(Map_Expl,ImpHdr,0))&amp;"","")),{"Y","YES","TRUE","1"},0)),"Y","N"))</f>
        <v/>
      </c>
      <c r="F273" s="21" t="str">
        <f t="shared" si="43"/>
        <v/>
      </c>
      <c r="G273" s="21" t="str">
        <f t="shared" si="44"/>
        <v/>
      </c>
      <c r="H273" s="21" t="str">
        <f t="shared" si="45"/>
        <v/>
      </c>
      <c r="I273" s="25" t="str">
        <f t="shared" si="46"/>
        <v/>
      </c>
      <c r="J273" s="25" t="str">
        <f t="shared" si="47"/>
        <v/>
      </c>
      <c r="K273" s="21" t="str">
        <f t="shared" si="48"/>
        <v/>
      </c>
      <c r="L273" s="36" t="str">
        <f t="shared" si="49"/>
        <v/>
      </c>
    </row>
    <row r="274" spans="1:12" x14ac:dyDescent="0.3">
      <c r="A274" s="21" t="str">
        <f t="shared" si="40"/>
        <v/>
      </c>
      <c r="B274" s="21" t="str">
        <f t="shared" si="41"/>
        <v/>
      </c>
      <c r="C274" s="35" t="str">
        <f t="shared" si="42"/>
        <v/>
      </c>
      <c r="D274" s="21" t="str">
        <f>IF($A274="","",IF(COUNTIF(KEVList,$A274)&gt;0,"Y",IF(ISNUMBER(MATCH(UPPER(IFERROR(INDEX(ImpData,ROW()-1,MATCH(Map_KEV,ImpHdr,0))&amp;"","")),{"Y","YES","TRUE","1"},0)),"Y","N")))</f>
        <v/>
      </c>
      <c r="E274" s="21" t="str">
        <f>IF($A274="","",IF(ISNUMBER(MATCH(UPPER(IFERROR(INDEX(ImpData,ROW()-1,MATCH(Map_Expl,ImpHdr,0))&amp;"","")),{"Y","YES","TRUE","1"},0)),"Y","N"))</f>
        <v/>
      </c>
      <c r="F274" s="21" t="str">
        <f t="shared" si="43"/>
        <v/>
      </c>
      <c r="G274" s="21" t="str">
        <f t="shared" si="44"/>
        <v/>
      </c>
      <c r="H274" s="21" t="str">
        <f t="shared" si="45"/>
        <v/>
      </c>
      <c r="I274" s="25" t="str">
        <f t="shared" si="46"/>
        <v/>
      </c>
      <c r="J274" s="25" t="str">
        <f t="shared" si="47"/>
        <v/>
      </c>
      <c r="K274" s="21" t="str">
        <f t="shared" si="48"/>
        <v/>
      </c>
      <c r="L274" s="36" t="str">
        <f t="shared" si="49"/>
        <v/>
      </c>
    </row>
    <row r="275" spans="1:12" x14ac:dyDescent="0.3">
      <c r="A275" s="21" t="str">
        <f t="shared" si="40"/>
        <v/>
      </c>
      <c r="B275" s="21" t="str">
        <f t="shared" si="41"/>
        <v/>
      </c>
      <c r="C275" s="35" t="str">
        <f t="shared" si="42"/>
        <v/>
      </c>
      <c r="D275" s="21" t="str">
        <f>IF($A275="","",IF(COUNTIF(KEVList,$A275)&gt;0,"Y",IF(ISNUMBER(MATCH(UPPER(IFERROR(INDEX(ImpData,ROW()-1,MATCH(Map_KEV,ImpHdr,0))&amp;"","")),{"Y","YES","TRUE","1"},0)),"Y","N")))</f>
        <v/>
      </c>
      <c r="E275" s="21" t="str">
        <f>IF($A275="","",IF(ISNUMBER(MATCH(UPPER(IFERROR(INDEX(ImpData,ROW()-1,MATCH(Map_Expl,ImpHdr,0))&amp;"","")),{"Y","YES","TRUE","1"},0)),"Y","N"))</f>
        <v/>
      </c>
      <c r="F275" s="21" t="str">
        <f t="shared" si="43"/>
        <v/>
      </c>
      <c r="G275" s="21" t="str">
        <f t="shared" si="44"/>
        <v/>
      </c>
      <c r="H275" s="21" t="str">
        <f t="shared" si="45"/>
        <v/>
      </c>
      <c r="I275" s="25" t="str">
        <f t="shared" si="46"/>
        <v/>
      </c>
      <c r="J275" s="25" t="str">
        <f t="shared" si="47"/>
        <v/>
      </c>
      <c r="K275" s="21" t="str">
        <f t="shared" si="48"/>
        <v/>
      </c>
      <c r="L275" s="36" t="str">
        <f t="shared" si="49"/>
        <v/>
      </c>
    </row>
    <row r="276" spans="1:12" x14ac:dyDescent="0.3">
      <c r="A276" s="21" t="str">
        <f t="shared" si="40"/>
        <v/>
      </c>
      <c r="B276" s="21" t="str">
        <f t="shared" si="41"/>
        <v/>
      </c>
      <c r="C276" s="35" t="str">
        <f t="shared" si="42"/>
        <v/>
      </c>
      <c r="D276" s="21" t="str">
        <f>IF($A276="","",IF(COUNTIF(KEVList,$A276)&gt;0,"Y",IF(ISNUMBER(MATCH(UPPER(IFERROR(INDEX(ImpData,ROW()-1,MATCH(Map_KEV,ImpHdr,0))&amp;"","")),{"Y","YES","TRUE","1"},0)),"Y","N")))</f>
        <v/>
      </c>
      <c r="E276" s="21" t="str">
        <f>IF($A276="","",IF(ISNUMBER(MATCH(UPPER(IFERROR(INDEX(ImpData,ROW()-1,MATCH(Map_Expl,ImpHdr,0))&amp;"","")),{"Y","YES","TRUE","1"},0)),"Y","N"))</f>
        <v/>
      </c>
      <c r="F276" s="21" t="str">
        <f t="shared" si="43"/>
        <v/>
      </c>
      <c r="G276" s="21" t="str">
        <f t="shared" si="44"/>
        <v/>
      </c>
      <c r="H276" s="21" t="str">
        <f t="shared" si="45"/>
        <v/>
      </c>
      <c r="I276" s="25" t="str">
        <f t="shared" si="46"/>
        <v/>
      </c>
      <c r="J276" s="25" t="str">
        <f t="shared" si="47"/>
        <v/>
      </c>
      <c r="K276" s="21" t="str">
        <f t="shared" si="48"/>
        <v/>
      </c>
      <c r="L276" s="36" t="str">
        <f t="shared" si="49"/>
        <v/>
      </c>
    </row>
    <row r="277" spans="1:12" x14ac:dyDescent="0.3">
      <c r="A277" s="21" t="str">
        <f t="shared" si="40"/>
        <v/>
      </c>
      <c r="B277" s="21" t="str">
        <f t="shared" si="41"/>
        <v/>
      </c>
      <c r="C277" s="35" t="str">
        <f t="shared" si="42"/>
        <v/>
      </c>
      <c r="D277" s="21" t="str">
        <f>IF($A277="","",IF(COUNTIF(KEVList,$A277)&gt;0,"Y",IF(ISNUMBER(MATCH(UPPER(IFERROR(INDEX(ImpData,ROW()-1,MATCH(Map_KEV,ImpHdr,0))&amp;"","")),{"Y","YES","TRUE","1"},0)),"Y","N")))</f>
        <v/>
      </c>
      <c r="E277" s="21" t="str">
        <f>IF($A277="","",IF(ISNUMBER(MATCH(UPPER(IFERROR(INDEX(ImpData,ROW()-1,MATCH(Map_Expl,ImpHdr,0))&amp;"","")),{"Y","YES","TRUE","1"},0)),"Y","N"))</f>
        <v/>
      </c>
      <c r="F277" s="21" t="str">
        <f t="shared" si="43"/>
        <v/>
      </c>
      <c r="G277" s="21" t="str">
        <f t="shared" si="44"/>
        <v/>
      </c>
      <c r="H277" s="21" t="str">
        <f t="shared" si="45"/>
        <v/>
      </c>
      <c r="I277" s="25" t="str">
        <f t="shared" si="46"/>
        <v/>
      </c>
      <c r="J277" s="25" t="str">
        <f t="shared" si="47"/>
        <v/>
      </c>
      <c r="K277" s="21" t="str">
        <f t="shared" si="48"/>
        <v/>
      </c>
      <c r="L277" s="36" t="str">
        <f t="shared" si="49"/>
        <v/>
      </c>
    </row>
    <row r="278" spans="1:12" x14ac:dyDescent="0.3">
      <c r="A278" s="21" t="str">
        <f t="shared" si="40"/>
        <v/>
      </c>
      <c r="B278" s="21" t="str">
        <f t="shared" si="41"/>
        <v/>
      </c>
      <c r="C278" s="35" t="str">
        <f t="shared" si="42"/>
        <v/>
      </c>
      <c r="D278" s="21" t="str">
        <f>IF($A278="","",IF(COUNTIF(KEVList,$A278)&gt;0,"Y",IF(ISNUMBER(MATCH(UPPER(IFERROR(INDEX(ImpData,ROW()-1,MATCH(Map_KEV,ImpHdr,0))&amp;"","")),{"Y","YES","TRUE","1"},0)),"Y","N")))</f>
        <v/>
      </c>
      <c r="E278" s="21" t="str">
        <f>IF($A278="","",IF(ISNUMBER(MATCH(UPPER(IFERROR(INDEX(ImpData,ROW()-1,MATCH(Map_Expl,ImpHdr,0))&amp;"","")),{"Y","YES","TRUE","1"},0)),"Y","N"))</f>
        <v/>
      </c>
      <c r="F278" s="21" t="str">
        <f t="shared" si="43"/>
        <v/>
      </c>
      <c r="G278" s="21" t="str">
        <f t="shared" si="44"/>
        <v/>
      </c>
      <c r="H278" s="21" t="str">
        <f t="shared" si="45"/>
        <v/>
      </c>
      <c r="I278" s="25" t="str">
        <f t="shared" si="46"/>
        <v/>
      </c>
      <c r="J278" s="25" t="str">
        <f t="shared" si="47"/>
        <v/>
      </c>
      <c r="K278" s="21" t="str">
        <f t="shared" si="48"/>
        <v/>
      </c>
      <c r="L278" s="36" t="str">
        <f t="shared" si="49"/>
        <v/>
      </c>
    </row>
    <row r="279" spans="1:12" x14ac:dyDescent="0.3">
      <c r="A279" s="21" t="str">
        <f t="shared" si="40"/>
        <v/>
      </c>
      <c r="B279" s="21" t="str">
        <f t="shared" si="41"/>
        <v/>
      </c>
      <c r="C279" s="35" t="str">
        <f t="shared" si="42"/>
        <v/>
      </c>
      <c r="D279" s="21" t="str">
        <f>IF($A279="","",IF(COUNTIF(KEVList,$A279)&gt;0,"Y",IF(ISNUMBER(MATCH(UPPER(IFERROR(INDEX(ImpData,ROW()-1,MATCH(Map_KEV,ImpHdr,0))&amp;"","")),{"Y","YES","TRUE","1"},0)),"Y","N")))</f>
        <v/>
      </c>
      <c r="E279" s="21" t="str">
        <f>IF($A279="","",IF(ISNUMBER(MATCH(UPPER(IFERROR(INDEX(ImpData,ROW()-1,MATCH(Map_Expl,ImpHdr,0))&amp;"","")),{"Y","YES","TRUE","1"},0)),"Y","N"))</f>
        <v/>
      </c>
      <c r="F279" s="21" t="str">
        <f t="shared" si="43"/>
        <v/>
      </c>
      <c r="G279" s="21" t="str">
        <f t="shared" si="44"/>
        <v/>
      </c>
      <c r="H279" s="21" t="str">
        <f t="shared" si="45"/>
        <v/>
      </c>
      <c r="I279" s="25" t="str">
        <f t="shared" si="46"/>
        <v/>
      </c>
      <c r="J279" s="25" t="str">
        <f t="shared" si="47"/>
        <v/>
      </c>
      <c r="K279" s="21" t="str">
        <f t="shared" si="48"/>
        <v/>
      </c>
      <c r="L279" s="36" t="str">
        <f t="shared" si="49"/>
        <v/>
      </c>
    </row>
    <row r="280" spans="1:12" x14ac:dyDescent="0.3">
      <c r="A280" s="21" t="str">
        <f t="shared" si="40"/>
        <v/>
      </c>
      <c r="B280" s="21" t="str">
        <f t="shared" si="41"/>
        <v/>
      </c>
      <c r="C280" s="35" t="str">
        <f t="shared" si="42"/>
        <v/>
      </c>
      <c r="D280" s="21" t="str">
        <f>IF($A280="","",IF(COUNTIF(KEVList,$A280)&gt;0,"Y",IF(ISNUMBER(MATCH(UPPER(IFERROR(INDEX(ImpData,ROW()-1,MATCH(Map_KEV,ImpHdr,0))&amp;"","")),{"Y","YES","TRUE","1"},0)),"Y","N")))</f>
        <v/>
      </c>
      <c r="E280" s="21" t="str">
        <f>IF($A280="","",IF(ISNUMBER(MATCH(UPPER(IFERROR(INDEX(ImpData,ROW()-1,MATCH(Map_Expl,ImpHdr,0))&amp;"","")),{"Y","YES","TRUE","1"},0)),"Y","N"))</f>
        <v/>
      </c>
      <c r="F280" s="21" t="str">
        <f t="shared" si="43"/>
        <v/>
      </c>
      <c r="G280" s="21" t="str">
        <f t="shared" si="44"/>
        <v/>
      </c>
      <c r="H280" s="21" t="str">
        <f t="shared" si="45"/>
        <v/>
      </c>
      <c r="I280" s="25" t="str">
        <f t="shared" si="46"/>
        <v/>
      </c>
      <c r="J280" s="25" t="str">
        <f t="shared" si="47"/>
        <v/>
      </c>
      <c r="K280" s="21" t="str">
        <f t="shared" si="48"/>
        <v/>
      </c>
      <c r="L280" s="36" t="str">
        <f t="shared" si="49"/>
        <v/>
      </c>
    </row>
    <row r="281" spans="1:12" x14ac:dyDescent="0.3">
      <c r="A281" s="21" t="str">
        <f t="shared" si="40"/>
        <v/>
      </c>
      <c r="B281" s="21" t="str">
        <f t="shared" si="41"/>
        <v/>
      </c>
      <c r="C281" s="35" t="str">
        <f t="shared" si="42"/>
        <v/>
      </c>
      <c r="D281" s="21" t="str">
        <f>IF($A281="","",IF(COUNTIF(KEVList,$A281)&gt;0,"Y",IF(ISNUMBER(MATCH(UPPER(IFERROR(INDEX(ImpData,ROW()-1,MATCH(Map_KEV,ImpHdr,0))&amp;"","")),{"Y","YES","TRUE","1"},0)),"Y","N")))</f>
        <v/>
      </c>
      <c r="E281" s="21" t="str">
        <f>IF($A281="","",IF(ISNUMBER(MATCH(UPPER(IFERROR(INDEX(ImpData,ROW()-1,MATCH(Map_Expl,ImpHdr,0))&amp;"","")),{"Y","YES","TRUE","1"},0)),"Y","N"))</f>
        <v/>
      </c>
      <c r="F281" s="21" t="str">
        <f t="shared" si="43"/>
        <v/>
      </c>
      <c r="G281" s="21" t="str">
        <f t="shared" si="44"/>
        <v/>
      </c>
      <c r="H281" s="21" t="str">
        <f t="shared" si="45"/>
        <v/>
      </c>
      <c r="I281" s="25" t="str">
        <f t="shared" si="46"/>
        <v/>
      </c>
      <c r="J281" s="25" t="str">
        <f t="shared" si="47"/>
        <v/>
      </c>
      <c r="K281" s="21" t="str">
        <f t="shared" si="48"/>
        <v/>
      </c>
      <c r="L281" s="36" t="str">
        <f t="shared" si="49"/>
        <v/>
      </c>
    </row>
    <row r="282" spans="1:12" x14ac:dyDescent="0.3">
      <c r="A282" s="21" t="str">
        <f t="shared" si="40"/>
        <v/>
      </c>
      <c r="B282" s="21" t="str">
        <f t="shared" si="41"/>
        <v/>
      </c>
      <c r="C282" s="35" t="str">
        <f t="shared" si="42"/>
        <v/>
      </c>
      <c r="D282" s="21" t="str">
        <f>IF($A282="","",IF(COUNTIF(KEVList,$A282)&gt;0,"Y",IF(ISNUMBER(MATCH(UPPER(IFERROR(INDEX(ImpData,ROW()-1,MATCH(Map_KEV,ImpHdr,0))&amp;"","")),{"Y","YES","TRUE","1"},0)),"Y","N")))</f>
        <v/>
      </c>
      <c r="E282" s="21" t="str">
        <f>IF($A282="","",IF(ISNUMBER(MATCH(UPPER(IFERROR(INDEX(ImpData,ROW()-1,MATCH(Map_Expl,ImpHdr,0))&amp;"","")),{"Y","YES","TRUE","1"},0)),"Y","N"))</f>
        <v/>
      </c>
      <c r="F282" s="21" t="str">
        <f t="shared" si="43"/>
        <v/>
      </c>
      <c r="G282" s="21" t="str">
        <f t="shared" si="44"/>
        <v/>
      </c>
      <c r="H282" s="21" t="str">
        <f t="shared" si="45"/>
        <v/>
      </c>
      <c r="I282" s="25" t="str">
        <f t="shared" si="46"/>
        <v/>
      </c>
      <c r="J282" s="25" t="str">
        <f t="shared" si="47"/>
        <v/>
      </c>
      <c r="K282" s="21" t="str">
        <f t="shared" si="48"/>
        <v/>
      </c>
      <c r="L282" s="36" t="str">
        <f t="shared" si="49"/>
        <v/>
      </c>
    </row>
    <row r="283" spans="1:12" x14ac:dyDescent="0.3">
      <c r="A283" s="21" t="str">
        <f t="shared" si="40"/>
        <v/>
      </c>
      <c r="B283" s="21" t="str">
        <f t="shared" si="41"/>
        <v/>
      </c>
      <c r="C283" s="35" t="str">
        <f t="shared" si="42"/>
        <v/>
      </c>
      <c r="D283" s="21" t="str">
        <f>IF($A283="","",IF(COUNTIF(KEVList,$A283)&gt;0,"Y",IF(ISNUMBER(MATCH(UPPER(IFERROR(INDEX(ImpData,ROW()-1,MATCH(Map_KEV,ImpHdr,0))&amp;"","")),{"Y","YES","TRUE","1"},0)),"Y","N")))</f>
        <v/>
      </c>
      <c r="E283" s="21" t="str">
        <f>IF($A283="","",IF(ISNUMBER(MATCH(UPPER(IFERROR(INDEX(ImpData,ROW()-1,MATCH(Map_Expl,ImpHdr,0))&amp;"","")),{"Y","YES","TRUE","1"},0)),"Y","N"))</f>
        <v/>
      </c>
      <c r="F283" s="21" t="str">
        <f t="shared" si="43"/>
        <v/>
      </c>
      <c r="G283" s="21" t="str">
        <f t="shared" si="44"/>
        <v/>
      </c>
      <c r="H283" s="21" t="str">
        <f t="shared" si="45"/>
        <v/>
      </c>
      <c r="I283" s="25" t="str">
        <f t="shared" si="46"/>
        <v/>
      </c>
      <c r="J283" s="25" t="str">
        <f t="shared" si="47"/>
        <v/>
      </c>
      <c r="K283" s="21" t="str">
        <f t="shared" si="48"/>
        <v/>
      </c>
      <c r="L283" s="36" t="str">
        <f t="shared" si="49"/>
        <v/>
      </c>
    </row>
    <row r="284" spans="1:12" x14ac:dyDescent="0.3">
      <c r="A284" s="21" t="str">
        <f t="shared" si="40"/>
        <v/>
      </c>
      <c r="B284" s="21" t="str">
        <f t="shared" si="41"/>
        <v/>
      </c>
      <c r="C284" s="35" t="str">
        <f t="shared" si="42"/>
        <v/>
      </c>
      <c r="D284" s="21" t="str">
        <f>IF($A284="","",IF(COUNTIF(KEVList,$A284)&gt;0,"Y",IF(ISNUMBER(MATCH(UPPER(IFERROR(INDEX(ImpData,ROW()-1,MATCH(Map_KEV,ImpHdr,0))&amp;"","")),{"Y","YES","TRUE","1"},0)),"Y","N")))</f>
        <v/>
      </c>
      <c r="E284" s="21" t="str">
        <f>IF($A284="","",IF(ISNUMBER(MATCH(UPPER(IFERROR(INDEX(ImpData,ROW()-1,MATCH(Map_Expl,ImpHdr,0))&amp;"","")),{"Y","YES","TRUE","1"},0)),"Y","N"))</f>
        <v/>
      </c>
      <c r="F284" s="21" t="str">
        <f t="shared" si="43"/>
        <v/>
      </c>
      <c r="G284" s="21" t="str">
        <f t="shared" si="44"/>
        <v/>
      </c>
      <c r="H284" s="21" t="str">
        <f t="shared" si="45"/>
        <v/>
      </c>
      <c r="I284" s="25" t="str">
        <f t="shared" si="46"/>
        <v/>
      </c>
      <c r="J284" s="25" t="str">
        <f t="shared" si="47"/>
        <v/>
      </c>
      <c r="K284" s="21" t="str">
        <f t="shared" si="48"/>
        <v/>
      </c>
      <c r="L284" s="36" t="str">
        <f t="shared" si="49"/>
        <v/>
      </c>
    </row>
    <row r="285" spans="1:12" x14ac:dyDescent="0.3">
      <c r="A285" s="21" t="str">
        <f t="shared" si="40"/>
        <v/>
      </c>
      <c r="B285" s="21" t="str">
        <f t="shared" si="41"/>
        <v/>
      </c>
      <c r="C285" s="35" t="str">
        <f t="shared" si="42"/>
        <v/>
      </c>
      <c r="D285" s="21" t="str">
        <f>IF($A285="","",IF(COUNTIF(KEVList,$A285)&gt;0,"Y",IF(ISNUMBER(MATCH(UPPER(IFERROR(INDEX(ImpData,ROW()-1,MATCH(Map_KEV,ImpHdr,0))&amp;"","")),{"Y","YES","TRUE","1"},0)),"Y","N")))</f>
        <v/>
      </c>
      <c r="E285" s="21" t="str">
        <f>IF($A285="","",IF(ISNUMBER(MATCH(UPPER(IFERROR(INDEX(ImpData,ROW()-1,MATCH(Map_Expl,ImpHdr,0))&amp;"","")),{"Y","YES","TRUE","1"},0)),"Y","N"))</f>
        <v/>
      </c>
      <c r="F285" s="21" t="str">
        <f t="shared" si="43"/>
        <v/>
      </c>
      <c r="G285" s="21" t="str">
        <f t="shared" si="44"/>
        <v/>
      </c>
      <c r="H285" s="21" t="str">
        <f t="shared" si="45"/>
        <v/>
      </c>
      <c r="I285" s="25" t="str">
        <f t="shared" si="46"/>
        <v/>
      </c>
      <c r="J285" s="25" t="str">
        <f t="shared" si="47"/>
        <v/>
      </c>
      <c r="K285" s="21" t="str">
        <f t="shared" si="48"/>
        <v/>
      </c>
      <c r="L285" s="36" t="str">
        <f t="shared" si="49"/>
        <v/>
      </c>
    </row>
    <row r="286" spans="1:12" x14ac:dyDescent="0.3">
      <c r="A286" s="21" t="str">
        <f t="shared" si="40"/>
        <v/>
      </c>
      <c r="B286" s="21" t="str">
        <f t="shared" si="41"/>
        <v/>
      </c>
      <c r="C286" s="35" t="str">
        <f t="shared" si="42"/>
        <v/>
      </c>
      <c r="D286" s="21" t="str">
        <f>IF($A286="","",IF(COUNTIF(KEVList,$A286)&gt;0,"Y",IF(ISNUMBER(MATCH(UPPER(IFERROR(INDEX(ImpData,ROW()-1,MATCH(Map_KEV,ImpHdr,0))&amp;"","")),{"Y","YES","TRUE","1"},0)),"Y","N")))</f>
        <v/>
      </c>
      <c r="E286" s="21" t="str">
        <f>IF($A286="","",IF(ISNUMBER(MATCH(UPPER(IFERROR(INDEX(ImpData,ROW()-1,MATCH(Map_Expl,ImpHdr,0))&amp;"","")),{"Y","YES","TRUE","1"},0)),"Y","N"))</f>
        <v/>
      </c>
      <c r="F286" s="21" t="str">
        <f t="shared" si="43"/>
        <v/>
      </c>
      <c r="G286" s="21" t="str">
        <f t="shared" si="44"/>
        <v/>
      </c>
      <c r="H286" s="21" t="str">
        <f t="shared" si="45"/>
        <v/>
      </c>
      <c r="I286" s="25" t="str">
        <f t="shared" si="46"/>
        <v/>
      </c>
      <c r="J286" s="25" t="str">
        <f t="shared" si="47"/>
        <v/>
      </c>
      <c r="K286" s="21" t="str">
        <f t="shared" si="48"/>
        <v/>
      </c>
      <c r="L286" s="36" t="str">
        <f t="shared" si="49"/>
        <v/>
      </c>
    </row>
    <row r="287" spans="1:12" x14ac:dyDescent="0.3">
      <c r="A287" s="21" t="str">
        <f t="shared" si="40"/>
        <v/>
      </c>
      <c r="B287" s="21" t="str">
        <f t="shared" si="41"/>
        <v/>
      </c>
      <c r="C287" s="35" t="str">
        <f t="shared" si="42"/>
        <v/>
      </c>
      <c r="D287" s="21" t="str">
        <f>IF($A287="","",IF(COUNTIF(KEVList,$A287)&gt;0,"Y",IF(ISNUMBER(MATCH(UPPER(IFERROR(INDEX(ImpData,ROW()-1,MATCH(Map_KEV,ImpHdr,0))&amp;"","")),{"Y","YES","TRUE","1"},0)),"Y","N")))</f>
        <v/>
      </c>
      <c r="E287" s="21" t="str">
        <f>IF($A287="","",IF(ISNUMBER(MATCH(UPPER(IFERROR(INDEX(ImpData,ROW()-1,MATCH(Map_Expl,ImpHdr,0))&amp;"","")),{"Y","YES","TRUE","1"},0)),"Y","N"))</f>
        <v/>
      </c>
      <c r="F287" s="21" t="str">
        <f t="shared" si="43"/>
        <v/>
      </c>
      <c r="G287" s="21" t="str">
        <f t="shared" si="44"/>
        <v/>
      </c>
      <c r="H287" s="21" t="str">
        <f t="shared" si="45"/>
        <v/>
      </c>
      <c r="I287" s="25" t="str">
        <f t="shared" si="46"/>
        <v/>
      </c>
      <c r="J287" s="25" t="str">
        <f t="shared" si="47"/>
        <v/>
      </c>
      <c r="K287" s="21" t="str">
        <f t="shared" si="48"/>
        <v/>
      </c>
      <c r="L287" s="36" t="str">
        <f t="shared" si="49"/>
        <v/>
      </c>
    </row>
    <row r="288" spans="1:12" x14ac:dyDescent="0.3">
      <c r="A288" s="21" t="str">
        <f t="shared" si="40"/>
        <v/>
      </c>
      <c r="B288" s="21" t="str">
        <f t="shared" si="41"/>
        <v/>
      </c>
      <c r="C288" s="35" t="str">
        <f t="shared" si="42"/>
        <v/>
      </c>
      <c r="D288" s="21" t="str">
        <f>IF($A288="","",IF(COUNTIF(KEVList,$A288)&gt;0,"Y",IF(ISNUMBER(MATCH(UPPER(IFERROR(INDEX(ImpData,ROW()-1,MATCH(Map_KEV,ImpHdr,0))&amp;"","")),{"Y","YES","TRUE","1"},0)),"Y","N")))</f>
        <v/>
      </c>
      <c r="E288" s="21" t="str">
        <f>IF($A288="","",IF(ISNUMBER(MATCH(UPPER(IFERROR(INDEX(ImpData,ROW()-1,MATCH(Map_Expl,ImpHdr,0))&amp;"","")),{"Y","YES","TRUE","1"},0)),"Y","N"))</f>
        <v/>
      </c>
      <c r="F288" s="21" t="str">
        <f t="shared" si="43"/>
        <v/>
      </c>
      <c r="G288" s="21" t="str">
        <f t="shared" si="44"/>
        <v/>
      </c>
      <c r="H288" s="21" t="str">
        <f t="shared" si="45"/>
        <v/>
      </c>
      <c r="I288" s="25" t="str">
        <f t="shared" si="46"/>
        <v/>
      </c>
      <c r="J288" s="25" t="str">
        <f t="shared" si="47"/>
        <v/>
      </c>
      <c r="K288" s="21" t="str">
        <f t="shared" si="48"/>
        <v/>
      </c>
      <c r="L288" s="36" t="str">
        <f t="shared" si="49"/>
        <v/>
      </c>
    </row>
    <row r="289" spans="1:12" x14ac:dyDescent="0.3">
      <c r="A289" s="21" t="str">
        <f t="shared" si="40"/>
        <v/>
      </c>
      <c r="B289" s="21" t="str">
        <f t="shared" si="41"/>
        <v/>
      </c>
      <c r="C289" s="35" t="str">
        <f t="shared" si="42"/>
        <v/>
      </c>
      <c r="D289" s="21" t="str">
        <f>IF($A289="","",IF(COUNTIF(KEVList,$A289)&gt;0,"Y",IF(ISNUMBER(MATCH(UPPER(IFERROR(INDEX(ImpData,ROW()-1,MATCH(Map_KEV,ImpHdr,0))&amp;"","")),{"Y","YES","TRUE","1"},0)),"Y","N")))</f>
        <v/>
      </c>
      <c r="E289" s="21" t="str">
        <f>IF($A289="","",IF(ISNUMBER(MATCH(UPPER(IFERROR(INDEX(ImpData,ROW()-1,MATCH(Map_Expl,ImpHdr,0))&amp;"","")),{"Y","YES","TRUE","1"},0)),"Y","N"))</f>
        <v/>
      </c>
      <c r="F289" s="21" t="str">
        <f t="shared" si="43"/>
        <v/>
      </c>
      <c r="G289" s="21" t="str">
        <f t="shared" si="44"/>
        <v/>
      </c>
      <c r="H289" s="21" t="str">
        <f t="shared" si="45"/>
        <v/>
      </c>
      <c r="I289" s="25" t="str">
        <f t="shared" si="46"/>
        <v/>
      </c>
      <c r="J289" s="25" t="str">
        <f t="shared" si="47"/>
        <v/>
      </c>
      <c r="K289" s="21" t="str">
        <f t="shared" si="48"/>
        <v/>
      </c>
      <c r="L289" s="36" t="str">
        <f t="shared" si="49"/>
        <v/>
      </c>
    </row>
    <row r="290" spans="1:12" x14ac:dyDescent="0.3">
      <c r="A290" s="21" t="str">
        <f t="shared" si="40"/>
        <v/>
      </c>
      <c r="B290" s="21" t="str">
        <f t="shared" si="41"/>
        <v/>
      </c>
      <c r="C290" s="35" t="str">
        <f t="shared" si="42"/>
        <v/>
      </c>
      <c r="D290" s="21" t="str">
        <f>IF($A290="","",IF(COUNTIF(KEVList,$A290)&gt;0,"Y",IF(ISNUMBER(MATCH(UPPER(IFERROR(INDEX(ImpData,ROW()-1,MATCH(Map_KEV,ImpHdr,0))&amp;"","")),{"Y","YES","TRUE","1"},0)),"Y","N")))</f>
        <v/>
      </c>
      <c r="E290" s="21" t="str">
        <f>IF($A290="","",IF(ISNUMBER(MATCH(UPPER(IFERROR(INDEX(ImpData,ROW()-1,MATCH(Map_Expl,ImpHdr,0))&amp;"","")),{"Y","YES","TRUE","1"},0)),"Y","N"))</f>
        <v/>
      </c>
      <c r="F290" s="21" t="str">
        <f t="shared" si="43"/>
        <v/>
      </c>
      <c r="G290" s="21" t="str">
        <f t="shared" si="44"/>
        <v/>
      </c>
      <c r="H290" s="21" t="str">
        <f t="shared" si="45"/>
        <v/>
      </c>
      <c r="I290" s="25" t="str">
        <f t="shared" si="46"/>
        <v/>
      </c>
      <c r="J290" s="25" t="str">
        <f t="shared" si="47"/>
        <v/>
      </c>
      <c r="K290" s="21" t="str">
        <f t="shared" si="48"/>
        <v/>
      </c>
      <c r="L290" s="36" t="str">
        <f t="shared" si="49"/>
        <v/>
      </c>
    </row>
    <row r="291" spans="1:12" x14ac:dyDescent="0.3">
      <c r="A291" s="21" t="str">
        <f t="shared" si="40"/>
        <v/>
      </c>
      <c r="B291" s="21" t="str">
        <f t="shared" si="41"/>
        <v/>
      </c>
      <c r="C291" s="35" t="str">
        <f t="shared" si="42"/>
        <v/>
      </c>
      <c r="D291" s="21" t="str">
        <f>IF($A291="","",IF(COUNTIF(KEVList,$A291)&gt;0,"Y",IF(ISNUMBER(MATCH(UPPER(IFERROR(INDEX(ImpData,ROW()-1,MATCH(Map_KEV,ImpHdr,0))&amp;"","")),{"Y","YES","TRUE","1"},0)),"Y","N")))</f>
        <v/>
      </c>
      <c r="E291" s="21" t="str">
        <f>IF($A291="","",IF(ISNUMBER(MATCH(UPPER(IFERROR(INDEX(ImpData,ROW()-1,MATCH(Map_Expl,ImpHdr,0))&amp;"","")),{"Y","YES","TRUE","1"},0)),"Y","N"))</f>
        <v/>
      </c>
      <c r="F291" s="21" t="str">
        <f t="shared" si="43"/>
        <v/>
      </c>
      <c r="G291" s="21" t="str">
        <f t="shared" si="44"/>
        <v/>
      </c>
      <c r="H291" s="21" t="str">
        <f t="shared" si="45"/>
        <v/>
      </c>
      <c r="I291" s="25" t="str">
        <f t="shared" si="46"/>
        <v/>
      </c>
      <c r="J291" s="25" t="str">
        <f t="shared" si="47"/>
        <v/>
      </c>
      <c r="K291" s="21" t="str">
        <f t="shared" si="48"/>
        <v/>
      </c>
      <c r="L291" s="36" t="str">
        <f t="shared" si="49"/>
        <v/>
      </c>
    </row>
    <row r="292" spans="1:12" x14ac:dyDescent="0.3">
      <c r="A292" s="21" t="str">
        <f t="shared" si="40"/>
        <v/>
      </c>
      <c r="B292" s="21" t="str">
        <f t="shared" si="41"/>
        <v/>
      </c>
      <c r="C292" s="35" t="str">
        <f t="shared" si="42"/>
        <v/>
      </c>
      <c r="D292" s="21" t="str">
        <f>IF($A292="","",IF(COUNTIF(KEVList,$A292)&gt;0,"Y",IF(ISNUMBER(MATCH(UPPER(IFERROR(INDEX(ImpData,ROW()-1,MATCH(Map_KEV,ImpHdr,0))&amp;"","")),{"Y","YES","TRUE","1"},0)),"Y","N")))</f>
        <v/>
      </c>
      <c r="E292" s="21" t="str">
        <f>IF($A292="","",IF(ISNUMBER(MATCH(UPPER(IFERROR(INDEX(ImpData,ROW()-1,MATCH(Map_Expl,ImpHdr,0))&amp;"","")),{"Y","YES","TRUE","1"},0)),"Y","N"))</f>
        <v/>
      </c>
      <c r="F292" s="21" t="str">
        <f t="shared" si="43"/>
        <v/>
      </c>
      <c r="G292" s="21" t="str">
        <f t="shared" si="44"/>
        <v/>
      </c>
      <c r="H292" s="21" t="str">
        <f t="shared" si="45"/>
        <v/>
      </c>
      <c r="I292" s="25" t="str">
        <f t="shared" si="46"/>
        <v/>
      </c>
      <c r="J292" s="25" t="str">
        <f t="shared" si="47"/>
        <v/>
      </c>
      <c r="K292" s="21" t="str">
        <f t="shared" si="48"/>
        <v/>
      </c>
      <c r="L292" s="36" t="str">
        <f t="shared" si="49"/>
        <v/>
      </c>
    </row>
    <row r="293" spans="1:12" x14ac:dyDescent="0.3">
      <c r="A293" s="21" t="str">
        <f t="shared" si="40"/>
        <v/>
      </c>
      <c r="B293" s="21" t="str">
        <f t="shared" si="41"/>
        <v/>
      </c>
      <c r="C293" s="35" t="str">
        <f t="shared" si="42"/>
        <v/>
      </c>
      <c r="D293" s="21" t="str">
        <f>IF($A293="","",IF(COUNTIF(KEVList,$A293)&gt;0,"Y",IF(ISNUMBER(MATCH(UPPER(IFERROR(INDEX(ImpData,ROW()-1,MATCH(Map_KEV,ImpHdr,0))&amp;"","")),{"Y","YES","TRUE","1"},0)),"Y","N")))</f>
        <v/>
      </c>
      <c r="E293" s="21" t="str">
        <f>IF($A293="","",IF(ISNUMBER(MATCH(UPPER(IFERROR(INDEX(ImpData,ROW()-1,MATCH(Map_Expl,ImpHdr,0))&amp;"","")),{"Y","YES","TRUE","1"},0)),"Y","N"))</f>
        <v/>
      </c>
      <c r="F293" s="21" t="str">
        <f t="shared" si="43"/>
        <v/>
      </c>
      <c r="G293" s="21" t="str">
        <f t="shared" si="44"/>
        <v/>
      </c>
      <c r="H293" s="21" t="str">
        <f t="shared" si="45"/>
        <v/>
      </c>
      <c r="I293" s="25" t="str">
        <f t="shared" si="46"/>
        <v/>
      </c>
      <c r="J293" s="25" t="str">
        <f t="shared" si="47"/>
        <v/>
      </c>
      <c r="K293" s="21" t="str">
        <f t="shared" si="48"/>
        <v/>
      </c>
      <c r="L293" s="36" t="str">
        <f t="shared" si="49"/>
        <v/>
      </c>
    </row>
    <row r="294" spans="1:12" x14ac:dyDescent="0.3">
      <c r="A294" s="21" t="str">
        <f t="shared" si="40"/>
        <v/>
      </c>
      <c r="B294" s="21" t="str">
        <f t="shared" si="41"/>
        <v/>
      </c>
      <c r="C294" s="35" t="str">
        <f t="shared" si="42"/>
        <v/>
      </c>
      <c r="D294" s="21" t="str">
        <f>IF($A294="","",IF(COUNTIF(KEVList,$A294)&gt;0,"Y",IF(ISNUMBER(MATCH(UPPER(IFERROR(INDEX(ImpData,ROW()-1,MATCH(Map_KEV,ImpHdr,0))&amp;"","")),{"Y","YES","TRUE","1"},0)),"Y","N")))</f>
        <v/>
      </c>
      <c r="E294" s="21" t="str">
        <f>IF($A294="","",IF(ISNUMBER(MATCH(UPPER(IFERROR(INDEX(ImpData,ROW()-1,MATCH(Map_Expl,ImpHdr,0))&amp;"","")),{"Y","YES","TRUE","1"},0)),"Y","N"))</f>
        <v/>
      </c>
      <c r="F294" s="21" t="str">
        <f t="shared" si="43"/>
        <v/>
      </c>
      <c r="G294" s="21" t="str">
        <f t="shared" si="44"/>
        <v/>
      </c>
      <c r="H294" s="21" t="str">
        <f t="shared" si="45"/>
        <v/>
      </c>
      <c r="I294" s="25" t="str">
        <f t="shared" si="46"/>
        <v/>
      </c>
      <c r="J294" s="25" t="str">
        <f t="shared" si="47"/>
        <v/>
      </c>
      <c r="K294" s="21" t="str">
        <f t="shared" si="48"/>
        <v/>
      </c>
      <c r="L294" s="36" t="str">
        <f t="shared" si="49"/>
        <v/>
      </c>
    </row>
    <row r="295" spans="1:12" x14ac:dyDescent="0.3">
      <c r="A295" s="21" t="str">
        <f t="shared" si="40"/>
        <v/>
      </c>
      <c r="B295" s="21" t="str">
        <f t="shared" si="41"/>
        <v/>
      </c>
      <c r="C295" s="35" t="str">
        <f t="shared" si="42"/>
        <v/>
      </c>
      <c r="D295" s="21" t="str">
        <f>IF($A295="","",IF(COUNTIF(KEVList,$A295)&gt;0,"Y",IF(ISNUMBER(MATCH(UPPER(IFERROR(INDEX(ImpData,ROW()-1,MATCH(Map_KEV,ImpHdr,0))&amp;"","")),{"Y","YES","TRUE","1"},0)),"Y","N")))</f>
        <v/>
      </c>
      <c r="E295" s="21" t="str">
        <f>IF($A295="","",IF(ISNUMBER(MATCH(UPPER(IFERROR(INDEX(ImpData,ROW()-1,MATCH(Map_Expl,ImpHdr,0))&amp;"","")),{"Y","YES","TRUE","1"},0)),"Y","N"))</f>
        <v/>
      </c>
      <c r="F295" s="21" t="str">
        <f t="shared" si="43"/>
        <v/>
      </c>
      <c r="G295" s="21" t="str">
        <f t="shared" si="44"/>
        <v/>
      </c>
      <c r="H295" s="21" t="str">
        <f t="shared" si="45"/>
        <v/>
      </c>
      <c r="I295" s="25" t="str">
        <f t="shared" si="46"/>
        <v/>
      </c>
      <c r="J295" s="25" t="str">
        <f t="shared" si="47"/>
        <v/>
      </c>
      <c r="K295" s="21" t="str">
        <f t="shared" si="48"/>
        <v/>
      </c>
      <c r="L295" s="36" t="str">
        <f t="shared" si="49"/>
        <v/>
      </c>
    </row>
    <row r="296" spans="1:12" x14ac:dyDescent="0.3">
      <c r="A296" s="21" t="str">
        <f t="shared" si="40"/>
        <v/>
      </c>
      <c r="B296" s="21" t="str">
        <f t="shared" si="41"/>
        <v/>
      </c>
      <c r="C296" s="35" t="str">
        <f t="shared" si="42"/>
        <v/>
      </c>
      <c r="D296" s="21" t="str">
        <f>IF($A296="","",IF(COUNTIF(KEVList,$A296)&gt;0,"Y",IF(ISNUMBER(MATCH(UPPER(IFERROR(INDEX(ImpData,ROW()-1,MATCH(Map_KEV,ImpHdr,0))&amp;"","")),{"Y","YES","TRUE","1"},0)),"Y","N")))</f>
        <v/>
      </c>
      <c r="E296" s="21" t="str">
        <f>IF($A296="","",IF(ISNUMBER(MATCH(UPPER(IFERROR(INDEX(ImpData,ROW()-1,MATCH(Map_Expl,ImpHdr,0))&amp;"","")),{"Y","YES","TRUE","1"},0)),"Y","N"))</f>
        <v/>
      </c>
      <c r="F296" s="21" t="str">
        <f t="shared" si="43"/>
        <v/>
      </c>
      <c r="G296" s="21" t="str">
        <f t="shared" si="44"/>
        <v/>
      </c>
      <c r="H296" s="21" t="str">
        <f t="shared" si="45"/>
        <v/>
      </c>
      <c r="I296" s="25" t="str">
        <f t="shared" si="46"/>
        <v/>
      </c>
      <c r="J296" s="25" t="str">
        <f t="shared" si="47"/>
        <v/>
      </c>
      <c r="K296" s="21" t="str">
        <f t="shared" si="48"/>
        <v/>
      </c>
      <c r="L296" s="36" t="str">
        <f t="shared" si="49"/>
        <v/>
      </c>
    </row>
    <row r="297" spans="1:12" x14ac:dyDescent="0.3">
      <c r="A297" s="21" t="str">
        <f t="shared" si="40"/>
        <v/>
      </c>
      <c r="B297" s="21" t="str">
        <f t="shared" si="41"/>
        <v/>
      </c>
      <c r="C297" s="35" t="str">
        <f t="shared" si="42"/>
        <v/>
      </c>
      <c r="D297" s="21" t="str">
        <f>IF($A297="","",IF(COUNTIF(KEVList,$A297)&gt;0,"Y",IF(ISNUMBER(MATCH(UPPER(IFERROR(INDEX(ImpData,ROW()-1,MATCH(Map_KEV,ImpHdr,0))&amp;"","")),{"Y","YES","TRUE","1"},0)),"Y","N")))</f>
        <v/>
      </c>
      <c r="E297" s="21" t="str">
        <f>IF($A297="","",IF(ISNUMBER(MATCH(UPPER(IFERROR(INDEX(ImpData,ROW()-1,MATCH(Map_Expl,ImpHdr,0))&amp;"","")),{"Y","YES","TRUE","1"},0)),"Y","N"))</f>
        <v/>
      </c>
      <c r="F297" s="21" t="str">
        <f t="shared" si="43"/>
        <v/>
      </c>
      <c r="G297" s="21" t="str">
        <f t="shared" si="44"/>
        <v/>
      </c>
      <c r="H297" s="21" t="str">
        <f t="shared" si="45"/>
        <v/>
      </c>
      <c r="I297" s="25" t="str">
        <f t="shared" si="46"/>
        <v/>
      </c>
      <c r="J297" s="25" t="str">
        <f t="shared" si="47"/>
        <v/>
      </c>
      <c r="K297" s="21" t="str">
        <f t="shared" si="48"/>
        <v/>
      </c>
      <c r="L297" s="36" t="str">
        <f t="shared" si="49"/>
        <v/>
      </c>
    </row>
    <row r="298" spans="1:12" x14ac:dyDescent="0.3">
      <c r="A298" s="21" t="str">
        <f t="shared" si="40"/>
        <v/>
      </c>
      <c r="B298" s="21" t="str">
        <f t="shared" si="41"/>
        <v/>
      </c>
      <c r="C298" s="35" t="str">
        <f t="shared" si="42"/>
        <v/>
      </c>
      <c r="D298" s="21" t="str">
        <f>IF($A298="","",IF(COUNTIF(KEVList,$A298)&gt;0,"Y",IF(ISNUMBER(MATCH(UPPER(IFERROR(INDEX(ImpData,ROW()-1,MATCH(Map_KEV,ImpHdr,0))&amp;"","")),{"Y","YES","TRUE","1"},0)),"Y","N")))</f>
        <v/>
      </c>
      <c r="E298" s="21" t="str">
        <f>IF($A298="","",IF(ISNUMBER(MATCH(UPPER(IFERROR(INDEX(ImpData,ROW()-1,MATCH(Map_Expl,ImpHdr,0))&amp;"","")),{"Y","YES","TRUE","1"},0)),"Y","N"))</f>
        <v/>
      </c>
      <c r="F298" s="21" t="str">
        <f t="shared" si="43"/>
        <v/>
      </c>
      <c r="G298" s="21" t="str">
        <f t="shared" si="44"/>
        <v/>
      </c>
      <c r="H298" s="21" t="str">
        <f t="shared" si="45"/>
        <v/>
      </c>
      <c r="I298" s="25" t="str">
        <f t="shared" si="46"/>
        <v/>
      </c>
      <c r="J298" s="25" t="str">
        <f t="shared" si="47"/>
        <v/>
      </c>
      <c r="K298" s="21" t="str">
        <f t="shared" si="48"/>
        <v/>
      </c>
      <c r="L298" s="36" t="str">
        <f t="shared" si="49"/>
        <v/>
      </c>
    </row>
    <row r="299" spans="1:12" x14ac:dyDescent="0.3">
      <c r="A299" s="21" t="str">
        <f t="shared" si="40"/>
        <v/>
      </c>
      <c r="B299" s="21" t="str">
        <f t="shared" si="41"/>
        <v/>
      </c>
      <c r="C299" s="35" t="str">
        <f t="shared" si="42"/>
        <v/>
      </c>
      <c r="D299" s="21" t="str">
        <f>IF($A299="","",IF(COUNTIF(KEVList,$A299)&gt;0,"Y",IF(ISNUMBER(MATCH(UPPER(IFERROR(INDEX(ImpData,ROW()-1,MATCH(Map_KEV,ImpHdr,0))&amp;"","")),{"Y","YES","TRUE","1"},0)),"Y","N")))</f>
        <v/>
      </c>
      <c r="E299" s="21" t="str">
        <f>IF($A299="","",IF(ISNUMBER(MATCH(UPPER(IFERROR(INDEX(ImpData,ROW()-1,MATCH(Map_Expl,ImpHdr,0))&amp;"","")),{"Y","YES","TRUE","1"},0)),"Y","N"))</f>
        <v/>
      </c>
      <c r="F299" s="21" t="str">
        <f t="shared" si="43"/>
        <v/>
      </c>
      <c r="G299" s="21" t="str">
        <f t="shared" si="44"/>
        <v/>
      </c>
      <c r="H299" s="21" t="str">
        <f t="shared" si="45"/>
        <v/>
      </c>
      <c r="I299" s="25" t="str">
        <f t="shared" si="46"/>
        <v/>
      </c>
      <c r="J299" s="25" t="str">
        <f t="shared" si="47"/>
        <v/>
      </c>
      <c r="K299" s="21" t="str">
        <f t="shared" si="48"/>
        <v/>
      </c>
      <c r="L299" s="36" t="str">
        <f t="shared" si="49"/>
        <v/>
      </c>
    </row>
    <row r="300" spans="1:12" x14ac:dyDescent="0.3">
      <c r="A300" s="21" t="str">
        <f t="shared" si="40"/>
        <v/>
      </c>
      <c r="B300" s="21" t="str">
        <f t="shared" si="41"/>
        <v/>
      </c>
      <c r="C300" s="35" t="str">
        <f t="shared" si="42"/>
        <v/>
      </c>
      <c r="D300" s="21" t="str">
        <f>IF($A300="","",IF(COUNTIF(KEVList,$A300)&gt;0,"Y",IF(ISNUMBER(MATCH(UPPER(IFERROR(INDEX(ImpData,ROW()-1,MATCH(Map_KEV,ImpHdr,0))&amp;"","")),{"Y","YES","TRUE","1"},0)),"Y","N")))</f>
        <v/>
      </c>
      <c r="E300" s="21" t="str">
        <f>IF($A300="","",IF(ISNUMBER(MATCH(UPPER(IFERROR(INDEX(ImpData,ROW()-1,MATCH(Map_Expl,ImpHdr,0))&amp;"","")),{"Y","YES","TRUE","1"},0)),"Y","N"))</f>
        <v/>
      </c>
      <c r="F300" s="21" t="str">
        <f t="shared" si="43"/>
        <v/>
      </c>
      <c r="G300" s="21" t="str">
        <f t="shared" si="44"/>
        <v/>
      </c>
      <c r="H300" s="21" t="str">
        <f t="shared" si="45"/>
        <v/>
      </c>
      <c r="I300" s="25" t="str">
        <f t="shared" si="46"/>
        <v/>
      </c>
      <c r="J300" s="25" t="str">
        <f t="shared" si="47"/>
        <v/>
      </c>
      <c r="K300" s="21" t="str">
        <f t="shared" si="48"/>
        <v/>
      </c>
      <c r="L300" s="36" t="str">
        <f t="shared" si="49"/>
        <v/>
      </c>
    </row>
    <row r="301" spans="1:12" x14ac:dyDescent="0.3">
      <c r="A301" s="21" t="str">
        <f t="shared" si="40"/>
        <v/>
      </c>
      <c r="B301" s="21" t="str">
        <f t="shared" si="41"/>
        <v/>
      </c>
      <c r="C301" s="35" t="str">
        <f t="shared" si="42"/>
        <v/>
      </c>
      <c r="D301" s="21" t="str">
        <f>IF($A301="","",IF(COUNTIF(KEVList,$A301)&gt;0,"Y",IF(ISNUMBER(MATCH(UPPER(IFERROR(INDEX(ImpData,ROW()-1,MATCH(Map_KEV,ImpHdr,0))&amp;"","")),{"Y","YES","TRUE","1"},0)),"Y","N")))</f>
        <v/>
      </c>
      <c r="E301" s="21" t="str">
        <f>IF($A301="","",IF(ISNUMBER(MATCH(UPPER(IFERROR(INDEX(ImpData,ROW()-1,MATCH(Map_Expl,ImpHdr,0))&amp;"","")),{"Y","YES","TRUE","1"},0)),"Y","N"))</f>
        <v/>
      </c>
      <c r="F301" s="21" t="str">
        <f t="shared" si="43"/>
        <v/>
      </c>
      <c r="G301" s="21" t="str">
        <f t="shared" si="44"/>
        <v/>
      </c>
      <c r="H301" s="21" t="str">
        <f t="shared" si="45"/>
        <v/>
      </c>
      <c r="I301" s="25" t="str">
        <f t="shared" si="46"/>
        <v/>
      </c>
      <c r="J301" s="25" t="str">
        <f t="shared" si="47"/>
        <v/>
      </c>
      <c r="K301" s="21" t="str">
        <f t="shared" si="48"/>
        <v/>
      </c>
      <c r="L301" s="36" t="str">
        <f t="shared" si="49"/>
        <v/>
      </c>
    </row>
    <row r="302" spans="1:12" x14ac:dyDescent="0.3">
      <c r="A302" s="21" t="str">
        <f t="shared" si="40"/>
        <v/>
      </c>
      <c r="B302" s="21" t="str">
        <f t="shared" si="41"/>
        <v/>
      </c>
      <c r="C302" s="35" t="str">
        <f t="shared" si="42"/>
        <v/>
      </c>
      <c r="D302" s="21" t="str">
        <f>IF($A302="","",IF(COUNTIF(KEVList,$A302)&gt;0,"Y",IF(ISNUMBER(MATCH(UPPER(IFERROR(INDEX(ImpData,ROW()-1,MATCH(Map_KEV,ImpHdr,0))&amp;"","")),{"Y","YES","TRUE","1"},0)),"Y","N")))</f>
        <v/>
      </c>
      <c r="E302" s="21" t="str">
        <f>IF($A302="","",IF(ISNUMBER(MATCH(UPPER(IFERROR(INDEX(ImpData,ROW()-1,MATCH(Map_Expl,ImpHdr,0))&amp;"","")),{"Y","YES","TRUE","1"},0)),"Y","N"))</f>
        <v/>
      </c>
      <c r="F302" s="21" t="str">
        <f t="shared" si="43"/>
        <v/>
      </c>
      <c r="G302" s="21" t="str">
        <f t="shared" si="44"/>
        <v/>
      </c>
      <c r="H302" s="21" t="str">
        <f t="shared" si="45"/>
        <v/>
      </c>
      <c r="I302" s="25" t="str">
        <f t="shared" si="46"/>
        <v/>
      </c>
      <c r="J302" s="25" t="str">
        <f t="shared" si="47"/>
        <v/>
      </c>
      <c r="K302" s="21" t="str">
        <f t="shared" si="48"/>
        <v/>
      </c>
      <c r="L302" s="36" t="str">
        <f t="shared" si="49"/>
        <v/>
      </c>
    </row>
    <row r="303" spans="1:12" x14ac:dyDescent="0.3">
      <c r="A303" s="21" t="str">
        <f t="shared" si="40"/>
        <v/>
      </c>
      <c r="B303" s="21" t="str">
        <f t="shared" si="41"/>
        <v/>
      </c>
      <c r="C303" s="35" t="str">
        <f t="shared" si="42"/>
        <v/>
      </c>
      <c r="D303" s="21" t="str">
        <f>IF($A303="","",IF(COUNTIF(KEVList,$A303)&gt;0,"Y",IF(ISNUMBER(MATCH(UPPER(IFERROR(INDEX(ImpData,ROW()-1,MATCH(Map_KEV,ImpHdr,0))&amp;"","")),{"Y","YES","TRUE","1"},0)),"Y","N")))</f>
        <v/>
      </c>
      <c r="E303" s="21" t="str">
        <f>IF($A303="","",IF(ISNUMBER(MATCH(UPPER(IFERROR(INDEX(ImpData,ROW()-1,MATCH(Map_Expl,ImpHdr,0))&amp;"","")),{"Y","YES","TRUE","1"},0)),"Y","N"))</f>
        <v/>
      </c>
      <c r="F303" s="21" t="str">
        <f t="shared" si="43"/>
        <v/>
      </c>
      <c r="G303" s="21" t="str">
        <f t="shared" si="44"/>
        <v/>
      </c>
      <c r="H303" s="21" t="str">
        <f t="shared" si="45"/>
        <v/>
      </c>
      <c r="I303" s="25" t="str">
        <f t="shared" si="46"/>
        <v/>
      </c>
      <c r="J303" s="25" t="str">
        <f t="shared" si="47"/>
        <v/>
      </c>
      <c r="K303" s="21" t="str">
        <f t="shared" si="48"/>
        <v/>
      </c>
      <c r="L303" s="36" t="str">
        <f t="shared" si="49"/>
        <v/>
      </c>
    </row>
    <row r="304" spans="1:12" x14ac:dyDescent="0.3">
      <c r="A304" s="21" t="str">
        <f t="shared" si="40"/>
        <v/>
      </c>
      <c r="B304" s="21" t="str">
        <f t="shared" si="41"/>
        <v/>
      </c>
      <c r="C304" s="35" t="str">
        <f t="shared" si="42"/>
        <v/>
      </c>
      <c r="D304" s="21" t="str">
        <f>IF($A304="","",IF(COUNTIF(KEVList,$A304)&gt;0,"Y",IF(ISNUMBER(MATCH(UPPER(IFERROR(INDEX(ImpData,ROW()-1,MATCH(Map_KEV,ImpHdr,0))&amp;"","")),{"Y","YES","TRUE","1"},0)),"Y","N")))</f>
        <v/>
      </c>
      <c r="E304" s="21" t="str">
        <f>IF($A304="","",IF(ISNUMBER(MATCH(UPPER(IFERROR(INDEX(ImpData,ROW()-1,MATCH(Map_Expl,ImpHdr,0))&amp;"","")),{"Y","YES","TRUE","1"},0)),"Y","N"))</f>
        <v/>
      </c>
      <c r="F304" s="21" t="str">
        <f t="shared" si="43"/>
        <v/>
      </c>
      <c r="G304" s="21" t="str">
        <f t="shared" si="44"/>
        <v/>
      </c>
      <c r="H304" s="21" t="str">
        <f t="shared" si="45"/>
        <v/>
      </c>
      <c r="I304" s="25" t="str">
        <f t="shared" si="46"/>
        <v/>
      </c>
      <c r="J304" s="25" t="str">
        <f t="shared" si="47"/>
        <v/>
      </c>
      <c r="K304" s="21" t="str">
        <f t="shared" si="48"/>
        <v/>
      </c>
      <c r="L304" s="36" t="str">
        <f t="shared" si="49"/>
        <v/>
      </c>
    </row>
    <row r="305" spans="1:12" x14ac:dyDescent="0.3">
      <c r="A305" s="21" t="str">
        <f t="shared" si="40"/>
        <v/>
      </c>
      <c r="B305" s="21" t="str">
        <f t="shared" si="41"/>
        <v/>
      </c>
      <c r="C305" s="35" t="str">
        <f t="shared" si="42"/>
        <v/>
      </c>
      <c r="D305" s="21" t="str">
        <f>IF($A305="","",IF(COUNTIF(KEVList,$A305)&gt;0,"Y",IF(ISNUMBER(MATCH(UPPER(IFERROR(INDEX(ImpData,ROW()-1,MATCH(Map_KEV,ImpHdr,0))&amp;"","")),{"Y","YES","TRUE","1"},0)),"Y","N")))</f>
        <v/>
      </c>
      <c r="E305" s="21" t="str">
        <f>IF($A305="","",IF(ISNUMBER(MATCH(UPPER(IFERROR(INDEX(ImpData,ROW()-1,MATCH(Map_Expl,ImpHdr,0))&amp;"","")),{"Y","YES","TRUE","1"},0)),"Y","N"))</f>
        <v/>
      </c>
      <c r="F305" s="21" t="str">
        <f t="shared" si="43"/>
        <v/>
      </c>
      <c r="G305" s="21" t="str">
        <f t="shared" si="44"/>
        <v/>
      </c>
      <c r="H305" s="21" t="str">
        <f t="shared" si="45"/>
        <v/>
      </c>
      <c r="I305" s="25" t="str">
        <f t="shared" si="46"/>
        <v/>
      </c>
      <c r="J305" s="25" t="str">
        <f t="shared" si="47"/>
        <v/>
      </c>
      <c r="K305" s="21" t="str">
        <f t="shared" si="48"/>
        <v/>
      </c>
      <c r="L305" s="36" t="str">
        <f t="shared" si="49"/>
        <v/>
      </c>
    </row>
    <row r="306" spans="1:12" x14ac:dyDescent="0.3">
      <c r="A306" s="21" t="str">
        <f t="shared" si="40"/>
        <v/>
      </c>
      <c r="B306" s="21" t="str">
        <f t="shared" si="41"/>
        <v/>
      </c>
      <c r="C306" s="35" t="str">
        <f t="shared" si="42"/>
        <v/>
      </c>
      <c r="D306" s="21" t="str">
        <f>IF($A306="","",IF(COUNTIF(KEVList,$A306)&gt;0,"Y",IF(ISNUMBER(MATCH(UPPER(IFERROR(INDEX(ImpData,ROW()-1,MATCH(Map_KEV,ImpHdr,0))&amp;"","")),{"Y","YES","TRUE","1"},0)),"Y","N")))</f>
        <v/>
      </c>
      <c r="E306" s="21" t="str">
        <f>IF($A306="","",IF(ISNUMBER(MATCH(UPPER(IFERROR(INDEX(ImpData,ROW()-1,MATCH(Map_Expl,ImpHdr,0))&amp;"","")),{"Y","YES","TRUE","1"},0)),"Y","N"))</f>
        <v/>
      </c>
      <c r="F306" s="21" t="str">
        <f t="shared" si="43"/>
        <v/>
      </c>
      <c r="G306" s="21" t="str">
        <f t="shared" si="44"/>
        <v/>
      </c>
      <c r="H306" s="21" t="str">
        <f t="shared" si="45"/>
        <v/>
      </c>
      <c r="I306" s="25" t="str">
        <f t="shared" si="46"/>
        <v/>
      </c>
      <c r="J306" s="25" t="str">
        <f t="shared" si="47"/>
        <v/>
      </c>
      <c r="K306" s="21" t="str">
        <f t="shared" si="48"/>
        <v/>
      </c>
      <c r="L306" s="36" t="str">
        <f t="shared" si="49"/>
        <v/>
      </c>
    </row>
    <row r="307" spans="1:12" x14ac:dyDescent="0.3">
      <c r="A307" s="21" t="str">
        <f t="shared" si="40"/>
        <v/>
      </c>
      <c r="B307" s="21" t="str">
        <f t="shared" si="41"/>
        <v/>
      </c>
      <c r="C307" s="35" t="str">
        <f t="shared" si="42"/>
        <v/>
      </c>
      <c r="D307" s="21" t="str">
        <f>IF($A307="","",IF(COUNTIF(KEVList,$A307)&gt;0,"Y",IF(ISNUMBER(MATCH(UPPER(IFERROR(INDEX(ImpData,ROW()-1,MATCH(Map_KEV,ImpHdr,0))&amp;"","")),{"Y","YES","TRUE","1"},0)),"Y","N")))</f>
        <v/>
      </c>
      <c r="E307" s="21" t="str">
        <f>IF($A307="","",IF(ISNUMBER(MATCH(UPPER(IFERROR(INDEX(ImpData,ROW()-1,MATCH(Map_Expl,ImpHdr,0))&amp;"","")),{"Y","YES","TRUE","1"},0)),"Y","N"))</f>
        <v/>
      </c>
      <c r="F307" s="21" t="str">
        <f t="shared" si="43"/>
        <v/>
      </c>
      <c r="G307" s="21" t="str">
        <f t="shared" si="44"/>
        <v/>
      </c>
      <c r="H307" s="21" t="str">
        <f t="shared" si="45"/>
        <v/>
      </c>
      <c r="I307" s="25" t="str">
        <f t="shared" si="46"/>
        <v/>
      </c>
      <c r="J307" s="25" t="str">
        <f t="shared" si="47"/>
        <v/>
      </c>
      <c r="K307" s="21" t="str">
        <f t="shared" si="48"/>
        <v/>
      </c>
      <c r="L307" s="36" t="str">
        <f t="shared" si="49"/>
        <v/>
      </c>
    </row>
    <row r="308" spans="1:12" x14ac:dyDescent="0.3">
      <c r="A308" s="21" t="str">
        <f t="shared" si="40"/>
        <v/>
      </c>
      <c r="B308" s="21" t="str">
        <f t="shared" si="41"/>
        <v/>
      </c>
      <c r="C308" s="35" t="str">
        <f t="shared" si="42"/>
        <v/>
      </c>
      <c r="D308" s="21" t="str">
        <f>IF($A308="","",IF(COUNTIF(KEVList,$A308)&gt;0,"Y",IF(ISNUMBER(MATCH(UPPER(IFERROR(INDEX(ImpData,ROW()-1,MATCH(Map_KEV,ImpHdr,0))&amp;"","")),{"Y","YES","TRUE","1"},0)),"Y","N")))</f>
        <v/>
      </c>
      <c r="E308" s="21" t="str">
        <f>IF($A308="","",IF(ISNUMBER(MATCH(UPPER(IFERROR(INDEX(ImpData,ROW()-1,MATCH(Map_Expl,ImpHdr,0))&amp;"","")),{"Y","YES","TRUE","1"},0)),"Y","N"))</f>
        <v/>
      </c>
      <c r="F308" s="21" t="str">
        <f t="shared" si="43"/>
        <v/>
      </c>
      <c r="G308" s="21" t="str">
        <f t="shared" si="44"/>
        <v/>
      </c>
      <c r="H308" s="21" t="str">
        <f t="shared" si="45"/>
        <v/>
      </c>
      <c r="I308" s="25" t="str">
        <f t="shared" si="46"/>
        <v/>
      </c>
      <c r="J308" s="25" t="str">
        <f t="shared" si="47"/>
        <v/>
      </c>
      <c r="K308" s="21" t="str">
        <f t="shared" si="48"/>
        <v/>
      </c>
      <c r="L308" s="36" t="str">
        <f t="shared" si="49"/>
        <v/>
      </c>
    </row>
    <row r="309" spans="1:12" x14ac:dyDescent="0.3">
      <c r="A309" s="21" t="str">
        <f t="shared" si="40"/>
        <v/>
      </c>
      <c r="B309" s="21" t="str">
        <f t="shared" si="41"/>
        <v/>
      </c>
      <c r="C309" s="35" t="str">
        <f t="shared" si="42"/>
        <v/>
      </c>
      <c r="D309" s="21" t="str">
        <f>IF($A309="","",IF(COUNTIF(KEVList,$A309)&gt;0,"Y",IF(ISNUMBER(MATCH(UPPER(IFERROR(INDEX(ImpData,ROW()-1,MATCH(Map_KEV,ImpHdr,0))&amp;"","")),{"Y","YES","TRUE","1"},0)),"Y","N")))</f>
        <v/>
      </c>
      <c r="E309" s="21" t="str">
        <f>IF($A309="","",IF(ISNUMBER(MATCH(UPPER(IFERROR(INDEX(ImpData,ROW()-1,MATCH(Map_Expl,ImpHdr,0))&amp;"","")),{"Y","YES","TRUE","1"},0)),"Y","N"))</f>
        <v/>
      </c>
      <c r="F309" s="21" t="str">
        <f t="shared" si="43"/>
        <v/>
      </c>
      <c r="G309" s="21" t="str">
        <f t="shared" si="44"/>
        <v/>
      </c>
      <c r="H309" s="21" t="str">
        <f t="shared" si="45"/>
        <v/>
      </c>
      <c r="I309" s="25" t="str">
        <f t="shared" si="46"/>
        <v/>
      </c>
      <c r="J309" s="25" t="str">
        <f t="shared" si="47"/>
        <v/>
      </c>
      <c r="K309" s="21" t="str">
        <f t="shared" si="48"/>
        <v/>
      </c>
      <c r="L309" s="36" t="str">
        <f t="shared" si="49"/>
        <v/>
      </c>
    </row>
    <row r="310" spans="1:12" x14ac:dyDescent="0.3">
      <c r="A310" s="21" t="str">
        <f t="shared" si="40"/>
        <v/>
      </c>
      <c r="B310" s="21" t="str">
        <f t="shared" si="41"/>
        <v/>
      </c>
      <c r="C310" s="35" t="str">
        <f t="shared" si="42"/>
        <v/>
      </c>
      <c r="D310" s="21" t="str">
        <f>IF($A310="","",IF(COUNTIF(KEVList,$A310)&gt;0,"Y",IF(ISNUMBER(MATCH(UPPER(IFERROR(INDEX(ImpData,ROW()-1,MATCH(Map_KEV,ImpHdr,0))&amp;"","")),{"Y","YES","TRUE","1"},0)),"Y","N")))</f>
        <v/>
      </c>
      <c r="E310" s="21" t="str">
        <f>IF($A310="","",IF(ISNUMBER(MATCH(UPPER(IFERROR(INDEX(ImpData,ROW()-1,MATCH(Map_Expl,ImpHdr,0))&amp;"","")),{"Y","YES","TRUE","1"},0)),"Y","N"))</f>
        <v/>
      </c>
      <c r="F310" s="21" t="str">
        <f t="shared" si="43"/>
        <v/>
      </c>
      <c r="G310" s="21" t="str">
        <f t="shared" si="44"/>
        <v/>
      </c>
      <c r="H310" s="21" t="str">
        <f t="shared" si="45"/>
        <v/>
      </c>
      <c r="I310" s="25" t="str">
        <f t="shared" si="46"/>
        <v/>
      </c>
      <c r="J310" s="25" t="str">
        <f t="shared" si="47"/>
        <v/>
      </c>
      <c r="K310" s="21" t="str">
        <f t="shared" si="48"/>
        <v/>
      </c>
      <c r="L310" s="36" t="str">
        <f t="shared" si="49"/>
        <v/>
      </c>
    </row>
    <row r="311" spans="1:12" x14ac:dyDescent="0.3">
      <c r="A311" s="21" t="str">
        <f t="shared" si="40"/>
        <v/>
      </c>
      <c r="B311" s="21" t="str">
        <f t="shared" si="41"/>
        <v/>
      </c>
      <c r="C311" s="35" t="str">
        <f t="shared" si="42"/>
        <v/>
      </c>
      <c r="D311" s="21" t="str">
        <f>IF($A311="","",IF(COUNTIF(KEVList,$A311)&gt;0,"Y",IF(ISNUMBER(MATCH(UPPER(IFERROR(INDEX(ImpData,ROW()-1,MATCH(Map_KEV,ImpHdr,0))&amp;"","")),{"Y","YES","TRUE","1"},0)),"Y","N")))</f>
        <v/>
      </c>
      <c r="E311" s="21" t="str">
        <f>IF($A311="","",IF(ISNUMBER(MATCH(UPPER(IFERROR(INDEX(ImpData,ROW()-1,MATCH(Map_Expl,ImpHdr,0))&amp;"","")),{"Y","YES","TRUE","1"},0)),"Y","N"))</f>
        <v/>
      </c>
      <c r="F311" s="21" t="str">
        <f t="shared" si="43"/>
        <v/>
      </c>
      <c r="G311" s="21" t="str">
        <f t="shared" si="44"/>
        <v/>
      </c>
      <c r="H311" s="21" t="str">
        <f t="shared" si="45"/>
        <v/>
      </c>
      <c r="I311" s="25" t="str">
        <f t="shared" si="46"/>
        <v/>
      </c>
      <c r="J311" s="25" t="str">
        <f t="shared" si="47"/>
        <v/>
      </c>
      <c r="K311" s="21" t="str">
        <f t="shared" si="48"/>
        <v/>
      </c>
      <c r="L311" s="36" t="str">
        <f t="shared" si="49"/>
        <v/>
      </c>
    </row>
    <row r="312" spans="1:12" x14ac:dyDescent="0.3">
      <c r="A312" s="21" t="str">
        <f t="shared" si="40"/>
        <v/>
      </c>
      <c r="B312" s="21" t="str">
        <f t="shared" si="41"/>
        <v/>
      </c>
      <c r="C312" s="35" t="str">
        <f t="shared" si="42"/>
        <v/>
      </c>
      <c r="D312" s="21" t="str">
        <f>IF($A312="","",IF(COUNTIF(KEVList,$A312)&gt;0,"Y",IF(ISNUMBER(MATCH(UPPER(IFERROR(INDEX(ImpData,ROW()-1,MATCH(Map_KEV,ImpHdr,0))&amp;"","")),{"Y","YES","TRUE","1"},0)),"Y","N")))</f>
        <v/>
      </c>
      <c r="E312" s="21" t="str">
        <f>IF($A312="","",IF(ISNUMBER(MATCH(UPPER(IFERROR(INDEX(ImpData,ROW()-1,MATCH(Map_Expl,ImpHdr,0))&amp;"","")),{"Y","YES","TRUE","1"},0)),"Y","N"))</f>
        <v/>
      </c>
      <c r="F312" s="21" t="str">
        <f t="shared" si="43"/>
        <v/>
      </c>
      <c r="G312" s="21" t="str">
        <f t="shared" si="44"/>
        <v/>
      </c>
      <c r="H312" s="21" t="str">
        <f t="shared" si="45"/>
        <v/>
      </c>
      <c r="I312" s="25" t="str">
        <f t="shared" si="46"/>
        <v/>
      </c>
      <c r="J312" s="25" t="str">
        <f t="shared" si="47"/>
        <v/>
      </c>
      <c r="K312" s="21" t="str">
        <f t="shared" si="48"/>
        <v/>
      </c>
      <c r="L312" s="36" t="str">
        <f t="shared" si="49"/>
        <v/>
      </c>
    </row>
    <row r="313" spans="1:12" x14ac:dyDescent="0.3">
      <c r="A313" s="21" t="str">
        <f t="shared" si="40"/>
        <v/>
      </c>
      <c r="B313" s="21" t="str">
        <f t="shared" si="41"/>
        <v/>
      </c>
      <c r="C313" s="35" t="str">
        <f t="shared" si="42"/>
        <v/>
      </c>
      <c r="D313" s="21" t="str">
        <f>IF($A313="","",IF(COUNTIF(KEVList,$A313)&gt;0,"Y",IF(ISNUMBER(MATCH(UPPER(IFERROR(INDEX(ImpData,ROW()-1,MATCH(Map_KEV,ImpHdr,0))&amp;"","")),{"Y","YES","TRUE","1"},0)),"Y","N")))</f>
        <v/>
      </c>
      <c r="E313" s="21" t="str">
        <f>IF($A313="","",IF(ISNUMBER(MATCH(UPPER(IFERROR(INDEX(ImpData,ROW()-1,MATCH(Map_Expl,ImpHdr,0))&amp;"","")),{"Y","YES","TRUE","1"},0)),"Y","N"))</f>
        <v/>
      </c>
      <c r="F313" s="21" t="str">
        <f t="shared" si="43"/>
        <v/>
      </c>
      <c r="G313" s="21" t="str">
        <f t="shared" si="44"/>
        <v/>
      </c>
      <c r="H313" s="21" t="str">
        <f t="shared" si="45"/>
        <v/>
      </c>
      <c r="I313" s="25" t="str">
        <f t="shared" si="46"/>
        <v/>
      </c>
      <c r="J313" s="25" t="str">
        <f t="shared" si="47"/>
        <v/>
      </c>
      <c r="K313" s="21" t="str">
        <f t="shared" si="48"/>
        <v/>
      </c>
      <c r="L313" s="36" t="str">
        <f t="shared" si="49"/>
        <v/>
      </c>
    </row>
    <row r="314" spans="1:12" x14ac:dyDescent="0.3">
      <c r="A314" s="21" t="str">
        <f t="shared" si="40"/>
        <v/>
      </c>
      <c r="B314" s="21" t="str">
        <f t="shared" si="41"/>
        <v/>
      </c>
      <c r="C314" s="35" t="str">
        <f t="shared" si="42"/>
        <v/>
      </c>
      <c r="D314" s="21" t="str">
        <f>IF($A314="","",IF(COUNTIF(KEVList,$A314)&gt;0,"Y",IF(ISNUMBER(MATCH(UPPER(IFERROR(INDEX(ImpData,ROW()-1,MATCH(Map_KEV,ImpHdr,0))&amp;"","")),{"Y","YES","TRUE","1"},0)),"Y","N")))</f>
        <v/>
      </c>
      <c r="E314" s="21" t="str">
        <f>IF($A314="","",IF(ISNUMBER(MATCH(UPPER(IFERROR(INDEX(ImpData,ROW()-1,MATCH(Map_Expl,ImpHdr,0))&amp;"","")),{"Y","YES","TRUE","1"},0)),"Y","N"))</f>
        <v/>
      </c>
      <c r="F314" s="21" t="str">
        <f t="shared" si="43"/>
        <v/>
      </c>
      <c r="G314" s="21" t="str">
        <f t="shared" si="44"/>
        <v/>
      </c>
      <c r="H314" s="21" t="str">
        <f t="shared" si="45"/>
        <v/>
      </c>
      <c r="I314" s="25" t="str">
        <f t="shared" si="46"/>
        <v/>
      </c>
      <c r="J314" s="25" t="str">
        <f t="shared" si="47"/>
        <v/>
      </c>
      <c r="K314" s="21" t="str">
        <f t="shared" si="48"/>
        <v/>
      </c>
      <c r="L314" s="36" t="str">
        <f t="shared" si="49"/>
        <v/>
      </c>
    </row>
    <row r="315" spans="1:12" x14ac:dyDescent="0.3">
      <c r="A315" s="21" t="str">
        <f t="shared" si="40"/>
        <v/>
      </c>
      <c r="B315" s="21" t="str">
        <f t="shared" si="41"/>
        <v/>
      </c>
      <c r="C315" s="35" t="str">
        <f t="shared" si="42"/>
        <v/>
      </c>
      <c r="D315" s="21" t="str">
        <f>IF($A315="","",IF(COUNTIF(KEVList,$A315)&gt;0,"Y",IF(ISNUMBER(MATCH(UPPER(IFERROR(INDEX(ImpData,ROW()-1,MATCH(Map_KEV,ImpHdr,0))&amp;"","")),{"Y","YES","TRUE","1"},0)),"Y","N")))</f>
        <v/>
      </c>
      <c r="E315" s="21" t="str">
        <f>IF($A315="","",IF(ISNUMBER(MATCH(UPPER(IFERROR(INDEX(ImpData,ROW()-1,MATCH(Map_Expl,ImpHdr,0))&amp;"","")),{"Y","YES","TRUE","1"},0)),"Y","N"))</f>
        <v/>
      </c>
      <c r="F315" s="21" t="str">
        <f t="shared" si="43"/>
        <v/>
      </c>
      <c r="G315" s="21" t="str">
        <f t="shared" si="44"/>
        <v/>
      </c>
      <c r="H315" s="21" t="str">
        <f t="shared" si="45"/>
        <v/>
      </c>
      <c r="I315" s="25" t="str">
        <f t="shared" si="46"/>
        <v/>
      </c>
      <c r="J315" s="25" t="str">
        <f t="shared" si="47"/>
        <v/>
      </c>
      <c r="K315" s="21" t="str">
        <f t="shared" si="48"/>
        <v/>
      </c>
      <c r="L315" s="36" t="str">
        <f t="shared" si="49"/>
        <v/>
      </c>
    </row>
    <row r="316" spans="1:12" x14ac:dyDescent="0.3">
      <c r="A316" s="21" t="str">
        <f t="shared" si="40"/>
        <v/>
      </c>
      <c r="B316" s="21" t="str">
        <f t="shared" si="41"/>
        <v/>
      </c>
      <c r="C316" s="35" t="str">
        <f t="shared" si="42"/>
        <v/>
      </c>
      <c r="D316" s="21" t="str">
        <f>IF($A316="","",IF(COUNTIF(KEVList,$A316)&gt;0,"Y",IF(ISNUMBER(MATCH(UPPER(IFERROR(INDEX(ImpData,ROW()-1,MATCH(Map_KEV,ImpHdr,0))&amp;"","")),{"Y","YES","TRUE","1"},0)),"Y","N")))</f>
        <v/>
      </c>
      <c r="E316" s="21" t="str">
        <f>IF($A316="","",IF(ISNUMBER(MATCH(UPPER(IFERROR(INDEX(ImpData,ROW()-1,MATCH(Map_Expl,ImpHdr,0))&amp;"","")),{"Y","YES","TRUE","1"},0)),"Y","N"))</f>
        <v/>
      </c>
      <c r="F316" s="21" t="str">
        <f t="shared" si="43"/>
        <v/>
      </c>
      <c r="G316" s="21" t="str">
        <f t="shared" si="44"/>
        <v/>
      </c>
      <c r="H316" s="21" t="str">
        <f t="shared" si="45"/>
        <v/>
      </c>
      <c r="I316" s="25" t="str">
        <f t="shared" si="46"/>
        <v/>
      </c>
      <c r="J316" s="25" t="str">
        <f t="shared" si="47"/>
        <v/>
      </c>
      <c r="K316" s="21" t="str">
        <f t="shared" si="48"/>
        <v/>
      </c>
      <c r="L316" s="36" t="str">
        <f t="shared" si="49"/>
        <v/>
      </c>
    </row>
    <row r="317" spans="1:12" x14ac:dyDescent="0.3">
      <c r="A317" s="21" t="str">
        <f t="shared" si="40"/>
        <v/>
      </c>
      <c r="B317" s="21" t="str">
        <f t="shared" si="41"/>
        <v/>
      </c>
      <c r="C317" s="35" t="str">
        <f t="shared" si="42"/>
        <v/>
      </c>
      <c r="D317" s="21" t="str">
        <f>IF($A317="","",IF(COUNTIF(KEVList,$A317)&gt;0,"Y",IF(ISNUMBER(MATCH(UPPER(IFERROR(INDEX(ImpData,ROW()-1,MATCH(Map_KEV,ImpHdr,0))&amp;"","")),{"Y","YES","TRUE","1"},0)),"Y","N")))</f>
        <v/>
      </c>
      <c r="E317" s="21" t="str">
        <f>IF($A317="","",IF(ISNUMBER(MATCH(UPPER(IFERROR(INDEX(ImpData,ROW()-1,MATCH(Map_Expl,ImpHdr,0))&amp;"","")),{"Y","YES","TRUE","1"},0)),"Y","N"))</f>
        <v/>
      </c>
      <c r="F317" s="21" t="str">
        <f t="shared" si="43"/>
        <v/>
      </c>
      <c r="G317" s="21" t="str">
        <f t="shared" si="44"/>
        <v/>
      </c>
      <c r="H317" s="21" t="str">
        <f t="shared" si="45"/>
        <v/>
      </c>
      <c r="I317" s="25" t="str">
        <f t="shared" si="46"/>
        <v/>
      </c>
      <c r="J317" s="25" t="str">
        <f t="shared" si="47"/>
        <v/>
      </c>
      <c r="K317" s="21" t="str">
        <f t="shared" si="48"/>
        <v/>
      </c>
      <c r="L317" s="36" t="str">
        <f t="shared" si="49"/>
        <v/>
      </c>
    </row>
    <row r="318" spans="1:12" x14ac:dyDescent="0.3">
      <c r="A318" s="21" t="str">
        <f t="shared" si="40"/>
        <v/>
      </c>
      <c r="B318" s="21" t="str">
        <f t="shared" si="41"/>
        <v/>
      </c>
      <c r="C318" s="35" t="str">
        <f t="shared" si="42"/>
        <v/>
      </c>
      <c r="D318" s="21" t="str">
        <f>IF($A318="","",IF(COUNTIF(KEVList,$A318)&gt;0,"Y",IF(ISNUMBER(MATCH(UPPER(IFERROR(INDEX(ImpData,ROW()-1,MATCH(Map_KEV,ImpHdr,0))&amp;"","")),{"Y","YES","TRUE","1"},0)),"Y","N")))</f>
        <v/>
      </c>
      <c r="E318" s="21" t="str">
        <f>IF($A318="","",IF(ISNUMBER(MATCH(UPPER(IFERROR(INDEX(ImpData,ROW()-1,MATCH(Map_Expl,ImpHdr,0))&amp;"","")),{"Y","YES","TRUE","1"},0)),"Y","N"))</f>
        <v/>
      </c>
      <c r="F318" s="21" t="str">
        <f t="shared" si="43"/>
        <v/>
      </c>
      <c r="G318" s="21" t="str">
        <f t="shared" si="44"/>
        <v/>
      </c>
      <c r="H318" s="21" t="str">
        <f t="shared" si="45"/>
        <v/>
      </c>
      <c r="I318" s="25" t="str">
        <f t="shared" si="46"/>
        <v/>
      </c>
      <c r="J318" s="25" t="str">
        <f t="shared" si="47"/>
        <v/>
      </c>
      <c r="K318" s="21" t="str">
        <f t="shared" si="48"/>
        <v/>
      </c>
      <c r="L318" s="36" t="str">
        <f t="shared" si="49"/>
        <v/>
      </c>
    </row>
    <row r="319" spans="1:12" x14ac:dyDescent="0.3">
      <c r="A319" s="21" t="str">
        <f t="shared" si="40"/>
        <v/>
      </c>
      <c r="B319" s="21" t="str">
        <f t="shared" si="41"/>
        <v/>
      </c>
      <c r="C319" s="35" t="str">
        <f t="shared" si="42"/>
        <v/>
      </c>
      <c r="D319" s="21" t="str">
        <f>IF($A319="","",IF(COUNTIF(KEVList,$A319)&gt;0,"Y",IF(ISNUMBER(MATCH(UPPER(IFERROR(INDEX(ImpData,ROW()-1,MATCH(Map_KEV,ImpHdr,0))&amp;"","")),{"Y","YES","TRUE","1"},0)),"Y","N")))</f>
        <v/>
      </c>
      <c r="E319" s="21" t="str">
        <f>IF($A319="","",IF(ISNUMBER(MATCH(UPPER(IFERROR(INDEX(ImpData,ROW()-1,MATCH(Map_Expl,ImpHdr,0))&amp;"","")),{"Y","YES","TRUE","1"},0)),"Y","N"))</f>
        <v/>
      </c>
      <c r="F319" s="21" t="str">
        <f t="shared" si="43"/>
        <v/>
      </c>
      <c r="G319" s="21" t="str">
        <f t="shared" si="44"/>
        <v/>
      </c>
      <c r="H319" s="21" t="str">
        <f t="shared" si="45"/>
        <v/>
      </c>
      <c r="I319" s="25" t="str">
        <f t="shared" si="46"/>
        <v/>
      </c>
      <c r="J319" s="25" t="str">
        <f t="shared" si="47"/>
        <v/>
      </c>
      <c r="K319" s="21" t="str">
        <f t="shared" si="48"/>
        <v/>
      </c>
      <c r="L319" s="36" t="str">
        <f t="shared" si="49"/>
        <v/>
      </c>
    </row>
    <row r="320" spans="1:12" x14ac:dyDescent="0.3">
      <c r="A320" s="21" t="str">
        <f t="shared" si="40"/>
        <v/>
      </c>
      <c r="B320" s="21" t="str">
        <f t="shared" si="41"/>
        <v/>
      </c>
      <c r="C320" s="35" t="str">
        <f t="shared" si="42"/>
        <v/>
      </c>
      <c r="D320" s="21" t="str">
        <f>IF($A320="","",IF(COUNTIF(KEVList,$A320)&gt;0,"Y",IF(ISNUMBER(MATCH(UPPER(IFERROR(INDEX(ImpData,ROW()-1,MATCH(Map_KEV,ImpHdr,0))&amp;"","")),{"Y","YES","TRUE","1"},0)),"Y","N")))</f>
        <v/>
      </c>
      <c r="E320" s="21" t="str">
        <f>IF($A320="","",IF(ISNUMBER(MATCH(UPPER(IFERROR(INDEX(ImpData,ROW()-1,MATCH(Map_Expl,ImpHdr,0))&amp;"","")),{"Y","YES","TRUE","1"},0)),"Y","N"))</f>
        <v/>
      </c>
      <c r="F320" s="21" t="str">
        <f t="shared" si="43"/>
        <v/>
      </c>
      <c r="G320" s="21" t="str">
        <f t="shared" si="44"/>
        <v/>
      </c>
      <c r="H320" s="21" t="str">
        <f t="shared" si="45"/>
        <v/>
      </c>
      <c r="I320" s="25" t="str">
        <f t="shared" si="46"/>
        <v/>
      </c>
      <c r="J320" s="25" t="str">
        <f t="shared" si="47"/>
        <v/>
      </c>
      <c r="K320" s="21" t="str">
        <f t="shared" si="48"/>
        <v/>
      </c>
      <c r="L320" s="36" t="str">
        <f t="shared" si="49"/>
        <v/>
      </c>
    </row>
    <row r="321" spans="1:12" x14ac:dyDescent="0.3">
      <c r="A321" s="21" t="str">
        <f t="shared" si="40"/>
        <v/>
      </c>
      <c r="B321" s="21" t="str">
        <f t="shared" si="41"/>
        <v/>
      </c>
      <c r="C321" s="35" t="str">
        <f t="shared" si="42"/>
        <v/>
      </c>
      <c r="D321" s="21" t="str">
        <f>IF($A321="","",IF(COUNTIF(KEVList,$A321)&gt;0,"Y",IF(ISNUMBER(MATCH(UPPER(IFERROR(INDEX(ImpData,ROW()-1,MATCH(Map_KEV,ImpHdr,0))&amp;"","")),{"Y","YES","TRUE","1"},0)),"Y","N")))</f>
        <v/>
      </c>
      <c r="E321" s="21" t="str">
        <f>IF($A321="","",IF(ISNUMBER(MATCH(UPPER(IFERROR(INDEX(ImpData,ROW()-1,MATCH(Map_Expl,ImpHdr,0))&amp;"","")),{"Y","YES","TRUE","1"},0)),"Y","N"))</f>
        <v/>
      </c>
      <c r="F321" s="21" t="str">
        <f t="shared" si="43"/>
        <v/>
      </c>
      <c r="G321" s="21" t="str">
        <f t="shared" si="44"/>
        <v/>
      </c>
      <c r="H321" s="21" t="str">
        <f t="shared" si="45"/>
        <v/>
      </c>
      <c r="I321" s="25" t="str">
        <f t="shared" si="46"/>
        <v/>
      </c>
      <c r="J321" s="25" t="str">
        <f t="shared" si="47"/>
        <v/>
      </c>
      <c r="K321" s="21" t="str">
        <f t="shared" si="48"/>
        <v/>
      </c>
      <c r="L321" s="36" t="str">
        <f t="shared" si="49"/>
        <v/>
      </c>
    </row>
    <row r="322" spans="1:12" x14ac:dyDescent="0.3">
      <c r="A322" s="21" t="str">
        <f t="shared" ref="A322:A385" si="50">IFERROR(IF(INDEX(ImpData,ROW()-1,MATCH(Map_CVE,ImpHdr,0))="","",INDEX(ImpData,ROW()-1,MATCH(Map_CVE,ImpHdr,0))),"")</f>
        <v/>
      </c>
      <c r="B322" s="21" t="str">
        <f t="shared" ref="B322:B385" si="51">IF($A322="","",IFERROR(VALUE(INDEX(ImpData,ROW()-1,MATCH(Map_CVSS,ImpHdr,0))),""))</f>
        <v/>
      </c>
      <c r="C322" s="35" t="str">
        <f t="shared" ref="C322:C385" si="52">IF($A322="","",IFERROR(VALUE(INDEX(ImpData,ROW()-1,MATCH(Map_EPSS,ImpHdr,0))),IFERROR(VLOOKUP($A322,EPSSList,2,FALSE),"")))</f>
        <v/>
      </c>
      <c r="D322" s="21" t="str">
        <f>IF($A322="","",IF(COUNTIF(KEVList,$A322)&gt;0,"Y",IF(ISNUMBER(MATCH(UPPER(IFERROR(INDEX(ImpData,ROW()-1,MATCH(Map_KEV,ImpHdr,0))&amp;"","")),{"Y","YES","TRUE","1"},0)),"Y","N")))</f>
        <v/>
      </c>
      <c r="E322" s="21" t="str">
        <f>IF($A322="","",IF(ISNUMBER(MATCH(UPPER(IFERROR(INDEX(ImpData,ROW()-1,MATCH(Map_Expl,ImpHdr,0))&amp;"","")),{"Y","YES","TRUE","1"},0)),"Y","N"))</f>
        <v/>
      </c>
      <c r="F322" s="21" t="str">
        <f t="shared" ref="F322:F385" si="53">IF($A322="","",IFERROR(VLOOKUP($K322,AssetList,2,FALSE),""))</f>
        <v/>
      </c>
      <c r="G322" s="21" t="str">
        <f t="shared" ref="G322:G385" si="54">IF($A322="","",IFERROR(VLOOKUP($K322,AssetList,3,FALSE),""))</f>
        <v/>
      </c>
      <c r="H322" s="21" t="str">
        <f t="shared" ref="H322:H385" si="55">IF($A322="","","N")</f>
        <v/>
      </c>
      <c r="I322" s="25" t="str">
        <f t="shared" ref="I322:I385" si="56">IF($A322="","",IFERROR(IF(INDEX(ImpData,ROW()-1,MATCH(Map_First,ImpHdr,0))="","",INDEX(ImpData,ROW()-1,MATCH(Map_First,ImpHdr,0))+0),""))</f>
        <v/>
      </c>
      <c r="J322" s="25" t="str">
        <f t="shared" ref="J322:J385" si="57">IF($A322="","",IFERROR(IF(INDEX(ImpData,ROW()-1,MATCH(Map_Fixed,ImpHdr,0))="","",INDEX(ImpData,ROW()-1,MATCH(Map_Fixed,ImpHdr,0))+0),""))</f>
        <v/>
      </c>
      <c r="K322" s="21" t="str">
        <f t="shared" ref="K322:K385" si="58">IF($A322="","",IFERROR(INDEX(ImpData,ROW()-1,MATCH(Map_Host,ImpHdr,0)),""))</f>
        <v/>
      </c>
      <c r="L322" s="36" t="str">
        <f t="shared" ref="L322:L385" si="59">IF($A322="","",IF($K322="","No asset column mapped",IF(OR($F322="",$G322=""),"Add to Assets tab: "&amp;$K322,IF($B322="","CVSS missing",""))))</f>
        <v/>
      </c>
    </row>
    <row r="323" spans="1:12" x14ac:dyDescent="0.3">
      <c r="A323" s="21" t="str">
        <f t="shared" si="50"/>
        <v/>
      </c>
      <c r="B323" s="21" t="str">
        <f t="shared" si="51"/>
        <v/>
      </c>
      <c r="C323" s="35" t="str">
        <f t="shared" si="52"/>
        <v/>
      </c>
      <c r="D323" s="21" t="str">
        <f>IF($A323="","",IF(COUNTIF(KEVList,$A323)&gt;0,"Y",IF(ISNUMBER(MATCH(UPPER(IFERROR(INDEX(ImpData,ROW()-1,MATCH(Map_KEV,ImpHdr,0))&amp;"","")),{"Y","YES","TRUE","1"},0)),"Y","N")))</f>
        <v/>
      </c>
      <c r="E323" s="21" t="str">
        <f>IF($A323="","",IF(ISNUMBER(MATCH(UPPER(IFERROR(INDEX(ImpData,ROW()-1,MATCH(Map_Expl,ImpHdr,0))&amp;"","")),{"Y","YES","TRUE","1"},0)),"Y","N"))</f>
        <v/>
      </c>
      <c r="F323" s="21" t="str">
        <f t="shared" si="53"/>
        <v/>
      </c>
      <c r="G323" s="21" t="str">
        <f t="shared" si="54"/>
        <v/>
      </c>
      <c r="H323" s="21" t="str">
        <f t="shared" si="55"/>
        <v/>
      </c>
      <c r="I323" s="25" t="str">
        <f t="shared" si="56"/>
        <v/>
      </c>
      <c r="J323" s="25" t="str">
        <f t="shared" si="57"/>
        <v/>
      </c>
      <c r="K323" s="21" t="str">
        <f t="shared" si="58"/>
        <v/>
      </c>
      <c r="L323" s="36" t="str">
        <f t="shared" si="59"/>
        <v/>
      </c>
    </row>
    <row r="324" spans="1:12" x14ac:dyDescent="0.3">
      <c r="A324" s="21" t="str">
        <f t="shared" si="50"/>
        <v/>
      </c>
      <c r="B324" s="21" t="str">
        <f t="shared" si="51"/>
        <v/>
      </c>
      <c r="C324" s="35" t="str">
        <f t="shared" si="52"/>
        <v/>
      </c>
      <c r="D324" s="21" t="str">
        <f>IF($A324="","",IF(COUNTIF(KEVList,$A324)&gt;0,"Y",IF(ISNUMBER(MATCH(UPPER(IFERROR(INDEX(ImpData,ROW()-1,MATCH(Map_KEV,ImpHdr,0))&amp;"","")),{"Y","YES","TRUE","1"},0)),"Y","N")))</f>
        <v/>
      </c>
      <c r="E324" s="21" t="str">
        <f>IF($A324="","",IF(ISNUMBER(MATCH(UPPER(IFERROR(INDEX(ImpData,ROW()-1,MATCH(Map_Expl,ImpHdr,0))&amp;"","")),{"Y","YES","TRUE","1"},0)),"Y","N"))</f>
        <v/>
      </c>
      <c r="F324" s="21" t="str">
        <f t="shared" si="53"/>
        <v/>
      </c>
      <c r="G324" s="21" t="str">
        <f t="shared" si="54"/>
        <v/>
      </c>
      <c r="H324" s="21" t="str">
        <f t="shared" si="55"/>
        <v/>
      </c>
      <c r="I324" s="25" t="str">
        <f t="shared" si="56"/>
        <v/>
      </c>
      <c r="J324" s="25" t="str">
        <f t="shared" si="57"/>
        <v/>
      </c>
      <c r="K324" s="21" t="str">
        <f t="shared" si="58"/>
        <v/>
      </c>
      <c r="L324" s="36" t="str">
        <f t="shared" si="59"/>
        <v/>
      </c>
    </row>
    <row r="325" spans="1:12" x14ac:dyDescent="0.3">
      <c r="A325" s="21" t="str">
        <f t="shared" si="50"/>
        <v/>
      </c>
      <c r="B325" s="21" t="str">
        <f t="shared" si="51"/>
        <v/>
      </c>
      <c r="C325" s="35" t="str">
        <f t="shared" si="52"/>
        <v/>
      </c>
      <c r="D325" s="21" t="str">
        <f>IF($A325="","",IF(COUNTIF(KEVList,$A325)&gt;0,"Y",IF(ISNUMBER(MATCH(UPPER(IFERROR(INDEX(ImpData,ROW()-1,MATCH(Map_KEV,ImpHdr,0))&amp;"","")),{"Y","YES","TRUE","1"},0)),"Y","N")))</f>
        <v/>
      </c>
      <c r="E325" s="21" t="str">
        <f>IF($A325="","",IF(ISNUMBER(MATCH(UPPER(IFERROR(INDEX(ImpData,ROW()-1,MATCH(Map_Expl,ImpHdr,0))&amp;"","")),{"Y","YES","TRUE","1"},0)),"Y","N"))</f>
        <v/>
      </c>
      <c r="F325" s="21" t="str">
        <f t="shared" si="53"/>
        <v/>
      </c>
      <c r="G325" s="21" t="str">
        <f t="shared" si="54"/>
        <v/>
      </c>
      <c r="H325" s="21" t="str">
        <f t="shared" si="55"/>
        <v/>
      </c>
      <c r="I325" s="25" t="str">
        <f t="shared" si="56"/>
        <v/>
      </c>
      <c r="J325" s="25" t="str">
        <f t="shared" si="57"/>
        <v/>
      </c>
      <c r="K325" s="21" t="str">
        <f t="shared" si="58"/>
        <v/>
      </c>
      <c r="L325" s="36" t="str">
        <f t="shared" si="59"/>
        <v/>
      </c>
    </row>
    <row r="326" spans="1:12" x14ac:dyDescent="0.3">
      <c r="A326" s="21" t="str">
        <f t="shared" si="50"/>
        <v/>
      </c>
      <c r="B326" s="21" t="str">
        <f t="shared" si="51"/>
        <v/>
      </c>
      <c r="C326" s="35" t="str">
        <f t="shared" si="52"/>
        <v/>
      </c>
      <c r="D326" s="21" t="str">
        <f>IF($A326="","",IF(COUNTIF(KEVList,$A326)&gt;0,"Y",IF(ISNUMBER(MATCH(UPPER(IFERROR(INDEX(ImpData,ROW()-1,MATCH(Map_KEV,ImpHdr,0))&amp;"","")),{"Y","YES","TRUE","1"},0)),"Y","N")))</f>
        <v/>
      </c>
      <c r="E326" s="21" t="str">
        <f>IF($A326="","",IF(ISNUMBER(MATCH(UPPER(IFERROR(INDEX(ImpData,ROW()-1,MATCH(Map_Expl,ImpHdr,0))&amp;"","")),{"Y","YES","TRUE","1"},0)),"Y","N"))</f>
        <v/>
      </c>
      <c r="F326" s="21" t="str">
        <f t="shared" si="53"/>
        <v/>
      </c>
      <c r="G326" s="21" t="str">
        <f t="shared" si="54"/>
        <v/>
      </c>
      <c r="H326" s="21" t="str">
        <f t="shared" si="55"/>
        <v/>
      </c>
      <c r="I326" s="25" t="str">
        <f t="shared" si="56"/>
        <v/>
      </c>
      <c r="J326" s="25" t="str">
        <f t="shared" si="57"/>
        <v/>
      </c>
      <c r="K326" s="21" t="str">
        <f t="shared" si="58"/>
        <v/>
      </c>
      <c r="L326" s="36" t="str">
        <f t="shared" si="59"/>
        <v/>
      </c>
    </row>
    <row r="327" spans="1:12" x14ac:dyDescent="0.3">
      <c r="A327" s="21" t="str">
        <f t="shared" si="50"/>
        <v/>
      </c>
      <c r="B327" s="21" t="str">
        <f t="shared" si="51"/>
        <v/>
      </c>
      <c r="C327" s="35" t="str">
        <f t="shared" si="52"/>
        <v/>
      </c>
      <c r="D327" s="21" t="str">
        <f>IF($A327="","",IF(COUNTIF(KEVList,$A327)&gt;0,"Y",IF(ISNUMBER(MATCH(UPPER(IFERROR(INDEX(ImpData,ROW()-1,MATCH(Map_KEV,ImpHdr,0))&amp;"","")),{"Y","YES","TRUE","1"},0)),"Y","N")))</f>
        <v/>
      </c>
      <c r="E327" s="21" t="str">
        <f>IF($A327="","",IF(ISNUMBER(MATCH(UPPER(IFERROR(INDEX(ImpData,ROW()-1,MATCH(Map_Expl,ImpHdr,0))&amp;"","")),{"Y","YES","TRUE","1"},0)),"Y","N"))</f>
        <v/>
      </c>
      <c r="F327" s="21" t="str">
        <f t="shared" si="53"/>
        <v/>
      </c>
      <c r="G327" s="21" t="str">
        <f t="shared" si="54"/>
        <v/>
      </c>
      <c r="H327" s="21" t="str">
        <f t="shared" si="55"/>
        <v/>
      </c>
      <c r="I327" s="25" t="str">
        <f t="shared" si="56"/>
        <v/>
      </c>
      <c r="J327" s="25" t="str">
        <f t="shared" si="57"/>
        <v/>
      </c>
      <c r="K327" s="21" t="str">
        <f t="shared" si="58"/>
        <v/>
      </c>
      <c r="L327" s="36" t="str">
        <f t="shared" si="59"/>
        <v/>
      </c>
    </row>
    <row r="328" spans="1:12" x14ac:dyDescent="0.3">
      <c r="A328" s="21" t="str">
        <f t="shared" si="50"/>
        <v/>
      </c>
      <c r="B328" s="21" t="str">
        <f t="shared" si="51"/>
        <v/>
      </c>
      <c r="C328" s="35" t="str">
        <f t="shared" si="52"/>
        <v/>
      </c>
      <c r="D328" s="21" t="str">
        <f>IF($A328="","",IF(COUNTIF(KEVList,$A328)&gt;0,"Y",IF(ISNUMBER(MATCH(UPPER(IFERROR(INDEX(ImpData,ROW()-1,MATCH(Map_KEV,ImpHdr,0))&amp;"","")),{"Y","YES","TRUE","1"},0)),"Y","N")))</f>
        <v/>
      </c>
      <c r="E328" s="21" t="str">
        <f>IF($A328="","",IF(ISNUMBER(MATCH(UPPER(IFERROR(INDEX(ImpData,ROW()-1,MATCH(Map_Expl,ImpHdr,0))&amp;"","")),{"Y","YES","TRUE","1"},0)),"Y","N"))</f>
        <v/>
      </c>
      <c r="F328" s="21" t="str">
        <f t="shared" si="53"/>
        <v/>
      </c>
      <c r="G328" s="21" t="str">
        <f t="shared" si="54"/>
        <v/>
      </c>
      <c r="H328" s="21" t="str">
        <f t="shared" si="55"/>
        <v/>
      </c>
      <c r="I328" s="25" t="str">
        <f t="shared" si="56"/>
        <v/>
      </c>
      <c r="J328" s="25" t="str">
        <f t="shared" si="57"/>
        <v/>
      </c>
      <c r="K328" s="21" t="str">
        <f t="shared" si="58"/>
        <v/>
      </c>
      <c r="L328" s="36" t="str">
        <f t="shared" si="59"/>
        <v/>
      </c>
    </row>
    <row r="329" spans="1:12" x14ac:dyDescent="0.3">
      <c r="A329" s="21" t="str">
        <f t="shared" si="50"/>
        <v/>
      </c>
      <c r="B329" s="21" t="str">
        <f t="shared" si="51"/>
        <v/>
      </c>
      <c r="C329" s="35" t="str">
        <f t="shared" si="52"/>
        <v/>
      </c>
      <c r="D329" s="21" t="str">
        <f>IF($A329="","",IF(COUNTIF(KEVList,$A329)&gt;0,"Y",IF(ISNUMBER(MATCH(UPPER(IFERROR(INDEX(ImpData,ROW()-1,MATCH(Map_KEV,ImpHdr,0))&amp;"","")),{"Y","YES","TRUE","1"},0)),"Y","N")))</f>
        <v/>
      </c>
      <c r="E329" s="21" t="str">
        <f>IF($A329="","",IF(ISNUMBER(MATCH(UPPER(IFERROR(INDEX(ImpData,ROW()-1,MATCH(Map_Expl,ImpHdr,0))&amp;"","")),{"Y","YES","TRUE","1"},0)),"Y","N"))</f>
        <v/>
      </c>
      <c r="F329" s="21" t="str">
        <f t="shared" si="53"/>
        <v/>
      </c>
      <c r="G329" s="21" t="str">
        <f t="shared" si="54"/>
        <v/>
      </c>
      <c r="H329" s="21" t="str">
        <f t="shared" si="55"/>
        <v/>
      </c>
      <c r="I329" s="25" t="str">
        <f t="shared" si="56"/>
        <v/>
      </c>
      <c r="J329" s="25" t="str">
        <f t="shared" si="57"/>
        <v/>
      </c>
      <c r="K329" s="21" t="str">
        <f t="shared" si="58"/>
        <v/>
      </c>
      <c r="L329" s="36" t="str">
        <f t="shared" si="59"/>
        <v/>
      </c>
    </row>
    <row r="330" spans="1:12" x14ac:dyDescent="0.3">
      <c r="A330" s="21" t="str">
        <f t="shared" si="50"/>
        <v/>
      </c>
      <c r="B330" s="21" t="str">
        <f t="shared" si="51"/>
        <v/>
      </c>
      <c r="C330" s="35" t="str">
        <f t="shared" si="52"/>
        <v/>
      </c>
      <c r="D330" s="21" t="str">
        <f>IF($A330="","",IF(COUNTIF(KEVList,$A330)&gt;0,"Y",IF(ISNUMBER(MATCH(UPPER(IFERROR(INDEX(ImpData,ROW()-1,MATCH(Map_KEV,ImpHdr,0))&amp;"","")),{"Y","YES","TRUE","1"},0)),"Y","N")))</f>
        <v/>
      </c>
      <c r="E330" s="21" t="str">
        <f>IF($A330="","",IF(ISNUMBER(MATCH(UPPER(IFERROR(INDEX(ImpData,ROW()-1,MATCH(Map_Expl,ImpHdr,0))&amp;"","")),{"Y","YES","TRUE","1"},0)),"Y","N"))</f>
        <v/>
      </c>
      <c r="F330" s="21" t="str">
        <f t="shared" si="53"/>
        <v/>
      </c>
      <c r="G330" s="21" t="str">
        <f t="shared" si="54"/>
        <v/>
      </c>
      <c r="H330" s="21" t="str">
        <f t="shared" si="55"/>
        <v/>
      </c>
      <c r="I330" s="25" t="str">
        <f t="shared" si="56"/>
        <v/>
      </c>
      <c r="J330" s="25" t="str">
        <f t="shared" si="57"/>
        <v/>
      </c>
      <c r="K330" s="21" t="str">
        <f t="shared" si="58"/>
        <v/>
      </c>
      <c r="L330" s="36" t="str">
        <f t="shared" si="59"/>
        <v/>
      </c>
    </row>
    <row r="331" spans="1:12" x14ac:dyDescent="0.3">
      <c r="A331" s="21" t="str">
        <f t="shared" si="50"/>
        <v/>
      </c>
      <c r="B331" s="21" t="str">
        <f t="shared" si="51"/>
        <v/>
      </c>
      <c r="C331" s="35" t="str">
        <f t="shared" si="52"/>
        <v/>
      </c>
      <c r="D331" s="21" t="str">
        <f>IF($A331="","",IF(COUNTIF(KEVList,$A331)&gt;0,"Y",IF(ISNUMBER(MATCH(UPPER(IFERROR(INDEX(ImpData,ROW()-1,MATCH(Map_KEV,ImpHdr,0))&amp;"","")),{"Y","YES","TRUE","1"},0)),"Y","N")))</f>
        <v/>
      </c>
      <c r="E331" s="21" t="str">
        <f>IF($A331="","",IF(ISNUMBER(MATCH(UPPER(IFERROR(INDEX(ImpData,ROW()-1,MATCH(Map_Expl,ImpHdr,0))&amp;"","")),{"Y","YES","TRUE","1"},0)),"Y","N"))</f>
        <v/>
      </c>
      <c r="F331" s="21" t="str">
        <f t="shared" si="53"/>
        <v/>
      </c>
      <c r="G331" s="21" t="str">
        <f t="shared" si="54"/>
        <v/>
      </c>
      <c r="H331" s="21" t="str">
        <f t="shared" si="55"/>
        <v/>
      </c>
      <c r="I331" s="25" t="str">
        <f t="shared" si="56"/>
        <v/>
      </c>
      <c r="J331" s="25" t="str">
        <f t="shared" si="57"/>
        <v/>
      </c>
      <c r="K331" s="21" t="str">
        <f t="shared" si="58"/>
        <v/>
      </c>
      <c r="L331" s="36" t="str">
        <f t="shared" si="59"/>
        <v/>
      </c>
    </row>
    <row r="332" spans="1:12" x14ac:dyDescent="0.3">
      <c r="A332" s="21" t="str">
        <f t="shared" si="50"/>
        <v/>
      </c>
      <c r="B332" s="21" t="str">
        <f t="shared" si="51"/>
        <v/>
      </c>
      <c r="C332" s="35" t="str">
        <f t="shared" si="52"/>
        <v/>
      </c>
      <c r="D332" s="21" t="str">
        <f>IF($A332="","",IF(COUNTIF(KEVList,$A332)&gt;0,"Y",IF(ISNUMBER(MATCH(UPPER(IFERROR(INDEX(ImpData,ROW()-1,MATCH(Map_KEV,ImpHdr,0))&amp;"","")),{"Y","YES","TRUE","1"},0)),"Y","N")))</f>
        <v/>
      </c>
      <c r="E332" s="21" t="str">
        <f>IF($A332="","",IF(ISNUMBER(MATCH(UPPER(IFERROR(INDEX(ImpData,ROW()-1,MATCH(Map_Expl,ImpHdr,0))&amp;"","")),{"Y","YES","TRUE","1"},0)),"Y","N"))</f>
        <v/>
      </c>
      <c r="F332" s="21" t="str">
        <f t="shared" si="53"/>
        <v/>
      </c>
      <c r="G332" s="21" t="str">
        <f t="shared" si="54"/>
        <v/>
      </c>
      <c r="H332" s="21" t="str">
        <f t="shared" si="55"/>
        <v/>
      </c>
      <c r="I332" s="25" t="str">
        <f t="shared" si="56"/>
        <v/>
      </c>
      <c r="J332" s="25" t="str">
        <f t="shared" si="57"/>
        <v/>
      </c>
      <c r="K332" s="21" t="str">
        <f t="shared" si="58"/>
        <v/>
      </c>
      <c r="L332" s="36" t="str">
        <f t="shared" si="59"/>
        <v/>
      </c>
    </row>
    <row r="333" spans="1:12" x14ac:dyDescent="0.3">
      <c r="A333" s="21" t="str">
        <f t="shared" si="50"/>
        <v/>
      </c>
      <c r="B333" s="21" t="str">
        <f t="shared" si="51"/>
        <v/>
      </c>
      <c r="C333" s="35" t="str">
        <f t="shared" si="52"/>
        <v/>
      </c>
      <c r="D333" s="21" t="str">
        <f>IF($A333="","",IF(COUNTIF(KEVList,$A333)&gt;0,"Y",IF(ISNUMBER(MATCH(UPPER(IFERROR(INDEX(ImpData,ROW()-1,MATCH(Map_KEV,ImpHdr,0))&amp;"","")),{"Y","YES","TRUE","1"},0)),"Y","N")))</f>
        <v/>
      </c>
      <c r="E333" s="21" t="str">
        <f>IF($A333="","",IF(ISNUMBER(MATCH(UPPER(IFERROR(INDEX(ImpData,ROW()-1,MATCH(Map_Expl,ImpHdr,0))&amp;"","")),{"Y","YES","TRUE","1"},0)),"Y","N"))</f>
        <v/>
      </c>
      <c r="F333" s="21" t="str">
        <f t="shared" si="53"/>
        <v/>
      </c>
      <c r="G333" s="21" t="str">
        <f t="shared" si="54"/>
        <v/>
      </c>
      <c r="H333" s="21" t="str">
        <f t="shared" si="55"/>
        <v/>
      </c>
      <c r="I333" s="25" t="str">
        <f t="shared" si="56"/>
        <v/>
      </c>
      <c r="J333" s="25" t="str">
        <f t="shared" si="57"/>
        <v/>
      </c>
      <c r="K333" s="21" t="str">
        <f t="shared" si="58"/>
        <v/>
      </c>
      <c r="L333" s="36" t="str">
        <f t="shared" si="59"/>
        <v/>
      </c>
    </row>
    <row r="334" spans="1:12" x14ac:dyDescent="0.3">
      <c r="A334" s="21" t="str">
        <f t="shared" si="50"/>
        <v/>
      </c>
      <c r="B334" s="21" t="str">
        <f t="shared" si="51"/>
        <v/>
      </c>
      <c r="C334" s="35" t="str">
        <f t="shared" si="52"/>
        <v/>
      </c>
      <c r="D334" s="21" t="str">
        <f>IF($A334="","",IF(COUNTIF(KEVList,$A334)&gt;0,"Y",IF(ISNUMBER(MATCH(UPPER(IFERROR(INDEX(ImpData,ROW()-1,MATCH(Map_KEV,ImpHdr,0))&amp;"","")),{"Y","YES","TRUE","1"},0)),"Y","N")))</f>
        <v/>
      </c>
      <c r="E334" s="21" t="str">
        <f>IF($A334="","",IF(ISNUMBER(MATCH(UPPER(IFERROR(INDEX(ImpData,ROW()-1,MATCH(Map_Expl,ImpHdr,0))&amp;"","")),{"Y","YES","TRUE","1"},0)),"Y","N"))</f>
        <v/>
      </c>
      <c r="F334" s="21" t="str">
        <f t="shared" si="53"/>
        <v/>
      </c>
      <c r="G334" s="21" t="str">
        <f t="shared" si="54"/>
        <v/>
      </c>
      <c r="H334" s="21" t="str">
        <f t="shared" si="55"/>
        <v/>
      </c>
      <c r="I334" s="25" t="str">
        <f t="shared" si="56"/>
        <v/>
      </c>
      <c r="J334" s="25" t="str">
        <f t="shared" si="57"/>
        <v/>
      </c>
      <c r="K334" s="21" t="str">
        <f t="shared" si="58"/>
        <v/>
      </c>
      <c r="L334" s="36" t="str">
        <f t="shared" si="59"/>
        <v/>
      </c>
    </row>
    <row r="335" spans="1:12" x14ac:dyDescent="0.3">
      <c r="A335" s="21" t="str">
        <f t="shared" si="50"/>
        <v/>
      </c>
      <c r="B335" s="21" t="str">
        <f t="shared" si="51"/>
        <v/>
      </c>
      <c r="C335" s="35" t="str">
        <f t="shared" si="52"/>
        <v/>
      </c>
      <c r="D335" s="21" t="str">
        <f>IF($A335="","",IF(COUNTIF(KEVList,$A335)&gt;0,"Y",IF(ISNUMBER(MATCH(UPPER(IFERROR(INDEX(ImpData,ROW()-1,MATCH(Map_KEV,ImpHdr,0))&amp;"","")),{"Y","YES","TRUE","1"},0)),"Y","N")))</f>
        <v/>
      </c>
      <c r="E335" s="21" t="str">
        <f>IF($A335="","",IF(ISNUMBER(MATCH(UPPER(IFERROR(INDEX(ImpData,ROW()-1,MATCH(Map_Expl,ImpHdr,0))&amp;"","")),{"Y","YES","TRUE","1"},0)),"Y","N"))</f>
        <v/>
      </c>
      <c r="F335" s="21" t="str">
        <f t="shared" si="53"/>
        <v/>
      </c>
      <c r="G335" s="21" t="str">
        <f t="shared" si="54"/>
        <v/>
      </c>
      <c r="H335" s="21" t="str">
        <f t="shared" si="55"/>
        <v/>
      </c>
      <c r="I335" s="25" t="str">
        <f t="shared" si="56"/>
        <v/>
      </c>
      <c r="J335" s="25" t="str">
        <f t="shared" si="57"/>
        <v/>
      </c>
      <c r="K335" s="21" t="str">
        <f t="shared" si="58"/>
        <v/>
      </c>
      <c r="L335" s="36" t="str">
        <f t="shared" si="59"/>
        <v/>
      </c>
    </row>
    <row r="336" spans="1:12" x14ac:dyDescent="0.3">
      <c r="A336" s="21" t="str">
        <f t="shared" si="50"/>
        <v/>
      </c>
      <c r="B336" s="21" t="str">
        <f t="shared" si="51"/>
        <v/>
      </c>
      <c r="C336" s="35" t="str">
        <f t="shared" si="52"/>
        <v/>
      </c>
      <c r="D336" s="21" t="str">
        <f>IF($A336="","",IF(COUNTIF(KEVList,$A336)&gt;0,"Y",IF(ISNUMBER(MATCH(UPPER(IFERROR(INDEX(ImpData,ROW()-1,MATCH(Map_KEV,ImpHdr,0))&amp;"","")),{"Y","YES","TRUE","1"},0)),"Y","N")))</f>
        <v/>
      </c>
      <c r="E336" s="21" t="str">
        <f>IF($A336="","",IF(ISNUMBER(MATCH(UPPER(IFERROR(INDEX(ImpData,ROW()-1,MATCH(Map_Expl,ImpHdr,0))&amp;"","")),{"Y","YES","TRUE","1"},0)),"Y","N"))</f>
        <v/>
      </c>
      <c r="F336" s="21" t="str">
        <f t="shared" si="53"/>
        <v/>
      </c>
      <c r="G336" s="21" t="str">
        <f t="shared" si="54"/>
        <v/>
      </c>
      <c r="H336" s="21" t="str">
        <f t="shared" si="55"/>
        <v/>
      </c>
      <c r="I336" s="25" t="str">
        <f t="shared" si="56"/>
        <v/>
      </c>
      <c r="J336" s="25" t="str">
        <f t="shared" si="57"/>
        <v/>
      </c>
      <c r="K336" s="21" t="str">
        <f t="shared" si="58"/>
        <v/>
      </c>
      <c r="L336" s="36" t="str">
        <f t="shared" si="59"/>
        <v/>
      </c>
    </row>
    <row r="337" spans="1:12" x14ac:dyDescent="0.3">
      <c r="A337" s="21" t="str">
        <f t="shared" si="50"/>
        <v/>
      </c>
      <c r="B337" s="21" t="str">
        <f t="shared" si="51"/>
        <v/>
      </c>
      <c r="C337" s="35" t="str">
        <f t="shared" si="52"/>
        <v/>
      </c>
      <c r="D337" s="21" t="str">
        <f>IF($A337="","",IF(COUNTIF(KEVList,$A337)&gt;0,"Y",IF(ISNUMBER(MATCH(UPPER(IFERROR(INDEX(ImpData,ROW()-1,MATCH(Map_KEV,ImpHdr,0))&amp;"","")),{"Y","YES","TRUE","1"},0)),"Y","N")))</f>
        <v/>
      </c>
      <c r="E337" s="21" t="str">
        <f>IF($A337="","",IF(ISNUMBER(MATCH(UPPER(IFERROR(INDEX(ImpData,ROW()-1,MATCH(Map_Expl,ImpHdr,0))&amp;"","")),{"Y","YES","TRUE","1"},0)),"Y","N"))</f>
        <v/>
      </c>
      <c r="F337" s="21" t="str">
        <f t="shared" si="53"/>
        <v/>
      </c>
      <c r="G337" s="21" t="str">
        <f t="shared" si="54"/>
        <v/>
      </c>
      <c r="H337" s="21" t="str">
        <f t="shared" si="55"/>
        <v/>
      </c>
      <c r="I337" s="25" t="str">
        <f t="shared" si="56"/>
        <v/>
      </c>
      <c r="J337" s="25" t="str">
        <f t="shared" si="57"/>
        <v/>
      </c>
      <c r="K337" s="21" t="str">
        <f t="shared" si="58"/>
        <v/>
      </c>
      <c r="L337" s="36" t="str">
        <f t="shared" si="59"/>
        <v/>
      </c>
    </row>
    <row r="338" spans="1:12" x14ac:dyDescent="0.3">
      <c r="A338" s="21" t="str">
        <f t="shared" si="50"/>
        <v/>
      </c>
      <c r="B338" s="21" t="str">
        <f t="shared" si="51"/>
        <v/>
      </c>
      <c r="C338" s="35" t="str">
        <f t="shared" si="52"/>
        <v/>
      </c>
      <c r="D338" s="21" t="str">
        <f>IF($A338="","",IF(COUNTIF(KEVList,$A338)&gt;0,"Y",IF(ISNUMBER(MATCH(UPPER(IFERROR(INDEX(ImpData,ROW()-1,MATCH(Map_KEV,ImpHdr,0))&amp;"","")),{"Y","YES","TRUE","1"},0)),"Y","N")))</f>
        <v/>
      </c>
      <c r="E338" s="21" t="str">
        <f>IF($A338="","",IF(ISNUMBER(MATCH(UPPER(IFERROR(INDEX(ImpData,ROW()-1,MATCH(Map_Expl,ImpHdr,0))&amp;"","")),{"Y","YES","TRUE","1"},0)),"Y","N"))</f>
        <v/>
      </c>
      <c r="F338" s="21" t="str">
        <f t="shared" si="53"/>
        <v/>
      </c>
      <c r="G338" s="21" t="str">
        <f t="shared" si="54"/>
        <v/>
      </c>
      <c r="H338" s="21" t="str">
        <f t="shared" si="55"/>
        <v/>
      </c>
      <c r="I338" s="25" t="str">
        <f t="shared" si="56"/>
        <v/>
      </c>
      <c r="J338" s="25" t="str">
        <f t="shared" si="57"/>
        <v/>
      </c>
      <c r="K338" s="21" t="str">
        <f t="shared" si="58"/>
        <v/>
      </c>
      <c r="L338" s="36" t="str">
        <f t="shared" si="59"/>
        <v/>
      </c>
    </row>
    <row r="339" spans="1:12" x14ac:dyDescent="0.3">
      <c r="A339" s="21" t="str">
        <f t="shared" si="50"/>
        <v/>
      </c>
      <c r="B339" s="21" t="str">
        <f t="shared" si="51"/>
        <v/>
      </c>
      <c r="C339" s="35" t="str">
        <f t="shared" si="52"/>
        <v/>
      </c>
      <c r="D339" s="21" t="str">
        <f>IF($A339="","",IF(COUNTIF(KEVList,$A339)&gt;0,"Y",IF(ISNUMBER(MATCH(UPPER(IFERROR(INDEX(ImpData,ROW()-1,MATCH(Map_KEV,ImpHdr,0))&amp;"","")),{"Y","YES","TRUE","1"},0)),"Y","N")))</f>
        <v/>
      </c>
      <c r="E339" s="21" t="str">
        <f>IF($A339="","",IF(ISNUMBER(MATCH(UPPER(IFERROR(INDEX(ImpData,ROW()-1,MATCH(Map_Expl,ImpHdr,0))&amp;"","")),{"Y","YES","TRUE","1"},0)),"Y","N"))</f>
        <v/>
      </c>
      <c r="F339" s="21" t="str">
        <f t="shared" si="53"/>
        <v/>
      </c>
      <c r="G339" s="21" t="str">
        <f t="shared" si="54"/>
        <v/>
      </c>
      <c r="H339" s="21" t="str">
        <f t="shared" si="55"/>
        <v/>
      </c>
      <c r="I339" s="25" t="str">
        <f t="shared" si="56"/>
        <v/>
      </c>
      <c r="J339" s="25" t="str">
        <f t="shared" si="57"/>
        <v/>
      </c>
      <c r="K339" s="21" t="str">
        <f t="shared" si="58"/>
        <v/>
      </c>
      <c r="L339" s="36" t="str">
        <f t="shared" si="59"/>
        <v/>
      </c>
    </row>
    <row r="340" spans="1:12" x14ac:dyDescent="0.3">
      <c r="A340" s="21" t="str">
        <f t="shared" si="50"/>
        <v/>
      </c>
      <c r="B340" s="21" t="str">
        <f t="shared" si="51"/>
        <v/>
      </c>
      <c r="C340" s="35" t="str">
        <f t="shared" si="52"/>
        <v/>
      </c>
      <c r="D340" s="21" t="str">
        <f>IF($A340="","",IF(COUNTIF(KEVList,$A340)&gt;0,"Y",IF(ISNUMBER(MATCH(UPPER(IFERROR(INDEX(ImpData,ROW()-1,MATCH(Map_KEV,ImpHdr,0))&amp;"","")),{"Y","YES","TRUE","1"},0)),"Y","N")))</f>
        <v/>
      </c>
      <c r="E340" s="21" t="str">
        <f>IF($A340="","",IF(ISNUMBER(MATCH(UPPER(IFERROR(INDEX(ImpData,ROW()-1,MATCH(Map_Expl,ImpHdr,0))&amp;"","")),{"Y","YES","TRUE","1"},0)),"Y","N"))</f>
        <v/>
      </c>
      <c r="F340" s="21" t="str">
        <f t="shared" si="53"/>
        <v/>
      </c>
      <c r="G340" s="21" t="str">
        <f t="shared" si="54"/>
        <v/>
      </c>
      <c r="H340" s="21" t="str">
        <f t="shared" si="55"/>
        <v/>
      </c>
      <c r="I340" s="25" t="str">
        <f t="shared" si="56"/>
        <v/>
      </c>
      <c r="J340" s="25" t="str">
        <f t="shared" si="57"/>
        <v/>
      </c>
      <c r="K340" s="21" t="str">
        <f t="shared" si="58"/>
        <v/>
      </c>
      <c r="L340" s="36" t="str">
        <f t="shared" si="59"/>
        <v/>
      </c>
    </row>
    <row r="341" spans="1:12" x14ac:dyDescent="0.3">
      <c r="A341" s="21" t="str">
        <f t="shared" si="50"/>
        <v/>
      </c>
      <c r="B341" s="21" t="str">
        <f t="shared" si="51"/>
        <v/>
      </c>
      <c r="C341" s="35" t="str">
        <f t="shared" si="52"/>
        <v/>
      </c>
      <c r="D341" s="21" t="str">
        <f>IF($A341="","",IF(COUNTIF(KEVList,$A341)&gt;0,"Y",IF(ISNUMBER(MATCH(UPPER(IFERROR(INDEX(ImpData,ROW()-1,MATCH(Map_KEV,ImpHdr,0))&amp;"","")),{"Y","YES","TRUE","1"},0)),"Y","N")))</f>
        <v/>
      </c>
      <c r="E341" s="21" t="str">
        <f>IF($A341="","",IF(ISNUMBER(MATCH(UPPER(IFERROR(INDEX(ImpData,ROW()-1,MATCH(Map_Expl,ImpHdr,0))&amp;"","")),{"Y","YES","TRUE","1"},0)),"Y","N"))</f>
        <v/>
      </c>
      <c r="F341" s="21" t="str">
        <f t="shared" si="53"/>
        <v/>
      </c>
      <c r="G341" s="21" t="str">
        <f t="shared" si="54"/>
        <v/>
      </c>
      <c r="H341" s="21" t="str">
        <f t="shared" si="55"/>
        <v/>
      </c>
      <c r="I341" s="25" t="str">
        <f t="shared" si="56"/>
        <v/>
      </c>
      <c r="J341" s="25" t="str">
        <f t="shared" si="57"/>
        <v/>
      </c>
      <c r="K341" s="21" t="str">
        <f t="shared" si="58"/>
        <v/>
      </c>
      <c r="L341" s="36" t="str">
        <f t="shared" si="59"/>
        <v/>
      </c>
    </row>
    <row r="342" spans="1:12" x14ac:dyDescent="0.3">
      <c r="A342" s="21" t="str">
        <f t="shared" si="50"/>
        <v/>
      </c>
      <c r="B342" s="21" t="str">
        <f t="shared" si="51"/>
        <v/>
      </c>
      <c r="C342" s="35" t="str">
        <f t="shared" si="52"/>
        <v/>
      </c>
      <c r="D342" s="21" t="str">
        <f>IF($A342="","",IF(COUNTIF(KEVList,$A342)&gt;0,"Y",IF(ISNUMBER(MATCH(UPPER(IFERROR(INDEX(ImpData,ROW()-1,MATCH(Map_KEV,ImpHdr,0))&amp;"","")),{"Y","YES","TRUE","1"},0)),"Y","N")))</f>
        <v/>
      </c>
      <c r="E342" s="21" t="str">
        <f>IF($A342="","",IF(ISNUMBER(MATCH(UPPER(IFERROR(INDEX(ImpData,ROW()-1,MATCH(Map_Expl,ImpHdr,0))&amp;"","")),{"Y","YES","TRUE","1"},0)),"Y","N"))</f>
        <v/>
      </c>
      <c r="F342" s="21" t="str">
        <f t="shared" si="53"/>
        <v/>
      </c>
      <c r="G342" s="21" t="str">
        <f t="shared" si="54"/>
        <v/>
      </c>
      <c r="H342" s="21" t="str">
        <f t="shared" si="55"/>
        <v/>
      </c>
      <c r="I342" s="25" t="str">
        <f t="shared" si="56"/>
        <v/>
      </c>
      <c r="J342" s="25" t="str">
        <f t="shared" si="57"/>
        <v/>
      </c>
      <c r="K342" s="21" t="str">
        <f t="shared" si="58"/>
        <v/>
      </c>
      <c r="L342" s="36" t="str">
        <f t="shared" si="59"/>
        <v/>
      </c>
    </row>
    <row r="343" spans="1:12" x14ac:dyDescent="0.3">
      <c r="A343" s="21" t="str">
        <f t="shared" si="50"/>
        <v/>
      </c>
      <c r="B343" s="21" t="str">
        <f t="shared" si="51"/>
        <v/>
      </c>
      <c r="C343" s="35" t="str">
        <f t="shared" si="52"/>
        <v/>
      </c>
      <c r="D343" s="21" t="str">
        <f>IF($A343="","",IF(COUNTIF(KEVList,$A343)&gt;0,"Y",IF(ISNUMBER(MATCH(UPPER(IFERROR(INDEX(ImpData,ROW()-1,MATCH(Map_KEV,ImpHdr,0))&amp;"","")),{"Y","YES","TRUE","1"},0)),"Y","N")))</f>
        <v/>
      </c>
      <c r="E343" s="21" t="str">
        <f>IF($A343="","",IF(ISNUMBER(MATCH(UPPER(IFERROR(INDEX(ImpData,ROW()-1,MATCH(Map_Expl,ImpHdr,0))&amp;"","")),{"Y","YES","TRUE","1"},0)),"Y","N"))</f>
        <v/>
      </c>
      <c r="F343" s="21" t="str">
        <f t="shared" si="53"/>
        <v/>
      </c>
      <c r="G343" s="21" t="str">
        <f t="shared" si="54"/>
        <v/>
      </c>
      <c r="H343" s="21" t="str">
        <f t="shared" si="55"/>
        <v/>
      </c>
      <c r="I343" s="25" t="str">
        <f t="shared" si="56"/>
        <v/>
      </c>
      <c r="J343" s="25" t="str">
        <f t="shared" si="57"/>
        <v/>
      </c>
      <c r="K343" s="21" t="str">
        <f t="shared" si="58"/>
        <v/>
      </c>
      <c r="L343" s="36" t="str">
        <f t="shared" si="59"/>
        <v/>
      </c>
    </row>
    <row r="344" spans="1:12" x14ac:dyDescent="0.3">
      <c r="A344" s="21" t="str">
        <f t="shared" si="50"/>
        <v/>
      </c>
      <c r="B344" s="21" t="str">
        <f t="shared" si="51"/>
        <v/>
      </c>
      <c r="C344" s="35" t="str">
        <f t="shared" si="52"/>
        <v/>
      </c>
      <c r="D344" s="21" t="str">
        <f>IF($A344="","",IF(COUNTIF(KEVList,$A344)&gt;0,"Y",IF(ISNUMBER(MATCH(UPPER(IFERROR(INDEX(ImpData,ROW()-1,MATCH(Map_KEV,ImpHdr,0))&amp;"","")),{"Y","YES","TRUE","1"},0)),"Y","N")))</f>
        <v/>
      </c>
      <c r="E344" s="21" t="str">
        <f>IF($A344="","",IF(ISNUMBER(MATCH(UPPER(IFERROR(INDEX(ImpData,ROW()-1,MATCH(Map_Expl,ImpHdr,0))&amp;"","")),{"Y","YES","TRUE","1"},0)),"Y","N"))</f>
        <v/>
      </c>
      <c r="F344" s="21" t="str">
        <f t="shared" si="53"/>
        <v/>
      </c>
      <c r="G344" s="21" t="str">
        <f t="shared" si="54"/>
        <v/>
      </c>
      <c r="H344" s="21" t="str">
        <f t="shared" si="55"/>
        <v/>
      </c>
      <c r="I344" s="25" t="str">
        <f t="shared" si="56"/>
        <v/>
      </c>
      <c r="J344" s="25" t="str">
        <f t="shared" si="57"/>
        <v/>
      </c>
      <c r="K344" s="21" t="str">
        <f t="shared" si="58"/>
        <v/>
      </c>
      <c r="L344" s="36" t="str">
        <f t="shared" si="59"/>
        <v/>
      </c>
    </row>
    <row r="345" spans="1:12" x14ac:dyDescent="0.3">
      <c r="A345" s="21" t="str">
        <f t="shared" si="50"/>
        <v/>
      </c>
      <c r="B345" s="21" t="str">
        <f t="shared" si="51"/>
        <v/>
      </c>
      <c r="C345" s="35" t="str">
        <f t="shared" si="52"/>
        <v/>
      </c>
      <c r="D345" s="21" t="str">
        <f>IF($A345="","",IF(COUNTIF(KEVList,$A345)&gt;0,"Y",IF(ISNUMBER(MATCH(UPPER(IFERROR(INDEX(ImpData,ROW()-1,MATCH(Map_KEV,ImpHdr,0))&amp;"","")),{"Y","YES","TRUE","1"},0)),"Y","N")))</f>
        <v/>
      </c>
      <c r="E345" s="21" t="str">
        <f>IF($A345="","",IF(ISNUMBER(MATCH(UPPER(IFERROR(INDEX(ImpData,ROW()-1,MATCH(Map_Expl,ImpHdr,0))&amp;"","")),{"Y","YES","TRUE","1"},0)),"Y","N"))</f>
        <v/>
      </c>
      <c r="F345" s="21" t="str">
        <f t="shared" si="53"/>
        <v/>
      </c>
      <c r="G345" s="21" t="str">
        <f t="shared" si="54"/>
        <v/>
      </c>
      <c r="H345" s="21" t="str">
        <f t="shared" si="55"/>
        <v/>
      </c>
      <c r="I345" s="25" t="str">
        <f t="shared" si="56"/>
        <v/>
      </c>
      <c r="J345" s="25" t="str">
        <f t="shared" si="57"/>
        <v/>
      </c>
      <c r="K345" s="21" t="str">
        <f t="shared" si="58"/>
        <v/>
      </c>
      <c r="L345" s="36" t="str">
        <f t="shared" si="59"/>
        <v/>
      </c>
    </row>
    <row r="346" spans="1:12" x14ac:dyDescent="0.3">
      <c r="A346" s="21" t="str">
        <f t="shared" si="50"/>
        <v/>
      </c>
      <c r="B346" s="21" t="str">
        <f t="shared" si="51"/>
        <v/>
      </c>
      <c r="C346" s="35" t="str">
        <f t="shared" si="52"/>
        <v/>
      </c>
      <c r="D346" s="21" t="str">
        <f>IF($A346="","",IF(COUNTIF(KEVList,$A346)&gt;0,"Y",IF(ISNUMBER(MATCH(UPPER(IFERROR(INDEX(ImpData,ROW()-1,MATCH(Map_KEV,ImpHdr,0))&amp;"","")),{"Y","YES","TRUE","1"},0)),"Y","N")))</f>
        <v/>
      </c>
      <c r="E346" s="21" t="str">
        <f>IF($A346="","",IF(ISNUMBER(MATCH(UPPER(IFERROR(INDEX(ImpData,ROW()-1,MATCH(Map_Expl,ImpHdr,0))&amp;"","")),{"Y","YES","TRUE","1"},0)),"Y","N"))</f>
        <v/>
      </c>
      <c r="F346" s="21" t="str">
        <f t="shared" si="53"/>
        <v/>
      </c>
      <c r="G346" s="21" t="str">
        <f t="shared" si="54"/>
        <v/>
      </c>
      <c r="H346" s="21" t="str">
        <f t="shared" si="55"/>
        <v/>
      </c>
      <c r="I346" s="25" t="str">
        <f t="shared" si="56"/>
        <v/>
      </c>
      <c r="J346" s="25" t="str">
        <f t="shared" si="57"/>
        <v/>
      </c>
      <c r="K346" s="21" t="str">
        <f t="shared" si="58"/>
        <v/>
      </c>
      <c r="L346" s="36" t="str">
        <f t="shared" si="59"/>
        <v/>
      </c>
    </row>
    <row r="347" spans="1:12" x14ac:dyDescent="0.3">
      <c r="A347" s="21" t="str">
        <f t="shared" si="50"/>
        <v/>
      </c>
      <c r="B347" s="21" t="str">
        <f t="shared" si="51"/>
        <v/>
      </c>
      <c r="C347" s="35" t="str">
        <f t="shared" si="52"/>
        <v/>
      </c>
      <c r="D347" s="21" t="str">
        <f>IF($A347="","",IF(COUNTIF(KEVList,$A347)&gt;0,"Y",IF(ISNUMBER(MATCH(UPPER(IFERROR(INDEX(ImpData,ROW()-1,MATCH(Map_KEV,ImpHdr,0))&amp;"","")),{"Y","YES","TRUE","1"},0)),"Y","N")))</f>
        <v/>
      </c>
      <c r="E347" s="21" t="str">
        <f>IF($A347="","",IF(ISNUMBER(MATCH(UPPER(IFERROR(INDEX(ImpData,ROW()-1,MATCH(Map_Expl,ImpHdr,0))&amp;"","")),{"Y","YES","TRUE","1"},0)),"Y","N"))</f>
        <v/>
      </c>
      <c r="F347" s="21" t="str">
        <f t="shared" si="53"/>
        <v/>
      </c>
      <c r="G347" s="21" t="str">
        <f t="shared" si="54"/>
        <v/>
      </c>
      <c r="H347" s="21" t="str">
        <f t="shared" si="55"/>
        <v/>
      </c>
      <c r="I347" s="25" t="str">
        <f t="shared" si="56"/>
        <v/>
      </c>
      <c r="J347" s="25" t="str">
        <f t="shared" si="57"/>
        <v/>
      </c>
      <c r="K347" s="21" t="str">
        <f t="shared" si="58"/>
        <v/>
      </c>
      <c r="L347" s="36" t="str">
        <f t="shared" si="59"/>
        <v/>
      </c>
    </row>
    <row r="348" spans="1:12" x14ac:dyDescent="0.3">
      <c r="A348" s="21" t="str">
        <f t="shared" si="50"/>
        <v/>
      </c>
      <c r="B348" s="21" t="str">
        <f t="shared" si="51"/>
        <v/>
      </c>
      <c r="C348" s="35" t="str">
        <f t="shared" si="52"/>
        <v/>
      </c>
      <c r="D348" s="21" t="str">
        <f>IF($A348="","",IF(COUNTIF(KEVList,$A348)&gt;0,"Y",IF(ISNUMBER(MATCH(UPPER(IFERROR(INDEX(ImpData,ROW()-1,MATCH(Map_KEV,ImpHdr,0))&amp;"","")),{"Y","YES","TRUE","1"},0)),"Y","N")))</f>
        <v/>
      </c>
      <c r="E348" s="21" t="str">
        <f>IF($A348="","",IF(ISNUMBER(MATCH(UPPER(IFERROR(INDEX(ImpData,ROW()-1,MATCH(Map_Expl,ImpHdr,0))&amp;"","")),{"Y","YES","TRUE","1"},0)),"Y","N"))</f>
        <v/>
      </c>
      <c r="F348" s="21" t="str">
        <f t="shared" si="53"/>
        <v/>
      </c>
      <c r="G348" s="21" t="str">
        <f t="shared" si="54"/>
        <v/>
      </c>
      <c r="H348" s="21" t="str">
        <f t="shared" si="55"/>
        <v/>
      </c>
      <c r="I348" s="25" t="str">
        <f t="shared" si="56"/>
        <v/>
      </c>
      <c r="J348" s="25" t="str">
        <f t="shared" si="57"/>
        <v/>
      </c>
      <c r="K348" s="21" t="str">
        <f t="shared" si="58"/>
        <v/>
      </c>
      <c r="L348" s="36" t="str">
        <f t="shared" si="59"/>
        <v/>
      </c>
    </row>
    <row r="349" spans="1:12" x14ac:dyDescent="0.3">
      <c r="A349" s="21" t="str">
        <f t="shared" si="50"/>
        <v/>
      </c>
      <c r="B349" s="21" t="str">
        <f t="shared" si="51"/>
        <v/>
      </c>
      <c r="C349" s="35" t="str">
        <f t="shared" si="52"/>
        <v/>
      </c>
      <c r="D349" s="21" t="str">
        <f>IF($A349="","",IF(COUNTIF(KEVList,$A349)&gt;0,"Y",IF(ISNUMBER(MATCH(UPPER(IFERROR(INDEX(ImpData,ROW()-1,MATCH(Map_KEV,ImpHdr,0))&amp;"","")),{"Y","YES","TRUE","1"},0)),"Y","N")))</f>
        <v/>
      </c>
      <c r="E349" s="21" t="str">
        <f>IF($A349="","",IF(ISNUMBER(MATCH(UPPER(IFERROR(INDEX(ImpData,ROW()-1,MATCH(Map_Expl,ImpHdr,0))&amp;"","")),{"Y","YES","TRUE","1"},0)),"Y","N"))</f>
        <v/>
      </c>
      <c r="F349" s="21" t="str">
        <f t="shared" si="53"/>
        <v/>
      </c>
      <c r="G349" s="21" t="str">
        <f t="shared" si="54"/>
        <v/>
      </c>
      <c r="H349" s="21" t="str">
        <f t="shared" si="55"/>
        <v/>
      </c>
      <c r="I349" s="25" t="str">
        <f t="shared" si="56"/>
        <v/>
      </c>
      <c r="J349" s="25" t="str">
        <f t="shared" si="57"/>
        <v/>
      </c>
      <c r="K349" s="21" t="str">
        <f t="shared" si="58"/>
        <v/>
      </c>
      <c r="L349" s="36" t="str">
        <f t="shared" si="59"/>
        <v/>
      </c>
    </row>
    <row r="350" spans="1:12" x14ac:dyDescent="0.3">
      <c r="A350" s="21" t="str">
        <f t="shared" si="50"/>
        <v/>
      </c>
      <c r="B350" s="21" t="str">
        <f t="shared" si="51"/>
        <v/>
      </c>
      <c r="C350" s="35" t="str">
        <f t="shared" si="52"/>
        <v/>
      </c>
      <c r="D350" s="21" t="str">
        <f>IF($A350="","",IF(COUNTIF(KEVList,$A350)&gt;0,"Y",IF(ISNUMBER(MATCH(UPPER(IFERROR(INDEX(ImpData,ROW()-1,MATCH(Map_KEV,ImpHdr,0))&amp;"","")),{"Y","YES","TRUE","1"},0)),"Y","N")))</f>
        <v/>
      </c>
      <c r="E350" s="21" t="str">
        <f>IF($A350="","",IF(ISNUMBER(MATCH(UPPER(IFERROR(INDEX(ImpData,ROW()-1,MATCH(Map_Expl,ImpHdr,0))&amp;"","")),{"Y","YES","TRUE","1"},0)),"Y","N"))</f>
        <v/>
      </c>
      <c r="F350" s="21" t="str">
        <f t="shared" si="53"/>
        <v/>
      </c>
      <c r="G350" s="21" t="str">
        <f t="shared" si="54"/>
        <v/>
      </c>
      <c r="H350" s="21" t="str">
        <f t="shared" si="55"/>
        <v/>
      </c>
      <c r="I350" s="25" t="str">
        <f t="shared" si="56"/>
        <v/>
      </c>
      <c r="J350" s="25" t="str">
        <f t="shared" si="57"/>
        <v/>
      </c>
      <c r="K350" s="21" t="str">
        <f t="shared" si="58"/>
        <v/>
      </c>
      <c r="L350" s="36" t="str">
        <f t="shared" si="59"/>
        <v/>
      </c>
    </row>
    <row r="351" spans="1:12" x14ac:dyDescent="0.3">
      <c r="A351" s="21" t="str">
        <f t="shared" si="50"/>
        <v/>
      </c>
      <c r="B351" s="21" t="str">
        <f t="shared" si="51"/>
        <v/>
      </c>
      <c r="C351" s="35" t="str">
        <f t="shared" si="52"/>
        <v/>
      </c>
      <c r="D351" s="21" t="str">
        <f>IF($A351="","",IF(COUNTIF(KEVList,$A351)&gt;0,"Y",IF(ISNUMBER(MATCH(UPPER(IFERROR(INDEX(ImpData,ROW()-1,MATCH(Map_KEV,ImpHdr,0))&amp;"","")),{"Y","YES","TRUE","1"},0)),"Y","N")))</f>
        <v/>
      </c>
      <c r="E351" s="21" t="str">
        <f>IF($A351="","",IF(ISNUMBER(MATCH(UPPER(IFERROR(INDEX(ImpData,ROW()-1,MATCH(Map_Expl,ImpHdr,0))&amp;"","")),{"Y","YES","TRUE","1"},0)),"Y","N"))</f>
        <v/>
      </c>
      <c r="F351" s="21" t="str">
        <f t="shared" si="53"/>
        <v/>
      </c>
      <c r="G351" s="21" t="str">
        <f t="shared" si="54"/>
        <v/>
      </c>
      <c r="H351" s="21" t="str">
        <f t="shared" si="55"/>
        <v/>
      </c>
      <c r="I351" s="25" t="str">
        <f t="shared" si="56"/>
        <v/>
      </c>
      <c r="J351" s="25" t="str">
        <f t="shared" si="57"/>
        <v/>
      </c>
      <c r="K351" s="21" t="str">
        <f t="shared" si="58"/>
        <v/>
      </c>
      <c r="L351" s="36" t="str">
        <f t="shared" si="59"/>
        <v/>
      </c>
    </row>
    <row r="352" spans="1:12" x14ac:dyDescent="0.3">
      <c r="A352" s="21" t="str">
        <f t="shared" si="50"/>
        <v/>
      </c>
      <c r="B352" s="21" t="str">
        <f t="shared" si="51"/>
        <v/>
      </c>
      <c r="C352" s="35" t="str">
        <f t="shared" si="52"/>
        <v/>
      </c>
      <c r="D352" s="21" t="str">
        <f>IF($A352="","",IF(COUNTIF(KEVList,$A352)&gt;0,"Y",IF(ISNUMBER(MATCH(UPPER(IFERROR(INDEX(ImpData,ROW()-1,MATCH(Map_KEV,ImpHdr,0))&amp;"","")),{"Y","YES","TRUE","1"},0)),"Y","N")))</f>
        <v/>
      </c>
      <c r="E352" s="21" t="str">
        <f>IF($A352="","",IF(ISNUMBER(MATCH(UPPER(IFERROR(INDEX(ImpData,ROW()-1,MATCH(Map_Expl,ImpHdr,0))&amp;"","")),{"Y","YES","TRUE","1"},0)),"Y","N"))</f>
        <v/>
      </c>
      <c r="F352" s="21" t="str">
        <f t="shared" si="53"/>
        <v/>
      </c>
      <c r="G352" s="21" t="str">
        <f t="shared" si="54"/>
        <v/>
      </c>
      <c r="H352" s="21" t="str">
        <f t="shared" si="55"/>
        <v/>
      </c>
      <c r="I352" s="25" t="str">
        <f t="shared" si="56"/>
        <v/>
      </c>
      <c r="J352" s="25" t="str">
        <f t="shared" si="57"/>
        <v/>
      </c>
      <c r="K352" s="21" t="str">
        <f t="shared" si="58"/>
        <v/>
      </c>
      <c r="L352" s="36" t="str">
        <f t="shared" si="59"/>
        <v/>
      </c>
    </row>
    <row r="353" spans="1:12" x14ac:dyDescent="0.3">
      <c r="A353" s="21" t="str">
        <f t="shared" si="50"/>
        <v/>
      </c>
      <c r="B353" s="21" t="str">
        <f t="shared" si="51"/>
        <v/>
      </c>
      <c r="C353" s="35" t="str">
        <f t="shared" si="52"/>
        <v/>
      </c>
      <c r="D353" s="21" t="str">
        <f>IF($A353="","",IF(COUNTIF(KEVList,$A353)&gt;0,"Y",IF(ISNUMBER(MATCH(UPPER(IFERROR(INDEX(ImpData,ROW()-1,MATCH(Map_KEV,ImpHdr,0))&amp;"","")),{"Y","YES","TRUE","1"},0)),"Y","N")))</f>
        <v/>
      </c>
      <c r="E353" s="21" t="str">
        <f>IF($A353="","",IF(ISNUMBER(MATCH(UPPER(IFERROR(INDEX(ImpData,ROW()-1,MATCH(Map_Expl,ImpHdr,0))&amp;"","")),{"Y","YES","TRUE","1"},0)),"Y","N"))</f>
        <v/>
      </c>
      <c r="F353" s="21" t="str">
        <f t="shared" si="53"/>
        <v/>
      </c>
      <c r="G353" s="21" t="str">
        <f t="shared" si="54"/>
        <v/>
      </c>
      <c r="H353" s="21" t="str">
        <f t="shared" si="55"/>
        <v/>
      </c>
      <c r="I353" s="25" t="str">
        <f t="shared" si="56"/>
        <v/>
      </c>
      <c r="J353" s="25" t="str">
        <f t="shared" si="57"/>
        <v/>
      </c>
      <c r="K353" s="21" t="str">
        <f t="shared" si="58"/>
        <v/>
      </c>
      <c r="L353" s="36" t="str">
        <f t="shared" si="59"/>
        <v/>
      </c>
    </row>
    <row r="354" spans="1:12" x14ac:dyDescent="0.3">
      <c r="A354" s="21" t="str">
        <f t="shared" si="50"/>
        <v/>
      </c>
      <c r="B354" s="21" t="str">
        <f t="shared" si="51"/>
        <v/>
      </c>
      <c r="C354" s="35" t="str">
        <f t="shared" si="52"/>
        <v/>
      </c>
      <c r="D354" s="21" t="str">
        <f>IF($A354="","",IF(COUNTIF(KEVList,$A354)&gt;0,"Y",IF(ISNUMBER(MATCH(UPPER(IFERROR(INDEX(ImpData,ROW()-1,MATCH(Map_KEV,ImpHdr,0))&amp;"","")),{"Y","YES","TRUE","1"},0)),"Y","N")))</f>
        <v/>
      </c>
      <c r="E354" s="21" t="str">
        <f>IF($A354="","",IF(ISNUMBER(MATCH(UPPER(IFERROR(INDEX(ImpData,ROW()-1,MATCH(Map_Expl,ImpHdr,0))&amp;"","")),{"Y","YES","TRUE","1"},0)),"Y","N"))</f>
        <v/>
      </c>
      <c r="F354" s="21" t="str">
        <f t="shared" si="53"/>
        <v/>
      </c>
      <c r="G354" s="21" t="str">
        <f t="shared" si="54"/>
        <v/>
      </c>
      <c r="H354" s="21" t="str">
        <f t="shared" si="55"/>
        <v/>
      </c>
      <c r="I354" s="25" t="str">
        <f t="shared" si="56"/>
        <v/>
      </c>
      <c r="J354" s="25" t="str">
        <f t="shared" si="57"/>
        <v/>
      </c>
      <c r="K354" s="21" t="str">
        <f t="shared" si="58"/>
        <v/>
      </c>
      <c r="L354" s="36" t="str">
        <f t="shared" si="59"/>
        <v/>
      </c>
    </row>
    <row r="355" spans="1:12" x14ac:dyDescent="0.3">
      <c r="A355" s="21" t="str">
        <f t="shared" si="50"/>
        <v/>
      </c>
      <c r="B355" s="21" t="str">
        <f t="shared" si="51"/>
        <v/>
      </c>
      <c r="C355" s="35" t="str">
        <f t="shared" si="52"/>
        <v/>
      </c>
      <c r="D355" s="21" t="str">
        <f>IF($A355="","",IF(COUNTIF(KEVList,$A355)&gt;0,"Y",IF(ISNUMBER(MATCH(UPPER(IFERROR(INDEX(ImpData,ROW()-1,MATCH(Map_KEV,ImpHdr,0))&amp;"","")),{"Y","YES","TRUE","1"},0)),"Y","N")))</f>
        <v/>
      </c>
      <c r="E355" s="21" t="str">
        <f>IF($A355="","",IF(ISNUMBER(MATCH(UPPER(IFERROR(INDEX(ImpData,ROW()-1,MATCH(Map_Expl,ImpHdr,0))&amp;"","")),{"Y","YES","TRUE","1"},0)),"Y","N"))</f>
        <v/>
      </c>
      <c r="F355" s="21" t="str">
        <f t="shared" si="53"/>
        <v/>
      </c>
      <c r="G355" s="21" t="str">
        <f t="shared" si="54"/>
        <v/>
      </c>
      <c r="H355" s="21" t="str">
        <f t="shared" si="55"/>
        <v/>
      </c>
      <c r="I355" s="25" t="str">
        <f t="shared" si="56"/>
        <v/>
      </c>
      <c r="J355" s="25" t="str">
        <f t="shared" si="57"/>
        <v/>
      </c>
      <c r="K355" s="21" t="str">
        <f t="shared" si="58"/>
        <v/>
      </c>
      <c r="L355" s="36" t="str">
        <f t="shared" si="59"/>
        <v/>
      </c>
    </row>
    <row r="356" spans="1:12" x14ac:dyDescent="0.3">
      <c r="A356" s="21" t="str">
        <f t="shared" si="50"/>
        <v/>
      </c>
      <c r="B356" s="21" t="str">
        <f t="shared" si="51"/>
        <v/>
      </c>
      <c r="C356" s="35" t="str">
        <f t="shared" si="52"/>
        <v/>
      </c>
      <c r="D356" s="21" t="str">
        <f>IF($A356="","",IF(COUNTIF(KEVList,$A356)&gt;0,"Y",IF(ISNUMBER(MATCH(UPPER(IFERROR(INDEX(ImpData,ROW()-1,MATCH(Map_KEV,ImpHdr,0))&amp;"","")),{"Y","YES","TRUE","1"},0)),"Y","N")))</f>
        <v/>
      </c>
      <c r="E356" s="21" t="str">
        <f>IF($A356="","",IF(ISNUMBER(MATCH(UPPER(IFERROR(INDEX(ImpData,ROW()-1,MATCH(Map_Expl,ImpHdr,0))&amp;"","")),{"Y","YES","TRUE","1"},0)),"Y","N"))</f>
        <v/>
      </c>
      <c r="F356" s="21" t="str">
        <f t="shared" si="53"/>
        <v/>
      </c>
      <c r="G356" s="21" t="str">
        <f t="shared" si="54"/>
        <v/>
      </c>
      <c r="H356" s="21" t="str">
        <f t="shared" si="55"/>
        <v/>
      </c>
      <c r="I356" s="25" t="str">
        <f t="shared" si="56"/>
        <v/>
      </c>
      <c r="J356" s="25" t="str">
        <f t="shared" si="57"/>
        <v/>
      </c>
      <c r="K356" s="21" t="str">
        <f t="shared" si="58"/>
        <v/>
      </c>
      <c r="L356" s="36" t="str">
        <f t="shared" si="59"/>
        <v/>
      </c>
    </row>
    <row r="357" spans="1:12" x14ac:dyDescent="0.3">
      <c r="A357" s="21" t="str">
        <f t="shared" si="50"/>
        <v/>
      </c>
      <c r="B357" s="21" t="str">
        <f t="shared" si="51"/>
        <v/>
      </c>
      <c r="C357" s="35" t="str">
        <f t="shared" si="52"/>
        <v/>
      </c>
      <c r="D357" s="21" t="str">
        <f>IF($A357="","",IF(COUNTIF(KEVList,$A357)&gt;0,"Y",IF(ISNUMBER(MATCH(UPPER(IFERROR(INDEX(ImpData,ROW()-1,MATCH(Map_KEV,ImpHdr,0))&amp;"","")),{"Y","YES","TRUE","1"},0)),"Y","N")))</f>
        <v/>
      </c>
      <c r="E357" s="21" t="str">
        <f>IF($A357="","",IF(ISNUMBER(MATCH(UPPER(IFERROR(INDEX(ImpData,ROW()-1,MATCH(Map_Expl,ImpHdr,0))&amp;"","")),{"Y","YES","TRUE","1"},0)),"Y","N"))</f>
        <v/>
      </c>
      <c r="F357" s="21" t="str">
        <f t="shared" si="53"/>
        <v/>
      </c>
      <c r="G357" s="21" t="str">
        <f t="shared" si="54"/>
        <v/>
      </c>
      <c r="H357" s="21" t="str">
        <f t="shared" si="55"/>
        <v/>
      </c>
      <c r="I357" s="25" t="str">
        <f t="shared" si="56"/>
        <v/>
      </c>
      <c r="J357" s="25" t="str">
        <f t="shared" si="57"/>
        <v/>
      </c>
      <c r="K357" s="21" t="str">
        <f t="shared" si="58"/>
        <v/>
      </c>
      <c r="L357" s="36" t="str">
        <f t="shared" si="59"/>
        <v/>
      </c>
    </row>
    <row r="358" spans="1:12" x14ac:dyDescent="0.3">
      <c r="A358" s="21" t="str">
        <f t="shared" si="50"/>
        <v/>
      </c>
      <c r="B358" s="21" t="str">
        <f t="shared" si="51"/>
        <v/>
      </c>
      <c r="C358" s="35" t="str">
        <f t="shared" si="52"/>
        <v/>
      </c>
      <c r="D358" s="21" t="str">
        <f>IF($A358="","",IF(COUNTIF(KEVList,$A358)&gt;0,"Y",IF(ISNUMBER(MATCH(UPPER(IFERROR(INDEX(ImpData,ROW()-1,MATCH(Map_KEV,ImpHdr,0))&amp;"","")),{"Y","YES","TRUE","1"},0)),"Y","N")))</f>
        <v/>
      </c>
      <c r="E358" s="21" t="str">
        <f>IF($A358="","",IF(ISNUMBER(MATCH(UPPER(IFERROR(INDEX(ImpData,ROW()-1,MATCH(Map_Expl,ImpHdr,0))&amp;"","")),{"Y","YES","TRUE","1"},0)),"Y","N"))</f>
        <v/>
      </c>
      <c r="F358" s="21" t="str">
        <f t="shared" si="53"/>
        <v/>
      </c>
      <c r="G358" s="21" t="str">
        <f t="shared" si="54"/>
        <v/>
      </c>
      <c r="H358" s="21" t="str">
        <f t="shared" si="55"/>
        <v/>
      </c>
      <c r="I358" s="25" t="str">
        <f t="shared" si="56"/>
        <v/>
      </c>
      <c r="J358" s="25" t="str">
        <f t="shared" si="57"/>
        <v/>
      </c>
      <c r="K358" s="21" t="str">
        <f t="shared" si="58"/>
        <v/>
      </c>
      <c r="L358" s="36" t="str">
        <f t="shared" si="59"/>
        <v/>
      </c>
    </row>
    <row r="359" spans="1:12" x14ac:dyDescent="0.3">
      <c r="A359" s="21" t="str">
        <f t="shared" si="50"/>
        <v/>
      </c>
      <c r="B359" s="21" t="str">
        <f t="shared" si="51"/>
        <v/>
      </c>
      <c r="C359" s="35" t="str">
        <f t="shared" si="52"/>
        <v/>
      </c>
      <c r="D359" s="21" t="str">
        <f>IF($A359="","",IF(COUNTIF(KEVList,$A359)&gt;0,"Y",IF(ISNUMBER(MATCH(UPPER(IFERROR(INDEX(ImpData,ROW()-1,MATCH(Map_KEV,ImpHdr,0))&amp;"","")),{"Y","YES","TRUE","1"},0)),"Y","N")))</f>
        <v/>
      </c>
      <c r="E359" s="21" t="str">
        <f>IF($A359="","",IF(ISNUMBER(MATCH(UPPER(IFERROR(INDEX(ImpData,ROW()-1,MATCH(Map_Expl,ImpHdr,0))&amp;"","")),{"Y","YES","TRUE","1"},0)),"Y","N"))</f>
        <v/>
      </c>
      <c r="F359" s="21" t="str">
        <f t="shared" si="53"/>
        <v/>
      </c>
      <c r="G359" s="21" t="str">
        <f t="shared" si="54"/>
        <v/>
      </c>
      <c r="H359" s="21" t="str">
        <f t="shared" si="55"/>
        <v/>
      </c>
      <c r="I359" s="25" t="str">
        <f t="shared" si="56"/>
        <v/>
      </c>
      <c r="J359" s="25" t="str">
        <f t="shared" si="57"/>
        <v/>
      </c>
      <c r="K359" s="21" t="str">
        <f t="shared" si="58"/>
        <v/>
      </c>
      <c r="L359" s="36" t="str">
        <f t="shared" si="59"/>
        <v/>
      </c>
    </row>
    <row r="360" spans="1:12" x14ac:dyDescent="0.3">
      <c r="A360" s="21" t="str">
        <f t="shared" si="50"/>
        <v/>
      </c>
      <c r="B360" s="21" t="str">
        <f t="shared" si="51"/>
        <v/>
      </c>
      <c r="C360" s="35" t="str">
        <f t="shared" si="52"/>
        <v/>
      </c>
      <c r="D360" s="21" t="str">
        <f>IF($A360="","",IF(COUNTIF(KEVList,$A360)&gt;0,"Y",IF(ISNUMBER(MATCH(UPPER(IFERROR(INDEX(ImpData,ROW()-1,MATCH(Map_KEV,ImpHdr,0))&amp;"","")),{"Y","YES","TRUE","1"},0)),"Y","N")))</f>
        <v/>
      </c>
      <c r="E360" s="21" t="str">
        <f>IF($A360="","",IF(ISNUMBER(MATCH(UPPER(IFERROR(INDEX(ImpData,ROW()-1,MATCH(Map_Expl,ImpHdr,0))&amp;"","")),{"Y","YES","TRUE","1"},0)),"Y","N"))</f>
        <v/>
      </c>
      <c r="F360" s="21" t="str">
        <f t="shared" si="53"/>
        <v/>
      </c>
      <c r="G360" s="21" t="str">
        <f t="shared" si="54"/>
        <v/>
      </c>
      <c r="H360" s="21" t="str">
        <f t="shared" si="55"/>
        <v/>
      </c>
      <c r="I360" s="25" t="str">
        <f t="shared" si="56"/>
        <v/>
      </c>
      <c r="J360" s="25" t="str">
        <f t="shared" si="57"/>
        <v/>
      </c>
      <c r="K360" s="21" t="str">
        <f t="shared" si="58"/>
        <v/>
      </c>
      <c r="L360" s="36" t="str">
        <f t="shared" si="59"/>
        <v/>
      </c>
    </row>
    <row r="361" spans="1:12" x14ac:dyDescent="0.3">
      <c r="A361" s="21" t="str">
        <f t="shared" si="50"/>
        <v/>
      </c>
      <c r="B361" s="21" t="str">
        <f t="shared" si="51"/>
        <v/>
      </c>
      <c r="C361" s="35" t="str">
        <f t="shared" si="52"/>
        <v/>
      </c>
      <c r="D361" s="21" t="str">
        <f>IF($A361="","",IF(COUNTIF(KEVList,$A361)&gt;0,"Y",IF(ISNUMBER(MATCH(UPPER(IFERROR(INDEX(ImpData,ROW()-1,MATCH(Map_KEV,ImpHdr,0))&amp;"","")),{"Y","YES","TRUE","1"},0)),"Y","N")))</f>
        <v/>
      </c>
      <c r="E361" s="21" t="str">
        <f>IF($A361="","",IF(ISNUMBER(MATCH(UPPER(IFERROR(INDEX(ImpData,ROW()-1,MATCH(Map_Expl,ImpHdr,0))&amp;"","")),{"Y","YES","TRUE","1"},0)),"Y","N"))</f>
        <v/>
      </c>
      <c r="F361" s="21" t="str">
        <f t="shared" si="53"/>
        <v/>
      </c>
      <c r="G361" s="21" t="str">
        <f t="shared" si="54"/>
        <v/>
      </c>
      <c r="H361" s="21" t="str">
        <f t="shared" si="55"/>
        <v/>
      </c>
      <c r="I361" s="25" t="str">
        <f t="shared" si="56"/>
        <v/>
      </c>
      <c r="J361" s="25" t="str">
        <f t="shared" si="57"/>
        <v/>
      </c>
      <c r="K361" s="21" t="str">
        <f t="shared" si="58"/>
        <v/>
      </c>
      <c r="L361" s="36" t="str">
        <f t="shared" si="59"/>
        <v/>
      </c>
    </row>
    <row r="362" spans="1:12" x14ac:dyDescent="0.3">
      <c r="A362" s="21" t="str">
        <f t="shared" si="50"/>
        <v/>
      </c>
      <c r="B362" s="21" t="str">
        <f t="shared" si="51"/>
        <v/>
      </c>
      <c r="C362" s="35" t="str">
        <f t="shared" si="52"/>
        <v/>
      </c>
      <c r="D362" s="21" t="str">
        <f>IF($A362="","",IF(COUNTIF(KEVList,$A362)&gt;0,"Y",IF(ISNUMBER(MATCH(UPPER(IFERROR(INDEX(ImpData,ROW()-1,MATCH(Map_KEV,ImpHdr,0))&amp;"","")),{"Y","YES","TRUE","1"},0)),"Y","N")))</f>
        <v/>
      </c>
      <c r="E362" s="21" t="str">
        <f>IF($A362="","",IF(ISNUMBER(MATCH(UPPER(IFERROR(INDEX(ImpData,ROW()-1,MATCH(Map_Expl,ImpHdr,0))&amp;"","")),{"Y","YES","TRUE","1"},0)),"Y","N"))</f>
        <v/>
      </c>
      <c r="F362" s="21" t="str">
        <f t="shared" si="53"/>
        <v/>
      </c>
      <c r="G362" s="21" t="str">
        <f t="shared" si="54"/>
        <v/>
      </c>
      <c r="H362" s="21" t="str">
        <f t="shared" si="55"/>
        <v/>
      </c>
      <c r="I362" s="25" t="str">
        <f t="shared" si="56"/>
        <v/>
      </c>
      <c r="J362" s="25" t="str">
        <f t="shared" si="57"/>
        <v/>
      </c>
      <c r="K362" s="21" t="str">
        <f t="shared" si="58"/>
        <v/>
      </c>
      <c r="L362" s="36" t="str">
        <f t="shared" si="59"/>
        <v/>
      </c>
    </row>
    <row r="363" spans="1:12" x14ac:dyDescent="0.3">
      <c r="A363" s="21" t="str">
        <f t="shared" si="50"/>
        <v/>
      </c>
      <c r="B363" s="21" t="str">
        <f t="shared" si="51"/>
        <v/>
      </c>
      <c r="C363" s="35" t="str">
        <f t="shared" si="52"/>
        <v/>
      </c>
      <c r="D363" s="21" t="str">
        <f>IF($A363="","",IF(COUNTIF(KEVList,$A363)&gt;0,"Y",IF(ISNUMBER(MATCH(UPPER(IFERROR(INDEX(ImpData,ROW()-1,MATCH(Map_KEV,ImpHdr,0))&amp;"","")),{"Y","YES","TRUE","1"},0)),"Y","N")))</f>
        <v/>
      </c>
      <c r="E363" s="21" t="str">
        <f>IF($A363="","",IF(ISNUMBER(MATCH(UPPER(IFERROR(INDEX(ImpData,ROW()-1,MATCH(Map_Expl,ImpHdr,0))&amp;"","")),{"Y","YES","TRUE","1"},0)),"Y","N"))</f>
        <v/>
      </c>
      <c r="F363" s="21" t="str">
        <f t="shared" si="53"/>
        <v/>
      </c>
      <c r="G363" s="21" t="str">
        <f t="shared" si="54"/>
        <v/>
      </c>
      <c r="H363" s="21" t="str">
        <f t="shared" si="55"/>
        <v/>
      </c>
      <c r="I363" s="25" t="str">
        <f t="shared" si="56"/>
        <v/>
      </c>
      <c r="J363" s="25" t="str">
        <f t="shared" si="57"/>
        <v/>
      </c>
      <c r="K363" s="21" t="str">
        <f t="shared" si="58"/>
        <v/>
      </c>
      <c r="L363" s="36" t="str">
        <f t="shared" si="59"/>
        <v/>
      </c>
    </row>
    <row r="364" spans="1:12" x14ac:dyDescent="0.3">
      <c r="A364" s="21" t="str">
        <f t="shared" si="50"/>
        <v/>
      </c>
      <c r="B364" s="21" t="str">
        <f t="shared" si="51"/>
        <v/>
      </c>
      <c r="C364" s="35" t="str">
        <f t="shared" si="52"/>
        <v/>
      </c>
      <c r="D364" s="21" t="str">
        <f>IF($A364="","",IF(COUNTIF(KEVList,$A364)&gt;0,"Y",IF(ISNUMBER(MATCH(UPPER(IFERROR(INDEX(ImpData,ROW()-1,MATCH(Map_KEV,ImpHdr,0))&amp;"","")),{"Y","YES","TRUE","1"},0)),"Y","N")))</f>
        <v/>
      </c>
      <c r="E364" s="21" t="str">
        <f>IF($A364="","",IF(ISNUMBER(MATCH(UPPER(IFERROR(INDEX(ImpData,ROW()-1,MATCH(Map_Expl,ImpHdr,0))&amp;"","")),{"Y","YES","TRUE","1"},0)),"Y","N"))</f>
        <v/>
      </c>
      <c r="F364" s="21" t="str">
        <f t="shared" si="53"/>
        <v/>
      </c>
      <c r="G364" s="21" t="str">
        <f t="shared" si="54"/>
        <v/>
      </c>
      <c r="H364" s="21" t="str">
        <f t="shared" si="55"/>
        <v/>
      </c>
      <c r="I364" s="25" t="str">
        <f t="shared" si="56"/>
        <v/>
      </c>
      <c r="J364" s="25" t="str">
        <f t="shared" si="57"/>
        <v/>
      </c>
      <c r="K364" s="21" t="str">
        <f t="shared" si="58"/>
        <v/>
      </c>
      <c r="L364" s="36" t="str">
        <f t="shared" si="59"/>
        <v/>
      </c>
    </row>
    <row r="365" spans="1:12" x14ac:dyDescent="0.3">
      <c r="A365" s="21" t="str">
        <f t="shared" si="50"/>
        <v/>
      </c>
      <c r="B365" s="21" t="str">
        <f t="shared" si="51"/>
        <v/>
      </c>
      <c r="C365" s="35" t="str">
        <f t="shared" si="52"/>
        <v/>
      </c>
      <c r="D365" s="21" t="str">
        <f>IF($A365="","",IF(COUNTIF(KEVList,$A365)&gt;0,"Y",IF(ISNUMBER(MATCH(UPPER(IFERROR(INDEX(ImpData,ROW()-1,MATCH(Map_KEV,ImpHdr,0))&amp;"","")),{"Y","YES","TRUE","1"},0)),"Y","N")))</f>
        <v/>
      </c>
      <c r="E365" s="21" t="str">
        <f>IF($A365="","",IF(ISNUMBER(MATCH(UPPER(IFERROR(INDEX(ImpData,ROW()-1,MATCH(Map_Expl,ImpHdr,0))&amp;"","")),{"Y","YES","TRUE","1"},0)),"Y","N"))</f>
        <v/>
      </c>
      <c r="F365" s="21" t="str">
        <f t="shared" si="53"/>
        <v/>
      </c>
      <c r="G365" s="21" t="str">
        <f t="shared" si="54"/>
        <v/>
      </c>
      <c r="H365" s="21" t="str">
        <f t="shared" si="55"/>
        <v/>
      </c>
      <c r="I365" s="25" t="str">
        <f t="shared" si="56"/>
        <v/>
      </c>
      <c r="J365" s="25" t="str">
        <f t="shared" si="57"/>
        <v/>
      </c>
      <c r="K365" s="21" t="str">
        <f t="shared" si="58"/>
        <v/>
      </c>
      <c r="L365" s="36" t="str">
        <f t="shared" si="59"/>
        <v/>
      </c>
    </row>
    <row r="366" spans="1:12" x14ac:dyDescent="0.3">
      <c r="A366" s="21" t="str">
        <f t="shared" si="50"/>
        <v/>
      </c>
      <c r="B366" s="21" t="str">
        <f t="shared" si="51"/>
        <v/>
      </c>
      <c r="C366" s="35" t="str">
        <f t="shared" si="52"/>
        <v/>
      </c>
      <c r="D366" s="21" t="str">
        <f>IF($A366="","",IF(COUNTIF(KEVList,$A366)&gt;0,"Y",IF(ISNUMBER(MATCH(UPPER(IFERROR(INDEX(ImpData,ROW()-1,MATCH(Map_KEV,ImpHdr,0))&amp;"","")),{"Y","YES","TRUE","1"},0)),"Y","N")))</f>
        <v/>
      </c>
      <c r="E366" s="21" t="str">
        <f>IF($A366="","",IF(ISNUMBER(MATCH(UPPER(IFERROR(INDEX(ImpData,ROW()-1,MATCH(Map_Expl,ImpHdr,0))&amp;"","")),{"Y","YES","TRUE","1"},0)),"Y","N"))</f>
        <v/>
      </c>
      <c r="F366" s="21" t="str">
        <f t="shared" si="53"/>
        <v/>
      </c>
      <c r="G366" s="21" t="str">
        <f t="shared" si="54"/>
        <v/>
      </c>
      <c r="H366" s="21" t="str">
        <f t="shared" si="55"/>
        <v/>
      </c>
      <c r="I366" s="25" t="str">
        <f t="shared" si="56"/>
        <v/>
      </c>
      <c r="J366" s="25" t="str">
        <f t="shared" si="57"/>
        <v/>
      </c>
      <c r="K366" s="21" t="str">
        <f t="shared" si="58"/>
        <v/>
      </c>
      <c r="L366" s="36" t="str">
        <f t="shared" si="59"/>
        <v/>
      </c>
    </row>
    <row r="367" spans="1:12" x14ac:dyDescent="0.3">
      <c r="A367" s="21" t="str">
        <f t="shared" si="50"/>
        <v/>
      </c>
      <c r="B367" s="21" t="str">
        <f t="shared" si="51"/>
        <v/>
      </c>
      <c r="C367" s="35" t="str">
        <f t="shared" si="52"/>
        <v/>
      </c>
      <c r="D367" s="21" t="str">
        <f>IF($A367="","",IF(COUNTIF(KEVList,$A367)&gt;0,"Y",IF(ISNUMBER(MATCH(UPPER(IFERROR(INDEX(ImpData,ROW()-1,MATCH(Map_KEV,ImpHdr,0))&amp;"","")),{"Y","YES","TRUE","1"},0)),"Y","N")))</f>
        <v/>
      </c>
      <c r="E367" s="21" t="str">
        <f>IF($A367="","",IF(ISNUMBER(MATCH(UPPER(IFERROR(INDEX(ImpData,ROW()-1,MATCH(Map_Expl,ImpHdr,0))&amp;"","")),{"Y","YES","TRUE","1"},0)),"Y","N"))</f>
        <v/>
      </c>
      <c r="F367" s="21" t="str">
        <f t="shared" si="53"/>
        <v/>
      </c>
      <c r="G367" s="21" t="str">
        <f t="shared" si="54"/>
        <v/>
      </c>
      <c r="H367" s="21" t="str">
        <f t="shared" si="55"/>
        <v/>
      </c>
      <c r="I367" s="25" t="str">
        <f t="shared" si="56"/>
        <v/>
      </c>
      <c r="J367" s="25" t="str">
        <f t="shared" si="57"/>
        <v/>
      </c>
      <c r="K367" s="21" t="str">
        <f t="shared" si="58"/>
        <v/>
      </c>
      <c r="L367" s="36" t="str">
        <f t="shared" si="59"/>
        <v/>
      </c>
    </row>
    <row r="368" spans="1:12" x14ac:dyDescent="0.3">
      <c r="A368" s="21" t="str">
        <f t="shared" si="50"/>
        <v/>
      </c>
      <c r="B368" s="21" t="str">
        <f t="shared" si="51"/>
        <v/>
      </c>
      <c r="C368" s="35" t="str">
        <f t="shared" si="52"/>
        <v/>
      </c>
      <c r="D368" s="21" t="str">
        <f>IF($A368="","",IF(COUNTIF(KEVList,$A368)&gt;0,"Y",IF(ISNUMBER(MATCH(UPPER(IFERROR(INDEX(ImpData,ROW()-1,MATCH(Map_KEV,ImpHdr,0))&amp;"","")),{"Y","YES","TRUE","1"},0)),"Y","N")))</f>
        <v/>
      </c>
      <c r="E368" s="21" t="str">
        <f>IF($A368="","",IF(ISNUMBER(MATCH(UPPER(IFERROR(INDEX(ImpData,ROW()-1,MATCH(Map_Expl,ImpHdr,0))&amp;"","")),{"Y","YES","TRUE","1"},0)),"Y","N"))</f>
        <v/>
      </c>
      <c r="F368" s="21" t="str">
        <f t="shared" si="53"/>
        <v/>
      </c>
      <c r="G368" s="21" t="str">
        <f t="shared" si="54"/>
        <v/>
      </c>
      <c r="H368" s="21" t="str">
        <f t="shared" si="55"/>
        <v/>
      </c>
      <c r="I368" s="25" t="str">
        <f t="shared" si="56"/>
        <v/>
      </c>
      <c r="J368" s="25" t="str">
        <f t="shared" si="57"/>
        <v/>
      </c>
      <c r="K368" s="21" t="str">
        <f t="shared" si="58"/>
        <v/>
      </c>
      <c r="L368" s="36" t="str">
        <f t="shared" si="59"/>
        <v/>
      </c>
    </row>
    <row r="369" spans="1:12" x14ac:dyDescent="0.3">
      <c r="A369" s="21" t="str">
        <f t="shared" si="50"/>
        <v/>
      </c>
      <c r="B369" s="21" t="str">
        <f t="shared" si="51"/>
        <v/>
      </c>
      <c r="C369" s="35" t="str">
        <f t="shared" si="52"/>
        <v/>
      </c>
      <c r="D369" s="21" t="str">
        <f>IF($A369="","",IF(COUNTIF(KEVList,$A369)&gt;0,"Y",IF(ISNUMBER(MATCH(UPPER(IFERROR(INDEX(ImpData,ROW()-1,MATCH(Map_KEV,ImpHdr,0))&amp;"","")),{"Y","YES","TRUE","1"},0)),"Y","N")))</f>
        <v/>
      </c>
      <c r="E369" s="21" t="str">
        <f>IF($A369="","",IF(ISNUMBER(MATCH(UPPER(IFERROR(INDEX(ImpData,ROW()-1,MATCH(Map_Expl,ImpHdr,0))&amp;"","")),{"Y","YES","TRUE","1"},0)),"Y","N"))</f>
        <v/>
      </c>
      <c r="F369" s="21" t="str">
        <f t="shared" si="53"/>
        <v/>
      </c>
      <c r="G369" s="21" t="str">
        <f t="shared" si="54"/>
        <v/>
      </c>
      <c r="H369" s="21" t="str">
        <f t="shared" si="55"/>
        <v/>
      </c>
      <c r="I369" s="25" t="str">
        <f t="shared" si="56"/>
        <v/>
      </c>
      <c r="J369" s="25" t="str">
        <f t="shared" si="57"/>
        <v/>
      </c>
      <c r="K369" s="21" t="str">
        <f t="shared" si="58"/>
        <v/>
      </c>
      <c r="L369" s="36" t="str">
        <f t="shared" si="59"/>
        <v/>
      </c>
    </row>
    <row r="370" spans="1:12" x14ac:dyDescent="0.3">
      <c r="A370" s="21" t="str">
        <f t="shared" si="50"/>
        <v/>
      </c>
      <c r="B370" s="21" t="str">
        <f t="shared" si="51"/>
        <v/>
      </c>
      <c r="C370" s="35" t="str">
        <f t="shared" si="52"/>
        <v/>
      </c>
      <c r="D370" s="21" t="str">
        <f>IF($A370="","",IF(COUNTIF(KEVList,$A370)&gt;0,"Y",IF(ISNUMBER(MATCH(UPPER(IFERROR(INDEX(ImpData,ROW()-1,MATCH(Map_KEV,ImpHdr,0))&amp;"","")),{"Y","YES","TRUE","1"},0)),"Y","N")))</f>
        <v/>
      </c>
      <c r="E370" s="21" t="str">
        <f>IF($A370="","",IF(ISNUMBER(MATCH(UPPER(IFERROR(INDEX(ImpData,ROW()-1,MATCH(Map_Expl,ImpHdr,0))&amp;"","")),{"Y","YES","TRUE","1"},0)),"Y","N"))</f>
        <v/>
      </c>
      <c r="F370" s="21" t="str">
        <f t="shared" si="53"/>
        <v/>
      </c>
      <c r="G370" s="21" t="str">
        <f t="shared" si="54"/>
        <v/>
      </c>
      <c r="H370" s="21" t="str">
        <f t="shared" si="55"/>
        <v/>
      </c>
      <c r="I370" s="25" t="str">
        <f t="shared" si="56"/>
        <v/>
      </c>
      <c r="J370" s="25" t="str">
        <f t="shared" si="57"/>
        <v/>
      </c>
      <c r="K370" s="21" t="str">
        <f t="shared" si="58"/>
        <v/>
      </c>
      <c r="L370" s="36" t="str">
        <f t="shared" si="59"/>
        <v/>
      </c>
    </row>
    <row r="371" spans="1:12" x14ac:dyDescent="0.3">
      <c r="A371" s="21" t="str">
        <f t="shared" si="50"/>
        <v/>
      </c>
      <c r="B371" s="21" t="str">
        <f t="shared" si="51"/>
        <v/>
      </c>
      <c r="C371" s="35" t="str">
        <f t="shared" si="52"/>
        <v/>
      </c>
      <c r="D371" s="21" t="str">
        <f>IF($A371="","",IF(COUNTIF(KEVList,$A371)&gt;0,"Y",IF(ISNUMBER(MATCH(UPPER(IFERROR(INDEX(ImpData,ROW()-1,MATCH(Map_KEV,ImpHdr,0))&amp;"","")),{"Y","YES","TRUE","1"},0)),"Y","N")))</f>
        <v/>
      </c>
      <c r="E371" s="21" t="str">
        <f>IF($A371="","",IF(ISNUMBER(MATCH(UPPER(IFERROR(INDEX(ImpData,ROW()-1,MATCH(Map_Expl,ImpHdr,0))&amp;"","")),{"Y","YES","TRUE","1"},0)),"Y","N"))</f>
        <v/>
      </c>
      <c r="F371" s="21" t="str">
        <f t="shared" si="53"/>
        <v/>
      </c>
      <c r="G371" s="21" t="str">
        <f t="shared" si="54"/>
        <v/>
      </c>
      <c r="H371" s="21" t="str">
        <f t="shared" si="55"/>
        <v/>
      </c>
      <c r="I371" s="25" t="str">
        <f t="shared" si="56"/>
        <v/>
      </c>
      <c r="J371" s="25" t="str">
        <f t="shared" si="57"/>
        <v/>
      </c>
      <c r="K371" s="21" t="str">
        <f t="shared" si="58"/>
        <v/>
      </c>
      <c r="L371" s="36" t="str">
        <f t="shared" si="59"/>
        <v/>
      </c>
    </row>
    <row r="372" spans="1:12" x14ac:dyDescent="0.3">
      <c r="A372" s="21" t="str">
        <f t="shared" si="50"/>
        <v/>
      </c>
      <c r="B372" s="21" t="str">
        <f t="shared" si="51"/>
        <v/>
      </c>
      <c r="C372" s="35" t="str">
        <f t="shared" si="52"/>
        <v/>
      </c>
      <c r="D372" s="21" t="str">
        <f>IF($A372="","",IF(COUNTIF(KEVList,$A372)&gt;0,"Y",IF(ISNUMBER(MATCH(UPPER(IFERROR(INDEX(ImpData,ROW()-1,MATCH(Map_KEV,ImpHdr,0))&amp;"","")),{"Y","YES","TRUE","1"},0)),"Y","N")))</f>
        <v/>
      </c>
      <c r="E372" s="21" t="str">
        <f>IF($A372="","",IF(ISNUMBER(MATCH(UPPER(IFERROR(INDEX(ImpData,ROW()-1,MATCH(Map_Expl,ImpHdr,0))&amp;"","")),{"Y","YES","TRUE","1"},0)),"Y","N"))</f>
        <v/>
      </c>
      <c r="F372" s="21" t="str">
        <f t="shared" si="53"/>
        <v/>
      </c>
      <c r="G372" s="21" t="str">
        <f t="shared" si="54"/>
        <v/>
      </c>
      <c r="H372" s="21" t="str">
        <f t="shared" si="55"/>
        <v/>
      </c>
      <c r="I372" s="25" t="str">
        <f t="shared" si="56"/>
        <v/>
      </c>
      <c r="J372" s="25" t="str">
        <f t="shared" si="57"/>
        <v/>
      </c>
      <c r="K372" s="21" t="str">
        <f t="shared" si="58"/>
        <v/>
      </c>
      <c r="L372" s="36" t="str">
        <f t="shared" si="59"/>
        <v/>
      </c>
    </row>
    <row r="373" spans="1:12" x14ac:dyDescent="0.3">
      <c r="A373" s="21" t="str">
        <f t="shared" si="50"/>
        <v/>
      </c>
      <c r="B373" s="21" t="str">
        <f t="shared" si="51"/>
        <v/>
      </c>
      <c r="C373" s="35" t="str">
        <f t="shared" si="52"/>
        <v/>
      </c>
      <c r="D373" s="21" t="str">
        <f>IF($A373="","",IF(COUNTIF(KEVList,$A373)&gt;0,"Y",IF(ISNUMBER(MATCH(UPPER(IFERROR(INDEX(ImpData,ROW()-1,MATCH(Map_KEV,ImpHdr,0))&amp;"","")),{"Y","YES","TRUE","1"},0)),"Y","N")))</f>
        <v/>
      </c>
      <c r="E373" s="21" t="str">
        <f>IF($A373="","",IF(ISNUMBER(MATCH(UPPER(IFERROR(INDEX(ImpData,ROW()-1,MATCH(Map_Expl,ImpHdr,0))&amp;"","")),{"Y","YES","TRUE","1"},0)),"Y","N"))</f>
        <v/>
      </c>
      <c r="F373" s="21" t="str">
        <f t="shared" si="53"/>
        <v/>
      </c>
      <c r="G373" s="21" t="str">
        <f t="shared" si="54"/>
        <v/>
      </c>
      <c r="H373" s="21" t="str">
        <f t="shared" si="55"/>
        <v/>
      </c>
      <c r="I373" s="25" t="str">
        <f t="shared" si="56"/>
        <v/>
      </c>
      <c r="J373" s="25" t="str">
        <f t="shared" si="57"/>
        <v/>
      </c>
      <c r="K373" s="21" t="str">
        <f t="shared" si="58"/>
        <v/>
      </c>
      <c r="L373" s="36" t="str">
        <f t="shared" si="59"/>
        <v/>
      </c>
    </row>
    <row r="374" spans="1:12" x14ac:dyDescent="0.3">
      <c r="A374" s="21" t="str">
        <f t="shared" si="50"/>
        <v/>
      </c>
      <c r="B374" s="21" t="str">
        <f t="shared" si="51"/>
        <v/>
      </c>
      <c r="C374" s="35" t="str">
        <f t="shared" si="52"/>
        <v/>
      </c>
      <c r="D374" s="21" t="str">
        <f>IF($A374="","",IF(COUNTIF(KEVList,$A374)&gt;0,"Y",IF(ISNUMBER(MATCH(UPPER(IFERROR(INDEX(ImpData,ROW()-1,MATCH(Map_KEV,ImpHdr,0))&amp;"","")),{"Y","YES","TRUE","1"},0)),"Y","N")))</f>
        <v/>
      </c>
      <c r="E374" s="21" t="str">
        <f>IF($A374="","",IF(ISNUMBER(MATCH(UPPER(IFERROR(INDEX(ImpData,ROW()-1,MATCH(Map_Expl,ImpHdr,0))&amp;"","")),{"Y","YES","TRUE","1"},0)),"Y","N"))</f>
        <v/>
      </c>
      <c r="F374" s="21" t="str">
        <f t="shared" si="53"/>
        <v/>
      </c>
      <c r="G374" s="21" t="str">
        <f t="shared" si="54"/>
        <v/>
      </c>
      <c r="H374" s="21" t="str">
        <f t="shared" si="55"/>
        <v/>
      </c>
      <c r="I374" s="25" t="str">
        <f t="shared" si="56"/>
        <v/>
      </c>
      <c r="J374" s="25" t="str">
        <f t="shared" si="57"/>
        <v/>
      </c>
      <c r="K374" s="21" t="str">
        <f t="shared" si="58"/>
        <v/>
      </c>
      <c r="L374" s="36" t="str">
        <f t="shared" si="59"/>
        <v/>
      </c>
    </row>
    <row r="375" spans="1:12" x14ac:dyDescent="0.3">
      <c r="A375" s="21" t="str">
        <f t="shared" si="50"/>
        <v/>
      </c>
      <c r="B375" s="21" t="str">
        <f t="shared" si="51"/>
        <v/>
      </c>
      <c r="C375" s="35" t="str">
        <f t="shared" si="52"/>
        <v/>
      </c>
      <c r="D375" s="21" t="str">
        <f>IF($A375="","",IF(COUNTIF(KEVList,$A375)&gt;0,"Y",IF(ISNUMBER(MATCH(UPPER(IFERROR(INDEX(ImpData,ROW()-1,MATCH(Map_KEV,ImpHdr,0))&amp;"","")),{"Y","YES","TRUE","1"},0)),"Y","N")))</f>
        <v/>
      </c>
      <c r="E375" s="21" t="str">
        <f>IF($A375="","",IF(ISNUMBER(MATCH(UPPER(IFERROR(INDEX(ImpData,ROW()-1,MATCH(Map_Expl,ImpHdr,0))&amp;"","")),{"Y","YES","TRUE","1"},0)),"Y","N"))</f>
        <v/>
      </c>
      <c r="F375" s="21" t="str">
        <f t="shared" si="53"/>
        <v/>
      </c>
      <c r="G375" s="21" t="str">
        <f t="shared" si="54"/>
        <v/>
      </c>
      <c r="H375" s="21" t="str">
        <f t="shared" si="55"/>
        <v/>
      </c>
      <c r="I375" s="25" t="str">
        <f t="shared" si="56"/>
        <v/>
      </c>
      <c r="J375" s="25" t="str">
        <f t="shared" si="57"/>
        <v/>
      </c>
      <c r="K375" s="21" t="str">
        <f t="shared" si="58"/>
        <v/>
      </c>
      <c r="L375" s="36" t="str">
        <f t="shared" si="59"/>
        <v/>
      </c>
    </row>
    <row r="376" spans="1:12" x14ac:dyDescent="0.3">
      <c r="A376" s="21" t="str">
        <f t="shared" si="50"/>
        <v/>
      </c>
      <c r="B376" s="21" t="str">
        <f t="shared" si="51"/>
        <v/>
      </c>
      <c r="C376" s="35" t="str">
        <f t="shared" si="52"/>
        <v/>
      </c>
      <c r="D376" s="21" t="str">
        <f>IF($A376="","",IF(COUNTIF(KEVList,$A376)&gt;0,"Y",IF(ISNUMBER(MATCH(UPPER(IFERROR(INDEX(ImpData,ROW()-1,MATCH(Map_KEV,ImpHdr,0))&amp;"","")),{"Y","YES","TRUE","1"},0)),"Y","N")))</f>
        <v/>
      </c>
      <c r="E376" s="21" t="str">
        <f>IF($A376="","",IF(ISNUMBER(MATCH(UPPER(IFERROR(INDEX(ImpData,ROW()-1,MATCH(Map_Expl,ImpHdr,0))&amp;"","")),{"Y","YES","TRUE","1"},0)),"Y","N"))</f>
        <v/>
      </c>
      <c r="F376" s="21" t="str">
        <f t="shared" si="53"/>
        <v/>
      </c>
      <c r="G376" s="21" t="str">
        <f t="shared" si="54"/>
        <v/>
      </c>
      <c r="H376" s="21" t="str">
        <f t="shared" si="55"/>
        <v/>
      </c>
      <c r="I376" s="25" t="str">
        <f t="shared" si="56"/>
        <v/>
      </c>
      <c r="J376" s="25" t="str">
        <f t="shared" si="57"/>
        <v/>
      </c>
      <c r="K376" s="21" t="str">
        <f t="shared" si="58"/>
        <v/>
      </c>
      <c r="L376" s="36" t="str">
        <f t="shared" si="59"/>
        <v/>
      </c>
    </row>
    <row r="377" spans="1:12" x14ac:dyDescent="0.3">
      <c r="A377" s="21" t="str">
        <f t="shared" si="50"/>
        <v/>
      </c>
      <c r="B377" s="21" t="str">
        <f t="shared" si="51"/>
        <v/>
      </c>
      <c r="C377" s="35" t="str">
        <f t="shared" si="52"/>
        <v/>
      </c>
      <c r="D377" s="21" t="str">
        <f>IF($A377="","",IF(COUNTIF(KEVList,$A377)&gt;0,"Y",IF(ISNUMBER(MATCH(UPPER(IFERROR(INDEX(ImpData,ROW()-1,MATCH(Map_KEV,ImpHdr,0))&amp;"","")),{"Y","YES","TRUE","1"},0)),"Y","N")))</f>
        <v/>
      </c>
      <c r="E377" s="21" t="str">
        <f>IF($A377="","",IF(ISNUMBER(MATCH(UPPER(IFERROR(INDEX(ImpData,ROW()-1,MATCH(Map_Expl,ImpHdr,0))&amp;"","")),{"Y","YES","TRUE","1"},0)),"Y","N"))</f>
        <v/>
      </c>
      <c r="F377" s="21" t="str">
        <f t="shared" si="53"/>
        <v/>
      </c>
      <c r="G377" s="21" t="str">
        <f t="shared" si="54"/>
        <v/>
      </c>
      <c r="H377" s="21" t="str">
        <f t="shared" si="55"/>
        <v/>
      </c>
      <c r="I377" s="25" t="str">
        <f t="shared" si="56"/>
        <v/>
      </c>
      <c r="J377" s="25" t="str">
        <f t="shared" si="57"/>
        <v/>
      </c>
      <c r="K377" s="21" t="str">
        <f t="shared" si="58"/>
        <v/>
      </c>
      <c r="L377" s="36" t="str">
        <f t="shared" si="59"/>
        <v/>
      </c>
    </row>
    <row r="378" spans="1:12" x14ac:dyDescent="0.3">
      <c r="A378" s="21" t="str">
        <f t="shared" si="50"/>
        <v/>
      </c>
      <c r="B378" s="21" t="str">
        <f t="shared" si="51"/>
        <v/>
      </c>
      <c r="C378" s="35" t="str">
        <f t="shared" si="52"/>
        <v/>
      </c>
      <c r="D378" s="21" t="str">
        <f>IF($A378="","",IF(COUNTIF(KEVList,$A378)&gt;0,"Y",IF(ISNUMBER(MATCH(UPPER(IFERROR(INDEX(ImpData,ROW()-1,MATCH(Map_KEV,ImpHdr,0))&amp;"","")),{"Y","YES","TRUE","1"},0)),"Y","N")))</f>
        <v/>
      </c>
      <c r="E378" s="21" t="str">
        <f>IF($A378="","",IF(ISNUMBER(MATCH(UPPER(IFERROR(INDEX(ImpData,ROW()-1,MATCH(Map_Expl,ImpHdr,0))&amp;"","")),{"Y","YES","TRUE","1"},0)),"Y","N"))</f>
        <v/>
      </c>
      <c r="F378" s="21" t="str">
        <f t="shared" si="53"/>
        <v/>
      </c>
      <c r="G378" s="21" t="str">
        <f t="shared" si="54"/>
        <v/>
      </c>
      <c r="H378" s="21" t="str">
        <f t="shared" si="55"/>
        <v/>
      </c>
      <c r="I378" s="25" t="str">
        <f t="shared" si="56"/>
        <v/>
      </c>
      <c r="J378" s="25" t="str">
        <f t="shared" si="57"/>
        <v/>
      </c>
      <c r="K378" s="21" t="str">
        <f t="shared" si="58"/>
        <v/>
      </c>
      <c r="L378" s="36" t="str">
        <f t="shared" si="59"/>
        <v/>
      </c>
    </row>
    <row r="379" spans="1:12" x14ac:dyDescent="0.3">
      <c r="A379" s="21" t="str">
        <f t="shared" si="50"/>
        <v/>
      </c>
      <c r="B379" s="21" t="str">
        <f t="shared" si="51"/>
        <v/>
      </c>
      <c r="C379" s="35" t="str">
        <f t="shared" si="52"/>
        <v/>
      </c>
      <c r="D379" s="21" t="str">
        <f>IF($A379="","",IF(COUNTIF(KEVList,$A379)&gt;0,"Y",IF(ISNUMBER(MATCH(UPPER(IFERROR(INDEX(ImpData,ROW()-1,MATCH(Map_KEV,ImpHdr,0))&amp;"","")),{"Y","YES","TRUE","1"},0)),"Y","N")))</f>
        <v/>
      </c>
      <c r="E379" s="21" t="str">
        <f>IF($A379="","",IF(ISNUMBER(MATCH(UPPER(IFERROR(INDEX(ImpData,ROW()-1,MATCH(Map_Expl,ImpHdr,0))&amp;"","")),{"Y","YES","TRUE","1"},0)),"Y","N"))</f>
        <v/>
      </c>
      <c r="F379" s="21" t="str">
        <f t="shared" si="53"/>
        <v/>
      </c>
      <c r="G379" s="21" t="str">
        <f t="shared" si="54"/>
        <v/>
      </c>
      <c r="H379" s="21" t="str">
        <f t="shared" si="55"/>
        <v/>
      </c>
      <c r="I379" s="25" t="str">
        <f t="shared" si="56"/>
        <v/>
      </c>
      <c r="J379" s="25" t="str">
        <f t="shared" si="57"/>
        <v/>
      </c>
      <c r="K379" s="21" t="str">
        <f t="shared" si="58"/>
        <v/>
      </c>
      <c r="L379" s="36" t="str">
        <f t="shared" si="59"/>
        <v/>
      </c>
    </row>
    <row r="380" spans="1:12" x14ac:dyDescent="0.3">
      <c r="A380" s="21" t="str">
        <f t="shared" si="50"/>
        <v/>
      </c>
      <c r="B380" s="21" t="str">
        <f t="shared" si="51"/>
        <v/>
      </c>
      <c r="C380" s="35" t="str">
        <f t="shared" si="52"/>
        <v/>
      </c>
      <c r="D380" s="21" t="str">
        <f>IF($A380="","",IF(COUNTIF(KEVList,$A380)&gt;0,"Y",IF(ISNUMBER(MATCH(UPPER(IFERROR(INDEX(ImpData,ROW()-1,MATCH(Map_KEV,ImpHdr,0))&amp;"","")),{"Y","YES","TRUE","1"},0)),"Y","N")))</f>
        <v/>
      </c>
      <c r="E380" s="21" t="str">
        <f>IF($A380="","",IF(ISNUMBER(MATCH(UPPER(IFERROR(INDEX(ImpData,ROW()-1,MATCH(Map_Expl,ImpHdr,0))&amp;"","")),{"Y","YES","TRUE","1"},0)),"Y","N"))</f>
        <v/>
      </c>
      <c r="F380" s="21" t="str">
        <f t="shared" si="53"/>
        <v/>
      </c>
      <c r="G380" s="21" t="str">
        <f t="shared" si="54"/>
        <v/>
      </c>
      <c r="H380" s="21" t="str">
        <f t="shared" si="55"/>
        <v/>
      </c>
      <c r="I380" s="25" t="str">
        <f t="shared" si="56"/>
        <v/>
      </c>
      <c r="J380" s="25" t="str">
        <f t="shared" si="57"/>
        <v/>
      </c>
      <c r="K380" s="21" t="str">
        <f t="shared" si="58"/>
        <v/>
      </c>
      <c r="L380" s="36" t="str">
        <f t="shared" si="59"/>
        <v/>
      </c>
    </row>
    <row r="381" spans="1:12" x14ac:dyDescent="0.3">
      <c r="A381" s="21" t="str">
        <f t="shared" si="50"/>
        <v/>
      </c>
      <c r="B381" s="21" t="str">
        <f t="shared" si="51"/>
        <v/>
      </c>
      <c r="C381" s="35" t="str">
        <f t="shared" si="52"/>
        <v/>
      </c>
      <c r="D381" s="21" t="str">
        <f>IF($A381="","",IF(COUNTIF(KEVList,$A381)&gt;0,"Y",IF(ISNUMBER(MATCH(UPPER(IFERROR(INDEX(ImpData,ROW()-1,MATCH(Map_KEV,ImpHdr,0))&amp;"","")),{"Y","YES","TRUE","1"},0)),"Y","N")))</f>
        <v/>
      </c>
      <c r="E381" s="21" t="str">
        <f>IF($A381="","",IF(ISNUMBER(MATCH(UPPER(IFERROR(INDEX(ImpData,ROW()-1,MATCH(Map_Expl,ImpHdr,0))&amp;"","")),{"Y","YES","TRUE","1"},0)),"Y","N"))</f>
        <v/>
      </c>
      <c r="F381" s="21" t="str">
        <f t="shared" si="53"/>
        <v/>
      </c>
      <c r="G381" s="21" t="str">
        <f t="shared" si="54"/>
        <v/>
      </c>
      <c r="H381" s="21" t="str">
        <f t="shared" si="55"/>
        <v/>
      </c>
      <c r="I381" s="25" t="str">
        <f t="shared" si="56"/>
        <v/>
      </c>
      <c r="J381" s="25" t="str">
        <f t="shared" si="57"/>
        <v/>
      </c>
      <c r="K381" s="21" t="str">
        <f t="shared" si="58"/>
        <v/>
      </c>
      <c r="L381" s="36" t="str">
        <f t="shared" si="59"/>
        <v/>
      </c>
    </row>
    <row r="382" spans="1:12" x14ac:dyDescent="0.3">
      <c r="A382" s="21" t="str">
        <f t="shared" si="50"/>
        <v/>
      </c>
      <c r="B382" s="21" t="str">
        <f t="shared" si="51"/>
        <v/>
      </c>
      <c r="C382" s="35" t="str">
        <f t="shared" si="52"/>
        <v/>
      </c>
      <c r="D382" s="21" t="str">
        <f>IF($A382="","",IF(COUNTIF(KEVList,$A382)&gt;0,"Y",IF(ISNUMBER(MATCH(UPPER(IFERROR(INDEX(ImpData,ROW()-1,MATCH(Map_KEV,ImpHdr,0))&amp;"","")),{"Y","YES","TRUE","1"},0)),"Y","N")))</f>
        <v/>
      </c>
      <c r="E382" s="21" t="str">
        <f>IF($A382="","",IF(ISNUMBER(MATCH(UPPER(IFERROR(INDEX(ImpData,ROW()-1,MATCH(Map_Expl,ImpHdr,0))&amp;"","")),{"Y","YES","TRUE","1"},0)),"Y","N"))</f>
        <v/>
      </c>
      <c r="F382" s="21" t="str">
        <f t="shared" si="53"/>
        <v/>
      </c>
      <c r="G382" s="21" t="str">
        <f t="shared" si="54"/>
        <v/>
      </c>
      <c r="H382" s="21" t="str">
        <f t="shared" si="55"/>
        <v/>
      </c>
      <c r="I382" s="25" t="str">
        <f t="shared" si="56"/>
        <v/>
      </c>
      <c r="J382" s="25" t="str">
        <f t="shared" si="57"/>
        <v/>
      </c>
      <c r="K382" s="21" t="str">
        <f t="shared" si="58"/>
        <v/>
      </c>
      <c r="L382" s="36" t="str">
        <f t="shared" si="59"/>
        <v/>
      </c>
    </row>
    <row r="383" spans="1:12" x14ac:dyDescent="0.3">
      <c r="A383" s="21" t="str">
        <f t="shared" si="50"/>
        <v/>
      </c>
      <c r="B383" s="21" t="str">
        <f t="shared" si="51"/>
        <v/>
      </c>
      <c r="C383" s="35" t="str">
        <f t="shared" si="52"/>
        <v/>
      </c>
      <c r="D383" s="21" t="str">
        <f>IF($A383="","",IF(COUNTIF(KEVList,$A383)&gt;0,"Y",IF(ISNUMBER(MATCH(UPPER(IFERROR(INDEX(ImpData,ROW()-1,MATCH(Map_KEV,ImpHdr,0))&amp;"","")),{"Y","YES","TRUE","1"},0)),"Y","N")))</f>
        <v/>
      </c>
      <c r="E383" s="21" t="str">
        <f>IF($A383="","",IF(ISNUMBER(MATCH(UPPER(IFERROR(INDEX(ImpData,ROW()-1,MATCH(Map_Expl,ImpHdr,0))&amp;"","")),{"Y","YES","TRUE","1"},0)),"Y","N"))</f>
        <v/>
      </c>
      <c r="F383" s="21" t="str">
        <f t="shared" si="53"/>
        <v/>
      </c>
      <c r="G383" s="21" t="str">
        <f t="shared" si="54"/>
        <v/>
      </c>
      <c r="H383" s="21" t="str">
        <f t="shared" si="55"/>
        <v/>
      </c>
      <c r="I383" s="25" t="str">
        <f t="shared" si="56"/>
        <v/>
      </c>
      <c r="J383" s="25" t="str">
        <f t="shared" si="57"/>
        <v/>
      </c>
      <c r="K383" s="21" t="str">
        <f t="shared" si="58"/>
        <v/>
      </c>
      <c r="L383" s="36" t="str">
        <f t="shared" si="59"/>
        <v/>
      </c>
    </row>
    <row r="384" spans="1:12" x14ac:dyDescent="0.3">
      <c r="A384" s="21" t="str">
        <f t="shared" si="50"/>
        <v/>
      </c>
      <c r="B384" s="21" t="str">
        <f t="shared" si="51"/>
        <v/>
      </c>
      <c r="C384" s="35" t="str">
        <f t="shared" si="52"/>
        <v/>
      </c>
      <c r="D384" s="21" t="str">
        <f>IF($A384="","",IF(COUNTIF(KEVList,$A384)&gt;0,"Y",IF(ISNUMBER(MATCH(UPPER(IFERROR(INDEX(ImpData,ROW()-1,MATCH(Map_KEV,ImpHdr,0))&amp;"","")),{"Y","YES","TRUE","1"},0)),"Y","N")))</f>
        <v/>
      </c>
      <c r="E384" s="21" t="str">
        <f>IF($A384="","",IF(ISNUMBER(MATCH(UPPER(IFERROR(INDEX(ImpData,ROW()-1,MATCH(Map_Expl,ImpHdr,0))&amp;"","")),{"Y","YES","TRUE","1"},0)),"Y","N"))</f>
        <v/>
      </c>
      <c r="F384" s="21" t="str">
        <f t="shared" si="53"/>
        <v/>
      </c>
      <c r="G384" s="21" t="str">
        <f t="shared" si="54"/>
        <v/>
      </c>
      <c r="H384" s="21" t="str">
        <f t="shared" si="55"/>
        <v/>
      </c>
      <c r="I384" s="25" t="str">
        <f t="shared" si="56"/>
        <v/>
      </c>
      <c r="J384" s="25" t="str">
        <f t="shared" si="57"/>
        <v/>
      </c>
      <c r="K384" s="21" t="str">
        <f t="shared" si="58"/>
        <v/>
      </c>
      <c r="L384" s="36" t="str">
        <f t="shared" si="59"/>
        <v/>
      </c>
    </row>
    <row r="385" spans="1:12" x14ac:dyDescent="0.3">
      <c r="A385" s="21" t="str">
        <f t="shared" si="50"/>
        <v/>
      </c>
      <c r="B385" s="21" t="str">
        <f t="shared" si="51"/>
        <v/>
      </c>
      <c r="C385" s="35" t="str">
        <f t="shared" si="52"/>
        <v/>
      </c>
      <c r="D385" s="21" t="str">
        <f>IF($A385="","",IF(COUNTIF(KEVList,$A385)&gt;0,"Y",IF(ISNUMBER(MATCH(UPPER(IFERROR(INDEX(ImpData,ROW()-1,MATCH(Map_KEV,ImpHdr,0))&amp;"","")),{"Y","YES","TRUE","1"},0)),"Y","N")))</f>
        <v/>
      </c>
      <c r="E385" s="21" t="str">
        <f>IF($A385="","",IF(ISNUMBER(MATCH(UPPER(IFERROR(INDEX(ImpData,ROW()-1,MATCH(Map_Expl,ImpHdr,0))&amp;"","")),{"Y","YES","TRUE","1"},0)),"Y","N"))</f>
        <v/>
      </c>
      <c r="F385" s="21" t="str">
        <f t="shared" si="53"/>
        <v/>
      </c>
      <c r="G385" s="21" t="str">
        <f t="shared" si="54"/>
        <v/>
      </c>
      <c r="H385" s="21" t="str">
        <f t="shared" si="55"/>
        <v/>
      </c>
      <c r="I385" s="25" t="str">
        <f t="shared" si="56"/>
        <v/>
      </c>
      <c r="J385" s="25" t="str">
        <f t="shared" si="57"/>
        <v/>
      </c>
      <c r="K385" s="21" t="str">
        <f t="shared" si="58"/>
        <v/>
      </c>
      <c r="L385" s="36" t="str">
        <f t="shared" si="59"/>
        <v/>
      </c>
    </row>
    <row r="386" spans="1:12" x14ac:dyDescent="0.3">
      <c r="A386" s="21" t="str">
        <f t="shared" ref="A386:A449" si="60">IFERROR(IF(INDEX(ImpData,ROW()-1,MATCH(Map_CVE,ImpHdr,0))="","",INDEX(ImpData,ROW()-1,MATCH(Map_CVE,ImpHdr,0))),"")</f>
        <v/>
      </c>
      <c r="B386" s="21" t="str">
        <f t="shared" ref="B386:B449" si="61">IF($A386="","",IFERROR(VALUE(INDEX(ImpData,ROW()-1,MATCH(Map_CVSS,ImpHdr,0))),""))</f>
        <v/>
      </c>
      <c r="C386" s="35" t="str">
        <f t="shared" ref="C386:C449" si="62">IF($A386="","",IFERROR(VALUE(INDEX(ImpData,ROW()-1,MATCH(Map_EPSS,ImpHdr,0))),IFERROR(VLOOKUP($A386,EPSSList,2,FALSE),"")))</f>
        <v/>
      </c>
      <c r="D386" s="21" t="str">
        <f>IF($A386="","",IF(COUNTIF(KEVList,$A386)&gt;0,"Y",IF(ISNUMBER(MATCH(UPPER(IFERROR(INDEX(ImpData,ROW()-1,MATCH(Map_KEV,ImpHdr,0))&amp;"","")),{"Y","YES","TRUE","1"},0)),"Y","N")))</f>
        <v/>
      </c>
      <c r="E386" s="21" t="str">
        <f>IF($A386="","",IF(ISNUMBER(MATCH(UPPER(IFERROR(INDEX(ImpData,ROW()-1,MATCH(Map_Expl,ImpHdr,0))&amp;"","")),{"Y","YES","TRUE","1"},0)),"Y","N"))</f>
        <v/>
      </c>
      <c r="F386" s="21" t="str">
        <f t="shared" ref="F386:F449" si="63">IF($A386="","",IFERROR(VLOOKUP($K386,AssetList,2,FALSE),""))</f>
        <v/>
      </c>
      <c r="G386" s="21" t="str">
        <f t="shared" ref="G386:G449" si="64">IF($A386="","",IFERROR(VLOOKUP($K386,AssetList,3,FALSE),""))</f>
        <v/>
      </c>
      <c r="H386" s="21" t="str">
        <f t="shared" ref="H386:H449" si="65">IF($A386="","","N")</f>
        <v/>
      </c>
      <c r="I386" s="25" t="str">
        <f t="shared" ref="I386:I449" si="66">IF($A386="","",IFERROR(IF(INDEX(ImpData,ROW()-1,MATCH(Map_First,ImpHdr,0))="","",INDEX(ImpData,ROW()-1,MATCH(Map_First,ImpHdr,0))+0),""))</f>
        <v/>
      </c>
      <c r="J386" s="25" t="str">
        <f t="shared" ref="J386:J449" si="67">IF($A386="","",IFERROR(IF(INDEX(ImpData,ROW()-1,MATCH(Map_Fixed,ImpHdr,0))="","",INDEX(ImpData,ROW()-1,MATCH(Map_Fixed,ImpHdr,0))+0),""))</f>
        <v/>
      </c>
      <c r="K386" s="21" t="str">
        <f t="shared" ref="K386:K449" si="68">IF($A386="","",IFERROR(INDEX(ImpData,ROW()-1,MATCH(Map_Host,ImpHdr,0)),""))</f>
        <v/>
      </c>
      <c r="L386" s="36" t="str">
        <f t="shared" ref="L386:L449" si="69">IF($A386="","",IF($K386="","No asset column mapped",IF(OR($F386="",$G386=""),"Add to Assets tab: "&amp;$K386,IF($B386="","CVSS missing",""))))</f>
        <v/>
      </c>
    </row>
    <row r="387" spans="1:12" x14ac:dyDescent="0.3">
      <c r="A387" s="21" t="str">
        <f t="shared" si="60"/>
        <v/>
      </c>
      <c r="B387" s="21" t="str">
        <f t="shared" si="61"/>
        <v/>
      </c>
      <c r="C387" s="35" t="str">
        <f t="shared" si="62"/>
        <v/>
      </c>
      <c r="D387" s="21" t="str">
        <f>IF($A387="","",IF(COUNTIF(KEVList,$A387)&gt;0,"Y",IF(ISNUMBER(MATCH(UPPER(IFERROR(INDEX(ImpData,ROW()-1,MATCH(Map_KEV,ImpHdr,0))&amp;"","")),{"Y","YES","TRUE","1"},0)),"Y","N")))</f>
        <v/>
      </c>
      <c r="E387" s="21" t="str">
        <f>IF($A387="","",IF(ISNUMBER(MATCH(UPPER(IFERROR(INDEX(ImpData,ROW()-1,MATCH(Map_Expl,ImpHdr,0))&amp;"","")),{"Y","YES","TRUE","1"},0)),"Y","N"))</f>
        <v/>
      </c>
      <c r="F387" s="21" t="str">
        <f t="shared" si="63"/>
        <v/>
      </c>
      <c r="G387" s="21" t="str">
        <f t="shared" si="64"/>
        <v/>
      </c>
      <c r="H387" s="21" t="str">
        <f t="shared" si="65"/>
        <v/>
      </c>
      <c r="I387" s="25" t="str">
        <f t="shared" si="66"/>
        <v/>
      </c>
      <c r="J387" s="25" t="str">
        <f t="shared" si="67"/>
        <v/>
      </c>
      <c r="K387" s="21" t="str">
        <f t="shared" si="68"/>
        <v/>
      </c>
      <c r="L387" s="36" t="str">
        <f t="shared" si="69"/>
        <v/>
      </c>
    </row>
    <row r="388" spans="1:12" x14ac:dyDescent="0.3">
      <c r="A388" s="21" t="str">
        <f t="shared" si="60"/>
        <v/>
      </c>
      <c r="B388" s="21" t="str">
        <f t="shared" si="61"/>
        <v/>
      </c>
      <c r="C388" s="35" t="str">
        <f t="shared" si="62"/>
        <v/>
      </c>
      <c r="D388" s="21" t="str">
        <f>IF($A388="","",IF(COUNTIF(KEVList,$A388)&gt;0,"Y",IF(ISNUMBER(MATCH(UPPER(IFERROR(INDEX(ImpData,ROW()-1,MATCH(Map_KEV,ImpHdr,0))&amp;"","")),{"Y","YES","TRUE","1"},0)),"Y","N")))</f>
        <v/>
      </c>
      <c r="E388" s="21" t="str">
        <f>IF($A388="","",IF(ISNUMBER(MATCH(UPPER(IFERROR(INDEX(ImpData,ROW()-1,MATCH(Map_Expl,ImpHdr,0))&amp;"","")),{"Y","YES","TRUE","1"},0)),"Y","N"))</f>
        <v/>
      </c>
      <c r="F388" s="21" t="str">
        <f t="shared" si="63"/>
        <v/>
      </c>
      <c r="G388" s="21" t="str">
        <f t="shared" si="64"/>
        <v/>
      </c>
      <c r="H388" s="21" t="str">
        <f t="shared" si="65"/>
        <v/>
      </c>
      <c r="I388" s="25" t="str">
        <f t="shared" si="66"/>
        <v/>
      </c>
      <c r="J388" s="25" t="str">
        <f t="shared" si="67"/>
        <v/>
      </c>
      <c r="K388" s="21" t="str">
        <f t="shared" si="68"/>
        <v/>
      </c>
      <c r="L388" s="36" t="str">
        <f t="shared" si="69"/>
        <v/>
      </c>
    </row>
    <row r="389" spans="1:12" x14ac:dyDescent="0.3">
      <c r="A389" s="21" t="str">
        <f t="shared" si="60"/>
        <v/>
      </c>
      <c r="B389" s="21" t="str">
        <f t="shared" si="61"/>
        <v/>
      </c>
      <c r="C389" s="35" t="str">
        <f t="shared" si="62"/>
        <v/>
      </c>
      <c r="D389" s="21" t="str">
        <f>IF($A389="","",IF(COUNTIF(KEVList,$A389)&gt;0,"Y",IF(ISNUMBER(MATCH(UPPER(IFERROR(INDEX(ImpData,ROW()-1,MATCH(Map_KEV,ImpHdr,0))&amp;"","")),{"Y","YES","TRUE","1"},0)),"Y","N")))</f>
        <v/>
      </c>
      <c r="E389" s="21" t="str">
        <f>IF($A389="","",IF(ISNUMBER(MATCH(UPPER(IFERROR(INDEX(ImpData,ROW()-1,MATCH(Map_Expl,ImpHdr,0))&amp;"","")),{"Y","YES","TRUE","1"},0)),"Y","N"))</f>
        <v/>
      </c>
      <c r="F389" s="21" t="str">
        <f t="shared" si="63"/>
        <v/>
      </c>
      <c r="G389" s="21" t="str">
        <f t="shared" si="64"/>
        <v/>
      </c>
      <c r="H389" s="21" t="str">
        <f t="shared" si="65"/>
        <v/>
      </c>
      <c r="I389" s="25" t="str">
        <f t="shared" si="66"/>
        <v/>
      </c>
      <c r="J389" s="25" t="str">
        <f t="shared" si="67"/>
        <v/>
      </c>
      <c r="K389" s="21" t="str">
        <f t="shared" si="68"/>
        <v/>
      </c>
      <c r="L389" s="36" t="str">
        <f t="shared" si="69"/>
        <v/>
      </c>
    </row>
    <row r="390" spans="1:12" x14ac:dyDescent="0.3">
      <c r="A390" s="21" t="str">
        <f t="shared" si="60"/>
        <v/>
      </c>
      <c r="B390" s="21" t="str">
        <f t="shared" si="61"/>
        <v/>
      </c>
      <c r="C390" s="35" t="str">
        <f t="shared" si="62"/>
        <v/>
      </c>
      <c r="D390" s="21" t="str">
        <f>IF($A390="","",IF(COUNTIF(KEVList,$A390)&gt;0,"Y",IF(ISNUMBER(MATCH(UPPER(IFERROR(INDEX(ImpData,ROW()-1,MATCH(Map_KEV,ImpHdr,0))&amp;"","")),{"Y","YES","TRUE","1"},0)),"Y","N")))</f>
        <v/>
      </c>
      <c r="E390" s="21" t="str">
        <f>IF($A390="","",IF(ISNUMBER(MATCH(UPPER(IFERROR(INDEX(ImpData,ROW()-1,MATCH(Map_Expl,ImpHdr,0))&amp;"","")),{"Y","YES","TRUE","1"},0)),"Y","N"))</f>
        <v/>
      </c>
      <c r="F390" s="21" t="str">
        <f t="shared" si="63"/>
        <v/>
      </c>
      <c r="G390" s="21" t="str">
        <f t="shared" si="64"/>
        <v/>
      </c>
      <c r="H390" s="21" t="str">
        <f t="shared" si="65"/>
        <v/>
      </c>
      <c r="I390" s="25" t="str">
        <f t="shared" si="66"/>
        <v/>
      </c>
      <c r="J390" s="25" t="str">
        <f t="shared" si="67"/>
        <v/>
      </c>
      <c r="K390" s="21" t="str">
        <f t="shared" si="68"/>
        <v/>
      </c>
      <c r="L390" s="36" t="str">
        <f t="shared" si="69"/>
        <v/>
      </c>
    </row>
    <row r="391" spans="1:12" x14ac:dyDescent="0.3">
      <c r="A391" s="21" t="str">
        <f t="shared" si="60"/>
        <v/>
      </c>
      <c r="B391" s="21" t="str">
        <f t="shared" si="61"/>
        <v/>
      </c>
      <c r="C391" s="35" t="str">
        <f t="shared" si="62"/>
        <v/>
      </c>
      <c r="D391" s="21" t="str">
        <f>IF($A391="","",IF(COUNTIF(KEVList,$A391)&gt;0,"Y",IF(ISNUMBER(MATCH(UPPER(IFERROR(INDEX(ImpData,ROW()-1,MATCH(Map_KEV,ImpHdr,0))&amp;"","")),{"Y","YES","TRUE","1"},0)),"Y","N")))</f>
        <v/>
      </c>
      <c r="E391" s="21" t="str">
        <f>IF($A391="","",IF(ISNUMBER(MATCH(UPPER(IFERROR(INDEX(ImpData,ROW()-1,MATCH(Map_Expl,ImpHdr,0))&amp;"","")),{"Y","YES","TRUE","1"},0)),"Y","N"))</f>
        <v/>
      </c>
      <c r="F391" s="21" t="str">
        <f t="shared" si="63"/>
        <v/>
      </c>
      <c r="G391" s="21" t="str">
        <f t="shared" si="64"/>
        <v/>
      </c>
      <c r="H391" s="21" t="str">
        <f t="shared" si="65"/>
        <v/>
      </c>
      <c r="I391" s="25" t="str">
        <f t="shared" si="66"/>
        <v/>
      </c>
      <c r="J391" s="25" t="str">
        <f t="shared" si="67"/>
        <v/>
      </c>
      <c r="K391" s="21" t="str">
        <f t="shared" si="68"/>
        <v/>
      </c>
      <c r="L391" s="36" t="str">
        <f t="shared" si="69"/>
        <v/>
      </c>
    </row>
    <row r="392" spans="1:12" x14ac:dyDescent="0.3">
      <c r="A392" s="21" t="str">
        <f t="shared" si="60"/>
        <v/>
      </c>
      <c r="B392" s="21" t="str">
        <f t="shared" si="61"/>
        <v/>
      </c>
      <c r="C392" s="35" t="str">
        <f t="shared" si="62"/>
        <v/>
      </c>
      <c r="D392" s="21" t="str">
        <f>IF($A392="","",IF(COUNTIF(KEVList,$A392)&gt;0,"Y",IF(ISNUMBER(MATCH(UPPER(IFERROR(INDEX(ImpData,ROW()-1,MATCH(Map_KEV,ImpHdr,0))&amp;"","")),{"Y","YES","TRUE","1"},0)),"Y","N")))</f>
        <v/>
      </c>
      <c r="E392" s="21" t="str">
        <f>IF($A392="","",IF(ISNUMBER(MATCH(UPPER(IFERROR(INDEX(ImpData,ROW()-1,MATCH(Map_Expl,ImpHdr,0))&amp;"","")),{"Y","YES","TRUE","1"},0)),"Y","N"))</f>
        <v/>
      </c>
      <c r="F392" s="21" t="str">
        <f t="shared" si="63"/>
        <v/>
      </c>
      <c r="G392" s="21" t="str">
        <f t="shared" si="64"/>
        <v/>
      </c>
      <c r="H392" s="21" t="str">
        <f t="shared" si="65"/>
        <v/>
      </c>
      <c r="I392" s="25" t="str">
        <f t="shared" si="66"/>
        <v/>
      </c>
      <c r="J392" s="25" t="str">
        <f t="shared" si="67"/>
        <v/>
      </c>
      <c r="K392" s="21" t="str">
        <f t="shared" si="68"/>
        <v/>
      </c>
      <c r="L392" s="36" t="str">
        <f t="shared" si="69"/>
        <v/>
      </c>
    </row>
    <row r="393" spans="1:12" x14ac:dyDescent="0.3">
      <c r="A393" s="21" t="str">
        <f t="shared" si="60"/>
        <v/>
      </c>
      <c r="B393" s="21" t="str">
        <f t="shared" si="61"/>
        <v/>
      </c>
      <c r="C393" s="35" t="str">
        <f t="shared" si="62"/>
        <v/>
      </c>
      <c r="D393" s="21" t="str">
        <f>IF($A393="","",IF(COUNTIF(KEVList,$A393)&gt;0,"Y",IF(ISNUMBER(MATCH(UPPER(IFERROR(INDEX(ImpData,ROW()-1,MATCH(Map_KEV,ImpHdr,0))&amp;"","")),{"Y","YES","TRUE","1"},0)),"Y","N")))</f>
        <v/>
      </c>
      <c r="E393" s="21" t="str">
        <f>IF($A393="","",IF(ISNUMBER(MATCH(UPPER(IFERROR(INDEX(ImpData,ROW()-1,MATCH(Map_Expl,ImpHdr,0))&amp;"","")),{"Y","YES","TRUE","1"},0)),"Y","N"))</f>
        <v/>
      </c>
      <c r="F393" s="21" t="str">
        <f t="shared" si="63"/>
        <v/>
      </c>
      <c r="G393" s="21" t="str">
        <f t="shared" si="64"/>
        <v/>
      </c>
      <c r="H393" s="21" t="str">
        <f t="shared" si="65"/>
        <v/>
      </c>
      <c r="I393" s="25" t="str">
        <f t="shared" si="66"/>
        <v/>
      </c>
      <c r="J393" s="25" t="str">
        <f t="shared" si="67"/>
        <v/>
      </c>
      <c r="K393" s="21" t="str">
        <f t="shared" si="68"/>
        <v/>
      </c>
      <c r="L393" s="36" t="str">
        <f t="shared" si="69"/>
        <v/>
      </c>
    </row>
    <row r="394" spans="1:12" x14ac:dyDescent="0.3">
      <c r="A394" s="21" t="str">
        <f t="shared" si="60"/>
        <v/>
      </c>
      <c r="B394" s="21" t="str">
        <f t="shared" si="61"/>
        <v/>
      </c>
      <c r="C394" s="35" t="str">
        <f t="shared" si="62"/>
        <v/>
      </c>
      <c r="D394" s="21" t="str">
        <f>IF($A394="","",IF(COUNTIF(KEVList,$A394)&gt;0,"Y",IF(ISNUMBER(MATCH(UPPER(IFERROR(INDEX(ImpData,ROW()-1,MATCH(Map_KEV,ImpHdr,0))&amp;"","")),{"Y","YES","TRUE","1"},0)),"Y","N")))</f>
        <v/>
      </c>
      <c r="E394" s="21" t="str">
        <f>IF($A394="","",IF(ISNUMBER(MATCH(UPPER(IFERROR(INDEX(ImpData,ROW()-1,MATCH(Map_Expl,ImpHdr,0))&amp;"","")),{"Y","YES","TRUE","1"},0)),"Y","N"))</f>
        <v/>
      </c>
      <c r="F394" s="21" t="str">
        <f t="shared" si="63"/>
        <v/>
      </c>
      <c r="G394" s="21" t="str">
        <f t="shared" si="64"/>
        <v/>
      </c>
      <c r="H394" s="21" t="str">
        <f t="shared" si="65"/>
        <v/>
      </c>
      <c r="I394" s="25" t="str">
        <f t="shared" si="66"/>
        <v/>
      </c>
      <c r="J394" s="25" t="str">
        <f t="shared" si="67"/>
        <v/>
      </c>
      <c r="K394" s="21" t="str">
        <f t="shared" si="68"/>
        <v/>
      </c>
      <c r="L394" s="36" t="str">
        <f t="shared" si="69"/>
        <v/>
      </c>
    </row>
    <row r="395" spans="1:12" x14ac:dyDescent="0.3">
      <c r="A395" s="21" t="str">
        <f t="shared" si="60"/>
        <v/>
      </c>
      <c r="B395" s="21" t="str">
        <f t="shared" si="61"/>
        <v/>
      </c>
      <c r="C395" s="35" t="str">
        <f t="shared" si="62"/>
        <v/>
      </c>
      <c r="D395" s="21" t="str">
        <f>IF($A395="","",IF(COUNTIF(KEVList,$A395)&gt;0,"Y",IF(ISNUMBER(MATCH(UPPER(IFERROR(INDEX(ImpData,ROW()-1,MATCH(Map_KEV,ImpHdr,0))&amp;"","")),{"Y","YES","TRUE","1"},0)),"Y","N")))</f>
        <v/>
      </c>
      <c r="E395" s="21" t="str">
        <f>IF($A395="","",IF(ISNUMBER(MATCH(UPPER(IFERROR(INDEX(ImpData,ROW()-1,MATCH(Map_Expl,ImpHdr,0))&amp;"","")),{"Y","YES","TRUE","1"},0)),"Y","N"))</f>
        <v/>
      </c>
      <c r="F395" s="21" t="str">
        <f t="shared" si="63"/>
        <v/>
      </c>
      <c r="G395" s="21" t="str">
        <f t="shared" si="64"/>
        <v/>
      </c>
      <c r="H395" s="21" t="str">
        <f t="shared" si="65"/>
        <v/>
      </c>
      <c r="I395" s="25" t="str">
        <f t="shared" si="66"/>
        <v/>
      </c>
      <c r="J395" s="25" t="str">
        <f t="shared" si="67"/>
        <v/>
      </c>
      <c r="K395" s="21" t="str">
        <f t="shared" si="68"/>
        <v/>
      </c>
      <c r="L395" s="36" t="str">
        <f t="shared" si="69"/>
        <v/>
      </c>
    </row>
    <row r="396" spans="1:12" x14ac:dyDescent="0.3">
      <c r="A396" s="21" t="str">
        <f t="shared" si="60"/>
        <v/>
      </c>
      <c r="B396" s="21" t="str">
        <f t="shared" si="61"/>
        <v/>
      </c>
      <c r="C396" s="35" t="str">
        <f t="shared" si="62"/>
        <v/>
      </c>
      <c r="D396" s="21" t="str">
        <f>IF($A396="","",IF(COUNTIF(KEVList,$A396)&gt;0,"Y",IF(ISNUMBER(MATCH(UPPER(IFERROR(INDEX(ImpData,ROW()-1,MATCH(Map_KEV,ImpHdr,0))&amp;"","")),{"Y","YES","TRUE","1"},0)),"Y","N")))</f>
        <v/>
      </c>
      <c r="E396" s="21" t="str">
        <f>IF($A396="","",IF(ISNUMBER(MATCH(UPPER(IFERROR(INDEX(ImpData,ROW()-1,MATCH(Map_Expl,ImpHdr,0))&amp;"","")),{"Y","YES","TRUE","1"},0)),"Y","N"))</f>
        <v/>
      </c>
      <c r="F396" s="21" t="str">
        <f t="shared" si="63"/>
        <v/>
      </c>
      <c r="G396" s="21" t="str">
        <f t="shared" si="64"/>
        <v/>
      </c>
      <c r="H396" s="21" t="str">
        <f t="shared" si="65"/>
        <v/>
      </c>
      <c r="I396" s="25" t="str">
        <f t="shared" si="66"/>
        <v/>
      </c>
      <c r="J396" s="25" t="str">
        <f t="shared" si="67"/>
        <v/>
      </c>
      <c r="K396" s="21" t="str">
        <f t="shared" si="68"/>
        <v/>
      </c>
      <c r="L396" s="36" t="str">
        <f t="shared" si="69"/>
        <v/>
      </c>
    </row>
    <row r="397" spans="1:12" x14ac:dyDescent="0.3">
      <c r="A397" s="21" t="str">
        <f t="shared" si="60"/>
        <v/>
      </c>
      <c r="B397" s="21" t="str">
        <f t="shared" si="61"/>
        <v/>
      </c>
      <c r="C397" s="35" t="str">
        <f t="shared" si="62"/>
        <v/>
      </c>
      <c r="D397" s="21" t="str">
        <f>IF($A397="","",IF(COUNTIF(KEVList,$A397)&gt;0,"Y",IF(ISNUMBER(MATCH(UPPER(IFERROR(INDEX(ImpData,ROW()-1,MATCH(Map_KEV,ImpHdr,0))&amp;"","")),{"Y","YES","TRUE","1"},0)),"Y","N")))</f>
        <v/>
      </c>
      <c r="E397" s="21" t="str">
        <f>IF($A397="","",IF(ISNUMBER(MATCH(UPPER(IFERROR(INDEX(ImpData,ROW()-1,MATCH(Map_Expl,ImpHdr,0))&amp;"","")),{"Y","YES","TRUE","1"},0)),"Y","N"))</f>
        <v/>
      </c>
      <c r="F397" s="21" t="str">
        <f t="shared" si="63"/>
        <v/>
      </c>
      <c r="G397" s="21" t="str">
        <f t="shared" si="64"/>
        <v/>
      </c>
      <c r="H397" s="21" t="str">
        <f t="shared" si="65"/>
        <v/>
      </c>
      <c r="I397" s="25" t="str">
        <f t="shared" si="66"/>
        <v/>
      </c>
      <c r="J397" s="25" t="str">
        <f t="shared" si="67"/>
        <v/>
      </c>
      <c r="K397" s="21" t="str">
        <f t="shared" si="68"/>
        <v/>
      </c>
      <c r="L397" s="36" t="str">
        <f t="shared" si="69"/>
        <v/>
      </c>
    </row>
    <row r="398" spans="1:12" x14ac:dyDescent="0.3">
      <c r="A398" s="21" t="str">
        <f t="shared" si="60"/>
        <v/>
      </c>
      <c r="B398" s="21" t="str">
        <f t="shared" si="61"/>
        <v/>
      </c>
      <c r="C398" s="35" t="str">
        <f t="shared" si="62"/>
        <v/>
      </c>
      <c r="D398" s="21" t="str">
        <f>IF($A398="","",IF(COUNTIF(KEVList,$A398)&gt;0,"Y",IF(ISNUMBER(MATCH(UPPER(IFERROR(INDEX(ImpData,ROW()-1,MATCH(Map_KEV,ImpHdr,0))&amp;"","")),{"Y","YES","TRUE","1"},0)),"Y","N")))</f>
        <v/>
      </c>
      <c r="E398" s="21" t="str">
        <f>IF($A398="","",IF(ISNUMBER(MATCH(UPPER(IFERROR(INDEX(ImpData,ROW()-1,MATCH(Map_Expl,ImpHdr,0))&amp;"","")),{"Y","YES","TRUE","1"},0)),"Y","N"))</f>
        <v/>
      </c>
      <c r="F398" s="21" t="str">
        <f t="shared" si="63"/>
        <v/>
      </c>
      <c r="G398" s="21" t="str">
        <f t="shared" si="64"/>
        <v/>
      </c>
      <c r="H398" s="21" t="str">
        <f t="shared" si="65"/>
        <v/>
      </c>
      <c r="I398" s="25" t="str">
        <f t="shared" si="66"/>
        <v/>
      </c>
      <c r="J398" s="25" t="str">
        <f t="shared" si="67"/>
        <v/>
      </c>
      <c r="K398" s="21" t="str">
        <f t="shared" si="68"/>
        <v/>
      </c>
      <c r="L398" s="36" t="str">
        <f t="shared" si="69"/>
        <v/>
      </c>
    </row>
    <row r="399" spans="1:12" x14ac:dyDescent="0.3">
      <c r="A399" s="21" t="str">
        <f t="shared" si="60"/>
        <v/>
      </c>
      <c r="B399" s="21" t="str">
        <f t="shared" si="61"/>
        <v/>
      </c>
      <c r="C399" s="35" t="str">
        <f t="shared" si="62"/>
        <v/>
      </c>
      <c r="D399" s="21" t="str">
        <f>IF($A399="","",IF(COUNTIF(KEVList,$A399)&gt;0,"Y",IF(ISNUMBER(MATCH(UPPER(IFERROR(INDEX(ImpData,ROW()-1,MATCH(Map_KEV,ImpHdr,0))&amp;"","")),{"Y","YES","TRUE","1"},0)),"Y","N")))</f>
        <v/>
      </c>
      <c r="E399" s="21" t="str">
        <f>IF($A399="","",IF(ISNUMBER(MATCH(UPPER(IFERROR(INDEX(ImpData,ROW()-1,MATCH(Map_Expl,ImpHdr,0))&amp;"","")),{"Y","YES","TRUE","1"},0)),"Y","N"))</f>
        <v/>
      </c>
      <c r="F399" s="21" t="str">
        <f t="shared" si="63"/>
        <v/>
      </c>
      <c r="G399" s="21" t="str">
        <f t="shared" si="64"/>
        <v/>
      </c>
      <c r="H399" s="21" t="str">
        <f t="shared" si="65"/>
        <v/>
      </c>
      <c r="I399" s="25" t="str">
        <f t="shared" si="66"/>
        <v/>
      </c>
      <c r="J399" s="25" t="str">
        <f t="shared" si="67"/>
        <v/>
      </c>
      <c r="K399" s="21" t="str">
        <f t="shared" si="68"/>
        <v/>
      </c>
      <c r="L399" s="36" t="str">
        <f t="shared" si="69"/>
        <v/>
      </c>
    </row>
    <row r="400" spans="1:12" x14ac:dyDescent="0.3">
      <c r="A400" s="21" t="str">
        <f t="shared" si="60"/>
        <v/>
      </c>
      <c r="B400" s="21" t="str">
        <f t="shared" si="61"/>
        <v/>
      </c>
      <c r="C400" s="35" t="str">
        <f t="shared" si="62"/>
        <v/>
      </c>
      <c r="D400" s="21" t="str">
        <f>IF($A400="","",IF(COUNTIF(KEVList,$A400)&gt;0,"Y",IF(ISNUMBER(MATCH(UPPER(IFERROR(INDEX(ImpData,ROW()-1,MATCH(Map_KEV,ImpHdr,0))&amp;"","")),{"Y","YES","TRUE","1"},0)),"Y","N")))</f>
        <v/>
      </c>
      <c r="E400" s="21" t="str">
        <f>IF($A400="","",IF(ISNUMBER(MATCH(UPPER(IFERROR(INDEX(ImpData,ROW()-1,MATCH(Map_Expl,ImpHdr,0))&amp;"","")),{"Y","YES","TRUE","1"},0)),"Y","N"))</f>
        <v/>
      </c>
      <c r="F400" s="21" t="str">
        <f t="shared" si="63"/>
        <v/>
      </c>
      <c r="G400" s="21" t="str">
        <f t="shared" si="64"/>
        <v/>
      </c>
      <c r="H400" s="21" t="str">
        <f t="shared" si="65"/>
        <v/>
      </c>
      <c r="I400" s="25" t="str">
        <f t="shared" si="66"/>
        <v/>
      </c>
      <c r="J400" s="25" t="str">
        <f t="shared" si="67"/>
        <v/>
      </c>
      <c r="K400" s="21" t="str">
        <f t="shared" si="68"/>
        <v/>
      </c>
      <c r="L400" s="36" t="str">
        <f t="shared" si="69"/>
        <v/>
      </c>
    </row>
    <row r="401" spans="1:12" x14ac:dyDescent="0.3">
      <c r="A401" s="21" t="str">
        <f t="shared" si="60"/>
        <v/>
      </c>
      <c r="B401" s="21" t="str">
        <f t="shared" si="61"/>
        <v/>
      </c>
      <c r="C401" s="35" t="str">
        <f t="shared" si="62"/>
        <v/>
      </c>
      <c r="D401" s="21" t="str">
        <f>IF($A401="","",IF(COUNTIF(KEVList,$A401)&gt;0,"Y",IF(ISNUMBER(MATCH(UPPER(IFERROR(INDEX(ImpData,ROW()-1,MATCH(Map_KEV,ImpHdr,0))&amp;"","")),{"Y","YES","TRUE","1"},0)),"Y","N")))</f>
        <v/>
      </c>
      <c r="E401" s="21" t="str">
        <f>IF($A401="","",IF(ISNUMBER(MATCH(UPPER(IFERROR(INDEX(ImpData,ROW()-1,MATCH(Map_Expl,ImpHdr,0))&amp;"","")),{"Y","YES","TRUE","1"},0)),"Y","N"))</f>
        <v/>
      </c>
      <c r="F401" s="21" t="str">
        <f t="shared" si="63"/>
        <v/>
      </c>
      <c r="G401" s="21" t="str">
        <f t="shared" si="64"/>
        <v/>
      </c>
      <c r="H401" s="21" t="str">
        <f t="shared" si="65"/>
        <v/>
      </c>
      <c r="I401" s="25" t="str">
        <f t="shared" si="66"/>
        <v/>
      </c>
      <c r="J401" s="25" t="str">
        <f t="shared" si="67"/>
        <v/>
      </c>
      <c r="K401" s="21" t="str">
        <f t="shared" si="68"/>
        <v/>
      </c>
      <c r="L401" s="36" t="str">
        <f t="shared" si="69"/>
        <v/>
      </c>
    </row>
    <row r="402" spans="1:12" x14ac:dyDescent="0.3">
      <c r="A402" s="21" t="str">
        <f t="shared" si="60"/>
        <v/>
      </c>
      <c r="B402" s="21" t="str">
        <f t="shared" si="61"/>
        <v/>
      </c>
      <c r="C402" s="35" t="str">
        <f t="shared" si="62"/>
        <v/>
      </c>
      <c r="D402" s="21" t="str">
        <f>IF($A402="","",IF(COUNTIF(KEVList,$A402)&gt;0,"Y",IF(ISNUMBER(MATCH(UPPER(IFERROR(INDEX(ImpData,ROW()-1,MATCH(Map_KEV,ImpHdr,0))&amp;"","")),{"Y","YES","TRUE","1"},0)),"Y","N")))</f>
        <v/>
      </c>
      <c r="E402" s="21" t="str">
        <f>IF($A402="","",IF(ISNUMBER(MATCH(UPPER(IFERROR(INDEX(ImpData,ROW()-1,MATCH(Map_Expl,ImpHdr,0))&amp;"","")),{"Y","YES","TRUE","1"},0)),"Y","N"))</f>
        <v/>
      </c>
      <c r="F402" s="21" t="str">
        <f t="shared" si="63"/>
        <v/>
      </c>
      <c r="G402" s="21" t="str">
        <f t="shared" si="64"/>
        <v/>
      </c>
      <c r="H402" s="21" t="str">
        <f t="shared" si="65"/>
        <v/>
      </c>
      <c r="I402" s="25" t="str">
        <f t="shared" si="66"/>
        <v/>
      </c>
      <c r="J402" s="25" t="str">
        <f t="shared" si="67"/>
        <v/>
      </c>
      <c r="K402" s="21" t="str">
        <f t="shared" si="68"/>
        <v/>
      </c>
      <c r="L402" s="36" t="str">
        <f t="shared" si="69"/>
        <v/>
      </c>
    </row>
    <row r="403" spans="1:12" x14ac:dyDescent="0.3">
      <c r="A403" s="21" t="str">
        <f t="shared" si="60"/>
        <v/>
      </c>
      <c r="B403" s="21" t="str">
        <f t="shared" si="61"/>
        <v/>
      </c>
      <c r="C403" s="35" t="str">
        <f t="shared" si="62"/>
        <v/>
      </c>
      <c r="D403" s="21" t="str">
        <f>IF($A403="","",IF(COUNTIF(KEVList,$A403)&gt;0,"Y",IF(ISNUMBER(MATCH(UPPER(IFERROR(INDEX(ImpData,ROW()-1,MATCH(Map_KEV,ImpHdr,0))&amp;"","")),{"Y","YES","TRUE","1"},0)),"Y","N")))</f>
        <v/>
      </c>
      <c r="E403" s="21" t="str">
        <f>IF($A403="","",IF(ISNUMBER(MATCH(UPPER(IFERROR(INDEX(ImpData,ROW()-1,MATCH(Map_Expl,ImpHdr,0))&amp;"","")),{"Y","YES","TRUE","1"},0)),"Y","N"))</f>
        <v/>
      </c>
      <c r="F403" s="21" t="str">
        <f t="shared" si="63"/>
        <v/>
      </c>
      <c r="G403" s="21" t="str">
        <f t="shared" si="64"/>
        <v/>
      </c>
      <c r="H403" s="21" t="str">
        <f t="shared" si="65"/>
        <v/>
      </c>
      <c r="I403" s="25" t="str">
        <f t="shared" si="66"/>
        <v/>
      </c>
      <c r="J403" s="25" t="str">
        <f t="shared" si="67"/>
        <v/>
      </c>
      <c r="K403" s="21" t="str">
        <f t="shared" si="68"/>
        <v/>
      </c>
      <c r="L403" s="36" t="str">
        <f t="shared" si="69"/>
        <v/>
      </c>
    </row>
    <row r="404" spans="1:12" x14ac:dyDescent="0.3">
      <c r="A404" s="21" t="str">
        <f t="shared" si="60"/>
        <v/>
      </c>
      <c r="B404" s="21" t="str">
        <f t="shared" si="61"/>
        <v/>
      </c>
      <c r="C404" s="35" t="str">
        <f t="shared" si="62"/>
        <v/>
      </c>
      <c r="D404" s="21" t="str">
        <f>IF($A404="","",IF(COUNTIF(KEVList,$A404)&gt;0,"Y",IF(ISNUMBER(MATCH(UPPER(IFERROR(INDEX(ImpData,ROW()-1,MATCH(Map_KEV,ImpHdr,0))&amp;"","")),{"Y","YES","TRUE","1"},0)),"Y","N")))</f>
        <v/>
      </c>
      <c r="E404" s="21" t="str">
        <f>IF($A404="","",IF(ISNUMBER(MATCH(UPPER(IFERROR(INDEX(ImpData,ROW()-1,MATCH(Map_Expl,ImpHdr,0))&amp;"","")),{"Y","YES","TRUE","1"},0)),"Y","N"))</f>
        <v/>
      </c>
      <c r="F404" s="21" t="str">
        <f t="shared" si="63"/>
        <v/>
      </c>
      <c r="G404" s="21" t="str">
        <f t="shared" si="64"/>
        <v/>
      </c>
      <c r="H404" s="21" t="str">
        <f t="shared" si="65"/>
        <v/>
      </c>
      <c r="I404" s="25" t="str">
        <f t="shared" si="66"/>
        <v/>
      </c>
      <c r="J404" s="25" t="str">
        <f t="shared" si="67"/>
        <v/>
      </c>
      <c r="K404" s="21" t="str">
        <f t="shared" si="68"/>
        <v/>
      </c>
      <c r="L404" s="36" t="str">
        <f t="shared" si="69"/>
        <v/>
      </c>
    </row>
    <row r="405" spans="1:12" x14ac:dyDescent="0.3">
      <c r="A405" s="21" t="str">
        <f t="shared" si="60"/>
        <v/>
      </c>
      <c r="B405" s="21" t="str">
        <f t="shared" si="61"/>
        <v/>
      </c>
      <c r="C405" s="35" t="str">
        <f t="shared" si="62"/>
        <v/>
      </c>
      <c r="D405" s="21" t="str">
        <f>IF($A405="","",IF(COUNTIF(KEVList,$A405)&gt;0,"Y",IF(ISNUMBER(MATCH(UPPER(IFERROR(INDEX(ImpData,ROW()-1,MATCH(Map_KEV,ImpHdr,0))&amp;"","")),{"Y","YES","TRUE","1"},0)),"Y","N")))</f>
        <v/>
      </c>
      <c r="E405" s="21" t="str">
        <f>IF($A405="","",IF(ISNUMBER(MATCH(UPPER(IFERROR(INDEX(ImpData,ROW()-1,MATCH(Map_Expl,ImpHdr,0))&amp;"","")),{"Y","YES","TRUE","1"},0)),"Y","N"))</f>
        <v/>
      </c>
      <c r="F405" s="21" t="str">
        <f t="shared" si="63"/>
        <v/>
      </c>
      <c r="G405" s="21" t="str">
        <f t="shared" si="64"/>
        <v/>
      </c>
      <c r="H405" s="21" t="str">
        <f t="shared" si="65"/>
        <v/>
      </c>
      <c r="I405" s="25" t="str">
        <f t="shared" si="66"/>
        <v/>
      </c>
      <c r="J405" s="25" t="str">
        <f t="shared" si="67"/>
        <v/>
      </c>
      <c r="K405" s="21" t="str">
        <f t="shared" si="68"/>
        <v/>
      </c>
      <c r="L405" s="36" t="str">
        <f t="shared" si="69"/>
        <v/>
      </c>
    </row>
    <row r="406" spans="1:12" x14ac:dyDescent="0.3">
      <c r="A406" s="21" t="str">
        <f t="shared" si="60"/>
        <v/>
      </c>
      <c r="B406" s="21" t="str">
        <f t="shared" si="61"/>
        <v/>
      </c>
      <c r="C406" s="35" t="str">
        <f t="shared" si="62"/>
        <v/>
      </c>
      <c r="D406" s="21" t="str">
        <f>IF($A406="","",IF(COUNTIF(KEVList,$A406)&gt;0,"Y",IF(ISNUMBER(MATCH(UPPER(IFERROR(INDEX(ImpData,ROW()-1,MATCH(Map_KEV,ImpHdr,0))&amp;"","")),{"Y","YES","TRUE","1"},0)),"Y","N")))</f>
        <v/>
      </c>
      <c r="E406" s="21" t="str">
        <f>IF($A406="","",IF(ISNUMBER(MATCH(UPPER(IFERROR(INDEX(ImpData,ROW()-1,MATCH(Map_Expl,ImpHdr,0))&amp;"","")),{"Y","YES","TRUE","1"},0)),"Y","N"))</f>
        <v/>
      </c>
      <c r="F406" s="21" t="str">
        <f t="shared" si="63"/>
        <v/>
      </c>
      <c r="G406" s="21" t="str">
        <f t="shared" si="64"/>
        <v/>
      </c>
      <c r="H406" s="21" t="str">
        <f t="shared" si="65"/>
        <v/>
      </c>
      <c r="I406" s="25" t="str">
        <f t="shared" si="66"/>
        <v/>
      </c>
      <c r="J406" s="25" t="str">
        <f t="shared" si="67"/>
        <v/>
      </c>
      <c r="K406" s="21" t="str">
        <f t="shared" si="68"/>
        <v/>
      </c>
      <c r="L406" s="36" t="str">
        <f t="shared" si="69"/>
        <v/>
      </c>
    </row>
    <row r="407" spans="1:12" x14ac:dyDescent="0.3">
      <c r="A407" s="21" t="str">
        <f t="shared" si="60"/>
        <v/>
      </c>
      <c r="B407" s="21" t="str">
        <f t="shared" si="61"/>
        <v/>
      </c>
      <c r="C407" s="35" t="str">
        <f t="shared" si="62"/>
        <v/>
      </c>
      <c r="D407" s="21" t="str">
        <f>IF($A407="","",IF(COUNTIF(KEVList,$A407)&gt;0,"Y",IF(ISNUMBER(MATCH(UPPER(IFERROR(INDEX(ImpData,ROW()-1,MATCH(Map_KEV,ImpHdr,0))&amp;"","")),{"Y","YES","TRUE","1"},0)),"Y","N")))</f>
        <v/>
      </c>
      <c r="E407" s="21" t="str">
        <f>IF($A407="","",IF(ISNUMBER(MATCH(UPPER(IFERROR(INDEX(ImpData,ROW()-1,MATCH(Map_Expl,ImpHdr,0))&amp;"","")),{"Y","YES","TRUE","1"},0)),"Y","N"))</f>
        <v/>
      </c>
      <c r="F407" s="21" t="str">
        <f t="shared" si="63"/>
        <v/>
      </c>
      <c r="G407" s="21" t="str">
        <f t="shared" si="64"/>
        <v/>
      </c>
      <c r="H407" s="21" t="str">
        <f t="shared" si="65"/>
        <v/>
      </c>
      <c r="I407" s="25" t="str">
        <f t="shared" si="66"/>
        <v/>
      </c>
      <c r="J407" s="25" t="str">
        <f t="shared" si="67"/>
        <v/>
      </c>
      <c r="K407" s="21" t="str">
        <f t="shared" si="68"/>
        <v/>
      </c>
      <c r="L407" s="36" t="str">
        <f t="shared" si="69"/>
        <v/>
      </c>
    </row>
    <row r="408" spans="1:12" x14ac:dyDescent="0.3">
      <c r="A408" s="21" t="str">
        <f t="shared" si="60"/>
        <v/>
      </c>
      <c r="B408" s="21" t="str">
        <f t="shared" si="61"/>
        <v/>
      </c>
      <c r="C408" s="35" t="str">
        <f t="shared" si="62"/>
        <v/>
      </c>
      <c r="D408" s="21" t="str">
        <f>IF($A408="","",IF(COUNTIF(KEVList,$A408)&gt;0,"Y",IF(ISNUMBER(MATCH(UPPER(IFERROR(INDEX(ImpData,ROW()-1,MATCH(Map_KEV,ImpHdr,0))&amp;"","")),{"Y","YES","TRUE","1"},0)),"Y","N")))</f>
        <v/>
      </c>
      <c r="E408" s="21" t="str">
        <f>IF($A408="","",IF(ISNUMBER(MATCH(UPPER(IFERROR(INDEX(ImpData,ROW()-1,MATCH(Map_Expl,ImpHdr,0))&amp;"","")),{"Y","YES","TRUE","1"},0)),"Y","N"))</f>
        <v/>
      </c>
      <c r="F408" s="21" t="str">
        <f t="shared" si="63"/>
        <v/>
      </c>
      <c r="G408" s="21" t="str">
        <f t="shared" si="64"/>
        <v/>
      </c>
      <c r="H408" s="21" t="str">
        <f t="shared" si="65"/>
        <v/>
      </c>
      <c r="I408" s="25" t="str">
        <f t="shared" si="66"/>
        <v/>
      </c>
      <c r="J408" s="25" t="str">
        <f t="shared" si="67"/>
        <v/>
      </c>
      <c r="K408" s="21" t="str">
        <f t="shared" si="68"/>
        <v/>
      </c>
      <c r="L408" s="36" t="str">
        <f t="shared" si="69"/>
        <v/>
      </c>
    </row>
    <row r="409" spans="1:12" x14ac:dyDescent="0.3">
      <c r="A409" s="21" t="str">
        <f t="shared" si="60"/>
        <v/>
      </c>
      <c r="B409" s="21" t="str">
        <f t="shared" si="61"/>
        <v/>
      </c>
      <c r="C409" s="35" t="str">
        <f t="shared" si="62"/>
        <v/>
      </c>
      <c r="D409" s="21" t="str">
        <f>IF($A409="","",IF(COUNTIF(KEVList,$A409)&gt;0,"Y",IF(ISNUMBER(MATCH(UPPER(IFERROR(INDEX(ImpData,ROW()-1,MATCH(Map_KEV,ImpHdr,0))&amp;"","")),{"Y","YES","TRUE","1"},0)),"Y","N")))</f>
        <v/>
      </c>
      <c r="E409" s="21" t="str">
        <f>IF($A409="","",IF(ISNUMBER(MATCH(UPPER(IFERROR(INDEX(ImpData,ROW()-1,MATCH(Map_Expl,ImpHdr,0))&amp;"","")),{"Y","YES","TRUE","1"},0)),"Y","N"))</f>
        <v/>
      </c>
      <c r="F409" s="21" t="str">
        <f t="shared" si="63"/>
        <v/>
      </c>
      <c r="G409" s="21" t="str">
        <f t="shared" si="64"/>
        <v/>
      </c>
      <c r="H409" s="21" t="str">
        <f t="shared" si="65"/>
        <v/>
      </c>
      <c r="I409" s="25" t="str">
        <f t="shared" si="66"/>
        <v/>
      </c>
      <c r="J409" s="25" t="str">
        <f t="shared" si="67"/>
        <v/>
      </c>
      <c r="K409" s="21" t="str">
        <f t="shared" si="68"/>
        <v/>
      </c>
      <c r="L409" s="36" t="str">
        <f t="shared" si="69"/>
        <v/>
      </c>
    </row>
    <row r="410" spans="1:12" x14ac:dyDescent="0.3">
      <c r="A410" s="21" t="str">
        <f t="shared" si="60"/>
        <v/>
      </c>
      <c r="B410" s="21" t="str">
        <f t="shared" si="61"/>
        <v/>
      </c>
      <c r="C410" s="35" t="str">
        <f t="shared" si="62"/>
        <v/>
      </c>
      <c r="D410" s="21" t="str">
        <f>IF($A410="","",IF(COUNTIF(KEVList,$A410)&gt;0,"Y",IF(ISNUMBER(MATCH(UPPER(IFERROR(INDEX(ImpData,ROW()-1,MATCH(Map_KEV,ImpHdr,0))&amp;"","")),{"Y","YES","TRUE","1"},0)),"Y","N")))</f>
        <v/>
      </c>
      <c r="E410" s="21" t="str">
        <f>IF($A410="","",IF(ISNUMBER(MATCH(UPPER(IFERROR(INDEX(ImpData,ROW()-1,MATCH(Map_Expl,ImpHdr,0))&amp;"","")),{"Y","YES","TRUE","1"},0)),"Y","N"))</f>
        <v/>
      </c>
      <c r="F410" s="21" t="str">
        <f t="shared" si="63"/>
        <v/>
      </c>
      <c r="G410" s="21" t="str">
        <f t="shared" si="64"/>
        <v/>
      </c>
      <c r="H410" s="21" t="str">
        <f t="shared" si="65"/>
        <v/>
      </c>
      <c r="I410" s="25" t="str">
        <f t="shared" si="66"/>
        <v/>
      </c>
      <c r="J410" s="25" t="str">
        <f t="shared" si="67"/>
        <v/>
      </c>
      <c r="K410" s="21" t="str">
        <f t="shared" si="68"/>
        <v/>
      </c>
      <c r="L410" s="36" t="str">
        <f t="shared" si="69"/>
        <v/>
      </c>
    </row>
    <row r="411" spans="1:12" x14ac:dyDescent="0.3">
      <c r="A411" s="21" t="str">
        <f t="shared" si="60"/>
        <v/>
      </c>
      <c r="B411" s="21" t="str">
        <f t="shared" si="61"/>
        <v/>
      </c>
      <c r="C411" s="35" t="str">
        <f t="shared" si="62"/>
        <v/>
      </c>
      <c r="D411" s="21" t="str">
        <f>IF($A411="","",IF(COUNTIF(KEVList,$A411)&gt;0,"Y",IF(ISNUMBER(MATCH(UPPER(IFERROR(INDEX(ImpData,ROW()-1,MATCH(Map_KEV,ImpHdr,0))&amp;"","")),{"Y","YES","TRUE","1"},0)),"Y","N")))</f>
        <v/>
      </c>
      <c r="E411" s="21" t="str">
        <f>IF($A411="","",IF(ISNUMBER(MATCH(UPPER(IFERROR(INDEX(ImpData,ROW()-1,MATCH(Map_Expl,ImpHdr,0))&amp;"","")),{"Y","YES","TRUE","1"},0)),"Y","N"))</f>
        <v/>
      </c>
      <c r="F411" s="21" t="str">
        <f t="shared" si="63"/>
        <v/>
      </c>
      <c r="G411" s="21" t="str">
        <f t="shared" si="64"/>
        <v/>
      </c>
      <c r="H411" s="21" t="str">
        <f t="shared" si="65"/>
        <v/>
      </c>
      <c r="I411" s="25" t="str">
        <f t="shared" si="66"/>
        <v/>
      </c>
      <c r="J411" s="25" t="str">
        <f t="shared" si="67"/>
        <v/>
      </c>
      <c r="K411" s="21" t="str">
        <f t="shared" si="68"/>
        <v/>
      </c>
      <c r="L411" s="36" t="str">
        <f t="shared" si="69"/>
        <v/>
      </c>
    </row>
    <row r="412" spans="1:12" x14ac:dyDescent="0.3">
      <c r="A412" s="21" t="str">
        <f t="shared" si="60"/>
        <v/>
      </c>
      <c r="B412" s="21" t="str">
        <f t="shared" si="61"/>
        <v/>
      </c>
      <c r="C412" s="35" t="str">
        <f t="shared" si="62"/>
        <v/>
      </c>
      <c r="D412" s="21" t="str">
        <f>IF($A412="","",IF(COUNTIF(KEVList,$A412)&gt;0,"Y",IF(ISNUMBER(MATCH(UPPER(IFERROR(INDEX(ImpData,ROW()-1,MATCH(Map_KEV,ImpHdr,0))&amp;"","")),{"Y","YES","TRUE","1"},0)),"Y","N")))</f>
        <v/>
      </c>
      <c r="E412" s="21" t="str">
        <f>IF($A412="","",IF(ISNUMBER(MATCH(UPPER(IFERROR(INDEX(ImpData,ROW()-1,MATCH(Map_Expl,ImpHdr,0))&amp;"","")),{"Y","YES","TRUE","1"},0)),"Y","N"))</f>
        <v/>
      </c>
      <c r="F412" s="21" t="str">
        <f t="shared" si="63"/>
        <v/>
      </c>
      <c r="G412" s="21" t="str">
        <f t="shared" si="64"/>
        <v/>
      </c>
      <c r="H412" s="21" t="str">
        <f t="shared" si="65"/>
        <v/>
      </c>
      <c r="I412" s="25" t="str">
        <f t="shared" si="66"/>
        <v/>
      </c>
      <c r="J412" s="25" t="str">
        <f t="shared" si="67"/>
        <v/>
      </c>
      <c r="K412" s="21" t="str">
        <f t="shared" si="68"/>
        <v/>
      </c>
      <c r="L412" s="36" t="str">
        <f t="shared" si="69"/>
        <v/>
      </c>
    </row>
    <row r="413" spans="1:12" x14ac:dyDescent="0.3">
      <c r="A413" s="21" t="str">
        <f t="shared" si="60"/>
        <v/>
      </c>
      <c r="B413" s="21" t="str">
        <f t="shared" si="61"/>
        <v/>
      </c>
      <c r="C413" s="35" t="str">
        <f t="shared" si="62"/>
        <v/>
      </c>
      <c r="D413" s="21" t="str">
        <f>IF($A413="","",IF(COUNTIF(KEVList,$A413)&gt;0,"Y",IF(ISNUMBER(MATCH(UPPER(IFERROR(INDEX(ImpData,ROW()-1,MATCH(Map_KEV,ImpHdr,0))&amp;"","")),{"Y","YES","TRUE","1"},0)),"Y","N")))</f>
        <v/>
      </c>
      <c r="E413" s="21" t="str">
        <f>IF($A413="","",IF(ISNUMBER(MATCH(UPPER(IFERROR(INDEX(ImpData,ROW()-1,MATCH(Map_Expl,ImpHdr,0))&amp;"","")),{"Y","YES","TRUE","1"},0)),"Y","N"))</f>
        <v/>
      </c>
      <c r="F413" s="21" t="str">
        <f t="shared" si="63"/>
        <v/>
      </c>
      <c r="G413" s="21" t="str">
        <f t="shared" si="64"/>
        <v/>
      </c>
      <c r="H413" s="21" t="str">
        <f t="shared" si="65"/>
        <v/>
      </c>
      <c r="I413" s="25" t="str">
        <f t="shared" si="66"/>
        <v/>
      </c>
      <c r="J413" s="25" t="str">
        <f t="shared" si="67"/>
        <v/>
      </c>
      <c r="K413" s="21" t="str">
        <f t="shared" si="68"/>
        <v/>
      </c>
      <c r="L413" s="36" t="str">
        <f t="shared" si="69"/>
        <v/>
      </c>
    </row>
    <row r="414" spans="1:12" x14ac:dyDescent="0.3">
      <c r="A414" s="21" t="str">
        <f t="shared" si="60"/>
        <v/>
      </c>
      <c r="B414" s="21" t="str">
        <f t="shared" si="61"/>
        <v/>
      </c>
      <c r="C414" s="35" t="str">
        <f t="shared" si="62"/>
        <v/>
      </c>
      <c r="D414" s="21" t="str">
        <f>IF($A414="","",IF(COUNTIF(KEVList,$A414)&gt;0,"Y",IF(ISNUMBER(MATCH(UPPER(IFERROR(INDEX(ImpData,ROW()-1,MATCH(Map_KEV,ImpHdr,0))&amp;"","")),{"Y","YES","TRUE","1"},0)),"Y","N")))</f>
        <v/>
      </c>
      <c r="E414" s="21" t="str">
        <f>IF($A414="","",IF(ISNUMBER(MATCH(UPPER(IFERROR(INDEX(ImpData,ROW()-1,MATCH(Map_Expl,ImpHdr,0))&amp;"","")),{"Y","YES","TRUE","1"},0)),"Y","N"))</f>
        <v/>
      </c>
      <c r="F414" s="21" t="str">
        <f t="shared" si="63"/>
        <v/>
      </c>
      <c r="G414" s="21" t="str">
        <f t="shared" si="64"/>
        <v/>
      </c>
      <c r="H414" s="21" t="str">
        <f t="shared" si="65"/>
        <v/>
      </c>
      <c r="I414" s="25" t="str">
        <f t="shared" si="66"/>
        <v/>
      </c>
      <c r="J414" s="25" t="str">
        <f t="shared" si="67"/>
        <v/>
      </c>
      <c r="K414" s="21" t="str">
        <f t="shared" si="68"/>
        <v/>
      </c>
      <c r="L414" s="36" t="str">
        <f t="shared" si="69"/>
        <v/>
      </c>
    </row>
    <row r="415" spans="1:12" x14ac:dyDescent="0.3">
      <c r="A415" s="21" t="str">
        <f t="shared" si="60"/>
        <v/>
      </c>
      <c r="B415" s="21" t="str">
        <f t="shared" si="61"/>
        <v/>
      </c>
      <c r="C415" s="35" t="str">
        <f t="shared" si="62"/>
        <v/>
      </c>
      <c r="D415" s="21" t="str">
        <f>IF($A415="","",IF(COUNTIF(KEVList,$A415)&gt;0,"Y",IF(ISNUMBER(MATCH(UPPER(IFERROR(INDEX(ImpData,ROW()-1,MATCH(Map_KEV,ImpHdr,0))&amp;"","")),{"Y","YES","TRUE","1"},0)),"Y","N")))</f>
        <v/>
      </c>
      <c r="E415" s="21" t="str">
        <f>IF($A415="","",IF(ISNUMBER(MATCH(UPPER(IFERROR(INDEX(ImpData,ROW()-1,MATCH(Map_Expl,ImpHdr,0))&amp;"","")),{"Y","YES","TRUE","1"},0)),"Y","N"))</f>
        <v/>
      </c>
      <c r="F415" s="21" t="str">
        <f t="shared" si="63"/>
        <v/>
      </c>
      <c r="G415" s="21" t="str">
        <f t="shared" si="64"/>
        <v/>
      </c>
      <c r="H415" s="21" t="str">
        <f t="shared" si="65"/>
        <v/>
      </c>
      <c r="I415" s="25" t="str">
        <f t="shared" si="66"/>
        <v/>
      </c>
      <c r="J415" s="25" t="str">
        <f t="shared" si="67"/>
        <v/>
      </c>
      <c r="K415" s="21" t="str">
        <f t="shared" si="68"/>
        <v/>
      </c>
      <c r="L415" s="36" t="str">
        <f t="shared" si="69"/>
        <v/>
      </c>
    </row>
    <row r="416" spans="1:12" x14ac:dyDescent="0.3">
      <c r="A416" s="21" t="str">
        <f t="shared" si="60"/>
        <v/>
      </c>
      <c r="B416" s="21" t="str">
        <f t="shared" si="61"/>
        <v/>
      </c>
      <c r="C416" s="35" t="str">
        <f t="shared" si="62"/>
        <v/>
      </c>
      <c r="D416" s="21" t="str">
        <f>IF($A416="","",IF(COUNTIF(KEVList,$A416)&gt;0,"Y",IF(ISNUMBER(MATCH(UPPER(IFERROR(INDEX(ImpData,ROW()-1,MATCH(Map_KEV,ImpHdr,0))&amp;"","")),{"Y","YES","TRUE","1"},0)),"Y","N")))</f>
        <v/>
      </c>
      <c r="E416" s="21" t="str">
        <f>IF($A416="","",IF(ISNUMBER(MATCH(UPPER(IFERROR(INDEX(ImpData,ROW()-1,MATCH(Map_Expl,ImpHdr,0))&amp;"","")),{"Y","YES","TRUE","1"},0)),"Y","N"))</f>
        <v/>
      </c>
      <c r="F416" s="21" t="str">
        <f t="shared" si="63"/>
        <v/>
      </c>
      <c r="G416" s="21" t="str">
        <f t="shared" si="64"/>
        <v/>
      </c>
      <c r="H416" s="21" t="str">
        <f t="shared" si="65"/>
        <v/>
      </c>
      <c r="I416" s="25" t="str">
        <f t="shared" si="66"/>
        <v/>
      </c>
      <c r="J416" s="25" t="str">
        <f t="shared" si="67"/>
        <v/>
      </c>
      <c r="K416" s="21" t="str">
        <f t="shared" si="68"/>
        <v/>
      </c>
      <c r="L416" s="36" t="str">
        <f t="shared" si="69"/>
        <v/>
      </c>
    </row>
    <row r="417" spans="1:12" x14ac:dyDescent="0.3">
      <c r="A417" s="21" t="str">
        <f t="shared" si="60"/>
        <v/>
      </c>
      <c r="B417" s="21" t="str">
        <f t="shared" si="61"/>
        <v/>
      </c>
      <c r="C417" s="35" t="str">
        <f t="shared" si="62"/>
        <v/>
      </c>
      <c r="D417" s="21" t="str">
        <f>IF($A417="","",IF(COUNTIF(KEVList,$A417)&gt;0,"Y",IF(ISNUMBER(MATCH(UPPER(IFERROR(INDEX(ImpData,ROW()-1,MATCH(Map_KEV,ImpHdr,0))&amp;"","")),{"Y","YES","TRUE","1"},0)),"Y","N")))</f>
        <v/>
      </c>
      <c r="E417" s="21" t="str">
        <f>IF($A417="","",IF(ISNUMBER(MATCH(UPPER(IFERROR(INDEX(ImpData,ROW()-1,MATCH(Map_Expl,ImpHdr,0))&amp;"","")),{"Y","YES","TRUE","1"},0)),"Y","N"))</f>
        <v/>
      </c>
      <c r="F417" s="21" t="str">
        <f t="shared" si="63"/>
        <v/>
      </c>
      <c r="G417" s="21" t="str">
        <f t="shared" si="64"/>
        <v/>
      </c>
      <c r="H417" s="21" t="str">
        <f t="shared" si="65"/>
        <v/>
      </c>
      <c r="I417" s="25" t="str">
        <f t="shared" si="66"/>
        <v/>
      </c>
      <c r="J417" s="25" t="str">
        <f t="shared" si="67"/>
        <v/>
      </c>
      <c r="K417" s="21" t="str">
        <f t="shared" si="68"/>
        <v/>
      </c>
      <c r="L417" s="36" t="str">
        <f t="shared" si="69"/>
        <v/>
      </c>
    </row>
    <row r="418" spans="1:12" x14ac:dyDescent="0.3">
      <c r="A418" s="21" t="str">
        <f t="shared" si="60"/>
        <v/>
      </c>
      <c r="B418" s="21" t="str">
        <f t="shared" si="61"/>
        <v/>
      </c>
      <c r="C418" s="35" t="str">
        <f t="shared" si="62"/>
        <v/>
      </c>
      <c r="D418" s="21" t="str">
        <f>IF($A418="","",IF(COUNTIF(KEVList,$A418)&gt;0,"Y",IF(ISNUMBER(MATCH(UPPER(IFERROR(INDEX(ImpData,ROW()-1,MATCH(Map_KEV,ImpHdr,0))&amp;"","")),{"Y","YES","TRUE","1"},0)),"Y","N")))</f>
        <v/>
      </c>
      <c r="E418" s="21" t="str">
        <f>IF($A418="","",IF(ISNUMBER(MATCH(UPPER(IFERROR(INDEX(ImpData,ROW()-1,MATCH(Map_Expl,ImpHdr,0))&amp;"","")),{"Y","YES","TRUE","1"},0)),"Y","N"))</f>
        <v/>
      </c>
      <c r="F418" s="21" t="str">
        <f t="shared" si="63"/>
        <v/>
      </c>
      <c r="G418" s="21" t="str">
        <f t="shared" si="64"/>
        <v/>
      </c>
      <c r="H418" s="21" t="str">
        <f t="shared" si="65"/>
        <v/>
      </c>
      <c r="I418" s="25" t="str">
        <f t="shared" si="66"/>
        <v/>
      </c>
      <c r="J418" s="25" t="str">
        <f t="shared" si="67"/>
        <v/>
      </c>
      <c r="K418" s="21" t="str">
        <f t="shared" si="68"/>
        <v/>
      </c>
      <c r="L418" s="36" t="str">
        <f t="shared" si="69"/>
        <v/>
      </c>
    </row>
    <row r="419" spans="1:12" x14ac:dyDescent="0.3">
      <c r="A419" s="21" t="str">
        <f t="shared" si="60"/>
        <v/>
      </c>
      <c r="B419" s="21" t="str">
        <f t="shared" si="61"/>
        <v/>
      </c>
      <c r="C419" s="35" t="str">
        <f t="shared" si="62"/>
        <v/>
      </c>
      <c r="D419" s="21" t="str">
        <f>IF($A419="","",IF(COUNTIF(KEVList,$A419)&gt;0,"Y",IF(ISNUMBER(MATCH(UPPER(IFERROR(INDEX(ImpData,ROW()-1,MATCH(Map_KEV,ImpHdr,0))&amp;"","")),{"Y","YES","TRUE","1"},0)),"Y","N")))</f>
        <v/>
      </c>
      <c r="E419" s="21" t="str">
        <f>IF($A419="","",IF(ISNUMBER(MATCH(UPPER(IFERROR(INDEX(ImpData,ROW()-1,MATCH(Map_Expl,ImpHdr,0))&amp;"","")),{"Y","YES","TRUE","1"},0)),"Y","N"))</f>
        <v/>
      </c>
      <c r="F419" s="21" t="str">
        <f t="shared" si="63"/>
        <v/>
      </c>
      <c r="G419" s="21" t="str">
        <f t="shared" si="64"/>
        <v/>
      </c>
      <c r="H419" s="21" t="str">
        <f t="shared" si="65"/>
        <v/>
      </c>
      <c r="I419" s="25" t="str">
        <f t="shared" si="66"/>
        <v/>
      </c>
      <c r="J419" s="25" t="str">
        <f t="shared" si="67"/>
        <v/>
      </c>
      <c r="K419" s="21" t="str">
        <f t="shared" si="68"/>
        <v/>
      </c>
      <c r="L419" s="36" t="str">
        <f t="shared" si="69"/>
        <v/>
      </c>
    </row>
    <row r="420" spans="1:12" x14ac:dyDescent="0.3">
      <c r="A420" s="21" t="str">
        <f t="shared" si="60"/>
        <v/>
      </c>
      <c r="B420" s="21" t="str">
        <f t="shared" si="61"/>
        <v/>
      </c>
      <c r="C420" s="35" t="str">
        <f t="shared" si="62"/>
        <v/>
      </c>
      <c r="D420" s="21" t="str">
        <f>IF($A420="","",IF(COUNTIF(KEVList,$A420)&gt;0,"Y",IF(ISNUMBER(MATCH(UPPER(IFERROR(INDEX(ImpData,ROW()-1,MATCH(Map_KEV,ImpHdr,0))&amp;"","")),{"Y","YES","TRUE","1"},0)),"Y","N")))</f>
        <v/>
      </c>
      <c r="E420" s="21" t="str">
        <f>IF($A420="","",IF(ISNUMBER(MATCH(UPPER(IFERROR(INDEX(ImpData,ROW()-1,MATCH(Map_Expl,ImpHdr,0))&amp;"","")),{"Y","YES","TRUE","1"},0)),"Y","N"))</f>
        <v/>
      </c>
      <c r="F420" s="21" t="str">
        <f t="shared" si="63"/>
        <v/>
      </c>
      <c r="G420" s="21" t="str">
        <f t="shared" si="64"/>
        <v/>
      </c>
      <c r="H420" s="21" t="str">
        <f t="shared" si="65"/>
        <v/>
      </c>
      <c r="I420" s="25" t="str">
        <f t="shared" si="66"/>
        <v/>
      </c>
      <c r="J420" s="25" t="str">
        <f t="shared" si="67"/>
        <v/>
      </c>
      <c r="K420" s="21" t="str">
        <f t="shared" si="68"/>
        <v/>
      </c>
      <c r="L420" s="36" t="str">
        <f t="shared" si="69"/>
        <v/>
      </c>
    </row>
    <row r="421" spans="1:12" x14ac:dyDescent="0.3">
      <c r="A421" s="21" t="str">
        <f t="shared" si="60"/>
        <v/>
      </c>
      <c r="B421" s="21" t="str">
        <f t="shared" si="61"/>
        <v/>
      </c>
      <c r="C421" s="35" t="str">
        <f t="shared" si="62"/>
        <v/>
      </c>
      <c r="D421" s="21" t="str">
        <f>IF($A421="","",IF(COUNTIF(KEVList,$A421)&gt;0,"Y",IF(ISNUMBER(MATCH(UPPER(IFERROR(INDEX(ImpData,ROW()-1,MATCH(Map_KEV,ImpHdr,0))&amp;"","")),{"Y","YES","TRUE","1"},0)),"Y","N")))</f>
        <v/>
      </c>
      <c r="E421" s="21" t="str">
        <f>IF($A421="","",IF(ISNUMBER(MATCH(UPPER(IFERROR(INDEX(ImpData,ROW()-1,MATCH(Map_Expl,ImpHdr,0))&amp;"","")),{"Y","YES","TRUE","1"},0)),"Y","N"))</f>
        <v/>
      </c>
      <c r="F421" s="21" t="str">
        <f t="shared" si="63"/>
        <v/>
      </c>
      <c r="G421" s="21" t="str">
        <f t="shared" si="64"/>
        <v/>
      </c>
      <c r="H421" s="21" t="str">
        <f t="shared" si="65"/>
        <v/>
      </c>
      <c r="I421" s="25" t="str">
        <f t="shared" si="66"/>
        <v/>
      </c>
      <c r="J421" s="25" t="str">
        <f t="shared" si="67"/>
        <v/>
      </c>
      <c r="K421" s="21" t="str">
        <f t="shared" si="68"/>
        <v/>
      </c>
      <c r="L421" s="36" t="str">
        <f t="shared" si="69"/>
        <v/>
      </c>
    </row>
    <row r="422" spans="1:12" x14ac:dyDescent="0.3">
      <c r="A422" s="21" t="str">
        <f t="shared" si="60"/>
        <v/>
      </c>
      <c r="B422" s="21" t="str">
        <f t="shared" si="61"/>
        <v/>
      </c>
      <c r="C422" s="35" t="str">
        <f t="shared" si="62"/>
        <v/>
      </c>
      <c r="D422" s="21" t="str">
        <f>IF($A422="","",IF(COUNTIF(KEVList,$A422)&gt;0,"Y",IF(ISNUMBER(MATCH(UPPER(IFERROR(INDEX(ImpData,ROW()-1,MATCH(Map_KEV,ImpHdr,0))&amp;"","")),{"Y","YES","TRUE","1"},0)),"Y","N")))</f>
        <v/>
      </c>
      <c r="E422" s="21" t="str">
        <f>IF($A422="","",IF(ISNUMBER(MATCH(UPPER(IFERROR(INDEX(ImpData,ROW()-1,MATCH(Map_Expl,ImpHdr,0))&amp;"","")),{"Y","YES","TRUE","1"},0)),"Y","N"))</f>
        <v/>
      </c>
      <c r="F422" s="21" t="str">
        <f t="shared" si="63"/>
        <v/>
      </c>
      <c r="G422" s="21" t="str">
        <f t="shared" si="64"/>
        <v/>
      </c>
      <c r="H422" s="21" t="str">
        <f t="shared" si="65"/>
        <v/>
      </c>
      <c r="I422" s="25" t="str">
        <f t="shared" si="66"/>
        <v/>
      </c>
      <c r="J422" s="25" t="str">
        <f t="shared" si="67"/>
        <v/>
      </c>
      <c r="K422" s="21" t="str">
        <f t="shared" si="68"/>
        <v/>
      </c>
      <c r="L422" s="36" t="str">
        <f t="shared" si="69"/>
        <v/>
      </c>
    </row>
    <row r="423" spans="1:12" x14ac:dyDescent="0.3">
      <c r="A423" s="21" t="str">
        <f t="shared" si="60"/>
        <v/>
      </c>
      <c r="B423" s="21" t="str">
        <f t="shared" si="61"/>
        <v/>
      </c>
      <c r="C423" s="35" t="str">
        <f t="shared" si="62"/>
        <v/>
      </c>
      <c r="D423" s="21" t="str">
        <f>IF($A423="","",IF(COUNTIF(KEVList,$A423)&gt;0,"Y",IF(ISNUMBER(MATCH(UPPER(IFERROR(INDEX(ImpData,ROW()-1,MATCH(Map_KEV,ImpHdr,0))&amp;"","")),{"Y","YES","TRUE","1"},0)),"Y","N")))</f>
        <v/>
      </c>
      <c r="E423" s="21" t="str">
        <f>IF($A423="","",IF(ISNUMBER(MATCH(UPPER(IFERROR(INDEX(ImpData,ROW()-1,MATCH(Map_Expl,ImpHdr,0))&amp;"","")),{"Y","YES","TRUE","1"},0)),"Y","N"))</f>
        <v/>
      </c>
      <c r="F423" s="21" t="str">
        <f t="shared" si="63"/>
        <v/>
      </c>
      <c r="G423" s="21" t="str">
        <f t="shared" si="64"/>
        <v/>
      </c>
      <c r="H423" s="21" t="str">
        <f t="shared" si="65"/>
        <v/>
      </c>
      <c r="I423" s="25" t="str">
        <f t="shared" si="66"/>
        <v/>
      </c>
      <c r="J423" s="25" t="str">
        <f t="shared" si="67"/>
        <v/>
      </c>
      <c r="K423" s="21" t="str">
        <f t="shared" si="68"/>
        <v/>
      </c>
      <c r="L423" s="36" t="str">
        <f t="shared" si="69"/>
        <v/>
      </c>
    </row>
    <row r="424" spans="1:12" x14ac:dyDescent="0.3">
      <c r="A424" s="21" t="str">
        <f t="shared" si="60"/>
        <v/>
      </c>
      <c r="B424" s="21" t="str">
        <f t="shared" si="61"/>
        <v/>
      </c>
      <c r="C424" s="35" t="str">
        <f t="shared" si="62"/>
        <v/>
      </c>
      <c r="D424" s="21" t="str">
        <f>IF($A424="","",IF(COUNTIF(KEVList,$A424)&gt;0,"Y",IF(ISNUMBER(MATCH(UPPER(IFERROR(INDEX(ImpData,ROW()-1,MATCH(Map_KEV,ImpHdr,0))&amp;"","")),{"Y","YES","TRUE","1"},0)),"Y","N")))</f>
        <v/>
      </c>
      <c r="E424" s="21" t="str">
        <f>IF($A424="","",IF(ISNUMBER(MATCH(UPPER(IFERROR(INDEX(ImpData,ROW()-1,MATCH(Map_Expl,ImpHdr,0))&amp;"","")),{"Y","YES","TRUE","1"},0)),"Y","N"))</f>
        <v/>
      </c>
      <c r="F424" s="21" t="str">
        <f t="shared" si="63"/>
        <v/>
      </c>
      <c r="G424" s="21" t="str">
        <f t="shared" si="64"/>
        <v/>
      </c>
      <c r="H424" s="21" t="str">
        <f t="shared" si="65"/>
        <v/>
      </c>
      <c r="I424" s="25" t="str">
        <f t="shared" si="66"/>
        <v/>
      </c>
      <c r="J424" s="25" t="str">
        <f t="shared" si="67"/>
        <v/>
      </c>
      <c r="K424" s="21" t="str">
        <f t="shared" si="68"/>
        <v/>
      </c>
      <c r="L424" s="36" t="str">
        <f t="shared" si="69"/>
        <v/>
      </c>
    </row>
    <row r="425" spans="1:12" x14ac:dyDescent="0.3">
      <c r="A425" s="21" t="str">
        <f t="shared" si="60"/>
        <v/>
      </c>
      <c r="B425" s="21" t="str">
        <f t="shared" si="61"/>
        <v/>
      </c>
      <c r="C425" s="35" t="str">
        <f t="shared" si="62"/>
        <v/>
      </c>
      <c r="D425" s="21" t="str">
        <f>IF($A425="","",IF(COUNTIF(KEVList,$A425)&gt;0,"Y",IF(ISNUMBER(MATCH(UPPER(IFERROR(INDEX(ImpData,ROW()-1,MATCH(Map_KEV,ImpHdr,0))&amp;"","")),{"Y","YES","TRUE","1"},0)),"Y","N")))</f>
        <v/>
      </c>
      <c r="E425" s="21" t="str">
        <f>IF($A425="","",IF(ISNUMBER(MATCH(UPPER(IFERROR(INDEX(ImpData,ROW()-1,MATCH(Map_Expl,ImpHdr,0))&amp;"","")),{"Y","YES","TRUE","1"},0)),"Y","N"))</f>
        <v/>
      </c>
      <c r="F425" s="21" t="str">
        <f t="shared" si="63"/>
        <v/>
      </c>
      <c r="G425" s="21" t="str">
        <f t="shared" si="64"/>
        <v/>
      </c>
      <c r="H425" s="21" t="str">
        <f t="shared" si="65"/>
        <v/>
      </c>
      <c r="I425" s="25" t="str">
        <f t="shared" si="66"/>
        <v/>
      </c>
      <c r="J425" s="25" t="str">
        <f t="shared" si="67"/>
        <v/>
      </c>
      <c r="K425" s="21" t="str">
        <f t="shared" si="68"/>
        <v/>
      </c>
      <c r="L425" s="36" t="str">
        <f t="shared" si="69"/>
        <v/>
      </c>
    </row>
    <row r="426" spans="1:12" x14ac:dyDescent="0.3">
      <c r="A426" s="21" t="str">
        <f t="shared" si="60"/>
        <v/>
      </c>
      <c r="B426" s="21" t="str">
        <f t="shared" si="61"/>
        <v/>
      </c>
      <c r="C426" s="35" t="str">
        <f t="shared" si="62"/>
        <v/>
      </c>
      <c r="D426" s="21" t="str">
        <f>IF($A426="","",IF(COUNTIF(KEVList,$A426)&gt;0,"Y",IF(ISNUMBER(MATCH(UPPER(IFERROR(INDEX(ImpData,ROW()-1,MATCH(Map_KEV,ImpHdr,0))&amp;"","")),{"Y","YES","TRUE","1"},0)),"Y","N")))</f>
        <v/>
      </c>
      <c r="E426" s="21" t="str">
        <f>IF($A426="","",IF(ISNUMBER(MATCH(UPPER(IFERROR(INDEX(ImpData,ROW()-1,MATCH(Map_Expl,ImpHdr,0))&amp;"","")),{"Y","YES","TRUE","1"},0)),"Y","N"))</f>
        <v/>
      </c>
      <c r="F426" s="21" t="str">
        <f t="shared" si="63"/>
        <v/>
      </c>
      <c r="G426" s="21" t="str">
        <f t="shared" si="64"/>
        <v/>
      </c>
      <c r="H426" s="21" t="str">
        <f t="shared" si="65"/>
        <v/>
      </c>
      <c r="I426" s="25" t="str">
        <f t="shared" si="66"/>
        <v/>
      </c>
      <c r="J426" s="25" t="str">
        <f t="shared" si="67"/>
        <v/>
      </c>
      <c r="K426" s="21" t="str">
        <f t="shared" si="68"/>
        <v/>
      </c>
      <c r="L426" s="36" t="str">
        <f t="shared" si="69"/>
        <v/>
      </c>
    </row>
    <row r="427" spans="1:12" x14ac:dyDescent="0.3">
      <c r="A427" s="21" t="str">
        <f t="shared" si="60"/>
        <v/>
      </c>
      <c r="B427" s="21" t="str">
        <f t="shared" si="61"/>
        <v/>
      </c>
      <c r="C427" s="35" t="str">
        <f t="shared" si="62"/>
        <v/>
      </c>
      <c r="D427" s="21" t="str">
        <f>IF($A427="","",IF(COUNTIF(KEVList,$A427)&gt;0,"Y",IF(ISNUMBER(MATCH(UPPER(IFERROR(INDEX(ImpData,ROW()-1,MATCH(Map_KEV,ImpHdr,0))&amp;"","")),{"Y","YES","TRUE","1"},0)),"Y","N")))</f>
        <v/>
      </c>
      <c r="E427" s="21" t="str">
        <f>IF($A427="","",IF(ISNUMBER(MATCH(UPPER(IFERROR(INDEX(ImpData,ROW()-1,MATCH(Map_Expl,ImpHdr,0))&amp;"","")),{"Y","YES","TRUE","1"},0)),"Y","N"))</f>
        <v/>
      </c>
      <c r="F427" s="21" t="str">
        <f t="shared" si="63"/>
        <v/>
      </c>
      <c r="G427" s="21" t="str">
        <f t="shared" si="64"/>
        <v/>
      </c>
      <c r="H427" s="21" t="str">
        <f t="shared" si="65"/>
        <v/>
      </c>
      <c r="I427" s="25" t="str">
        <f t="shared" si="66"/>
        <v/>
      </c>
      <c r="J427" s="25" t="str">
        <f t="shared" si="67"/>
        <v/>
      </c>
      <c r="K427" s="21" t="str">
        <f t="shared" si="68"/>
        <v/>
      </c>
      <c r="L427" s="36" t="str">
        <f t="shared" si="69"/>
        <v/>
      </c>
    </row>
    <row r="428" spans="1:12" x14ac:dyDescent="0.3">
      <c r="A428" s="21" t="str">
        <f t="shared" si="60"/>
        <v/>
      </c>
      <c r="B428" s="21" t="str">
        <f t="shared" si="61"/>
        <v/>
      </c>
      <c r="C428" s="35" t="str">
        <f t="shared" si="62"/>
        <v/>
      </c>
      <c r="D428" s="21" t="str">
        <f>IF($A428="","",IF(COUNTIF(KEVList,$A428)&gt;0,"Y",IF(ISNUMBER(MATCH(UPPER(IFERROR(INDEX(ImpData,ROW()-1,MATCH(Map_KEV,ImpHdr,0))&amp;"","")),{"Y","YES","TRUE","1"},0)),"Y","N")))</f>
        <v/>
      </c>
      <c r="E428" s="21" t="str">
        <f>IF($A428="","",IF(ISNUMBER(MATCH(UPPER(IFERROR(INDEX(ImpData,ROW()-1,MATCH(Map_Expl,ImpHdr,0))&amp;"","")),{"Y","YES","TRUE","1"},0)),"Y","N"))</f>
        <v/>
      </c>
      <c r="F428" s="21" t="str">
        <f t="shared" si="63"/>
        <v/>
      </c>
      <c r="G428" s="21" t="str">
        <f t="shared" si="64"/>
        <v/>
      </c>
      <c r="H428" s="21" t="str">
        <f t="shared" si="65"/>
        <v/>
      </c>
      <c r="I428" s="25" t="str">
        <f t="shared" si="66"/>
        <v/>
      </c>
      <c r="J428" s="25" t="str">
        <f t="shared" si="67"/>
        <v/>
      </c>
      <c r="K428" s="21" t="str">
        <f t="shared" si="68"/>
        <v/>
      </c>
      <c r="L428" s="36" t="str">
        <f t="shared" si="69"/>
        <v/>
      </c>
    </row>
    <row r="429" spans="1:12" x14ac:dyDescent="0.3">
      <c r="A429" s="21" t="str">
        <f t="shared" si="60"/>
        <v/>
      </c>
      <c r="B429" s="21" t="str">
        <f t="shared" si="61"/>
        <v/>
      </c>
      <c r="C429" s="35" t="str">
        <f t="shared" si="62"/>
        <v/>
      </c>
      <c r="D429" s="21" t="str">
        <f>IF($A429="","",IF(COUNTIF(KEVList,$A429)&gt;0,"Y",IF(ISNUMBER(MATCH(UPPER(IFERROR(INDEX(ImpData,ROW()-1,MATCH(Map_KEV,ImpHdr,0))&amp;"","")),{"Y","YES","TRUE","1"},0)),"Y","N")))</f>
        <v/>
      </c>
      <c r="E429" s="21" t="str">
        <f>IF($A429="","",IF(ISNUMBER(MATCH(UPPER(IFERROR(INDEX(ImpData,ROW()-1,MATCH(Map_Expl,ImpHdr,0))&amp;"","")),{"Y","YES","TRUE","1"},0)),"Y","N"))</f>
        <v/>
      </c>
      <c r="F429" s="21" t="str">
        <f t="shared" si="63"/>
        <v/>
      </c>
      <c r="G429" s="21" t="str">
        <f t="shared" si="64"/>
        <v/>
      </c>
      <c r="H429" s="21" t="str">
        <f t="shared" si="65"/>
        <v/>
      </c>
      <c r="I429" s="25" t="str">
        <f t="shared" si="66"/>
        <v/>
      </c>
      <c r="J429" s="25" t="str">
        <f t="shared" si="67"/>
        <v/>
      </c>
      <c r="K429" s="21" t="str">
        <f t="shared" si="68"/>
        <v/>
      </c>
      <c r="L429" s="36" t="str">
        <f t="shared" si="69"/>
        <v/>
      </c>
    </row>
    <row r="430" spans="1:12" x14ac:dyDescent="0.3">
      <c r="A430" s="21" t="str">
        <f t="shared" si="60"/>
        <v/>
      </c>
      <c r="B430" s="21" t="str">
        <f t="shared" si="61"/>
        <v/>
      </c>
      <c r="C430" s="35" t="str">
        <f t="shared" si="62"/>
        <v/>
      </c>
      <c r="D430" s="21" t="str">
        <f>IF($A430="","",IF(COUNTIF(KEVList,$A430)&gt;0,"Y",IF(ISNUMBER(MATCH(UPPER(IFERROR(INDEX(ImpData,ROW()-1,MATCH(Map_KEV,ImpHdr,0))&amp;"","")),{"Y","YES","TRUE","1"},0)),"Y","N")))</f>
        <v/>
      </c>
      <c r="E430" s="21" t="str">
        <f>IF($A430="","",IF(ISNUMBER(MATCH(UPPER(IFERROR(INDEX(ImpData,ROW()-1,MATCH(Map_Expl,ImpHdr,0))&amp;"","")),{"Y","YES","TRUE","1"},0)),"Y","N"))</f>
        <v/>
      </c>
      <c r="F430" s="21" t="str">
        <f t="shared" si="63"/>
        <v/>
      </c>
      <c r="G430" s="21" t="str">
        <f t="shared" si="64"/>
        <v/>
      </c>
      <c r="H430" s="21" t="str">
        <f t="shared" si="65"/>
        <v/>
      </c>
      <c r="I430" s="25" t="str">
        <f t="shared" si="66"/>
        <v/>
      </c>
      <c r="J430" s="25" t="str">
        <f t="shared" si="67"/>
        <v/>
      </c>
      <c r="K430" s="21" t="str">
        <f t="shared" si="68"/>
        <v/>
      </c>
      <c r="L430" s="36" t="str">
        <f t="shared" si="69"/>
        <v/>
      </c>
    </row>
    <row r="431" spans="1:12" x14ac:dyDescent="0.3">
      <c r="A431" s="21" t="str">
        <f t="shared" si="60"/>
        <v/>
      </c>
      <c r="B431" s="21" t="str">
        <f t="shared" si="61"/>
        <v/>
      </c>
      <c r="C431" s="35" t="str">
        <f t="shared" si="62"/>
        <v/>
      </c>
      <c r="D431" s="21" t="str">
        <f>IF($A431="","",IF(COUNTIF(KEVList,$A431)&gt;0,"Y",IF(ISNUMBER(MATCH(UPPER(IFERROR(INDEX(ImpData,ROW()-1,MATCH(Map_KEV,ImpHdr,0))&amp;"","")),{"Y","YES","TRUE","1"},0)),"Y","N")))</f>
        <v/>
      </c>
      <c r="E431" s="21" t="str">
        <f>IF($A431="","",IF(ISNUMBER(MATCH(UPPER(IFERROR(INDEX(ImpData,ROW()-1,MATCH(Map_Expl,ImpHdr,0))&amp;"","")),{"Y","YES","TRUE","1"},0)),"Y","N"))</f>
        <v/>
      </c>
      <c r="F431" s="21" t="str">
        <f t="shared" si="63"/>
        <v/>
      </c>
      <c r="G431" s="21" t="str">
        <f t="shared" si="64"/>
        <v/>
      </c>
      <c r="H431" s="21" t="str">
        <f t="shared" si="65"/>
        <v/>
      </c>
      <c r="I431" s="25" t="str">
        <f t="shared" si="66"/>
        <v/>
      </c>
      <c r="J431" s="25" t="str">
        <f t="shared" si="67"/>
        <v/>
      </c>
      <c r="K431" s="21" t="str">
        <f t="shared" si="68"/>
        <v/>
      </c>
      <c r="L431" s="36" t="str">
        <f t="shared" si="69"/>
        <v/>
      </c>
    </row>
    <row r="432" spans="1:12" x14ac:dyDescent="0.3">
      <c r="A432" s="21" t="str">
        <f t="shared" si="60"/>
        <v/>
      </c>
      <c r="B432" s="21" t="str">
        <f t="shared" si="61"/>
        <v/>
      </c>
      <c r="C432" s="35" t="str">
        <f t="shared" si="62"/>
        <v/>
      </c>
      <c r="D432" s="21" t="str">
        <f>IF($A432="","",IF(COUNTIF(KEVList,$A432)&gt;0,"Y",IF(ISNUMBER(MATCH(UPPER(IFERROR(INDEX(ImpData,ROW()-1,MATCH(Map_KEV,ImpHdr,0))&amp;"","")),{"Y","YES","TRUE","1"},0)),"Y","N")))</f>
        <v/>
      </c>
      <c r="E432" s="21" t="str">
        <f>IF($A432="","",IF(ISNUMBER(MATCH(UPPER(IFERROR(INDEX(ImpData,ROW()-1,MATCH(Map_Expl,ImpHdr,0))&amp;"","")),{"Y","YES","TRUE","1"},0)),"Y","N"))</f>
        <v/>
      </c>
      <c r="F432" s="21" t="str">
        <f t="shared" si="63"/>
        <v/>
      </c>
      <c r="G432" s="21" t="str">
        <f t="shared" si="64"/>
        <v/>
      </c>
      <c r="H432" s="21" t="str">
        <f t="shared" si="65"/>
        <v/>
      </c>
      <c r="I432" s="25" t="str">
        <f t="shared" si="66"/>
        <v/>
      </c>
      <c r="J432" s="25" t="str">
        <f t="shared" si="67"/>
        <v/>
      </c>
      <c r="K432" s="21" t="str">
        <f t="shared" si="68"/>
        <v/>
      </c>
      <c r="L432" s="36" t="str">
        <f t="shared" si="69"/>
        <v/>
      </c>
    </row>
    <row r="433" spans="1:12" x14ac:dyDescent="0.3">
      <c r="A433" s="21" t="str">
        <f t="shared" si="60"/>
        <v/>
      </c>
      <c r="B433" s="21" t="str">
        <f t="shared" si="61"/>
        <v/>
      </c>
      <c r="C433" s="35" t="str">
        <f t="shared" si="62"/>
        <v/>
      </c>
      <c r="D433" s="21" t="str">
        <f>IF($A433="","",IF(COUNTIF(KEVList,$A433)&gt;0,"Y",IF(ISNUMBER(MATCH(UPPER(IFERROR(INDEX(ImpData,ROW()-1,MATCH(Map_KEV,ImpHdr,0))&amp;"","")),{"Y","YES","TRUE","1"},0)),"Y","N")))</f>
        <v/>
      </c>
      <c r="E433" s="21" t="str">
        <f>IF($A433="","",IF(ISNUMBER(MATCH(UPPER(IFERROR(INDEX(ImpData,ROW()-1,MATCH(Map_Expl,ImpHdr,0))&amp;"","")),{"Y","YES","TRUE","1"},0)),"Y","N"))</f>
        <v/>
      </c>
      <c r="F433" s="21" t="str">
        <f t="shared" si="63"/>
        <v/>
      </c>
      <c r="G433" s="21" t="str">
        <f t="shared" si="64"/>
        <v/>
      </c>
      <c r="H433" s="21" t="str">
        <f t="shared" si="65"/>
        <v/>
      </c>
      <c r="I433" s="25" t="str">
        <f t="shared" si="66"/>
        <v/>
      </c>
      <c r="J433" s="25" t="str">
        <f t="shared" si="67"/>
        <v/>
      </c>
      <c r="K433" s="21" t="str">
        <f t="shared" si="68"/>
        <v/>
      </c>
      <c r="L433" s="36" t="str">
        <f t="shared" si="69"/>
        <v/>
      </c>
    </row>
    <row r="434" spans="1:12" x14ac:dyDescent="0.3">
      <c r="A434" s="21" t="str">
        <f t="shared" si="60"/>
        <v/>
      </c>
      <c r="B434" s="21" t="str">
        <f t="shared" si="61"/>
        <v/>
      </c>
      <c r="C434" s="35" t="str">
        <f t="shared" si="62"/>
        <v/>
      </c>
      <c r="D434" s="21" t="str">
        <f>IF($A434="","",IF(COUNTIF(KEVList,$A434)&gt;0,"Y",IF(ISNUMBER(MATCH(UPPER(IFERROR(INDEX(ImpData,ROW()-1,MATCH(Map_KEV,ImpHdr,0))&amp;"","")),{"Y","YES","TRUE","1"},0)),"Y","N")))</f>
        <v/>
      </c>
      <c r="E434" s="21" t="str">
        <f>IF($A434="","",IF(ISNUMBER(MATCH(UPPER(IFERROR(INDEX(ImpData,ROW()-1,MATCH(Map_Expl,ImpHdr,0))&amp;"","")),{"Y","YES","TRUE","1"},0)),"Y","N"))</f>
        <v/>
      </c>
      <c r="F434" s="21" t="str">
        <f t="shared" si="63"/>
        <v/>
      </c>
      <c r="G434" s="21" t="str">
        <f t="shared" si="64"/>
        <v/>
      </c>
      <c r="H434" s="21" t="str">
        <f t="shared" si="65"/>
        <v/>
      </c>
      <c r="I434" s="25" t="str">
        <f t="shared" si="66"/>
        <v/>
      </c>
      <c r="J434" s="25" t="str">
        <f t="shared" si="67"/>
        <v/>
      </c>
      <c r="K434" s="21" t="str">
        <f t="shared" si="68"/>
        <v/>
      </c>
      <c r="L434" s="36" t="str">
        <f t="shared" si="69"/>
        <v/>
      </c>
    </row>
    <row r="435" spans="1:12" x14ac:dyDescent="0.3">
      <c r="A435" s="21" t="str">
        <f t="shared" si="60"/>
        <v/>
      </c>
      <c r="B435" s="21" t="str">
        <f t="shared" si="61"/>
        <v/>
      </c>
      <c r="C435" s="35" t="str">
        <f t="shared" si="62"/>
        <v/>
      </c>
      <c r="D435" s="21" t="str">
        <f>IF($A435="","",IF(COUNTIF(KEVList,$A435)&gt;0,"Y",IF(ISNUMBER(MATCH(UPPER(IFERROR(INDEX(ImpData,ROW()-1,MATCH(Map_KEV,ImpHdr,0))&amp;"","")),{"Y","YES","TRUE","1"},0)),"Y","N")))</f>
        <v/>
      </c>
      <c r="E435" s="21" t="str">
        <f>IF($A435="","",IF(ISNUMBER(MATCH(UPPER(IFERROR(INDEX(ImpData,ROW()-1,MATCH(Map_Expl,ImpHdr,0))&amp;"","")),{"Y","YES","TRUE","1"},0)),"Y","N"))</f>
        <v/>
      </c>
      <c r="F435" s="21" t="str">
        <f t="shared" si="63"/>
        <v/>
      </c>
      <c r="G435" s="21" t="str">
        <f t="shared" si="64"/>
        <v/>
      </c>
      <c r="H435" s="21" t="str">
        <f t="shared" si="65"/>
        <v/>
      </c>
      <c r="I435" s="25" t="str">
        <f t="shared" si="66"/>
        <v/>
      </c>
      <c r="J435" s="25" t="str">
        <f t="shared" si="67"/>
        <v/>
      </c>
      <c r="K435" s="21" t="str">
        <f t="shared" si="68"/>
        <v/>
      </c>
      <c r="L435" s="36" t="str">
        <f t="shared" si="69"/>
        <v/>
      </c>
    </row>
    <row r="436" spans="1:12" x14ac:dyDescent="0.3">
      <c r="A436" s="21" t="str">
        <f t="shared" si="60"/>
        <v/>
      </c>
      <c r="B436" s="21" t="str">
        <f t="shared" si="61"/>
        <v/>
      </c>
      <c r="C436" s="35" t="str">
        <f t="shared" si="62"/>
        <v/>
      </c>
      <c r="D436" s="21" t="str">
        <f>IF($A436="","",IF(COUNTIF(KEVList,$A436)&gt;0,"Y",IF(ISNUMBER(MATCH(UPPER(IFERROR(INDEX(ImpData,ROW()-1,MATCH(Map_KEV,ImpHdr,0))&amp;"","")),{"Y","YES","TRUE","1"},0)),"Y","N")))</f>
        <v/>
      </c>
      <c r="E436" s="21" t="str">
        <f>IF($A436="","",IF(ISNUMBER(MATCH(UPPER(IFERROR(INDEX(ImpData,ROW()-1,MATCH(Map_Expl,ImpHdr,0))&amp;"","")),{"Y","YES","TRUE","1"},0)),"Y","N"))</f>
        <v/>
      </c>
      <c r="F436" s="21" t="str">
        <f t="shared" si="63"/>
        <v/>
      </c>
      <c r="G436" s="21" t="str">
        <f t="shared" si="64"/>
        <v/>
      </c>
      <c r="H436" s="21" t="str">
        <f t="shared" si="65"/>
        <v/>
      </c>
      <c r="I436" s="25" t="str">
        <f t="shared" si="66"/>
        <v/>
      </c>
      <c r="J436" s="25" t="str">
        <f t="shared" si="67"/>
        <v/>
      </c>
      <c r="K436" s="21" t="str">
        <f t="shared" si="68"/>
        <v/>
      </c>
      <c r="L436" s="36" t="str">
        <f t="shared" si="69"/>
        <v/>
      </c>
    </row>
    <row r="437" spans="1:12" x14ac:dyDescent="0.3">
      <c r="A437" s="21" t="str">
        <f t="shared" si="60"/>
        <v/>
      </c>
      <c r="B437" s="21" t="str">
        <f t="shared" si="61"/>
        <v/>
      </c>
      <c r="C437" s="35" t="str">
        <f t="shared" si="62"/>
        <v/>
      </c>
      <c r="D437" s="21" t="str">
        <f>IF($A437="","",IF(COUNTIF(KEVList,$A437)&gt;0,"Y",IF(ISNUMBER(MATCH(UPPER(IFERROR(INDEX(ImpData,ROW()-1,MATCH(Map_KEV,ImpHdr,0))&amp;"","")),{"Y","YES","TRUE","1"},0)),"Y","N")))</f>
        <v/>
      </c>
      <c r="E437" s="21" t="str">
        <f>IF($A437="","",IF(ISNUMBER(MATCH(UPPER(IFERROR(INDEX(ImpData,ROW()-1,MATCH(Map_Expl,ImpHdr,0))&amp;"","")),{"Y","YES","TRUE","1"},0)),"Y","N"))</f>
        <v/>
      </c>
      <c r="F437" s="21" t="str">
        <f t="shared" si="63"/>
        <v/>
      </c>
      <c r="G437" s="21" t="str">
        <f t="shared" si="64"/>
        <v/>
      </c>
      <c r="H437" s="21" t="str">
        <f t="shared" si="65"/>
        <v/>
      </c>
      <c r="I437" s="25" t="str">
        <f t="shared" si="66"/>
        <v/>
      </c>
      <c r="J437" s="25" t="str">
        <f t="shared" si="67"/>
        <v/>
      </c>
      <c r="K437" s="21" t="str">
        <f t="shared" si="68"/>
        <v/>
      </c>
      <c r="L437" s="36" t="str">
        <f t="shared" si="69"/>
        <v/>
      </c>
    </row>
    <row r="438" spans="1:12" x14ac:dyDescent="0.3">
      <c r="A438" s="21" t="str">
        <f t="shared" si="60"/>
        <v/>
      </c>
      <c r="B438" s="21" t="str">
        <f t="shared" si="61"/>
        <v/>
      </c>
      <c r="C438" s="35" t="str">
        <f t="shared" si="62"/>
        <v/>
      </c>
      <c r="D438" s="21" t="str">
        <f>IF($A438="","",IF(COUNTIF(KEVList,$A438)&gt;0,"Y",IF(ISNUMBER(MATCH(UPPER(IFERROR(INDEX(ImpData,ROW()-1,MATCH(Map_KEV,ImpHdr,0))&amp;"","")),{"Y","YES","TRUE","1"},0)),"Y","N")))</f>
        <v/>
      </c>
      <c r="E438" s="21" t="str">
        <f>IF($A438="","",IF(ISNUMBER(MATCH(UPPER(IFERROR(INDEX(ImpData,ROW()-1,MATCH(Map_Expl,ImpHdr,0))&amp;"","")),{"Y","YES","TRUE","1"},0)),"Y","N"))</f>
        <v/>
      </c>
      <c r="F438" s="21" t="str">
        <f t="shared" si="63"/>
        <v/>
      </c>
      <c r="G438" s="21" t="str">
        <f t="shared" si="64"/>
        <v/>
      </c>
      <c r="H438" s="21" t="str">
        <f t="shared" si="65"/>
        <v/>
      </c>
      <c r="I438" s="25" t="str">
        <f t="shared" si="66"/>
        <v/>
      </c>
      <c r="J438" s="25" t="str">
        <f t="shared" si="67"/>
        <v/>
      </c>
      <c r="K438" s="21" t="str">
        <f t="shared" si="68"/>
        <v/>
      </c>
      <c r="L438" s="36" t="str">
        <f t="shared" si="69"/>
        <v/>
      </c>
    </row>
    <row r="439" spans="1:12" x14ac:dyDescent="0.3">
      <c r="A439" s="21" t="str">
        <f t="shared" si="60"/>
        <v/>
      </c>
      <c r="B439" s="21" t="str">
        <f t="shared" si="61"/>
        <v/>
      </c>
      <c r="C439" s="35" t="str">
        <f t="shared" si="62"/>
        <v/>
      </c>
      <c r="D439" s="21" t="str">
        <f>IF($A439="","",IF(COUNTIF(KEVList,$A439)&gt;0,"Y",IF(ISNUMBER(MATCH(UPPER(IFERROR(INDEX(ImpData,ROW()-1,MATCH(Map_KEV,ImpHdr,0))&amp;"","")),{"Y","YES","TRUE","1"},0)),"Y","N")))</f>
        <v/>
      </c>
      <c r="E439" s="21" t="str">
        <f>IF($A439="","",IF(ISNUMBER(MATCH(UPPER(IFERROR(INDEX(ImpData,ROW()-1,MATCH(Map_Expl,ImpHdr,0))&amp;"","")),{"Y","YES","TRUE","1"},0)),"Y","N"))</f>
        <v/>
      </c>
      <c r="F439" s="21" t="str">
        <f t="shared" si="63"/>
        <v/>
      </c>
      <c r="G439" s="21" t="str">
        <f t="shared" si="64"/>
        <v/>
      </c>
      <c r="H439" s="21" t="str">
        <f t="shared" si="65"/>
        <v/>
      </c>
      <c r="I439" s="25" t="str">
        <f t="shared" si="66"/>
        <v/>
      </c>
      <c r="J439" s="25" t="str">
        <f t="shared" si="67"/>
        <v/>
      </c>
      <c r="K439" s="21" t="str">
        <f t="shared" si="68"/>
        <v/>
      </c>
      <c r="L439" s="36" t="str">
        <f t="shared" si="69"/>
        <v/>
      </c>
    </row>
    <row r="440" spans="1:12" x14ac:dyDescent="0.3">
      <c r="A440" s="21" t="str">
        <f t="shared" si="60"/>
        <v/>
      </c>
      <c r="B440" s="21" t="str">
        <f t="shared" si="61"/>
        <v/>
      </c>
      <c r="C440" s="35" t="str">
        <f t="shared" si="62"/>
        <v/>
      </c>
      <c r="D440" s="21" t="str">
        <f>IF($A440="","",IF(COUNTIF(KEVList,$A440)&gt;0,"Y",IF(ISNUMBER(MATCH(UPPER(IFERROR(INDEX(ImpData,ROW()-1,MATCH(Map_KEV,ImpHdr,0))&amp;"","")),{"Y","YES","TRUE","1"},0)),"Y","N")))</f>
        <v/>
      </c>
      <c r="E440" s="21" t="str">
        <f>IF($A440="","",IF(ISNUMBER(MATCH(UPPER(IFERROR(INDEX(ImpData,ROW()-1,MATCH(Map_Expl,ImpHdr,0))&amp;"","")),{"Y","YES","TRUE","1"},0)),"Y","N"))</f>
        <v/>
      </c>
      <c r="F440" s="21" t="str">
        <f t="shared" si="63"/>
        <v/>
      </c>
      <c r="G440" s="21" t="str">
        <f t="shared" si="64"/>
        <v/>
      </c>
      <c r="H440" s="21" t="str">
        <f t="shared" si="65"/>
        <v/>
      </c>
      <c r="I440" s="25" t="str">
        <f t="shared" si="66"/>
        <v/>
      </c>
      <c r="J440" s="25" t="str">
        <f t="shared" si="67"/>
        <v/>
      </c>
      <c r="K440" s="21" t="str">
        <f t="shared" si="68"/>
        <v/>
      </c>
      <c r="L440" s="36" t="str">
        <f t="shared" si="69"/>
        <v/>
      </c>
    </row>
    <row r="441" spans="1:12" x14ac:dyDescent="0.3">
      <c r="A441" s="21" t="str">
        <f t="shared" si="60"/>
        <v/>
      </c>
      <c r="B441" s="21" t="str">
        <f t="shared" si="61"/>
        <v/>
      </c>
      <c r="C441" s="35" t="str">
        <f t="shared" si="62"/>
        <v/>
      </c>
      <c r="D441" s="21" t="str">
        <f>IF($A441="","",IF(COUNTIF(KEVList,$A441)&gt;0,"Y",IF(ISNUMBER(MATCH(UPPER(IFERROR(INDEX(ImpData,ROW()-1,MATCH(Map_KEV,ImpHdr,0))&amp;"","")),{"Y","YES","TRUE","1"},0)),"Y","N")))</f>
        <v/>
      </c>
      <c r="E441" s="21" t="str">
        <f>IF($A441="","",IF(ISNUMBER(MATCH(UPPER(IFERROR(INDEX(ImpData,ROW()-1,MATCH(Map_Expl,ImpHdr,0))&amp;"","")),{"Y","YES","TRUE","1"},0)),"Y","N"))</f>
        <v/>
      </c>
      <c r="F441" s="21" t="str">
        <f t="shared" si="63"/>
        <v/>
      </c>
      <c r="G441" s="21" t="str">
        <f t="shared" si="64"/>
        <v/>
      </c>
      <c r="H441" s="21" t="str">
        <f t="shared" si="65"/>
        <v/>
      </c>
      <c r="I441" s="25" t="str">
        <f t="shared" si="66"/>
        <v/>
      </c>
      <c r="J441" s="25" t="str">
        <f t="shared" si="67"/>
        <v/>
      </c>
      <c r="K441" s="21" t="str">
        <f t="shared" si="68"/>
        <v/>
      </c>
      <c r="L441" s="36" t="str">
        <f t="shared" si="69"/>
        <v/>
      </c>
    </row>
    <row r="442" spans="1:12" x14ac:dyDescent="0.3">
      <c r="A442" s="21" t="str">
        <f t="shared" si="60"/>
        <v/>
      </c>
      <c r="B442" s="21" t="str">
        <f t="shared" si="61"/>
        <v/>
      </c>
      <c r="C442" s="35" t="str">
        <f t="shared" si="62"/>
        <v/>
      </c>
      <c r="D442" s="21" t="str">
        <f>IF($A442="","",IF(COUNTIF(KEVList,$A442)&gt;0,"Y",IF(ISNUMBER(MATCH(UPPER(IFERROR(INDEX(ImpData,ROW()-1,MATCH(Map_KEV,ImpHdr,0))&amp;"","")),{"Y","YES","TRUE","1"},0)),"Y","N")))</f>
        <v/>
      </c>
      <c r="E442" s="21" t="str">
        <f>IF($A442="","",IF(ISNUMBER(MATCH(UPPER(IFERROR(INDEX(ImpData,ROW()-1,MATCH(Map_Expl,ImpHdr,0))&amp;"","")),{"Y","YES","TRUE","1"},0)),"Y","N"))</f>
        <v/>
      </c>
      <c r="F442" s="21" t="str">
        <f t="shared" si="63"/>
        <v/>
      </c>
      <c r="G442" s="21" t="str">
        <f t="shared" si="64"/>
        <v/>
      </c>
      <c r="H442" s="21" t="str">
        <f t="shared" si="65"/>
        <v/>
      </c>
      <c r="I442" s="25" t="str">
        <f t="shared" si="66"/>
        <v/>
      </c>
      <c r="J442" s="25" t="str">
        <f t="shared" si="67"/>
        <v/>
      </c>
      <c r="K442" s="21" t="str">
        <f t="shared" si="68"/>
        <v/>
      </c>
      <c r="L442" s="36" t="str">
        <f t="shared" si="69"/>
        <v/>
      </c>
    </row>
    <row r="443" spans="1:12" x14ac:dyDescent="0.3">
      <c r="A443" s="21" t="str">
        <f t="shared" si="60"/>
        <v/>
      </c>
      <c r="B443" s="21" t="str">
        <f t="shared" si="61"/>
        <v/>
      </c>
      <c r="C443" s="35" t="str">
        <f t="shared" si="62"/>
        <v/>
      </c>
      <c r="D443" s="21" t="str">
        <f>IF($A443="","",IF(COUNTIF(KEVList,$A443)&gt;0,"Y",IF(ISNUMBER(MATCH(UPPER(IFERROR(INDEX(ImpData,ROW()-1,MATCH(Map_KEV,ImpHdr,0))&amp;"","")),{"Y","YES","TRUE","1"},0)),"Y","N")))</f>
        <v/>
      </c>
      <c r="E443" s="21" t="str">
        <f>IF($A443="","",IF(ISNUMBER(MATCH(UPPER(IFERROR(INDEX(ImpData,ROW()-1,MATCH(Map_Expl,ImpHdr,0))&amp;"","")),{"Y","YES","TRUE","1"},0)),"Y","N"))</f>
        <v/>
      </c>
      <c r="F443" s="21" t="str">
        <f t="shared" si="63"/>
        <v/>
      </c>
      <c r="G443" s="21" t="str">
        <f t="shared" si="64"/>
        <v/>
      </c>
      <c r="H443" s="21" t="str">
        <f t="shared" si="65"/>
        <v/>
      </c>
      <c r="I443" s="25" t="str">
        <f t="shared" si="66"/>
        <v/>
      </c>
      <c r="J443" s="25" t="str">
        <f t="shared" si="67"/>
        <v/>
      </c>
      <c r="K443" s="21" t="str">
        <f t="shared" si="68"/>
        <v/>
      </c>
      <c r="L443" s="36" t="str">
        <f t="shared" si="69"/>
        <v/>
      </c>
    </row>
    <row r="444" spans="1:12" x14ac:dyDescent="0.3">
      <c r="A444" s="21" t="str">
        <f t="shared" si="60"/>
        <v/>
      </c>
      <c r="B444" s="21" t="str">
        <f t="shared" si="61"/>
        <v/>
      </c>
      <c r="C444" s="35" t="str">
        <f t="shared" si="62"/>
        <v/>
      </c>
      <c r="D444" s="21" t="str">
        <f>IF($A444="","",IF(COUNTIF(KEVList,$A444)&gt;0,"Y",IF(ISNUMBER(MATCH(UPPER(IFERROR(INDEX(ImpData,ROW()-1,MATCH(Map_KEV,ImpHdr,0))&amp;"","")),{"Y","YES","TRUE","1"},0)),"Y","N")))</f>
        <v/>
      </c>
      <c r="E444" s="21" t="str">
        <f>IF($A444="","",IF(ISNUMBER(MATCH(UPPER(IFERROR(INDEX(ImpData,ROW()-1,MATCH(Map_Expl,ImpHdr,0))&amp;"","")),{"Y","YES","TRUE","1"},0)),"Y","N"))</f>
        <v/>
      </c>
      <c r="F444" s="21" t="str">
        <f t="shared" si="63"/>
        <v/>
      </c>
      <c r="G444" s="21" t="str">
        <f t="shared" si="64"/>
        <v/>
      </c>
      <c r="H444" s="21" t="str">
        <f t="shared" si="65"/>
        <v/>
      </c>
      <c r="I444" s="25" t="str">
        <f t="shared" si="66"/>
        <v/>
      </c>
      <c r="J444" s="25" t="str">
        <f t="shared" si="67"/>
        <v/>
      </c>
      <c r="K444" s="21" t="str">
        <f t="shared" si="68"/>
        <v/>
      </c>
      <c r="L444" s="36" t="str">
        <f t="shared" si="69"/>
        <v/>
      </c>
    </row>
    <row r="445" spans="1:12" x14ac:dyDescent="0.3">
      <c r="A445" s="21" t="str">
        <f t="shared" si="60"/>
        <v/>
      </c>
      <c r="B445" s="21" t="str">
        <f t="shared" si="61"/>
        <v/>
      </c>
      <c r="C445" s="35" t="str">
        <f t="shared" si="62"/>
        <v/>
      </c>
      <c r="D445" s="21" t="str">
        <f>IF($A445="","",IF(COUNTIF(KEVList,$A445)&gt;0,"Y",IF(ISNUMBER(MATCH(UPPER(IFERROR(INDEX(ImpData,ROW()-1,MATCH(Map_KEV,ImpHdr,0))&amp;"","")),{"Y","YES","TRUE","1"},0)),"Y","N")))</f>
        <v/>
      </c>
      <c r="E445" s="21" t="str">
        <f>IF($A445="","",IF(ISNUMBER(MATCH(UPPER(IFERROR(INDEX(ImpData,ROW()-1,MATCH(Map_Expl,ImpHdr,0))&amp;"","")),{"Y","YES","TRUE","1"},0)),"Y","N"))</f>
        <v/>
      </c>
      <c r="F445" s="21" t="str">
        <f t="shared" si="63"/>
        <v/>
      </c>
      <c r="G445" s="21" t="str">
        <f t="shared" si="64"/>
        <v/>
      </c>
      <c r="H445" s="21" t="str">
        <f t="shared" si="65"/>
        <v/>
      </c>
      <c r="I445" s="25" t="str">
        <f t="shared" si="66"/>
        <v/>
      </c>
      <c r="J445" s="25" t="str">
        <f t="shared" si="67"/>
        <v/>
      </c>
      <c r="K445" s="21" t="str">
        <f t="shared" si="68"/>
        <v/>
      </c>
      <c r="L445" s="36" t="str">
        <f t="shared" si="69"/>
        <v/>
      </c>
    </row>
    <row r="446" spans="1:12" x14ac:dyDescent="0.3">
      <c r="A446" s="21" t="str">
        <f t="shared" si="60"/>
        <v/>
      </c>
      <c r="B446" s="21" t="str">
        <f t="shared" si="61"/>
        <v/>
      </c>
      <c r="C446" s="35" t="str">
        <f t="shared" si="62"/>
        <v/>
      </c>
      <c r="D446" s="21" t="str">
        <f>IF($A446="","",IF(COUNTIF(KEVList,$A446)&gt;0,"Y",IF(ISNUMBER(MATCH(UPPER(IFERROR(INDEX(ImpData,ROW()-1,MATCH(Map_KEV,ImpHdr,0))&amp;"","")),{"Y","YES","TRUE","1"},0)),"Y","N")))</f>
        <v/>
      </c>
      <c r="E446" s="21" t="str">
        <f>IF($A446="","",IF(ISNUMBER(MATCH(UPPER(IFERROR(INDEX(ImpData,ROW()-1,MATCH(Map_Expl,ImpHdr,0))&amp;"","")),{"Y","YES","TRUE","1"},0)),"Y","N"))</f>
        <v/>
      </c>
      <c r="F446" s="21" t="str">
        <f t="shared" si="63"/>
        <v/>
      </c>
      <c r="G446" s="21" t="str">
        <f t="shared" si="64"/>
        <v/>
      </c>
      <c r="H446" s="21" t="str">
        <f t="shared" si="65"/>
        <v/>
      </c>
      <c r="I446" s="25" t="str">
        <f t="shared" si="66"/>
        <v/>
      </c>
      <c r="J446" s="25" t="str">
        <f t="shared" si="67"/>
        <v/>
      </c>
      <c r="K446" s="21" t="str">
        <f t="shared" si="68"/>
        <v/>
      </c>
      <c r="L446" s="36" t="str">
        <f t="shared" si="69"/>
        <v/>
      </c>
    </row>
    <row r="447" spans="1:12" x14ac:dyDescent="0.3">
      <c r="A447" s="21" t="str">
        <f t="shared" si="60"/>
        <v/>
      </c>
      <c r="B447" s="21" t="str">
        <f t="shared" si="61"/>
        <v/>
      </c>
      <c r="C447" s="35" t="str">
        <f t="shared" si="62"/>
        <v/>
      </c>
      <c r="D447" s="21" t="str">
        <f>IF($A447="","",IF(COUNTIF(KEVList,$A447)&gt;0,"Y",IF(ISNUMBER(MATCH(UPPER(IFERROR(INDEX(ImpData,ROW()-1,MATCH(Map_KEV,ImpHdr,0))&amp;"","")),{"Y","YES","TRUE","1"},0)),"Y","N")))</f>
        <v/>
      </c>
      <c r="E447" s="21" t="str">
        <f>IF($A447="","",IF(ISNUMBER(MATCH(UPPER(IFERROR(INDEX(ImpData,ROW()-1,MATCH(Map_Expl,ImpHdr,0))&amp;"","")),{"Y","YES","TRUE","1"},0)),"Y","N"))</f>
        <v/>
      </c>
      <c r="F447" s="21" t="str">
        <f t="shared" si="63"/>
        <v/>
      </c>
      <c r="G447" s="21" t="str">
        <f t="shared" si="64"/>
        <v/>
      </c>
      <c r="H447" s="21" t="str">
        <f t="shared" si="65"/>
        <v/>
      </c>
      <c r="I447" s="25" t="str">
        <f t="shared" si="66"/>
        <v/>
      </c>
      <c r="J447" s="25" t="str">
        <f t="shared" si="67"/>
        <v/>
      </c>
      <c r="K447" s="21" t="str">
        <f t="shared" si="68"/>
        <v/>
      </c>
      <c r="L447" s="36" t="str">
        <f t="shared" si="69"/>
        <v/>
      </c>
    </row>
    <row r="448" spans="1:12" x14ac:dyDescent="0.3">
      <c r="A448" s="21" t="str">
        <f t="shared" si="60"/>
        <v/>
      </c>
      <c r="B448" s="21" t="str">
        <f t="shared" si="61"/>
        <v/>
      </c>
      <c r="C448" s="35" t="str">
        <f t="shared" si="62"/>
        <v/>
      </c>
      <c r="D448" s="21" t="str">
        <f>IF($A448="","",IF(COUNTIF(KEVList,$A448)&gt;0,"Y",IF(ISNUMBER(MATCH(UPPER(IFERROR(INDEX(ImpData,ROW()-1,MATCH(Map_KEV,ImpHdr,0))&amp;"","")),{"Y","YES","TRUE","1"},0)),"Y","N")))</f>
        <v/>
      </c>
      <c r="E448" s="21" t="str">
        <f>IF($A448="","",IF(ISNUMBER(MATCH(UPPER(IFERROR(INDEX(ImpData,ROW()-1,MATCH(Map_Expl,ImpHdr,0))&amp;"","")),{"Y","YES","TRUE","1"},0)),"Y","N"))</f>
        <v/>
      </c>
      <c r="F448" s="21" t="str">
        <f t="shared" si="63"/>
        <v/>
      </c>
      <c r="G448" s="21" t="str">
        <f t="shared" si="64"/>
        <v/>
      </c>
      <c r="H448" s="21" t="str">
        <f t="shared" si="65"/>
        <v/>
      </c>
      <c r="I448" s="25" t="str">
        <f t="shared" si="66"/>
        <v/>
      </c>
      <c r="J448" s="25" t="str">
        <f t="shared" si="67"/>
        <v/>
      </c>
      <c r="K448" s="21" t="str">
        <f t="shared" si="68"/>
        <v/>
      </c>
      <c r="L448" s="36" t="str">
        <f t="shared" si="69"/>
        <v/>
      </c>
    </row>
    <row r="449" spans="1:12" x14ac:dyDescent="0.3">
      <c r="A449" s="21" t="str">
        <f t="shared" si="60"/>
        <v/>
      </c>
      <c r="B449" s="21" t="str">
        <f t="shared" si="61"/>
        <v/>
      </c>
      <c r="C449" s="35" t="str">
        <f t="shared" si="62"/>
        <v/>
      </c>
      <c r="D449" s="21" t="str">
        <f>IF($A449="","",IF(COUNTIF(KEVList,$A449)&gt;0,"Y",IF(ISNUMBER(MATCH(UPPER(IFERROR(INDEX(ImpData,ROW()-1,MATCH(Map_KEV,ImpHdr,0))&amp;"","")),{"Y","YES","TRUE","1"},0)),"Y","N")))</f>
        <v/>
      </c>
      <c r="E449" s="21" t="str">
        <f>IF($A449="","",IF(ISNUMBER(MATCH(UPPER(IFERROR(INDEX(ImpData,ROW()-1,MATCH(Map_Expl,ImpHdr,0))&amp;"","")),{"Y","YES","TRUE","1"},0)),"Y","N"))</f>
        <v/>
      </c>
      <c r="F449" s="21" t="str">
        <f t="shared" si="63"/>
        <v/>
      </c>
      <c r="G449" s="21" t="str">
        <f t="shared" si="64"/>
        <v/>
      </c>
      <c r="H449" s="21" t="str">
        <f t="shared" si="65"/>
        <v/>
      </c>
      <c r="I449" s="25" t="str">
        <f t="shared" si="66"/>
        <v/>
      </c>
      <c r="J449" s="25" t="str">
        <f t="shared" si="67"/>
        <v/>
      </c>
      <c r="K449" s="21" t="str">
        <f t="shared" si="68"/>
        <v/>
      </c>
      <c r="L449" s="36" t="str">
        <f t="shared" si="69"/>
        <v/>
      </c>
    </row>
    <row r="450" spans="1:12" x14ac:dyDescent="0.3">
      <c r="A450" s="21" t="str">
        <f t="shared" ref="A450:A513" si="70">IFERROR(IF(INDEX(ImpData,ROW()-1,MATCH(Map_CVE,ImpHdr,0))="","",INDEX(ImpData,ROW()-1,MATCH(Map_CVE,ImpHdr,0))),"")</f>
        <v/>
      </c>
      <c r="B450" s="21" t="str">
        <f t="shared" ref="B450:B513" si="71">IF($A450="","",IFERROR(VALUE(INDEX(ImpData,ROW()-1,MATCH(Map_CVSS,ImpHdr,0))),""))</f>
        <v/>
      </c>
      <c r="C450" s="35" t="str">
        <f t="shared" ref="C450:C513" si="72">IF($A450="","",IFERROR(VALUE(INDEX(ImpData,ROW()-1,MATCH(Map_EPSS,ImpHdr,0))),IFERROR(VLOOKUP($A450,EPSSList,2,FALSE),"")))</f>
        <v/>
      </c>
      <c r="D450" s="21" t="str">
        <f>IF($A450="","",IF(COUNTIF(KEVList,$A450)&gt;0,"Y",IF(ISNUMBER(MATCH(UPPER(IFERROR(INDEX(ImpData,ROW()-1,MATCH(Map_KEV,ImpHdr,0))&amp;"","")),{"Y","YES","TRUE","1"},0)),"Y","N")))</f>
        <v/>
      </c>
      <c r="E450" s="21" t="str">
        <f>IF($A450="","",IF(ISNUMBER(MATCH(UPPER(IFERROR(INDEX(ImpData,ROW()-1,MATCH(Map_Expl,ImpHdr,0))&amp;"","")),{"Y","YES","TRUE","1"},0)),"Y","N"))</f>
        <v/>
      </c>
      <c r="F450" s="21" t="str">
        <f t="shared" ref="F450:F513" si="73">IF($A450="","",IFERROR(VLOOKUP($K450,AssetList,2,FALSE),""))</f>
        <v/>
      </c>
      <c r="G450" s="21" t="str">
        <f t="shared" ref="G450:G513" si="74">IF($A450="","",IFERROR(VLOOKUP($K450,AssetList,3,FALSE),""))</f>
        <v/>
      </c>
      <c r="H450" s="21" t="str">
        <f t="shared" ref="H450:H513" si="75">IF($A450="","","N")</f>
        <v/>
      </c>
      <c r="I450" s="25" t="str">
        <f t="shared" ref="I450:I513" si="76">IF($A450="","",IFERROR(IF(INDEX(ImpData,ROW()-1,MATCH(Map_First,ImpHdr,0))="","",INDEX(ImpData,ROW()-1,MATCH(Map_First,ImpHdr,0))+0),""))</f>
        <v/>
      </c>
      <c r="J450" s="25" t="str">
        <f t="shared" ref="J450:J513" si="77">IF($A450="","",IFERROR(IF(INDEX(ImpData,ROW()-1,MATCH(Map_Fixed,ImpHdr,0))="","",INDEX(ImpData,ROW()-1,MATCH(Map_Fixed,ImpHdr,0))+0),""))</f>
        <v/>
      </c>
      <c r="K450" s="21" t="str">
        <f t="shared" ref="K450:K513" si="78">IF($A450="","",IFERROR(INDEX(ImpData,ROW()-1,MATCH(Map_Host,ImpHdr,0)),""))</f>
        <v/>
      </c>
      <c r="L450" s="36" t="str">
        <f t="shared" ref="L450:L513" si="79">IF($A450="","",IF($K450="","No asset column mapped",IF(OR($F450="",$G450=""),"Add to Assets tab: "&amp;$K450,IF($B450="","CVSS missing",""))))</f>
        <v/>
      </c>
    </row>
    <row r="451" spans="1:12" x14ac:dyDescent="0.3">
      <c r="A451" s="21" t="str">
        <f t="shared" si="70"/>
        <v/>
      </c>
      <c r="B451" s="21" t="str">
        <f t="shared" si="71"/>
        <v/>
      </c>
      <c r="C451" s="35" t="str">
        <f t="shared" si="72"/>
        <v/>
      </c>
      <c r="D451" s="21" t="str">
        <f>IF($A451="","",IF(COUNTIF(KEVList,$A451)&gt;0,"Y",IF(ISNUMBER(MATCH(UPPER(IFERROR(INDEX(ImpData,ROW()-1,MATCH(Map_KEV,ImpHdr,0))&amp;"","")),{"Y","YES","TRUE","1"},0)),"Y","N")))</f>
        <v/>
      </c>
      <c r="E451" s="21" t="str">
        <f>IF($A451="","",IF(ISNUMBER(MATCH(UPPER(IFERROR(INDEX(ImpData,ROW()-1,MATCH(Map_Expl,ImpHdr,0))&amp;"","")),{"Y","YES","TRUE","1"},0)),"Y","N"))</f>
        <v/>
      </c>
      <c r="F451" s="21" t="str">
        <f t="shared" si="73"/>
        <v/>
      </c>
      <c r="G451" s="21" t="str">
        <f t="shared" si="74"/>
        <v/>
      </c>
      <c r="H451" s="21" t="str">
        <f t="shared" si="75"/>
        <v/>
      </c>
      <c r="I451" s="25" t="str">
        <f t="shared" si="76"/>
        <v/>
      </c>
      <c r="J451" s="25" t="str">
        <f t="shared" si="77"/>
        <v/>
      </c>
      <c r="K451" s="21" t="str">
        <f t="shared" si="78"/>
        <v/>
      </c>
      <c r="L451" s="36" t="str">
        <f t="shared" si="79"/>
        <v/>
      </c>
    </row>
    <row r="452" spans="1:12" x14ac:dyDescent="0.3">
      <c r="A452" s="21" t="str">
        <f t="shared" si="70"/>
        <v/>
      </c>
      <c r="B452" s="21" t="str">
        <f t="shared" si="71"/>
        <v/>
      </c>
      <c r="C452" s="35" t="str">
        <f t="shared" si="72"/>
        <v/>
      </c>
      <c r="D452" s="21" t="str">
        <f>IF($A452="","",IF(COUNTIF(KEVList,$A452)&gt;0,"Y",IF(ISNUMBER(MATCH(UPPER(IFERROR(INDEX(ImpData,ROW()-1,MATCH(Map_KEV,ImpHdr,0))&amp;"","")),{"Y","YES","TRUE","1"},0)),"Y","N")))</f>
        <v/>
      </c>
      <c r="E452" s="21" t="str">
        <f>IF($A452="","",IF(ISNUMBER(MATCH(UPPER(IFERROR(INDEX(ImpData,ROW()-1,MATCH(Map_Expl,ImpHdr,0))&amp;"","")),{"Y","YES","TRUE","1"},0)),"Y","N"))</f>
        <v/>
      </c>
      <c r="F452" s="21" t="str">
        <f t="shared" si="73"/>
        <v/>
      </c>
      <c r="G452" s="21" t="str">
        <f t="shared" si="74"/>
        <v/>
      </c>
      <c r="H452" s="21" t="str">
        <f t="shared" si="75"/>
        <v/>
      </c>
      <c r="I452" s="25" t="str">
        <f t="shared" si="76"/>
        <v/>
      </c>
      <c r="J452" s="25" t="str">
        <f t="shared" si="77"/>
        <v/>
      </c>
      <c r="K452" s="21" t="str">
        <f t="shared" si="78"/>
        <v/>
      </c>
      <c r="L452" s="36" t="str">
        <f t="shared" si="79"/>
        <v/>
      </c>
    </row>
    <row r="453" spans="1:12" x14ac:dyDescent="0.3">
      <c r="A453" s="21" t="str">
        <f t="shared" si="70"/>
        <v/>
      </c>
      <c r="B453" s="21" t="str">
        <f t="shared" si="71"/>
        <v/>
      </c>
      <c r="C453" s="35" t="str">
        <f t="shared" si="72"/>
        <v/>
      </c>
      <c r="D453" s="21" t="str">
        <f>IF($A453="","",IF(COUNTIF(KEVList,$A453)&gt;0,"Y",IF(ISNUMBER(MATCH(UPPER(IFERROR(INDEX(ImpData,ROW()-1,MATCH(Map_KEV,ImpHdr,0))&amp;"","")),{"Y","YES","TRUE","1"},0)),"Y","N")))</f>
        <v/>
      </c>
      <c r="E453" s="21" t="str">
        <f>IF($A453="","",IF(ISNUMBER(MATCH(UPPER(IFERROR(INDEX(ImpData,ROW()-1,MATCH(Map_Expl,ImpHdr,0))&amp;"","")),{"Y","YES","TRUE","1"},0)),"Y","N"))</f>
        <v/>
      </c>
      <c r="F453" s="21" t="str">
        <f t="shared" si="73"/>
        <v/>
      </c>
      <c r="G453" s="21" t="str">
        <f t="shared" si="74"/>
        <v/>
      </c>
      <c r="H453" s="21" t="str">
        <f t="shared" si="75"/>
        <v/>
      </c>
      <c r="I453" s="25" t="str">
        <f t="shared" si="76"/>
        <v/>
      </c>
      <c r="J453" s="25" t="str">
        <f t="shared" si="77"/>
        <v/>
      </c>
      <c r="K453" s="21" t="str">
        <f t="shared" si="78"/>
        <v/>
      </c>
      <c r="L453" s="36" t="str">
        <f t="shared" si="79"/>
        <v/>
      </c>
    </row>
    <row r="454" spans="1:12" x14ac:dyDescent="0.3">
      <c r="A454" s="21" t="str">
        <f t="shared" si="70"/>
        <v/>
      </c>
      <c r="B454" s="21" t="str">
        <f t="shared" si="71"/>
        <v/>
      </c>
      <c r="C454" s="35" t="str">
        <f t="shared" si="72"/>
        <v/>
      </c>
      <c r="D454" s="21" t="str">
        <f>IF($A454="","",IF(COUNTIF(KEVList,$A454)&gt;0,"Y",IF(ISNUMBER(MATCH(UPPER(IFERROR(INDEX(ImpData,ROW()-1,MATCH(Map_KEV,ImpHdr,0))&amp;"","")),{"Y","YES","TRUE","1"},0)),"Y","N")))</f>
        <v/>
      </c>
      <c r="E454" s="21" t="str">
        <f>IF($A454="","",IF(ISNUMBER(MATCH(UPPER(IFERROR(INDEX(ImpData,ROW()-1,MATCH(Map_Expl,ImpHdr,0))&amp;"","")),{"Y","YES","TRUE","1"},0)),"Y","N"))</f>
        <v/>
      </c>
      <c r="F454" s="21" t="str">
        <f t="shared" si="73"/>
        <v/>
      </c>
      <c r="G454" s="21" t="str">
        <f t="shared" si="74"/>
        <v/>
      </c>
      <c r="H454" s="21" t="str">
        <f t="shared" si="75"/>
        <v/>
      </c>
      <c r="I454" s="25" t="str">
        <f t="shared" si="76"/>
        <v/>
      </c>
      <c r="J454" s="25" t="str">
        <f t="shared" si="77"/>
        <v/>
      </c>
      <c r="K454" s="21" t="str">
        <f t="shared" si="78"/>
        <v/>
      </c>
      <c r="L454" s="36" t="str">
        <f t="shared" si="79"/>
        <v/>
      </c>
    </row>
    <row r="455" spans="1:12" x14ac:dyDescent="0.3">
      <c r="A455" s="21" t="str">
        <f t="shared" si="70"/>
        <v/>
      </c>
      <c r="B455" s="21" t="str">
        <f t="shared" si="71"/>
        <v/>
      </c>
      <c r="C455" s="35" t="str">
        <f t="shared" si="72"/>
        <v/>
      </c>
      <c r="D455" s="21" t="str">
        <f>IF($A455="","",IF(COUNTIF(KEVList,$A455)&gt;0,"Y",IF(ISNUMBER(MATCH(UPPER(IFERROR(INDEX(ImpData,ROW()-1,MATCH(Map_KEV,ImpHdr,0))&amp;"","")),{"Y","YES","TRUE","1"},0)),"Y","N")))</f>
        <v/>
      </c>
      <c r="E455" s="21" t="str">
        <f>IF($A455="","",IF(ISNUMBER(MATCH(UPPER(IFERROR(INDEX(ImpData,ROW()-1,MATCH(Map_Expl,ImpHdr,0))&amp;"","")),{"Y","YES","TRUE","1"},0)),"Y","N"))</f>
        <v/>
      </c>
      <c r="F455" s="21" t="str">
        <f t="shared" si="73"/>
        <v/>
      </c>
      <c r="G455" s="21" t="str">
        <f t="shared" si="74"/>
        <v/>
      </c>
      <c r="H455" s="21" t="str">
        <f t="shared" si="75"/>
        <v/>
      </c>
      <c r="I455" s="25" t="str">
        <f t="shared" si="76"/>
        <v/>
      </c>
      <c r="J455" s="25" t="str">
        <f t="shared" si="77"/>
        <v/>
      </c>
      <c r="K455" s="21" t="str">
        <f t="shared" si="78"/>
        <v/>
      </c>
      <c r="L455" s="36" t="str">
        <f t="shared" si="79"/>
        <v/>
      </c>
    </row>
    <row r="456" spans="1:12" x14ac:dyDescent="0.3">
      <c r="A456" s="21" t="str">
        <f t="shared" si="70"/>
        <v/>
      </c>
      <c r="B456" s="21" t="str">
        <f t="shared" si="71"/>
        <v/>
      </c>
      <c r="C456" s="35" t="str">
        <f t="shared" si="72"/>
        <v/>
      </c>
      <c r="D456" s="21" t="str">
        <f>IF($A456="","",IF(COUNTIF(KEVList,$A456)&gt;0,"Y",IF(ISNUMBER(MATCH(UPPER(IFERROR(INDEX(ImpData,ROW()-1,MATCH(Map_KEV,ImpHdr,0))&amp;"","")),{"Y","YES","TRUE","1"},0)),"Y","N")))</f>
        <v/>
      </c>
      <c r="E456" s="21" t="str">
        <f>IF($A456="","",IF(ISNUMBER(MATCH(UPPER(IFERROR(INDEX(ImpData,ROW()-1,MATCH(Map_Expl,ImpHdr,0))&amp;"","")),{"Y","YES","TRUE","1"},0)),"Y","N"))</f>
        <v/>
      </c>
      <c r="F456" s="21" t="str">
        <f t="shared" si="73"/>
        <v/>
      </c>
      <c r="G456" s="21" t="str">
        <f t="shared" si="74"/>
        <v/>
      </c>
      <c r="H456" s="21" t="str">
        <f t="shared" si="75"/>
        <v/>
      </c>
      <c r="I456" s="25" t="str">
        <f t="shared" si="76"/>
        <v/>
      </c>
      <c r="J456" s="25" t="str">
        <f t="shared" si="77"/>
        <v/>
      </c>
      <c r="K456" s="21" t="str">
        <f t="shared" si="78"/>
        <v/>
      </c>
      <c r="L456" s="36" t="str">
        <f t="shared" si="79"/>
        <v/>
      </c>
    </row>
    <row r="457" spans="1:12" x14ac:dyDescent="0.3">
      <c r="A457" s="21" t="str">
        <f t="shared" si="70"/>
        <v/>
      </c>
      <c r="B457" s="21" t="str">
        <f t="shared" si="71"/>
        <v/>
      </c>
      <c r="C457" s="35" t="str">
        <f t="shared" si="72"/>
        <v/>
      </c>
      <c r="D457" s="21" t="str">
        <f>IF($A457="","",IF(COUNTIF(KEVList,$A457)&gt;0,"Y",IF(ISNUMBER(MATCH(UPPER(IFERROR(INDEX(ImpData,ROW()-1,MATCH(Map_KEV,ImpHdr,0))&amp;"","")),{"Y","YES","TRUE","1"},0)),"Y","N")))</f>
        <v/>
      </c>
      <c r="E457" s="21" t="str">
        <f>IF($A457="","",IF(ISNUMBER(MATCH(UPPER(IFERROR(INDEX(ImpData,ROW()-1,MATCH(Map_Expl,ImpHdr,0))&amp;"","")),{"Y","YES","TRUE","1"},0)),"Y","N"))</f>
        <v/>
      </c>
      <c r="F457" s="21" t="str">
        <f t="shared" si="73"/>
        <v/>
      </c>
      <c r="G457" s="21" t="str">
        <f t="shared" si="74"/>
        <v/>
      </c>
      <c r="H457" s="21" t="str">
        <f t="shared" si="75"/>
        <v/>
      </c>
      <c r="I457" s="25" t="str">
        <f t="shared" si="76"/>
        <v/>
      </c>
      <c r="J457" s="25" t="str">
        <f t="shared" si="77"/>
        <v/>
      </c>
      <c r="K457" s="21" t="str">
        <f t="shared" si="78"/>
        <v/>
      </c>
      <c r="L457" s="36" t="str">
        <f t="shared" si="79"/>
        <v/>
      </c>
    </row>
    <row r="458" spans="1:12" x14ac:dyDescent="0.3">
      <c r="A458" s="21" t="str">
        <f t="shared" si="70"/>
        <v/>
      </c>
      <c r="B458" s="21" t="str">
        <f t="shared" si="71"/>
        <v/>
      </c>
      <c r="C458" s="35" t="str">
        <f t="shared" si="72"/>
        <v/>
      </c>
      <c r="D458" s="21" t="str">
        <f>IF($A458="","",IF(COUNTIF(KEVList,$A458)&gt;0,"Y",IF(ISNUMBER(MATCH(UPPER(IFERROR(INDEX(ImpData,ROW()-1,MATCH(Map_KEV,ImpHdr,0))&amp;"","")),{"Y","YES","TRUE","1"},0)),"Y","N")))</f>
        <v/>
      </c>
      <c r="E458" s="21" t="str">
        <f>IF($A458="","",IF(ISNUMBER(MATCH(UPPER(IFERROR(INDEX(ImpData,ROW()-1,MATCH(Map_Expl,ImpHdr,0))&amp;"","")),{"Y","YES","TRUE","1"},0)),"Y","N"))</f>
        <v/>
      </c>
      <c r="F458" s="21" t="str">
        <f t="shared" si="73"/>
        <v/>
      </c>
      <c r="G458" s="21" t="str">
        <f t="shared" si="74"/>
        <v/>
      </c>
      <c r="H458" s="21" t="str">
        <f t="shared" si="75"/>
        <v/>
      </c>
      <c r="I458" s="25" t="str">
        <f t="shared" si="76"/>
        <v/>
      </c>
      <c r="J458" s="25" t="str">
        <f t="shared" si="77"/>
        <v/>
      </c>
      <c r="K458" s="21" t="str">
        <f t="shared" si="78"/>
        <v/>
      </c>
      <c r="L458" s="36" t="str">
        <f t="shared" si="79"/>
        <v/>
      </c>
    </row>
    <row r="459" spans="1:12" x14ac:dyDescent="0.3">
      <c r="A459" s="21" t="str">
        <f t="shared" si="70"/>
        <v/>
      </c>
      <c r="B459" s="21" t="str">
        <f t="shared" si="71"/>
        <v/>
      </c>
      <c r="C459" s="35" t="str">
        <f t="shared" si="72"/>
        <v/>
      </c>
      <c r="D459" s="21" t="str">
        <f>IF($A459="","",IF(COUNTIF(KEVList,$A459)&gt;0,"Y",IF(ISNUMBER(MATCH(UPPER(IFERROR(INDEX(ImpData,ROW()-1,MATCH(Map_KEV,ImpHdr,0))&amp;"","")),{"Y","YES","TRUE","1"},0)),"Y","N")))</f>
        <v/>
      </c>
      <c r="E459" s="21" t="str">
        <f>IF($A459="","",IF(ISNUMBER(MATCH(UPPER(IFERROR(INDEX(ImpData,ROW()-1,MATCH(Map_Expl,ImpHdr,0))&amp;"","")),{"Y","YES","TRUE","1"},0)),"Y","N"))</f>
        <v/>
      </c>
      <c r="F459" s="21" t="str">
        <f t="shared" si="73"/>
        <v/>
      </c>
      <c r="G459" s="21" t="str">
        <f t="shared" si="74"/>
        <v/>
      </c>
      <c r="H459" s="21" t="str">
        <f t="shared" si="75"/>
        <v/>
      </c>
      <c r="I459" s="25" t="str">
        <f t="shared" si="76"/>
        <v/>
      </c>
      <c r="J459" s="25" t="str">
        <f t="shared" si="77"/>
        <v/>
      </c>
      <c r="K459" s="21" t="str">
        <f t="shared" si="78"/>
        <v/>
      </c>
      <c r="L459" s="36" t="str">
        <f t="shared" si="79"/>
        <v/>
      </c>
    </row>
    <row r="460" spans="1:12" x14ac:dyDescent="0.3">
      <c r="A460" s="21" t="str">
        <f t="shared" si="70"/>
        <v/>
      </c>
      <c r="B460" s="21" t="str">
        <f t="shared" si="71"/>
        <v/>
      </c>
      <c r="C460" s="35" t="str">
        <f t="shared" si="72"/>
        <v/>
      </c>
      <c r="D460" s="21" t="str">
        <f>IF($A460="","",IF(COUNTIF(KEVList,$A460)&gt;0,"Y",IF(ISNUMBER(MATCH(UPPER(IFERROR(INDEX(ImpData,ROW()-1,MATCH(Map_KEV,ImpHdr,0))&amp;"","")),{"Y","YES","TRUE","1"},0)),"Y","N")))</f>
        <v/>
      </c>
      <c r="E460" s="21" t="str">
        <f>IF($A460="","",IF(ISNUMBER(MATCH(UPPER(IFERROR(INDEX(ImpData,ROW()-1,MATCH(Map_Expl,ImpHdr,0))&amp;"","")),{"Y","YES","TRUE","1"},0)),"Y","N"))</f>
        <v/>
      </c>
      <c r="F460" s="21" t="str">
        <f t="shared" si="73"/>
        <v/>
      </c>
      <c r="G460" s="21" t="str">
        <f t="shared" si="74"/>
        <v/>
      </c>
      <c r="H460" s="21" t="str">
        <f t="shared" si="75"/>
        <v/>
      </c>
      <c r="I460" s="25" t="str">
        <f t="shared" si="76"/>
        <v/>
      </c>
      <c r="J460" s="25" t="str">
        <f t="shared" si="77"/>
        <v/>
      </c>
      <c r="K460" s="21" t="str">
        <f t="shared" si="78"/>
        <v/>
      </c>
      <c r="L460" s="36" t="str">
        <f t="shared" si="79"/>
        <v/>
      </c>
    </row>
    <row r="461" spans="1:12" x14ac:dyDescent="0.3">
      <c r="A461" s="21" t="str">
        <f t="shared" si="70"/>
        <v/>
      </c>
      <c r="B461" s="21" t="str">
        <f t="shared" si="71"/>
        <v/>
      </c>
      <c r="C461" s="35" t="str">
        <f t="shared" si="72"/>
        <v/>
      </c>
      <c r="D461" s="21" t="str">
        <f>IF($A461="","",IF(COUNTIF(KEVList,$A461)&gt;0,"Y",IF(ISNUMBER(MATCH(UPPER(IFERROR(INDEX(ImpData,ROW()-1,MATCH(Map_KEV,ImpHdr,0))&amp;"","")),{"Y","YES","TRUE","1"},0)),"Y","N")))</f>
        <v/>
      </c>
      <c r="E461" s="21" t="str">
        <f>IF($A461="","",IF(ISNUMBER(MATCH(UPPER(IFERROR(INDEX(ImpData,ROW()-1,MATCH(Map_Expl,ImpHdr,0))&amp;"","")),{"Y","YES","TRUE","1"},0)),"Y","N"))</f>
        <v/>
      </c>
      <c r="F461" s="21" t="str">
        <f t="shared" si="73"/>
        <v/>
      </c>
      <c r="G461" s="21" t="str">
        <f t="shared" si="74"/>
        <v/>
      </c>
      <c r="H461" s="21" t="str">
        <f t="shared" si="75"/>
        <v/>
      </c>
      <c r="I461" s="25" t="str">
        <f t="shared" si="76"/>
        <v/>
      </c>
      <c r="J461" s="25" t="str">
        <f t="shared" si="77"/>
        <v/>
      </c>
      <c r="K461" s="21" t="str">
        <f t="shared" si="78"/>
        <v/>
      </c>
      <c r="L461" s="36" t="str">
        <f t="shared" si="79"/>
        <v/>
      </c>
    </row>
    <row r="462" spans="1:12" x14ac:dyDescent="0.3">
      <c r="A462" s="21" t="str">
        <f t="shared" si="70"/>
        <v/>
      </c>
      <c r="B462" s="21" t="str">
        <f t="shared" si="71"/>
        <v/>
      </c>
      <c r="C462" s="35" t="str">
        <f t="shared" si="72"/>
        <v/>
      </c>
      <c r="D462" s="21" t="str">
        <f>IF($A462="","",IF(COUNTIF(KEVList,$A462)&gt;0,"Y",IF(ISNUMBER(MATCH(UPPER(IFERROR(INDEX(ImpData,ROW()-1,MATCH(Map_KEV,ImpHdr,0))&amp;"","")),{"Y","YES","TRUE","1"},0)),"Y","N")))</f>
        <v/>
      </c>
      <c r="E462" s="21" t="str">
        <f>IF($A462="","",IF(ISNUMBER(MATCH(UPPER(IFERROR(INDEX(ImpData,ROW()-1,MATCH(Map_Expl,ImpHdr,0))&amp;"","")),{"Y","YES","TRUE","1"},0)),"Y","N"))</f>
        <v/>
      </c>
      <c r="F462" s="21" t="str">
        <f t="shared" si="73"/>
        <v/>
      </c>
      <c r="G462" s="21" t="str">
        <f t="shared" si="74"/>
        <v/>
      </c>
      <c r="H462" s="21" t="str">
        <f t="shared" si="75"/>
        <v/>
      </c>
      <c r="I462" s="25" t="str">
        <f t="shared" si="76"/>
        <v/>
      </c>
      <c r="J462" s="25" t="str">
        <f t="shared" si="77"/>
        <v/>
      </c>
      <c r="K462" s="21" t="str">
        <f t="shared" si="78"/>
        <v/>
      </c>
      <c r="L462" s="36" t="str">
        <f t="shared" si="79"/>
        <v/>
      </c>
    </row>
    <row r="463" spans="1:12" x14ac:dyDescent="0.3">
      <c r="A463" s="21" t="str">
        <f t="shared" si="70"/>
        <v/>
      </c>
      <c r="B463" s="21" t="str">
        <f t="shared" si="71"/>
        <v/>
      </c>
      <c r="C463" s="35" t="str">
        <f t="shared" si="72"/>
        <v/>
      </c>
      <c r="D463" s="21" t="str">
        <f>IF($A463="","",IF(COUNTIF(KEVList,$A463)&gt;0,"Y",IF(ISNUMBER(MATCH(UPPER(IFERROR(INDEX(ImpData,ROW()-1,MATCH(Map_KEV,ImpHdr,0))&amp;"","")),{"Y","YES","TRUE","1"},0)),"Y","N")))</f>
        <v/>
      </c>
      <c r="E463" s="21" t="str">
        <f>IF($A463="","",IF(ISNUMBER(MATCH(UPPER(IFERROR(INDEX(ImpData,ROW()-1,MATCH(Map_Expl,ImpHdr,0))&amp;"","")),{"Y","YES","TRUE","1"},0)),"Y","N"))</f>
        <v/>
      </c>
      <c r="F463" s="21" t="str">
        <f t="shared" si="73"/>
        <v/>
      </c>
      <c r="G463" s="21" t="str">
        <f t="shared" si="74"/>
        <v/>
      </c>
      <c r="H463" s="21" t="str">
        <f t="shared" si="75"/>
        <v/>
      </c>
      <c r="I463" s="25" t="str">
        <f t="shared" si="76"/>
        <v/>
      </c>
      <c r="J463" s="25" t="str">
        <f t="shared" si="77"/>
        <v/>
      </c>
      <c r="K463" s="21" t="str">
        <f t="shared" si="78"/>
        <v/>
      </c>
      <c r="L463" s="36" t="str">
        <f t="shared" si="79"/>
        <v/>
      </c>
    </row>
    <row r="464" spans="1:12" x14ac:dyDescent="0.3">
      <c r="A464" s="21" t="str">
        <f t="shared" si="70"/>
        <v/>
      </c>
      <c r="B464" s="21" t="str">
        <f t="shared" si="71"/>
        <v/>
      </c>
      <c r="C464" s="35" t="str">
        <f t="shared" si="72"/>
        <v/>
      </c>
      <c r="D464" s="21" t="str">
        <f>IF($A464="","",IF(COUNTIF(KEVList,$A464)&gt;0,"Y",IF(ISNUMBER(MATCH(UPPER(IFERROR(INDEX(ImpData,ROW()-1,MATCH(Map_KEV,ImpHdr,0))&amp;"","")),{"Y","YES","TRUE","1"},0)),"Y","N")))</f>
        <v/>
      </c>
      <c r="E464" s="21" t="str">
        <f>IF($A464="","",IF(ISNUMBER(MATCH(UPPER(IFERROR(INDEX(ImpData,ROW()-1,MATCH(Map_Expl,ImpHdr,0))&amp;"","")),{"Y","YES","TRUE","1"},0)),"Y","N"))</f>
        <v/>
      </c>
      <c r="F464" s="21" t="str">
        <f t="shared" si="73"/>
        <v/>
      </c>
      <c r="G464" s="21" t="str">
        <f t="shared" si="74"/>
        <v/>
      </c>
      <c r="H464" s="21" t="str">
        <f t="shared" si="75"/>
        <v/>
      </c>
      <c r="I464" s="25" t="str">
        <f t="shared" si="76"/>
        <v/>
      </c>
      <c r="J464" s="25" t="str">
        <f t="shared" si="77"/>
        <v/>
      </c>
      <c r="K464" s="21" t="str">
        <f t="shared" si="78"/>
        <v/>
      </c>
      <c r="L464" s="36" t="str">
        <f t="shared" si="79"/>
        <v/>
      </c>
    </row>
    <row r="465" spans="1:12" x14ac:dyDescent="0.3">
      <c r="A465" s="21" t="str">
        <f t="shared" si="70"/>
        <v/>
      </c>
      <c r="B465" s="21" t="str">
        <f t="shared" si="71"/>
        <v/>
      </c>
      <c r="C465" s="35" t="str">
        <f t="shared" si="72"/>
        <v/>
      </c>
      <c r="D465" s="21" t="str">
        <f>IF($A465="","",IF(COUNTIF(KEVList,$A465)&gt;0,"Y",IF(ISNUMBER(MATCH(UPPER(IFERROR(INDEX(ImpData,ROW()-1,MATCH(Map_KEV,ImpHdr,0))&amp;"","")),{"Y","YES","TRUE","1"},0)),"Y","N")))</f>
        <v/>
      </c>
      <c r="E465" s="21" t="str">
        <f>IF($A465="","",IF(ISNUMBER(MATCH(UPPER(IFERROR(INDEX(ImpData,ROW()-1,MATCH(Map_Expl,ImpHdr,0))&amp;"","")),{"Y","YES","TRUE","1"},0)),"Y","N"))</f>
        <v/>
      </c>
      <c r="F465" s="21" t="str">
        <f t="shared" si="73"/>
        <v/>
      </c>
      <c r="G465" s="21" t="str">
        <f t="shared" si="74"/>
        <v/>
      </c>
      <c r="H465" s="21" t="str">
        <f t="shared" si="75"/>
        <v/>
      </c>
      <c r="I465" s="25" t="str">
        <f t="shared" si="76"/>
        <v/>
      </c>
      <c r="J465" s="25" t="str">
        <f t="shared" si="77"/>
        <v/>
      </c>
      <c r="K465" s="21" t="str">
        <f t="shared" si="78"/>
        <v/>
      </c>
      <c r="L465" s="36" t="str">
        <f t="shared" si="79"/>
        <v/>
      </c>
    </row>
    <row r="466" spans="1:12" x14ac:dyDescent="0.3">
      <c r="A466" s="21" t="str">
        <f t="shared" si="70"/>
        <v/>
      </c>
      <c r="B466" s="21" t="str">
        <f t="shared" si="71"/>
        <v/>
      </c>
      <c r="C466" s="35" t="str">
        <f t="shared" si="72"/>
        <v/>
      </c>
      <c r="D466" s="21" t="str">
        <f>IF($A466="","",IF(COUNTIF(KEVList,$A466)&gt;0,"Y",IF(ISNUMBER(MATCH(UPPER(IFERROR(INDEX(ImpData,ROW()-1,MATCH(Map_KEV,ImpHdr,0))&amp;"","")),{"Y","YES","TRUE","1"},0)),"Y","N")))</f>
        <v/>
      </c>
      <c r="E466" s="21" t="str">
        <f>IF($A466="","",IF(ISNUMBER(MATCH(UPPER(IFERROR(INDEX(ImpData,ROW()-1,MATCH(Map_Expl,ImpHdr,0))&amp;"","")),{"Y","YES","TRUE","1"},0)),"Y","N"))</f>
        <v/>
      </c>
      <c r="F466" s="21" t="str">
        <f t="shared" si="73"/>
        <v/>
      </c>
      <c r="G466" s="21" t="str">
        <f t="shared" si="74"/>
        <v/>
      </c>
      <c r="H466" s="21" t="str">
        <f t="shared" si="75"/>
        <v/>
      </c>
      <c r="I466" s="25" t="str">
        <f t="shared" si="76"/>
        <v/>
      </c>
      <c r="J466" s="25" t="str">
        <f t="shared" si="77"/>
        <v/>
      </c>
      <c r="K466" s="21" t="str">
        <f t="shared" si="78"/>
        <v/>
      </c>
      <c r="L466" s="36" t="str">
        <f t="shared" si="79"/>
        <v/>
      </c>
    </row>
    <row r="467" spans="1:12" x14ac:dyDescent="0.3">
      <c r="A467" s="21" t="str">
        <f t="shared" si="70"/>
        <v/>
      </c>
      <c r="B467" s="21" t="str">
        <f t="shared" si="71"/>
        <v/>
      </c>
      <c r="C467" s="35" t="str">
        <f t="shared" si="72"/>
        <v/>
      </c>
      <c r="D467" s="21" t="str">
        <f>IF($A467="","",IF(COUNTIF(KEVList,$A467)&gt;0,"Y",IF(ISNUMBER(MATCH(UPPER(IFERROR(INDEX(ImpData,ROW()-1,MATCH(Map_KEV,ImpHdr,0))&amp;"","")),{"Y","YES","TRUE","1"},0)),"Y","N")))</f>
        <v/>
      </c>
      <c r="E467" s="21" t="str">
        <f>IF($A467="","",IF(ISNUMBER(MATCH(UPPER(IFERROR(INDEX(ImpData,ROW()-1,MATCH(Map_Expl,ImpHdr,0))&amp;"","")),{"Y","YES","TRUE","1"},0)),"Y","N"))</f>
        <v/>
      </c>
      <c r="F467" s="21" t="str">
        <f t="shared" si="73"/>
        <v/>
      </c>
      <c r="G467" s="21" t="str">
        <f t="shared" si="74"/>
        <v/>
      </c>
      <c r="H467" s="21" t="str">
        <f t="shared" si="75"/>
        <v/>
      </c>
      <c r="I467" s="25" t="str">
        <f t="shared" si="76"/>
        <v/>
      </c>
      <c r="J467" s="25" t="str">
        <f t="shared" si="77"/>
        <v/>
      </c>
      <c r="K467" s="21" t="str">
        <f t="shared" si="78"/>
        <v/>
      </c>
      <c r="L467" s="36" t="str">
        <f t="shared" si="79"/>
        <v/>
      </c>
    </row>
    <row r="468" spans="1:12" x14ac:dyDescent="0.3">
      <c r="A468" s="21" t="str">
        <f t="shared" si="70"/>
        <v/>
      </c>
      <c r="B468" s="21" t="str">
        <f t="shared" si="71"/>
        <v/>
      </c>
      <c r="C468" s="35" t="str">
        <f t="shared" si="72"/>
        <v/>
      </c>
      <c r="D468" s="21" t="str">
        <f>IF($A468="","",IF(COUNTIF(KEVList,$A468)&gt;0,"Y",IF(ISNUMBER(MATCH(UPPER(IFERROR(INDEX(ImpData,ROW()-1,MATCH(Map_KEV,ImpHdr,0))&amp;"","")),{"Y","YES","TRUE","1"},0)),"Y","N")))</f>
        <v/>
      </c>
      <c r="E468" s="21" t="str">
        <f>IF($A468="","",IF(ISNUMBER(MATCH(UPPER(IFERROR(INDEX(ImpData,ROW()-1,MATCH(Map_Expl,ImpHdr,0))&amp;"","")),{"Y","YES","TRUE","1"},0)),"Y","N"))</f>
        <v/>
      </c>
      <c r="F468" s="21" t="str">
        <f t="shared" si="73"/>
        <v/>
      </c>
      <c r="G468" s="21" t="str">
        <f t="shared" si="74"/>
        <v/>
      </c>
      <c r="H468" s="21" t="str">
        <f t="shared" si="75"/>
        <v/>
      </c>
      <c r="I468" s="25" t="str">
        <f t="shared" si="76"/>
        <v/>
      </c>
      <c r="J468" s="25" t="str">
        <f t="shared" si="77"/>
        <v/>
      </c>
      <c r="K468" s="21" t="str">
        <f t="shared" si="78"/>
        <v/>
      </c>
      <c r="L468" s="36" t="str">
        <f t="shared" si="79"/>
        <v/>
      </c>
    </row>
    <row r="469" spans="1:12" x14ac:dyDescent="0.3">
      <c r="A469" s="21" t="str">
        <f t="shared" si="70"/>
        <v/>
      </c>
      <c r="B469" s="21" t="str">
        <f t="shared" si="71"/>
        <v/>
      </c>
      <c r="C469" s="35" t="str">
        <f t="shared" si="72"/>
        <v/>
      </c>
      <c r="D469" s="21" t="str">
        <f>IF($A469="","",IF(COUNTIF(KEVList,$A469)&gt;0,"Y",IF(ISNUMBER(MATCH(UPPER(IFERROR(INDEX(ImpData,ROW()-1,MATCH(Map_KEV,ImpHdr,0))&amp;"","")),{"Y","YES","TRUE","1"},0)),"Y","N")))</f>
        <v/>
      </c>
      <c r="E469" s="21" t="str">
        <f>IF($A469="","",IF(ISNUMBER(MATCH(UPPER(IFERROR(INDEX(ImpData,ROW()-1,MATCH(Map_Expl,ImpHdr,0))&amp;"","")),{"Y","YES","TRUE","1"},0)),"Y","N"))</f>
        <v/>
      </c>
      <c r="F469" s="21" t="str">
        <f t="shared" si="73"/>
        <v/>
      </c>
      <c r="G469" s="21" t="str">
        <f t="shared" si="74"/>
        <v/>
      </c>
      <c r="H469" s="21" t="str">
        <f t="shared" si="75"/>
        <v/>
      </c>
      <c r="I469" s="25" t="str">
        <f t="shared" si="76"/>
        <v/>
      </c>
      <c r="J469" s="25" t="str">
        <f t="shared" si="77"/>
        <v/>
      </c>
      <c r="K469" s="21" t="str">
        <f t="shared" si="78"/>
        <v/>
      </c>
      <c r="L469" s="36" t="str">
        <f t="shared" si="79"/>
        <v/>
      </c>
    </row>
    <row r="470" spans="1:12" x14ac:dyDescent="0.3">
      <c r="A470" s="21" t="str">
        <f t="shared" si="70"/>
        <v/>
      </c>
      <c r="B470" s="21" t="str">
        <f t="shared" si="71"/>
        <v/>
      </c>
      <c r="C470" s="35" t="str">
        <f t="shared" si="72"/>
        <v/>
      </c>
      <c r="D470" s="21" t="str">
        <f>IF($A470="","",IF(COUNTIF(KEVList,$A470)&gt;0,"Y",IF(ISNUMBER(MATCH(UPPER(IFERROR(INDEX(ImpData,ROW()-1,MATCH(Map_KEV,ImpHdr,0))&amp;"","")),{"Y","YES","TRUE","1"},0)),"Y","N")))</f>
        <v/>
      </c>
      <c r="E470" s="21" t="str">
        <f>IF($A470="","",IF(ISNUMBER(MATCH(UPPER(IFERROR(INDEX(ImpData,ROW()-1,MATCH(Map_Expl,ImpHdr,0))&amp;"","")),{"Y","YES","TRUE","1"},0)),"Y","N"))</f>
        <v/>
      </c>
      <c r="F470" s="21" t="str">
        <f t="shared" si="73"/>
        <v/>
      </c>
      <c r="G470" s="21" t="str">
        <f t="shared" si="74"/>
        <v/>
      </c>
      <c r="H470" s="21" t="str">
        <f t="shared" si="75"/>
        <v/>
      </c>
      <c r="I470" s="25" t="str">
        <f t="shared" si="76"/>
        <v/>
      </c>
      <c r="J470" s="25" t="str">
        <f t="shared" si="77"/>
        <v/>
      </c>
      <c r="K470" s="21" t="str">
        <f t="shared" si="78"/>
        <v/>
      </c>
      <c r="L470" s="36" t="str">
        <f t="shared" si="79"/>
        <v/>
      </c>
    </row>
    <row r="471" spans="1:12" x14ac:dyDescent="0.3">
      <c r="A471" s="21" t="str">
        <f t="shared" si="70"/>
        <v/>
      </c>
      <c r="B471" s="21" t="str">
        <f t="shared" si="71"/>
        <v/>
      </c>
      <c r="C471" s="35" t="str">
        <f t="shared" si="72"/>
        <v/>
      </c>
      <c r="D471" s="21" t="str">
        <f>IF($A471="","",IF(COUNTIF(KEVList,$A471)&gt;0,"Y",IF(ISNUMBER(MATCH(UPPER(IFERROR(INDEX(ImpData,ROW()-1,MATCH(Map_KEV,ImpHdr,0))&amp;"","")),{"Y","YES","TRUE","1"},0)),"Y","N")))</f>
        <v/>
      </c>
      <c r="E471" s="21" t="str">
        <f>IF($A471="","",IF(ISNUMBER(MATCH(UPPER(IFERROR(INDEX(ImpData,ROW()-1,MATCH(Map_Expl,ImpHdr,0))&amp;"","")),{"Y","YES","TRUE","1"},0)),"Y","N"))</f>
        <v/>
      </c>
      <c r="F471" s="21" t="str">
        <f t="shared" si="73"/>
        <v/>
      </c>
      <c r="G471" s="21" t="str">
        <f t="shared" si="74"/>
        <v/>
      </c>
      <c r="H471" s="21" t="str">
        <f t="shared" si="75"/>
        <v/>
      </c>
      <c r="I471" s="25" t="str">
        <f t="shared" si="76"/>
        <v/>
      </c>
      <c r="J471" s="25" t="str">
        <f t="shared" si="77"/>
        <v/>
      </c>
      <c r="K471" s="21" t="str">
        <f t="shared" si="78"/>
        <v/>
      </c>
      <c r="L471" s="36" t="str">
        <f t="shared" si="79"/>
        <v/>
      </c>
    </row>
    <row r="472" spans="1:12" x14ac:dyDescent="0.3">
      <c r="A472" s="21" t="str">
        <f t="shared" si="70"/>
        <v/>
      </c>
      <c r="B472" s="21" t="str">
        <f t="shared" si="71"/>
        <v/>
      </c>
      <c r="C472" s="35" t="str">
        <f t="shared" si="72"/>
        <v/>
      </c>
      <c r="D472" s="21" t="str">
        <f>IF($A472="","",IF(COUNTIF(KEVList,$A472)&gt;0,"Y",IF(ISNUMBER(MATCH(UPPER(IFERROR(INDEX(ImpData,ROW()-1,MATCH(Map_KEV,ImpHdr,0))&amp;"","")),{"Y","YES","TRUE","1"},0)),"Y","N")))</f>
        <v/>
      </c>
      <c r="E472" s="21" t="str">
        <f>IF($A472="","",IF(ISNUMBER(MATCH(UPPER(IFERROR(INDEX(ImpData,ROW()-1,MATCH(Map_Expl,ImpHdr,0))&amp;"","")),{"Y","YES","TRUE","1"},0)),"Y","N"))</f>
        <v/>
      </c>
      <c r="F472" s="21" t="str">
        <f t="shared" si="73"/>
        <v/>
      </c>
      <c r="G472" s="21" t="str">
        <f t="shared" si="74"/>
        <v/>
      </c>
      <c r="H472" s="21" t="str">
        <f t="shared" si="75"/>
        <v/>
      </c>
      <c r="I472" s="25" t="str">
        <f t="shared" si="76"/>
        <v/>
      </c>
      <c r="J472" s="25" t="str">
        <f t="shared" si="77"/>
        <v/>
      </c>
      <c r="K472" s="21" t="str">
        <f t="shared" si="78"/>
        <v/>
      </c>
      <c r="L472" s="36" t="str">
        <f t="shared" si="79"/>
        <v/>
      </c>
    </row>
    <row r="473" spans="1:12" x14ac:dyDescent="0.3">
      <c r="A473" s="21" t="str">
        <f t="shared" si="70"/>
        <v/>
      </c>
      <c r="B473" s="21" t="str">
        <f t="shared" si="71"/>
        <v/>
      </c>
      <c r="C473" s="35" t="str">
        <f t="shared" si="72"/>
        <v/>
      </c>
      <c r="D473" s="21" t="str">
        <f>IF($A473="","",IF(COUNTIF(KEVList,$A473)&gt;0,"Y",IF(ISNUMBER(MATCH(UPPER(IFERROR(INDEX(ImpData,ROW()-1,MATCH(Map_KEV,ImpHdr,0))&amp;"","")),{"Y","YES","TRUE","1"},0)),"Y","N")))</f>
        <v/>
      </c>
      <c r="E473" s="21" t="str">
        <f>IF($A473="","",IF(ISNUMBER(MATCH(UPPER(IFERROR(INDEX(ImpData,ROW()-1,MATCH(Map_Expl,ImpHdr,0))&amp;"","")),{"Y","YES","TRUE","1"},0)),"Y","N"))</f>
        <v/>
      </c>
      <c r="F473" s="21" t="str">
        <f t="shared" si="73"/>
        <v/>
      </c>
      <c r="G473" s="21" t="str">
        <f t="shared" si="74"/>
        <v/>
      </c>
      <c r="H473" s="21" t="str">
        <f t="shared" si="75"/>
        <v/>
      </c>
      <c r="I473" s="25" t="str">
        <f t="shared" si="76"/>
        <v/>
      </c>
      <c r="J473" s="25" t="str">
        <f t="shared" si="77"/>
        <v/>
      </c>
      <c r="K473" s="21" t="str">
        <f t="shared" si="78"/>
        <v/>
      </c>
      <c r="L473" s="36" t="str">
        <f t="shared" si="79"/>
        <v/>
      </c>
    </row>
    <row r="474" spans="1:12" x14ac:dyDescent="0.3">
      <c r="A474" s="21" t="str">
        <f t="shared" si="70"/>
        <v/>
      </c>
      <c r="B474" s="21" t="str">
        <f t="shared" si="71"/>
        <v/>
      </c>
      <c r="C474" s="35" t="str">
        <f t="shared" si="72"/>
        <v/>
      </c>
      <c r="D474" s="21" t="str">
        <f>IF($A474="","",IF(COUNTIF(KEVList,$A474)&gt;0,"Y",IF(ISNUMBER(MATCH(UPPER(IFERROR(INDEX(ImpData,ROW()-1,MATCH(Map_KEV,ImpHdr,0))&amp;"","")),{"Y","YES","TRUE","1"},0)),"Y","N")))</f>
        <v/>
      </c>
      <c r="E474" s="21" t="str">
        <f>IF($A474="","",IF(ISNUMBER(MATCH(UPPER(IFERROR(INDEX(ImpData,ROW()-1,MATCH(Map_Expl,ImpHdr,0))&amp;"","")),{"Y","YES","TRUE","1"},0)),"Y","N"))</f>
        <v/>
      </c>
      <c r="F474" s="21" t="str">
        <f t="shared" si="73"/>
        <v/>
      </c>
      <c r="G474" s="21" t="str">
        <f t="shared" si="74"/>
        <v/>
      </c>
      <c r="H474" s="21" t="str">
        <f t="shared" si="75"/>
        <v/>
      </c>
      <c r="I474" s="25" t="str">
        <f t="shared" si="76"/>
        <v/>
      </c>
      <c r="J474" s="25" t="str">
        <f t="shared" si="77"/>
        <v/>
      </c>
      <c r="K474" s="21" t="str">
        <f t="shared" si="78"/>
        <v/>
      </c>
      <c r="L474" s="36" t="str">
        <f t="shared" si="79"/>
        <v/>
      </c>
    </row>
    <row r="475" spans="1:12" x14ac:dyDescent="0.3">
      <c r="A475" s="21" t="str">
        <f t="shared" si="70"/>
        <v/>
      </c>
      <c r="B475" s="21" t="str">
        <f t="shared" si="71"/>
        <v/>
      </c>
      <c r="C475" s="35" t="str">
        <f t="shared" si="72"/>
        <v/>
      </c>
      <c r="D475" s="21" t="str">
        <f>IF($A475="","",IF(COUNTIF(KEVList,$A475)&gt;0,"Y",IF(ISNUMBER(MATCH(UPPER(IFERROR(INDEX(ImpData,ROW()-1,MATCH(Map_KEV,ImpHdr,0))&amp;"","")),{"Y","YES","TRUE","1"},0)),"Y","N")))</f>
        <v/>
      </c>
      <c r="E475" s="21" t="str">
        <f>IF($A475="","",IF(ISNUMBER(MATCH(UPPER(IFERROR(INDEX(ImpData,ROW()-1,MATCH(Map_Expl,ImpHdr,0))&amp;"","")),{"Y","YES","TRUE","1"},0)),"Y","N"))</f>
        <v/>
      </c>
      <c r="F475" s="21" t="str">
        <f t="shared" si="73"/>
        <v/>
      </c>
      <c r="G475" s="21" t="str">
        <f t="shared" si="74"/>
        <v/>
      </c>
      <c r="H475" s="21" t="str">
        <f t="shared" si="75"/>
        <v/>
      </c>
      <c r="I475" s="25" t="str">
        <f t="shared" si="76"/>
        <v/>
      </c>
      <c r="J475" s="25" t="str">
        <f t="shared" si="77"/>
        <v/>
      </c>
      <c r="K475" s="21" t="str">
        <f t="shared" si="78"/>
        <v/>
      </c>
      <c r="L475" s="36" t="str">
        <f t="shared" si="79"/>
        <v/>
      </c>
    </row>
    <row r="476" spans="1:12" x14ac:dyDescent="0.3">
      <c r="A476" s="21" t="str">
        <f t="shared" si="70"/>
        <v/>
      </c>
      <c r="B476" s="21" t="str">
        <f t="shared" si="71"/>
        <v/>
      </c>
      <c r="C476" s="35" t="str">
        <f t="shared" si="72"/>
        <v/>
      </c>
      <c r="D476" s="21" t="str">
        <f>IF($A476="","",IF(COUNTIF(KEVList,$A476)&gt;0,"Y",IF(ISNUMBER(MATCH(UPPER(IFERROR(INDEX(ImpData,ROW()-1,MATCH(Map_KEV,ImpHdr,0))&amp;"","")),{"Y","YES","TRUE","1"},0)),"Y","N")))</f>
        <v/>
      </c>
      <c r="E476" s="21" t="str">
        <f>IF($A476="","",IF(ISNUMBER(MATCH(UPPER(IFERROR(INDEX(ImpData,ROW()-1,MATCH(Map_Expl,ImpHdr,0))&amp;"","")),{"Y","YES","TRUE","1"},0)),"Y","N"))</f>
        <v/>
      </c>
      <c r="F476" s="21" t="str">
        <f t="shared" si="73"/>
        <v/>
      </c>
      <c r="G476" s="21" t="str">
        <f t="shared" si="74"/>
        <v/>
      </c>
      <c r="H476" s="21" t="str">
        <f t="shared" si="75"/>
        <v/>
      </c>
      <c r="I476" s="25" t="str">
        <f t="shared" si="76"/>
        <v/>
      </c>
      <c r="J476" s="25" t="str">
        <f t="shared" si="77"/>
        <v/>
      </c>
      <c r="K476" s="21" t="str">
        <f t="shared" si="78"/>
        <v/>
      </c>
      <c r="L476" s="36" t="str">
        <f t="shared" si="79"/>
        <v/>
      </c>
    </row>
    <row r="477" spans="1:12" x14ac:dyDescent="0.3">
      <c r="A477" s="21" t="str">
        <f t="shared" si="70"/>
        <v/>
      </c>
      <c r="B477" s="21" t="str">
        <f t="shared" si="71"/>
        <v/>
      </c>
      <c r="C477" s="35" t="str">
        <f t="shared" si="72"/>
        <v/>
      </c>
      <c r="D477" s="21" t="str">
        <f>IF($A477="","",IF(COUNTIF(KEVList,$A477)&gt;0,"Y",IF(ISNUMBER(MATCH(UPPER(IFERROR(INDEX(ImpData,ROW()-1,MATCH(Map_KEV,ImpHdr,0))&amp;"","")),{"Y","YES","TRUE","1"},0)),"Y","N")))</f>
        <v/>
      </c>
      <c r="E477" s="21" t="str">
        <f>IF($A477="","",IF(ISNUMBER(MATCH(UPPER(IFERROR(INDEX(ImpData,ROW()-1,MATCH(Map_Expl,ImpHdr,0))&amp;"","")),{"Y","YES","TRUE","1"},0)),"Y","N"))</f>
        <v/>
      </c>
      <c r="F477" s="21" t="str">
        <f t="shared" si="73"/>
        <v/>
      </c>
      <c r="G477" s="21" t="str">
        <f t="shared" si="74"/>
        <v/>
      </c>
      <c r="H477" s="21" t="str">
        <f t="shared" si="75"/>
        <v/>
      </c>
      <c r="I477" s="25" t="str">
        <f t="shared" si="76"/>
        <v/>
      </c>
      <c r="J477" s="25" t="str">
        <f t="shared" si="77"/>
        <v/>
      </c>
      <c r="K477" s="21" t="str">
        <f t="shared" si="78"/>
        <v/>
      </c>
      <c r="L477" s="36" t="str">
        <f t="shared" si="79"/>
        <v/>
      </c>
    </row>
    <row r="478" spans="1:12" x14ac:dyDescent="0.3">
      <c r="A478" s="21" t="str">
        <f t="shared" si="70"/>
        <v/>
      </c>
      <c r="B478" s="21" t="str">
        <f t="shared" si="71"/>
        <v/>
      </c>
      <c r="C478" s="35" t="str">
        <f t="shared" si="72"/>
        <v/>
      </c>
      <c r="D478" s="21" t="str">
        <f>IF($A478="","",IF(COUNTIF(KEVList,$A478)&gt;0,"Y",IF(ISNUMBER(MATCH(UPPER(IFERROR(INDEX(ImpData,ROW()-1,MATCH(Map_KEV,ImpHdr,0))&amp;"","")),{"Y","YES","TRUE","1"},0)),"Y","N")))</f>
        <v/>
      </c>
      <c r="E478" s="21" t="str">
        <f>IF($A478="","",IF(ISNUMBER(MATCH(UPPER(IFERROR(INDEX(ImpData,ROW()-1,MATCH(Map_Expl,ImpHdr,0))&amp;"","")),{"Y","YES","TRUE","1"},0)),"Y","N"))</f>
        <v/>
      </c>
      <c r="F478" s="21" t="str">
        <f t="shared" si="73"/>
        <v/>
      </c>
      <c r="G478" s="21" t="str">
        <f t="shared" si="74"/>
        <v/>
      </c>
      <c r="H478" s="21" t="str">
        <f t="shared" si="75"/>
        <v/>
      </c>
      <c r="I478" s="25" t="str">
        <f t="shared" si="76"/>
        <v/>
      </c>
      <c r="J478" s="25" t="str">
        <f t="shared" si="77"/>
        <v/>
      </c>
      <c r="K478" s="21" t="str">
        <f t="shared" si="78"/>
        <v/>
      </c>
      <c r="L478" s="36" t="str">
        <f t="shared" si="79"/>
        <v/>
      </c>
    </row>
    <row r="479" spans="1:12" x14ac:dyDescent="0.3">
      <c r="A479" s="21" t="str">
        <f t="shared" si="70"/>
        <v/>
      </c>
      <c r="B479" s="21" t="str">
        <f t="shared" si="71"/>
        <v/>
      </c>
      <c r="C479" s="35" t="str">
        <f t="shared" si="72"/>
        <v/>
      </c>
      <c r="D479" s="21" t="str">
        <f>IF($A479="","",IF(COUNTIF(KEVList,$A479)&gt;0,"Y",IF(ISNUMBER(MATCH(UPPER(IFERROR(INDEX(ImpData,ROW()-1,MATCH(Map_KEV,ImpHdr,0))&amp;"","")),{"Y","YES","TRUE","1"},0)),"Y","N")))</f>
        <v/>
      </c>
      <c r="E479" s="21" t="str">
        <f>IF($A479="","",IF(ISNUMBER(MATCH(UPPER(IFERROR(INDEX(ImpData,ROW()-1,MATCH(Map_Expl,ImpHdr,0))&amp;"","")),{"Y","YES","TRUE","1"},0)),"Y","N"))</f>
        <v/>
      </c>
      <c r="F479" s="21" t="str">
        <f t="shared" si="73"/>
        <v/>
      </c>
      <c r="G479" s="21" t="str">
        <f t="shared" si="74"/>
        <v/>
      </c>
      <c r="H479" s="21" t="str">
        <f t="shared" si="75"/>
        <v/>
      </c>
      <c r="I479" s="25" t="str">
        <f t="shared" si="76"/>
        <v/>
      </c>
      <c r="J479" s="25" t="str">
        <f t="shared" si="77"/>
        <v/>
      </c>
      <c r="K479" s="21" t="str">
        <f t="shared" si="78"/>
        <v/>
      </c>
      <c r="L479" s="36" t="str">
        <f t="shared" si="79"/>
        <v/>
      </c>
    </row>
    <row r="480" spans="1:12" x14ac:dyDescent="0.3">
      <c r="A480" s="21" t="str">
        <f t="shared" si="70"/>
        <v/>
      </c>
      <c r="B480" s="21" t="str">
        <f t="shared" si="71"/>
        <v/>
      </c>
      <c r="C480" s="35" t="str">
        <f t="shared" si="72"/>
        <v/>
      </c>
      <c r="D480" s="21" t="str">
        <f>IF($A480="","",IF(COUNTIF(KEVList,$A480)&gt;0,"Y",IF(ISNUMBER(MATCH(UPPER(IFERROR(INDEX(ImpData,ROW()-1,MATCH(Map_KEV,ImpHdr,0))&amp;"","")),{"Y","YES","TRUE","1"},0)),"Y","N")))</f>
        <v/>
      </c>
      <c r="E480" s="21" t="str">
        <f>IF($A480="","",IF(ISNUMBER(MATCH(UPPER(IFERROR(INDEX(ImpData,ROW()-1,MATCH(Map_Expl,ImpHdr,0))&amp;"","")),{"Y","YES","TRUE","1"},0)),"Y","N"))</f>
        <v/>
      </c>
      <c r="F480" s="21" t="str">
        <f t="shared" si="73"/>
        <v/>
      </c>
      <c r="G480" s="21" t="str">
        <f t="shared" si="74"/>
        <v/>
      </c>
      <c r="H480" s="21" t="str">
        <f t="shared" si="75"/>
        <v/>
      </c>
      <c r="I480" s="25" t="str">
        <f t="shared" si="76"/>
        <v/>
      </c>
      <c r="J480" s="25" t="str">
        <f t="shared" si="77"/>
        <v/>
      </c>
      <c r="K480" s="21" t="str">
        <f t="shared" si="78"/>
        <v/>
      </c>
      <c r="L480" s="36" t="str">
        <f t="shared" si="79"/>
        <v/>
      </c>
    </row>
    <row r="481" spans="1:12" x14ac:dyDescent="0.3">
      <c r="A481" s="21" t="str">
        <f t="shared" si="70"/>
        <v/>
      </c>
      <c r="B481" s="21" t="str">
        <f t="shared" si="71"/>
        <v/>
      </c>
      <c r="C481" s="35" t="str">
        <f t="shared" si="72"/>
        <v/>
      </c>
      <c r="D481" s="21" t="str">
        <f>IF($A481="","",IF(COUNTIF(KEVList,$A481)&gt;0,"Y",IF(ISNUMBER(MATCH(UPPER(IFERROR(INDEX(ImpData,ROW()-1,MATCH(Map_KEV,ImpHdr,0))&amp;"","")),{"Y","YES","TRUE","1"},0)),"Y","N")))</f>
        <v/>
      </c>
      <c r="E481" s="21" t="str">
        <f>IF($A481="","",IF(ISNUMBER(MATCH(UPPER(IFERROR(INDEX(ImpData,ROW()-1,MATCH(Map_Expl,ImpHdr,0))&amp;"","")),{"Y","YES","TRUE","1"},0)),"Y","N"))</f>
        <v/>
      </c>
      <c r="F481" s="21" t="str">
        <f t="shared" si="73"/>
        <v/>
      </c>
      <c r="G481" s="21" t="str">
        <f t="shared" si="74"/>
        <v/>
      </c>
      <c r="H481" s="21" t="str">
        <f t="shared" si="75"/>
        <v/>
      </c>
      <c r="I481" s="25" t="str">
        <f t="shared" si="76"/>
        <v/>
      </c>
      <c r="J481" s="25" t="str">
        <f t="shared" si="77"/>
        <v/>
      </c>
      <c r="K481" s="21" t="str">
        <f t="shared" si="78"/>
        <v/>
      </c>
      <c r="L481" s="36" t="str">
        <f t="shared" si="79"/>
        <v/>
      </c>
    </row>
    <row r="482" spans="1:12" x14ac:dyDescent="0.3">
      <c r="A482" s="21" t="str">
        <f t="shared" si="70"/>
        <v/>
      </c>
      <c r="B482" s="21" t="str">
        <f t="shared" si="71"/>
        <v/>
      </c>
      <c r="C482" s="35" t="str">
        <f t="shared" si="72"/>
        <v/>
      </c>
      <c r="D482" s="21" t="str">
        <f>IF($A482="","",IF(COUNTIF(KEVList,$A482)&gt;0,"Y",IF(ISNUMBER(MATCH(UPPER(IFERROR(INDEX(ImpData,ROW()-1,MATCH(Map_KEV,ImpHdr,0))&amp;"","")),{"Y","YES","TRUE","1"},0)),"Y","N")))</f>
        <v/>
      </c>
      <c r="E482" s="21" t="str">
        <f>IF($A482="","",IF(ISNUMBER(MATCH(UPPER(IFERROR(INDEX(ImpData,ROW()-1,MATCH(Map_Expl,ImpHdr,0))&amp;"","")),{"Y","YES","TRUE","1"},0)),"Y","N"))</f>
        <v/>
      </c>
      <c r="F482" s="21" t="str">
        <f t="shared" si="73"/>
        <v/>
      </c>
      <c r="G482" s="21" t="str">
        <f t="shared" si="74"/>
        <v/>
      </c>
      <c r="H482" s="21" t="str">
        <f t="shared" si="75"/>
        <v/>
      </c>
      <c r="I482" s="25" t="str">
        <f t="shared" si="76"/>
        <v/>
      </c>
      <c r="J482" s="25" t="str">
        <f t="shared" si="77"/>
        <v/>
      </c>
      <c r="K482" s="21" t="str">
        <f t="shared" si="78"/>
        <v/>
      </c>
      <c r="L482" s="36" t="str">
        <f t="shared" si="79"/>
        <v/>
      </c>
    </row>
    <row r="483" spans="1:12" x14ac:dyDescent="0.3">
      <c r="A483" s="21" t="str">
        <f t="shared" si="70"/>
        <v/>
      </c>
      <c r="B483" s="21" t="str">
        <f t="shared" si="71"/>
        <v/>
      </c>
      <c r="C483" s="35" t="str">
        <f t="shared" si="72"/>
        <v/>
      </c>
      <c r="D483" s="21" t="str">
        <f>IF($A483="","",IF(COUNTIF(KEVList,$A483)&gt;0,"Y",IF(ISNUMBER(MATCH(UPPER(IFERROR(INDEX(ImpData,ROW()-1,MATCH(Map_KEV,ImpHdr,0))&amp;"","")),{"Y","YES","TRUE","1"},0)),"Y","N")))</f>
        <v/>
      </c>
      <c r="E483" s="21" t="str">
        <f>IF($A483="","",IF(ISNUMBER(MATCH(UPPER(IFERROR(INDEX(ImpData,ROW()-1,MATCH(Map_Expl,ImpHdr,0))&amp;"","")),{"Y","YES","TRUE","1"},0)),"Y","N"))</f>
        <v/>
      </c>
      <c r="F483" s="21" t="str">
        <f t="shared" si="73"/>
        <v/>
      </c>
      <c r="G483" s="21" t="str">
        <f t="shared" si="74"/>
        <v/>
      </c>
      <c r="H483" s="21" t="str">
        <f t="shared" si="75"/>
        <v/>
      </c>
      <c r="I483" s="25" t="str">
        <f t="shared" si="76"/>
        <v/>
      </c>
      <c r="J483" s="25" t="str">
        <f t="shared" si="77"/>
        <v/>
      </c>
      <c r="K483" s="21" t="str">
        <f t="shared" si="78"/>
        <v/>
      </c>
      <c r="L483" s="36" t="str">
        <f t="shared" si="79"/>
        <v/>
      </c>
    </row>
    <row r="484" spans="1:12" x14ac:dyDescent="0.3">
      <c r="A484" s="21" t="str">
        <f t="shared" si="70"/>
        <v/>
      </c>
      <c r="B484" s="21" t="str">
        <f t="shared" si="71"/>
        <v/>
      </c>
      <c r="C484" s="35" t="str">
        <f t="shared" si="72"/>
        <v/>
      </c>
      <c r="D484" s="21" t="str">
        <f>IF($A484="","",IF(COUNTIF(KEVList,$A484)&gt;0,"Y",IF(ISNUMBER(MATCH(UPPER(IFERROR(INDEX(ImpData,ROW()-1,MATCH(Map_KEV,ImpHdr,0))&amp;"","")),{"Y","YES","TRUE","1"},0)),"Y","N")))</f>
        <v/>
      </c>
      <c r="E484" s="21" t="str">
        <f>IF($A484="","",IF(ISNUMBER(MATCH(UPPER(IFERROR(INDEX(ImpData,ROW()-1,MATCH(Map_Expl,ImpHdr,0))&amp;"","")),{"Y","YES","TRUE","1"},0)),"Y","N"))</f>
        <v/>
      </c>
      <c r="F484" s="21" t="str">
        <f t="shared" si="73"/>
        <v/>
      </c>
      <c r="G484" s="21" t="str">
        <f t="shared" si="74"/>
        <v/>
      </c>
      <c r="H484" s="21" t="str">
        <f t="shared" si="75"/>
        <v/>
      </c>
      <c r="I484" s="25" t="str">
        <f t="shared" si="76"/>
        <v/>
      </c>
      <c r="J484" s="25" t="str">
        <f t="shared" si="77"/>
        <v/>
      </c>
      <c r="K484" s="21" t="str">
        <f t="shared" si="78"/>
        <v/>
      </c>
      <c r="L484" s="36" t="str">
        <f t="shared" si="79"/>
        <v/>
      </c>
    </row>
    <row r="485" spans="1:12" x14ac:dyDescent="0.3">
      <c r="A485" s="21" t="str">
        <f t="shared" si="70"/>
        <v/>
      </c>
      <c r="B485" s="21" t="str">
        <f t="shared" si="71"/>
        <v/>
      </c>
      <c r="C485" s="35" t="str">
        <f t="shared" si="72"/>
        <v/>
      </c>
      <c r="D485" s="21" t="str">
        <f>IF($A485="","",IF(COUNTIF(KEVList,$A485)&gt;0,"Y",IF(ISNUMBER(MATCH(UPPER(IFERROR(INDEX(ImpData,ROW()-1,MATCH(Map_KEV,ImpHdr,0))&amp;"","")),{"Y","YES","TRUE","1"},0)),"Y","N")))</f>
        <v/>
      </c>
      <c r="E485" s="21" t="str">
        <f>IF($A485="","",IF(ISNUMBER(MATCH(UPPER(IFERROR(INDEX(ImpData,ROW()-1,MATCH(Map_Expl,ImpHdr,0))&amp;"","")),{"Y","YES","TRUE","1"},0)),"Y","N"))</f>
        <v/>
      </c>
      <c r="F485" s="21" t="str">
        <f t="shared" si="73"/>
        <v/>
      </c>
      <c r="G485" s="21" t="str">
        <f t="shared" si="74"/>
        <v/>
      </c>
      <c r="H485" s="21" t="str">
        <f t="shared" si="75"/>
        <v/>
      </c>
      <c r="I485" s="25" t="str">
        <f t="shared" si="76"/>
        <v/>
      </c>
      <c r="J485" s="25" t="str">
        <f t="shared" si="77"/>
        <v/>
      </c>
      <c r="K485" s="21" t="str">
        <f t="shared" si="78"/>
        <v/>
      </c>
      <c r="L485" s="36" t="str">
        <f t="shared" si="79"/>
        <v/>
      </c>
    </row>
    <row r="486" spans="1:12" x14ac:dyDescent="0.3">
      <c r="A486" s="21" t="str">
        <f t="shared" si="70"/>
        <v/>
      </c>
      <c r="B486" s="21" t="str">
        <f t="shared" si="71"/>
        <v/>
      </c>
      <c r="C486" s="35" t="str">
        <f t="shared" si="72"/>
        <v/>
      </c>
      <c r="D486" s="21" t="str">
        <f>IF($A486="","",IF(COUNTIF(KEVList,$A486)&gt;0,"Y",IF(ISNUMBER(MATCH(UPPER(IFERROR(INDEX(ImpData,ROW()-1,MATCH(Map_KEV,ImpHdr,0))&amp;"","")),{"Y","YES","TRUE","1"},0)),"Y","N")))</f>
        <v/>
      </c>
      <c r="E486" s="21" t="str">
        <f>IF($A486="","",IF(ISNUMBER(MATCH(UPPER(IFERROR(INDEX(ImpData,ROW()-1,MATCH(Map_Expl,ImpHdr,0))&amp;"","")),{"Y","YES","TRUE","1"},0)),"Y","N"))</f>
        <v/>
      </c>
      <c r="F486" s="21" t="str">
        <f t="shared" si="73"/>
        <v/>
      </c>
      <c r="G486" s="21" t="str">
        <f t="shared" si="74"/>
        <v/>
      </c>
      <c r="H486" s="21" t="str">
        <f t="shared" si="75"/>
        <v/>
      </c>
      <c r="I486" s="25" t="str">
        <f t="shared" si="76"/>
        <v/>
      </c>
      <c r="J486" s="25" t="str">
        <f t="shared" si="77"/>
        <v/>
      </c>
      <c r="K486" s="21" t="str">
        <f t="shared" si="78"/>
        <v/>
      </c>
      <c r="L486" s="36" t="str">
        <f t="shared" si="79"/>
        <v/>
      </c>
    </row>
    <row r="487" spans="1:12" x14ac:dyDescent="0.3">
      <c r="A487" s="21" t="str">
        <f t="shared" si="70"/>
        <v/>
      </c>
      <c r="B487" s="21" t="str">
        <f t="shared" si="71"/>
        <v/>
      </c>
      <c r="C487" s="35" t="str">
        <f t="shared" si="72"/>
        <v/>
      </c>
      <c r="D487" s="21" t="str">
        <f>IF($A487="","",IF(COUNTIF(KEVList,$A487)&gt;0,"Y",IF(ISNUMBER(MATCH(UPPER(IFERROR(INDEX(ImpData,ROW()-1,MATCH(Map_KEV,ImpHdr,0))&amp;"","")),{"Y","YES","TRUE","1"},0)),"Y","N")))</f>
        <v/>
      </c>
      <c r="E487" s="21" t="str">
        <f>IF($A487="","",IF(ISNUMBER(MATCH(UPPER(IFERROR(INDEX(ImpData,ROW()-1,MATCH(Map_Expl,ImpHdr,0))&amp;"","")),{"Y","YES","TRUE","1"},0)),"Y","N"))</f>
        <v/>
      </c>
      <c r="F487" s="21" t="str">
        <f t="shared" si="73"/>
        <v/>
      </c>
      <c r="G487" s="21" t="str">
        <f t="shared" si="74"/>
        <v/>
      </c>
      <c r="H487" s="21" t="str">
        <f t="shared" si="75"/>
        <v/>
      </c>
      <c r="I487" s="25" t="str">
        <f t="shared" si="76"/>
        <v/>
      </c>
      <c r="J487" s="25" t="str">
        <f t="shared" si="77"/>
        <v/>
      </c>
      <c r="K487" s="21" t="str">
        <f t="shared" si="78"/>
        <v/>
      </c>
      <c r="L487" s="36" t="str">
        <f t="shared" si="79"/>
        <v/>
      </c>
    </row>
    <row r="488" spans="1:12" x14ac:dyDescent="0.3">
      <c r="A488" s="21" t="str">
        <f t="shared" si="70"/>
        <v/>
      </c>
      <c r="B488" s="21" t="str">
        <f t="shared" si="71"/>
        <v/>
      </c>
      <c r="C488" s="35" t="str">
        <f t="shared" si="72"/>
        <v/>
      </c>
      <c r="D488" s="21" t="str">
        <f>IF($A488="","",IF(COUNTIF(KEVList,$A488)&gt;0,"Y",IF(ISNUMBER(MATCH(UPPER(IFERROR(INDEX(ImpData,ROW()-1,MATCH(Map_KEV,ImpHdr,0))&amp;"","")),{"Y","YES","TRUE","1"},0)),"Y","N")))</f>
        <v/>
      </c>
      <c r="E488" s="21" t="str">
        <f>IF($A488="","",IF(ISNUMBER(MATCH(UPPER(IFERROR(INDEX(ImpData,ROW()-1,MATCH(Map_Expl,ImpHdr,0))&amp;"","")),{"Y","YES","TRUE","1"},0)),"Y","N"))</f>
        <v/>
      </c>
      <c r="F488" s="21" t="str">
        <f t="shared" si="73"/>
        <v/>
      </c>
      <c r="G488" s="21" t="str">
        <f t="shared" si="74"/>
        <v/>
      </c>
      <c r="H488" s="21" t="str">
        <f t="shared" si="75"/>
        <v/>
      </c>
      <c r="I488" s="25" t="str">
        <f t="shared" si="76"/>
        <v/>
      </c>
      <c r="J488" s="25" t="str">
        <f t="shared" si="77"/>
        <v/>
      </c>
      <c r="K488" s="21" t="str">
        <f t="shared" si="78"/>
        <v/>
      </c>
      <c r="L488" s="36" t="str">
        <f t="shared" si="79"/>
        <v/>
      </c>
    </row>
    <row r="489" spans="1:12" x14ac:dyDescent="0.3">
      <c r="A489" s="21" t="str">
        <f t="shared" si="70"/>
        <v/>
      </c>
      <c r="B489" s="21" t="str">
        <f t="shared" si="71"/>
        <v/>
      </c>
      <c r="C489" s="35" t="str">
        <f t="shared" si="72"/>
        <v/>
      </c>
      <c r="D489" s="21" t="str">
        <f>IF($A489="","",IF(COUNTIF(KEVList,$A489)&gt;0,"Y",IF(ISNUMBER(MATCH(UPPER(IFERROR(INDEX(ImpData,ROW()-1,MATCH(Map_KEV,ImpHdr,0))&amp;"","")),{"Y","YES","TRUE","1"},0)),"Y","N")))</f>
        <v/>
      </c>
      <c r="E489" s="21" t="str">
        <f>IF($A489="","",IF(ISNUMBER(MATCH(UPPER(IFERROR(INDEX(ImpData,ROW()-1,MATCH(Map_Expl,ImpHdr,0))&amp;"","")),{"Y","YES","TRUE","1"},0)),"Y","N"))</f>
        <v/>
      </c>
      <c r="F489" s="21" t="str">
        <f t="shared" si="73"/>
        <v/>
      </c>
      <c r="G489" s="21" t="str">
        <f t="shared" si="74"/>
        <v/>
      </c>
      <c r="H489" s="21" t="str">
        <f t="shared" si="75"/>
        <v/>
      </c>
      <c r="I489" s="25" t="str">
        <f t="shared" si="76"/>
        <v/>
      </c>
      <c r="J489" s="25" t="str">
        <f t="shared" si="77"/>
        <v/>
      </c>
      <c r="K489" s="21" t="str">
        <f t="shared" si="78"/>
        <v/>
      </c>
      <c r="L489" s="36" t="str">
        <f t="shared" si="79"/>
        <v/>
      </c>
    </row>
    <row r="490" spans="1:12" x14ac:dyDescent="0.3">
      <c r="A490" s="21" t="str">
        <f t="shared" si="70"/>
        <v/>
      </c>
      <c r="B490" s="21" t="str">
        <f t="shared" si="71"/>
        <v/>
      </c>
      <c r="C490" s="35" t="str">
        <f t="shared" si="72"/>
        <v/>
      </c>
      <c r="D490" s="21" t="str">
        <f>IF($A490="","",IF(COUNTIF(KEVList,$A490)&gt;0,"Y",IF(ISNUMBER(MATCH(UPPER(IFERROR(INDEX(ImpData,ROW()-1,MATCH(Map_KEV,ImpHdr,0))&amp;"","")),{"Y","YES","TRUE","1"},0)),"Y","N")))</f>
        <v/>
      </c>
      <c r="E490" s="21" t="str">
        <f>IF($A490="","",IF(ISNUMBER(MATCH(UPPER(IFERROR(INDEX(ImpData,ROW()-1,MATCH(Map_Expl,ImpHdr,0))&amp;"","")),{"Y","YES","TRUE","1"},0)),"Y","N"))</f>
        <v/>
      </c>
      <c r="F490" s="21" t="str">
        <f t="shared" si="73"/>
        <v/>
      </c>
      <c r="G490" s="21" t="str">
        <f t="shared" si="74"/>
        <v/>
      </c>
      <c r="H490" s="21" t="str">
        <f t="shared" si="75"/>
        <v/>
      </c>
      <c r="I490" s="25" t="str">
        <f t="shared" si="76"/>
        <v/>
      </c>
      <c r="J490" s="25" t="str">
        <f t="shared" si="77"/>
        <v/>
      </c>
      <c r="K490" s="21" t="str">
        <f t="shared" si="78"/>
        <v/>
      </c>
      <c r="L490" s="36" t="str">
        <f t="shared" si="79"/>
        <v/>
      </c>
    </row>
    <row r="491" spans="1:12" x14ac:dyDescent="0.3">
      <c r="A491" s="21" t="str">
        <f t="shared" si="70"/>
        <v/>
      </c>
      <c r="B491" s="21" t="str">
        <f t="shared" si="71"/>
        <v/>
      </c>
      <c r="C491" s="35" t="str">
        <f t="shared" si="72"/>
        <v/>
      </c>
      <c r="D491" s="21" t="str">
        <f>IF($A491="","",IF(COUNTIF(KEVList,$A491)&gt;0,"Y",IF(ISNUMBER(MATCH(UPPER(IFERROR(INDEX(ImpData,ROW()-1,MATCH(Map_KEV,ImpHdr,0))&amp;"","")),{"Y","YES","TRUE","1"},0)),"Y","N")))</f>
        <v/>
      </c>
      <c r="E491" s="21" t="str">
        <f>IF($A491="","",IF(ISNUMBER(MATCH(UPPER(IFERROR(INDEX(ImpData,ROW()-1,MATCH(Map_Expl,ImpHdr,0))&amp;"","")),{"Y","YES","TRUE","1"},0)),"Y","N"))</f>
        <v/>
      </c>
      <c r="F491" s="21" t="str">
        <f t="shared" si="73"/>
        <v/>
      </c>
      <c r="G491" s="21" t="str">
        <f t="shared" si="74"/>
        <v/>
      </c>
      <c r="H491" s="21" t="str">
        <f t="shared" si="75"/>
        <v/>
      </c>
      <c r="I491" s="25" t="str">
        <f t="shared" si="76"/>
        <v/>
      </c>
      <c r="J491" s="25" t="str">
        <f t="shared" si="77"/>
        <v/>
      </c>
      <c r="K491" s="21" t="str">
        <f t="shared" si="78"/>
        <v/>
      </c>
      <c r="L491" s="36" t="str">
        <f t="shared" si="79"/>
        <v/>
      </c>
    </row>
    <row r="492" spans="1:12" x14ac:dyDescent="0.3">
      <c r="A492" s="21" t="str">
        <f t="shared" si="70"/>
        <v/>
      </c>
      <c r="B492" s="21" t="str">
        <f t="shared" si="71"/>
        <v/>
      </c>
      <c r="C492" s="35" t="str">
        <f t="shared" si="72"/>
        <v/>
      </c>
      <c r="D492" s="21" t="str">
        <f>IF($A492="","",IF(COUNTIF(KEVList,$A492)&gt;0,"Y",IF(ISNUMBER(MATCH(UPPER(IFERROR(INDEX(ImpData,ROW()-1,MATCH(Map_KEV,ImpHdr,0))&amp;"","")),{"Y","YES","TRUE","1"},0)),"Y","N")))</f>
        <v/>
      </c>
      <c r="E492" s="21" t="str">
        <f>IF($A492="","",IF(ISNUMBER(MATCH(UPPER(IFERROR(INDEX(ImpData,ROW()-1,MATCH(Map_Expl,ImpHdr,0))&amp;"","")),{"Y","YES","TRUE","1"},0)),"Y","N"))</f>
        <v/>
      </c>
      <c r="F492" s="21" t="str">
        <f t="shared" si="73"/>
        <v/>
      </c>
      <c r="G492" s="21" t="str">
        <f t="shared" si="74"/>
        <v/>
      </c>
      <c r="H492" s="21" t="str">
        <f t="shared" si="75"/>
        <v/>
      </c>
      <c r="I492" s="25" t="str">
        <f t="shared" si="76"/>
        <v/>
      </c>
      <c r="J492" s="25" t="str">
        <f t="shared" si="77"/>
        <v/>
      </c>
      <c r="K492" s="21" t="str">
        <f t="shared" si="78"/>
        <v/>
      </c>
      <c r="L492" s="36" t="str">
        <f t="shared" si="79"/>
        <v/>
      </c>
    </row>
    <row r="493" spans="1:12" x14ac:dyDescent="0.3">
      <c r="A493" s="21" t="str">
        <f t="shared" si="70"/>
        <v/>
      </c>
      <c r="B493" s="21" t="str">
        <f t="shared" si="71"/>
        <v/>
      </c>
      <c r="C493" s="35" t="str">
        <f t="shared" si="72"/>
        <v/>
      </c>
      <c r="D493" s="21" t="str">
        <f>IF($A493="","",IF(COUNTIF(KEVList,$A493)&gt;0,"Y",IF(ISNUMBER(MATCH(UPPER(IFERROR(INDEX(ImpData,ROW()-1,MATCH(Map_KEV,ImpHdr,0))&amp;"","")),{"Y","YES","TRUE","1"},0)),"Y","N")))</f>
        <v/>
      </c>
      <c r="E493" s="21" t="str">
        <f>IF($A493="","",IF(ISNUMBER(MATCH(UPPER(IFERROR(INDEX(ImpData,ROW()-1,MATCH(Map_Expl,ImpHdr,0))&amp;"","")),{"Y","YES","TRUE","1"},0)),"Y","N"))</f>
        <v/>
      </c>
      <c r="F493" s="21" t="str">
        <f t="shared" si="73"/>
        <v/>
      </c>
      <c r="G493" s="21" t="str">
        <f t="shared" si="74"/>
        <v/>
      </c>
      <c r="H493" s="21" t="str">
        <f t="shared" si="75"/>
        <v/>
      </c>
      <c r="I493" s="25" t="str">
        <f t="shared" si="76"/>
        <v/>
      </c>
      <c r="J493" s="25" t="str">
        <f t="shared" si="77"/>
        <v/>
      </c>
      <c r="K493" s="21" t="str">
        <f t="shared" si="78"/>
        <v/>
      </c>
      <c r="L493" s="36" t="str">
        <f t="shared" si="79"/>
        <v/>
      </c>
    </row>
    <row r="494" spans="1:12" x14ac:dyDescent="0.3">
      <c r="A494" s="21" t="str">
        <f t="shared" si="70"/>
        <v/>
      </c>
      <c r="B494" s="21" t="str">
        <f t="shared" si="71"/>
        <v/>
      </c>
      <c r="C494" s="35" t="str">
        <f t="shared" si="72"/>
        <v/>
      </c>
      <c r="D494" s="21" t="str">
        <f>IF($A494="","",IF(COUNTIF(KEVList,$A494)&gt;0,"Y",IF(ISNUMBER(MATCH(UPPER(IFERROR(INDEX(ImpData,ROW()-1,MATCH(Map_KEV,ImpHdr,0))&amp;"","")),{"Y","YES","TRUE","1"},0)),"Y","N")))</f>
        <v/>
      </c>
      <c r="E494" s="21" t="str">
        <f>IF($A494="","",IF(ISNUMBER(MATCH(UPPER(IFERROR(INDEX(ImpData,ROW()-1,MATCH(Map_Expl,ImpHdr,0))&amp;"","")),{"Y","YES","TRUE","1"},0)),"Y","N"))</f>
        <v/>
      </c>
      <c r="F494" s="21" t="str">
        <f t="shared" si="73"/>
        <v/>
      </c>
      <c r="G494" s="21" t="str">
        <f t="shared" si="74"/>
        <v/>
      </c>
      <c r="H494" s="21" t="str">
        <f t="shared" si="75"/>
        <v/>
      </c>
      <c r="I494" s="25" t="str">
        <f t="shared" si="76"/>
        <v/>
      </c>
      <c r="J494" s="25" t="str">
        <f t="shared" si="77"/>
        <v/>
      </c>
      <c r="K494" s="21" t="str">
        <f t="shared" si="78"/>
        <v/>
      </c>
      <c r="L494" s="36" t="str">
        <f t="shared" si="79"/>
        <v/>
      </c>
    </row>
    <row r="495" spans="1:12" x14ac:dyDescent="0.3">
      <c r="A495" s="21" t="str">
        <f t="shared" si="70"/>
        <v/>
      </c>
      <c r="B495" s="21" t="str">
        <f t="shared" si="71"/>
        <v/>
      </c>
      <c r="C495" s="35" t="str">
        <f t="shared" si="72"/>
        <v/>
      </c>
      <c r="D495" s="21" t="str">
        <f>IF($A495="","",IF(COUNTIF(KEVList,$A495)&gt;0,"Y",IF(ISNUMBER(MATCH(UPPER(IFERROR(INDEX(ImpData,ROW()-1,MATCH(Map_KEV,ImpHdr,0))&amp;"","")),{"Y","YES","TRUE","1"},0)),"Y","N")))</f>
        <v/>
      </c>
      <c r="E495" s="21" t="str">
        <f>IF($A495="","",IF(ISNUMBER(MATCH(UPPER(IFERROR(INDEX(ImpData,ROW()-1,MATCH(Map_Expl,ImpHdr,0))&amp;"","")),{"Y","YES","TRUE","1"},0)),"Y","N"))</f>
        <v/>
      </c>
      <c r="F495" s="21" t="str">
        <f t="shared" si="73"/>
        <v/>
      </c>
      <c r="G495" s="21" t="str">
        <f t="shared" si="74"/>
        <v/>
      </c>
      <c r="H495" s="21" t="str">
        <f t="shared" si="75"/>
        <v/>
      </c>
      <c r="I495" s="25" t="str">
        <f t="shared" si="76"/>
        <v/>
      </c>
      <c r="J495" s="25" t="str">
        <f t="shared" si="77"/>
        <v/>
      </c>
      <c r="K495" s="21" t="str">
        <f t="shared" si="78"/>
        <v/>
      </c>
      <c r="L495" s="36" t="str">
        <f t="shared" si="79"/>
        <v/>
      </c>
    </row>
    <row r="496" spans="1:12" x14ac:dyDescent="0.3">
      <c r="A496" s="21" t="str">
        <f t="shared" si="70"/>
        <v/>
      </c>
      <c r="B496" s="21" t="str">
        <f t="shared" si="71"/>
        <v/>
      </c>
      <c r="C496" s="35" t="str">
        <f t="shared" si="72"/>
        <v/>
      </c>
      <c r="D496" s="21" t="str">
        <f>IF($A496="","",IF(COUNTIF(KEVList,$A496)&gt;0,"Y",IF(ISNUMBER(MATCH(UPPER(IFERROR(INDEX(ImpData,ROW()-1,MATCH(Map_KEV,ImpHdr,0))&amp;"","")),{"Y","YES","TRUE","1"},0)),"Y","N")))</f>
        <v/>
      </c>
      <c r="E496" s="21" t="str">
        <f>IF($A496="","",IF(ISNUMBER(MATCH(UPPER(IFERROR(INDEX(ImpData,ROW()-1,MATCH(Map_Expl,ImpHdr,0))&amp;"","")),{"Y","YES","TRUE","1"},0)),"Y","N"))</f>
        <v/>
      </c>
      <c r="F496" s="21" t="str">
        <f t="shared" si="73"/>
        <v/>
      </c>
      <c r="G496" s="21" t="str">
        <f t="shared" si="74"/>
        <v/>
      </c>
      <c r="H496" s="21" t="str">
        <f t="shared" si="75"/>
        <v/>
      </c>
      <c r="I496" s="25" t="str">
        <f t="shared" si="76"/>
        <v/>
      </c>
      <c r="J496" s="25" t="str">
        <f t="shared" si="77"/>
        <v/>
      </c>
      <c r="K496" s="21" t="str">
        <f t="shared" si="78"/>
        <v/>
      </c>
      <c r="L496" s="36" t="str">
        <f t="shared" si="79"/>
        <v/>
      </c>
    </row>
    <row r="497" spans="1:12" x14ac:dyDescent="0.3">
      <c r="A497" s="21" t="str">
        <f t="shared" si="70"/>
        <v/>
      </c>
      <c r="B497" s="21" t="str">
        <f t="shared" si="71"/>
        <v/>
      </c>
      <c r="C497" s="35" t="str">
        <f t="shared" si="72"/>
        <v/>
      </c>
      <c r="D497" s="21" t="str">
        <f>IF($A497="","",IF(COUNTIF(KEVList,$A497)&gt;0,"Y",IF(ISNUMBER(MATCH(UPPER(IFERROR(INDEX(ImpData,ROW()-1,MATCH(Map_KEV,ImpHdr,0))&amp;"","")),{"Y","YES","TRUE","1"},0)),"Y","N")))</f>
        <v/>
      </c>
      <c r="E497" s="21" t="str">
        <f>IF($A497="","",IF(ISNUMBER(MATCH(UPPER(IFERROR(INDEX(ImpData,ROW()-1,MATCH(Map_Expl,ImpHdr,0))&amp;"","")),{"Y","YES","TRUE","1"},0)),"Y","N"))</f>
        <v/>
      </c>
      <c r="F497" s="21" t="str">
        <f t="shared" si="73"/>
        <v/>
      </c>
      <c r="G497" s="21" t="str">
        <f t="shared" si="74"/>
        <v/>
      </c>
      <c r="H497" s="21" t="str">
        <f t="shared" si="75"/>
        <v/>
      </c>
      <c r="I497" s="25" t="str">
        <f t="shared" si="76"/>
        <v/>
      </c>
      <c r="J497" s="25" t="str">
        <f t="shared" si="77"/>
        <v/>
      </c>
      <c r="K497" s="21" t="str">
        <f t="shared" si="78"/>
        <v/>
      </c>
      <c r="L497" s="36" t="str">
        <f t="shared" si="79"/>
        <v/>
      </c>
    </row>
    <row r="498" spans="1:12" x14ac:dyDescent="0.3">
      <c r="A498" s="21" t="str">
        <f t="shared" si="70"/>
        <v/>
      </c>
      <c r="B498" s="21" t="str">
        <f t="shared" si="71"/>
        <v/>
      </c>
      <c r="C498" s="35" t="str">
        <f t="shared" si="72"/>
        <v/>
      </c>
      <c r="D498" s="21" t="str">
        <f>IF($A498="","",IF(COUNTIF(KEVList,$A498)&gt;0,"Y",IF(ISNUMBER(MATCH(UPPER(IFERROR(INDEX(ImpData,ROW()-1,MATCH(Map_KEV,ImpHdr,0))&amp;"","")),{"Y","YES","TRUE","1"},0)),"Y","N")))</f>
        <v/>
      </c>
      <c r="E498" s="21" t="str">
        <f>IF($A498="","",IF(ISNUMBER(MATCH(UPPER(IFERROR(INDEX(ImpData,ROW()-1,MATCH(Map_Expl,ImpHdr,0))&amp;"","")),{"Y","YES","TRUE","1"},0)),"Y","N"))</f>
        <v/>
      </c>
      <c r="F498" s="21" t="str">
        <f t="shared" si="73"/>
        <v/>
      </c>
      <c r="G498" s="21" t="str">
        <f t="shared" si="74"/>
        <v/>
      </c>
      <c r="H498" s="21" t="str">
        <f t="shared" si="75"/>
        <v/>
      </c>
      <c r="I498" s="25" t="str">
        <f t="shared" si="76"/>
        <v/>
      </c>
      <c r="J498" s="25" t="str">
        <f t="shared" si="77"/>
        <v/>
      </c>
      <c r="K498" s="21" t="str">
        <f t="shared" si="78"/>
        <v/>
      </c>
      <c r="L498" s="36" t="str">
        <f t="shared" si="79"/>
        <v/>
      </c>
    </row>
    <row r="499" spans="1:12" x14ac:dyDescent="0.3">
      <c r="A499" s="21" t="str">
        <f t="shared" si="70"/>
        <v/>
      </c>
      <c r="B499" s="21" t="str">
        <f t="shared" si="71"/>
        <v/>
      </c>
      <c r="C499" s="35" t="str">
        <f t="shared" si="72"/>
        <v/>
      </c>
      <c r="D499" s="21" t="str">
        <f>IF($A499="","",IF(COUNTIF(KEVList,$A499)&gt;0,"Y",IF(ISNUMBER(MATCH(UPPER(IFERROR(INDEX(ImpData,ROW()-1,MATCH(Map_KEV,ImpHdr,0))&amp;"","")),{"Y","YES","TRUE","1"},0)),"Y","N")))</f>
        <v/>
      </c>
      <c r="E499" s="21" t="str">
        <f>IF($A499="","",IF(ISNUMBER(MATCH(UPPER(IFERROR(INDEX(ImpData,ROW()-1,MATCH(Map_Expl,ImpHdr,0))&amp;"","")),{"Y","YES","TRUE","1"},0)),"Y","N"))</f>
        <v/>
      </c>
      <c r="F499" s="21" t="str">
        <f t="shared" si="73"/>
        <v/>
      </c>
      <c r="G499" s="21" t="str">
        <f t="shared" si="74"/>
        <v/>
      </c>
      <c r="H499" s="21" t="str">
        <f t="shared" si="75"/>
        <v/>
      </c>
      <c r="I499" s="25" t="str">
        <f t="shared" si="76"/>
        <v/>
      </c>
      <c r="J499" s="25" t="str">
        <f t="shared" si="77"/>
        <v/>
      </c>
      <c r="K499" s="21" t="str">
        <f t="shared" si="78"/>
        <v/>
      </c>
      <c r="L499" s="36" t="str">
        <f t="shared" si="79"/>
        <v/>
      </c>
    </row>
    <row r="500" spans="1:12" x14ac:dyDescent="0.3">
      <c r="A500" s="21" t="str">
        <f t="shared" si="70"/>
        <v/>
      </c>
      <c r="B500" s="21" t="str">
        <f t="shared" si="71"/>
        <v/>
      </c>
      <c r="C500" s="35" t="str">
        <f t="shared" si="72"/>
        <v/>
      </c>
      <c r="D500" s="21" t="str">
        <f>IF($A500="","",IF(COUNTIF(KEVList,$A500)&gt;0,"Y",IF(ISNUMBER(MATCH(UPPER(IFERROR(INDEX(ImpData,ROW()-1,MATCH(Map_KEV,ImpHdr,0))&amp;"","")),{"Y","YES","TRUE","1"},0)),"Y","N")))</f>
        <v/>
      </c>
      <c r="E500" s="21" t="str">
        <f>IF($A500="","",IF(ISNUMBER(MATCH(UPPER(IFERROR(INDEX(ImpData,ROW()-1,MATCH(Map_Expl,ImpHdr,0))&amp;"","")),{"Y","YES","TRUE","1"},0)),"Y","N"))</f>
        <v/>
      </c>
      <c r="F500" s="21" t="str">
        <f t="shared" si="73"/>
        <v/>
      </c>
      <c r="G500" s="21" t="str">
        <f t="shared" si="74"/>
        <v/>
      </c>
      <c r="H500" s="21" t="str">
        <f t="shared" si="75"/>
        <v/>
      </c>
      <c r="I500" s="25" t="str">
        <f t="shared" si="76"/>
        <v/>
      </c>
      <c r="J500" s="25" t="str">
        <f t="shared" si="77"/>
        <v/>
      </c>
      <c r="K500" s="21" t="str">
        <f t="shared" si="78"/>
        <v/>
      </c>
      <c r="L500" s="36" t="str">
        <f t="shared" si="79"/>
        <v/>
      </c>
    </row>
    <row r="501" spans="1:12" x14ac:dyDescent="0.3">
      <c r="A501" s="21" t="str">
        <f t="shared" si="70"/>
        <v/>
      </c>
      <c r="B501" s="21" t="str">
        <f t="shared" si="71"/>
        <v/>
      </c>
      <c r="C501" s="35" t="str">
        <f t="shared" si="72"/>
        <v/>
      </c>
      <c r="D501" s="21" t="str">
        <f>IF($A501="","",IF(COUNTIF(KEVList,$A501)&gt;0,"Y",IF(ISNUMBER(MATCH(UPPER(IFERROR(INDEX(ImpData,ROW()-1,MATCH(Map_KEV,ImpHdr,0))&amp;"","")),{"Y","YES","TRUE","1"},0)),"Y","N")))</f>
        <v/>
      </c>
      <c r="E501" s="21" t="str">
        <f>IF($A501="","",IF(ISNUMBER(MATCH(UPPER(IFERROR(INDEX(ImpData,ROW()-1,MATCH(Map_Expl,ImpHdr,0))&amp;"","")),{"Y","YES","TRUE","1"},0)),"Y","N"))</f>
        <v/>
      </c>
      <c r="F501" s="21" t="str">
        <f t="shared" si="73"/>
        <v/>
      </c>
      <c r="G501" s="21" t="str">
        <f t="shared" si="74"/>
        <v/>
      </c>
      <c r="H501" s="21" t="str">
        <f t="shared" si="75"/>
        <v/>
      </c>
      <c r="I501" s="25" t="str">
        <f t="shared" si="76"/>
        <v/>
      </c>
      <c r="J501" s="25" t="str">
        <f t="shared" si="77"/>
        <v/>
      </c>
      <c r="K501" s="21" t="str">
        <f t="shared" si="78"/>
        <v/>
      </c>
      <c r="L501" s="36" t="str">
        <f t="shared" si="79"/>
        <v/>
      </c>
    </row>
    <row r="502" spans="1:12" x14ac:dyDescent="0.3">
      <c r="A502" s="21" t="str">
        <f t="shared" si="70"/>
        <v/>
      </c>
      <c r="B502" s="21" t="str">
        <f t="shared" si="71"/>
        <v/>
      </c>
      <c r="C502" s="35" t="str">
        <f t="shared" si="72"/>
        <v/>
      </c>
      <c r="D502" s="21" t="str">
        <f>IF($A502="","",IF(COUNTIF(KEVList,$A502)&gt;0,"Y",IF(ISNUMBER(MATCH(UPPER(IFERROR(INDEX(ImpData,ROW()-1,MATCH(Map_KEV,ImpHdr,0))&amp;"","")),{"Y","YES","TRUE","1"},0)),"Y","N")))</f>
        <v/>
      </c>
      <c r="E502" s="21" t="str">
        <f>IF($A502="","",IF(ISNUMBER(MATCH(UPPER(IFERROR(INDEX(ImpData,ROW()-1,MATCH(Map_Expl,ImpHdr,0))&amp;"","")),{"Y","YES","TRUE","1"},0)),"Y","N"))</f>
        <v/>
      </c>
      <c r="F502" s="21" t="str">
        <f t="shared" si="73"/>
        <v/>
      </c>
      <c r="G502" s="21" t="str">
        <f t="shared" si="74"/>
        <v/>
      </c>
      <c r="H502" s="21" t="str">
        <f t="shared" si="75"/>
        <v/>
      </c>
      <c r="I502" s="25" t="str">
        <f t="shared" si="76"/>
        <v/>
      </c>
      <c r="J502" s="25" t="str">
        <f t="shared" si="77"/>
        <v/>
      </c>
      <c r="K502" s="21" t="str">
        <f t="shared" si="78"/>
        <v/>
      </c>
      <c r="L502" s="36" t="str">
        <f t="shared" si="79"/>
        <v/>
      </c>
    </row>
    <row r="503" spans="1:12" x14ac:dyDescent="0.3">
      <c r="A503" s="21" t="str">
        <f t="shared" si="70"/>
        <v/>
      </c>
      <c r="B503" s="21" t="str">
        <f t="shared" si="71"/>
        <v/>
      </c>
      <c r="C503" s="35" t="str">
        <f t="shared" si="72"/>
        <v/>
      </c>
      <c r="D503" s="21" t="str">
        <f>IF($A503="","",IF(COUNTIF(KEVList,$A503)&gt;0,"Y",IF(ISNUMBER(MATCH(UPPER(IFERROR(INDEX(ImpData,ROW()-1,MATCH(Map_KEV,ImpHdr,0))&amp;"","")),{"Y","YES","TRUE","1"},0)),"Y","N")))</f>
        <v/>
      </c>
      <c r="E503" s="21" t="str">
        <f>IF($A503="","",IF(ISNUMBER(MATCH(UPPER(IFERROR(INDEX(ImpData,ROW()-1,MATCH(Map_Expl,ImpHdr,0))&amp;"","")),{"Y","YES","TRUE","1"},0)),"Y","N"))</f>
        <v/>
      </c>
      <c r="F503" s="21" t="str">
        <f t="shared" si="73"/>
        <v/>
      </c>
      <c r="G503" s="21" t="str">
        <f t="shared" si="74"/>
        <v/>
      </c>
      <c r="H503" s="21" t="str">
        <f t="shared" si="75"/>
        <v/>
      </c>
      <c r="I503" s="25" t="str">
        <f t="shared" si="76"/>
        <v/>
      </c>
      <c r="J503" s="25" t="str">
        <f t="shared" si="77"/>
        <v/>
      </c>
      <c r="K503" s="21" t="str">
        <f t="shared" si="78"/>
        <v/>
      </c>
      <c r="L503" s="36" t="str">
        <f t="shared" si="79"/>
        <v/>
      </c>
    </row>
    <row r="504" spans="1:12" x14ac:dyDescent="0.3">
      <c r="A504" s="21" t="str">
        <f t="shared" si="70"/>
        <v/>
      </c>
      <c r="B504" s="21" t="str">
        <f t="shared" si="71"/>
        <v/>
      </c>
      <c r="C504" s="35" t="str">
        <f t="shared" si="72"/>
        <v/>
      </c>
      <c r="D504" s="21" t="str">
        <f>IF($A504="","",IF(COUNTIF(KEVList,$A504)&gt;0,"Y",IF(ISNUMBER(MATCH(UPPER(IFERROR(INDEX(ImpData,ROW()-1,MATCH(Map_KEV,ImpHdr,0))&amp;"","")),{"Y","YES","TRUE","1"},0)),"Y","N")))</f>
        <v/>
      </c>
      <c r="E504" s="21" t="str">
        <f>IF($A504="","",IF(ISNUMBER(MATCH(UPPER(IFERROR(INDEX(ImpData,ROW()-1,MATCH(Map_Expl,ImpHdr,0))&amp;"","")),{"Y","YES","TRUE","1"},0)),"Y","N"))</f>
        <v/>
      </c>
      <c r="F504" s="21" t="str">
        <f t="shared" si="73"/>
        <v/>
      </c>
      <c r="G504" s="21" t="str">
        <f t="shared" si="74"/>
        <v/>
      </c>
      <c r="H504" s="21" t="str">
        <f t="shared" si="75"/>
        <v/>
      </c>
      <c r="I504" s="25" t="str">
        <f t="shared" si="76"/>
        <v/>
      </c>
      <c r="J504" s="25" t="str">
        <f t="shared" si="77"/>
        <v/>
      </c>
      <c r="K504" s="21" t="str">
        <f t="shared" si="78"/>
        <v/>
      </c>
      <c r="L504" s="36" t="str">
        <f t="shared" si="79"/>
        <v/>
      </c>
    </row>
    <row r="505" spans="1:12" x14ac:dyDescent="0.3">
      <c r="A505" s="21" t="str">
        <f t="shared" si="70"/>
        <v/>
      </c>
      <c r="B505" s="21" t="str">
        <f t="shared" si="71"/>
        <v/>
      </c>
      <c r="C505" s="35" t="str">
        <f t="shared" si="72"/>
        <v/>
      </c>
      <c r="D505" s="21" t="str">
        <f>IF($A505="","",IF(COUNTIF(KEVList,$A505)&gt;0,"Y",IF(ISNUMBER(MATCH(UPPER(IFERROR(INDEX(ImpData,ROW()-1,MATCH(Map_KEV,ImpHdr,0))&amp;"","")),{"Y","YES","TRUE","1"},0)),"Y","N")))</f>
        <v/>
      </c>
      <c r="E505" s="21" t="str">
        <f>IF($A505="","",IF(ISNUMBER(MATCH(UPPER(IFERROR(INDEX(ImpData,ROW()-1,MATCH(Map_Expl,ImpHdr,0))&amp;"","")),{"Y","YES","TRUE","1"},0)),"Y","N"))</f>
        <v/>
      </c>
      <c r="F505" s="21" t="str">
        <f t="shared" si="73"/>
        <v/>
      </c>
      <c r="G505" s="21" t="str">
        <f t="shared" si="74"/>
        <v/>
      </c>
      <c r="H505" s="21" t="str">
        <f t="shared" si="75"/>
        <v/>
      </c>
      <c r="I505" s="25" t="str">
        <f t="shared" si="76"/>
        <v/>
      </c>
      <c r="J505" s="25" t="str">
        <f t="shared" si="77"/>
        <v/>
      </c>
      <c r="K505" s="21" t="str">
        <f t="shared" si="78"/>
        <v/>
      </c>
      <c r="L505" s="36" t="str">
        <f t="shared" si="79"/>
        <v/>
      </c>
    </row>
    <row r="506" spans="1:12" x14ac:dyDescent="0.3">
      <c r="A506" s="21" t="str">
        <f t="shared" si="70"/>
        <v/>
      </c>
      <c r="B506" s="21" t="str">
        <f t="shared" si="71"/>
        <v/>
      </c>
      <c r="C506" s="35" t="str">
        <f t="shared" si="72"/>
        <v/>
      </c>
      <c r="D506" s="21" t="str">
        <f>IF($A506="","",IF(COUNTIF(KEVList,$A506)&gt;0,"Y",IF(ISNUMBER(MATCH(UPPER(IFERROR(INDEX(ImpData,ROW()-1,MATCH(Map_KEV,ImpHdr,0))&amp;"","")),{"Y","YES","TRUE","1"},0)),"Y","N")))</f>
        <v/>
      </c>
      <c r="E506" s="21" t="str">
        <f>IF($A506="","",IF(ISNUMBER(MATCH(UPPER(IFERROR(INDEX(ImpData,ROW()-1,MATCH(Map_Expl,ImpHdr,0))&amp;"","")),{"Y","YES","TRUE","1"},0)),"Y","N"))</f>
        <v/>
      </c>
      <c r="F506" s="21" t="str">
        <f t="shared" si="73"/>
        <v/>
      </c>
      <c r="G506" s="21" t="str">
        <f t="shared" si="74"/>
        <v/>
      </c>
      <c r="H506" s="21" t="str">
        <f t="shared" si="75"/>
        <v/>
      </c>
      <c r="I506" s="25" t="str">
        <f t="shared" si="76"/>
        <v/>
      </c>
      <c r="J506" s="25" t="str">
        <f t="shared" si="77"/>
        <v/>
      </c>
      <c r="K506" s="21" t="str">
        <f t="shared" si="78"/>
        <v/>
      </c>
      <c r="L506" s="36" t="str">
        <f t="shared" si="79"/>
        <v/>
      </c>
    </row>
    <row r="507" spans="1:12" x14ac:dyDescent="0.3">
      <c r="A507" s="21" t="str">
        <f t="shared" si="70"/>
        <v/>
      </c>
      <c r="B507" s="21" t="str">
        <f t="shared" si="71"/>
        <v/>
      </c>
      <c r="C507" s="35" t="str">
        <f t="shared" si="72"/>
        <v/>
      </c>
      <c r="D507" s="21" t="str">
        <f>IF($A507="","",IF(COUNTIF(KEVList,$A507)&gt;0,"Y",IF(ISNUMBER(MATCH(UPPER(IFERROR(INDEX(ImpData,ROW()-1,MATCH(Map_KEV,ImpHdr,0))&amp;"","")),{"Y","YES","TRUE","1"},0)),"Y","N")))</f>
        <v/>
      </c>
      <c r="E507" s="21" t="str">
        <f>IF($A507="","",IF(ISNUMBER(MATCH(UPPER(IFERROR(INDEX(ImpData,ROW()-1,MATCH(Map_Expl,ImpHdr,0))&amp;"","")),{"Y","YES","TRUE","1"},0)),"Y","N"))</f>
        <v/>
      </c>
      <c r="F507" s="21" t="str">
        <f t="shared" si="73"/>
        <v/>
      </c>
      <c r="G507" s="21" t="str">
        <f t="shared" si="74"/>
        <v/>
      </c>
      <c r="H507" s="21" t="str">
        <f t="shared" si="75"/>
        <v/>
      </c>
      <c r="I507" s="25" t="str">
        <f t="shared" si="76"/>
        <v/>
      </c>
      <c r="J507" s="25" t="str">
        <f t="shared" si="77"/>
        <v/>
      </c>
      <c r="K507" s="21" t="str">
        <f t="shared" si="78"/>
        <v/>
      </c>
      <c r="L507" s="36" t="str">
        <f t="shared" si="79"/>
        <v/>
      </c>
    </row>
    <row r="508" spans="1:12" x14ac:dyDescent="0.3">
      <c r="A508" s="21" t="str">
        <f t="shared" si="70"/>
        <v/>
      </c>
      <c r="B508" s="21" t="str">
        <f t="shared" si="71"/>
        <v/>
      </c>
      <c r="C508" s="35" t="str">
        <f t="shared" si="72"/>
        <v/>
      </c>
      <c r="D508" s="21" t="str">
        <f>IF($A508="","",IF(COUNTIF(KEVList,$A508)&gt;0,"Y",IF(ISNUMBER(MATCH(UPPER(IFERROR(INDEX(ImpData,ROW()-1,MATCH(Map_KEV,ImpHdr,0))&amp;"","")),{"Y","YES","TRUE","1"},0)),"Y","N")))</f>
        <v/>
      </c>
      <c r="E508" s="21" t="str">
        <f>IF($A508="","",IF(ISNUMBER(MATCH(UPPER(IFERROR(INDEX(ImpData,ROW()-1,MATCH(Map_Expl,ImpHdr,0))&amp;"","")),{"Y","YES","TRUE","1"},0)),"Y","N"))</f>
        <v/>
      </c>
      <c r="F508" s="21" t="str">
        <f t="shared" si="73"/>
        <v/>
      </c>
      <c r="G508" s="21" t="str">
        <f t="shared" si="74"/>
        <v/>
      </c>
      <c r="H508" s="21" t="str">
        <f t="shared" si="75"/>
        <v/>
      </c>
      <c r="I508" s="25" t="str">
        <f t="shared" si="76"/>
        <v/>
      </c>
      <c r="J508" s="25" t="str">
        <f t="shared" si="77"/>
        <v/>
      </c>
      <c r="K508" s="21" t="str">
        <f t="shared" si="78"/>
        <v/>
      </c>
      <c r="L508" s="36" t="str">
        <f t="shared" si="79"/>
        <v/>
      </c>
    </row>
    <row r="509" spans="1:12" x14ac:dyDescent="0.3">
      <c r="A509" s="21" t="str">
        <f t="shared" si="70"/>
        <v/>
      </c>
      <c r="B509" s="21" t="str">
        <f t="shared" si="71"/>
        <v/>
      </c>
      <c r="C509" s="35" t="str">
        <f t="shared" si="72"/>
        <v/>
      </c>
      <c r="D509" s="21" t="str">
        <f>IF($A509="","",IF(COUNTIF(KEVList,$A509)&gt;0,"Y",IF(ISNUMBER(MATCH(UPPER(IFERROR(INDEX(ImpData,ROW()-1,MATCH(Map_KEV,ImpHdr,0))&amp;"","")),{"Y","YES","TRUE","1"},0)),"Y","N")))</f>
        <v/>
      </c>
      <c r="E509" s="21" t="str">
        <f>IF($A509="","",IF(ISNUMBER(MATCH(UPPER(IFERROR(INDEX(ImpData,ROW()-1,MATCH(Map_Expl,ImpHdr,0))&amp;"","")),{"Y","YES","TRUE","1"},0)),"Y","N"))</f>
        <v/>
      </c>
      <c r="F509" s="21" t="str">
        <f t="shared" si="73"/>
        <v/>
      </c>
      <c r="G509" s="21" t="str">
        <f t="shared" si="74"/>
        <v/>
      </c>
      <c r="H509" s="21" t="str">
        <f t="shared" si="75"/>
        <v/>
      </c>
      <c r="I509" s="25" t="str">
        <f t="shared" si="76"/>
        <v/>
      </c>
      <c r="J509" s="25" t="str">
        <f t="shared" si="77"/>
        <v/>
      </c>
      <c r="K509" s="21" t="str">
        <f t="shared" si="78"/>
        <v/>
      </c>
      <c r="L509" s="36" t="str">
        <f t="shared" si="79"/>
        <v/>
      </c>
    </row>
    <row r="510" spans="1:12" x14ac:dyDescent="0.3">
      <c r="A510" s="21" t="str">
        <f t="shared" si="70"/>
        <v/>
      </c>
      <c r="B510" s="21" t="str">
        <f t="shared" si="71"/>
        <v/>
      </c>
      <c r="C510" s="35" t="str">
        <f t="shared" si="72"/>
        <v/>
      </c>
      <c r="D510" s="21" t="str">
        <f>IF($A510="","",IF(COUNTIF(KEVList,$A510)&gt;0,"Y",IF(ISNUMBER(MATCH(UPPER(IFERROR(INDEX(ImpData,ROW()-1,MATCH(Map_KEV,ImpHdr,0))&amp;"","")),{"Y","YES","TRUE","1"},0)),"Y","N")))</f>
        <v/>
      </c>
      <c r="E510" s="21" t="str">
        <f>IF($A510="","",IF(ISNUMBER(MATCH(UPPER(IFERROR(INDEX(ImpData,ROW()-1,MATCH(Map_Expl,ImpHdr,0))&amp;"","")),{"Y","YES","TRUE","1"},0)),"Y","N"))</f>
        <v/>
      </c>
      <c r="F510" s="21" t="str">
        <f t="shared" si="73"/>
        <v/>
      </c>
      <c r="G510" s="21" t="str">
        <f t="shared" si="74"/>
        <v/>
      </c>
      <c r="H510" s="21" t="str">
        <f t="shared" si="75"/>
        <v/>
      </c>
      <c r="I510" s="25" t="str">
        <f t="shared" si="76"/>
        <v/>
      </c>
      <c r="J510" s="25" t="str">
        <f t="shared" si="77"/>
        <v/>
      </c>
      <c r="K510" s="21" t="str">
        <f t="shared" si="78"/>
        <v/>
      </c>
      <c r="L510" s="36" t="str">
        <f t="shared" si="79"/>
        <v/>
      </c>
    </row>
    <row r="511" spans="1:12" x14ac:dyDescent="0.3">
      <c r="A511" s="21" t="str">
        <f t="shared" si="70"/>
        <v/>
      </c>
      <c r="B511" s="21" t="str">
        <f t="shared" si="71"/>
        <v/>
      </c>
      <c r="C511" s="35" t="str">
        <f t="shared" si="72"/>
        <v/>
      </c>
      <c r="D511" s="21" t="str">
        <f>IF($A511="","",IF(COUNTIF(KEVList,$A511)&gt;0,"Y",IF(ISNUMBER(MATCH(UPPER(IFERROR(INDEX(ImpData,ROW()-1,MATCH(Map_KEV,ImpHdr,0))&amp;"","")),{"Y","YES","TRUE","1"},0)),"Y","N")))</f>
        <v/>
      </c>
      <c r="E511" s="21" t="str">
        <f>IF($A511="","",IF(ISNUMBER(MATCH(UPPER(IFERROR(INDEX(ImpData,ROW()-1,MATCH(Map_Expl,ImpHdr,0))&amp;"","")),{"Y","YES","TRUE","1"},0)),"Y","N"))</f>
        <v/>
      </c>
      <c r="F511" s="21" t="str">
        <f t="shared" si="73"/>
        <v/>
      </c>
      <c r="G511" s="21" t="str">
        <f t="shared" si="74"/>
        <v/>
      </c>
      <c r="H511" s="21" t="str">
        <f t="shared" si="75"/>
        <v/>
      </c>
      <c r="I511" s="25" t="str">
        <f t="shared" si="76"/>
        <v/>
      </c>
      <c r="J511" s="25" t="str">
        <f t="shared" si="77"/>
        <v/>
      </c>
      <c r="K511" s="21" t="str">
        <f t="shared" si="78"/>
        <v/>
      </c>
      <c r="L511" s="36" t="str">
        <f t="shared" si="79"/>
        <v/>
      </c>
    </row>
    <row r="512" spans="1:12" x14ac:dyDescent="0.3">
      <c r="A512" s="21" t="str">
        <f t="shared" si="70"/>
        <v/>
      </c>
      <c r="B512" s="21" t="str">
        <f t="shared" si="71"/>
        <v/>
      </c>
      <c r="C512" s="35" t="str">
        <f t="shared" si="72"/>
        <v/>
      </c>
      <c r="D512" s="21" t="str">
        <f>IF($A512="","",IF(COUNTIF(KEVList,$A512)&gt;0,"Y",IF(ISNUMBER(MATCH(UPPER(IFERROR(INDEX(ImpData,ROW()-1,MATCH(Map_KEV,ImpHdr,0))&amp;"","")),{"Y","YES","TRUE","1"},0)),"Y","N")))</f>
        <v/>
      </c>
      <c r="E512" s="21" t="str">
        <f>IF($A512="","",IF(ISNUMBER(MATCH(UPPER(IFERROR(INDEX(ImpData,ROW()-1,MATCH(Map_Expl,ImpHdr,0))&amp;"","")),{"Y","YES","TRUE","1"},0)),"Y","N"))</f>
        <v/>
      </c>
      <c r="F512" s="21" t="str">
        <f t="shared" si="73"/>
        <v/>
      </c>
      <c r="G512" s="21" t="str">
        <f t="shared" si="74"/>
        <v/>
      </c>
      <c r="H512" s="21" t="str">
        <f t="shared" si="75"/>
        <v/>
      </c>
      <c r="I512" s="25" t="str">
        <f t="shared" si="76"/>
        <v/>
      </c>
      <c r="J512" s="25" t="str">
        <f t="shared" si="77"/>
        <v/>
      </c>
      <c r="K512" s="21" t="str">
        <f t="shared" si="78"/>
        <v/>
      </c>
      <c r="L512" s="36" t="str">
        <f t="shared" si="79"/>
        <v/>
      </c>
    </row>
    <row r="513" spans="1:12" x14ac:dyDescent="0.3">
      <c r="A513" s="21" t="str">
        <f t="shared" si="70"/>
        <v/>
      </c>
      <c r="B513" s="21" t="str">
        <f t="shared" si="71"/>
        <v/>
      </c>
      <c r="C513" s="35" t="str">
        <f t="shared" si="72"/>
        <v/>
      </c>
      <c r="D513" s="21" t="str">
        <f>IF($A513="","",IF(COUNTIF(KEVList,$A513)&gt;0,"Y",IF(ISNUMBER(MATCH(UPPER(IFERROR(INDEX(ImpData,ROW()-1,MATCH(Map_KEV,ImpHdr,0))&amp;"","")),{"Y","YES","TRUE","1"},0)),"Y","N")))</f>
        <v/>
      </c>
      <c r="E513" s="21" t="str">
        <f>IF($A513="","",IF(ISNUMBER(MATCH(UPPER(IFERROR(INDEX(ImpData,ROW()-1,MATCH(Map_Expl,ImpHdr,0))&amp;"","")),{"Y","YES","TRUE","1"},0)),"Y","N"))</f>
        <v/>
      </c>
      <c r="F513" s="21" t="str">
        <f t="shared" si="73"/>
        <v/>
      </c>
      <c r="G513" s="21" t="str">
        <f t="shared" si="74"/>
        <v/>
      </c>
      <c r="H513" s="21" t="str">
        <f t="shared" si="75"/>
        <v/>
      </c>
      <c r="I513" s="25" t="str">
        <f t="shared" si="76"/>
        <v/>
      </c>
      <c r="J513" s="25" t="str">
        <f t="shared" si="77"/>
        <v/>
      </c>
      <c r="K513" s="21" t="str">
        <f t="shared" si="78"/>
        <v/>
      </c>
      <c r="L513" s="36" t="str">
        <f t="shared" si="79"/>
        <v/>
      </c>
    </row>
    <row r="514" spans="1:12" x14ac:dyDescent="0.3">
      <c r="A514" s="21" t="str">
        <f t="shared" ref="A514:A577" si="80">IFERROR(IF(INDEX(ImpData,ROW()-1,MATCH(Map_CVE,ImpHdr,0))="","",INDEX(ImpData,ROW()-1,MATCH(Map_CVE,ImpHdr,0))),"")</f>
        <v/>
      </c>
      <c r="B514" s="21" t="str">
        <f t="shared" ref="B514:B577" si="81">IF($A514="","",IFERROR(VALUE(INDEX(ImpData,ROW()-1,MATCH(Map_CVSS,ImpHdr,0))),""))</f>
        <v/>
      </c>
      <c r="C514" s="35" t="str">
        <f t="shared" ref="C514:C577" si="82">IF($A514="","",IFERROR(VALUE(INDEX(ImpData,ROW()-1,MATCH(Map_EPSS,ImpHdr,0))),IFERROR(VLOOKUP($A514,EPSSList,2,FALSE),"")))</f>
        <v/>
      </c>
      <c r="D514" s="21" t="str">
        <f>IF($A514="","",IF(COUNTIF(KEVList,$A514)&gt;0,"Y",IF(ISNUMBER(MATCH(UPPER(IFERROR(INDEX(ImpData,ROW()-1,MATCH(Map_KEV,ImpHdr,0))&amp;"","")),{"Y","YES","TRUE","1"},0)),"Y","N")))</f>
        <v/>
      </c>
      <c r="E514" s="21" t="str">
        <f>IF($A514="","",IF(ISNUMBER(MATCH(UPPER(IFERROR(INDEX(ImpData,ROW()-1,MATCH(Map_Expl,ImpHdr,0))&amp;"","")),{"Y","YES","TRUE","1"},0)),"Y","N"))</f>
        <v/>
      </c>
      <c r="F514" s="21" t="str">
        <f t="shared" ref="F514:F577" si="83">IF($A514="","",IFERROR(VLOOKUP($K514,AssetList,2,FALSE),""))</f>
        <v/>
      </c>
      <c r="G514" s="21" t="str">
        <f t="shared" ref="G514:G577" si="84">IF($A514="","",IFERROR(VLOOKUP($K514,AssetList,3,FALSE),""))</f>
        <v/>
      </c>
      <c r="H514" s="21" t="str">
        <f t="shared" ref="H514:H577" si="85">IF($A514="","","N")</f>
        <v/>
      </c>
      <c r="I514" s="25" t="str">
        <f t="shared" ref="I514:I577" si="86">IF($A514="","",IFERROR(IF(INDEX(ImpData,ROW()-1,MATCH(Map_First,ImpHdr,0))="","",INDEX(ImpData,ROW()-1,MATCH(Map_First,ImpHdr,0))+0),""))</f>
        <v/>
      </c>
      <c r="J514" s="25" t="str">
        <f t="shared" ref="J514:J577" si="87">IF($A514="","",IFERROR(IF(INDEX(ImpData,ROW()-1,MATCH(Map_Fixed,ImpHdr,0))="","",INDEX(ImpData,ROW()-1,MATCH(Map_Fixed,ImpHdr,0))+0),""))</f>
        <v/>
      </c>
      <c r="K514" s="21" t="str">
        <f t="shared" ref="K514:K577" si="88">IF($A514="","",IFERROR(INDEX(ImpData,ROW()-1,MATCH(Map_Host,ImpHdr,0)),""))</f>
        <v/>
      </c>
      <c r="L514" s="36" t="str">
        <f t="shared" ref="L514:L577" si="89">IF($A514="","",IF($K514="","No asset column mapped",IF(OR($F514="",$G514=""),"Add to Assets tab: "&amp;$K514,IF($B514="","CVSS missing",""))))</f>
        <v/>
      </c>
    </row>
    <row r="515" spans="1:12" x14ac:dyDescent="0.3">
      <c r="A515" s="21" t="str">
        <f t="shared" si="80"/>
        <v/>
      </c>
      <c r="B515" s="21" t="str">
        <f t="shared" si="81"/>
        <v/>
      </c>
      <c r="C515" s="35" t="str">
        <f t="shared" si="82"/>
        <v/>
      </c>
      <c r="D515" s="21" t="str">
        <f>IF($A515="","",IF(COUNTIF(KEVList,$A515)&gt;0,"Y",IF(ISNUMBER(MATCH(UPPER(IFERROR(INDEX(ImpData,ROW()-1,MATCH(Map_KEV,ImpHdr,0))&amp;"","")),{"Y","YES","TRUE","1"},0)),"Y","N")))</f>
        <v/>
      </c>
      <c r="E515" s="21" t="str">
        <f>IF($A515="","",IF(ISNUMBER(MATCH(UPPER(IFERROR(INDEX(ImpData,ROW()-1,MATCH(Map_Expl,ImpHdr,0))&amp;"","")),{"Y","YES","TRUE","1"},0)),"Y","N"))</f>
        <v/>
      </c>
      <c r="F515" s="21" t="str">
        <f t="shared" si="83"/>
        <v/>
      </c>
      <c r="G515" s="21" t="str">
        <f t="shared" si="84"/>
        <v/>
      </c>
      <c r="H515" s="21" t="str">
        <f t="shared" si="85"/>
        <v/>
      </c>
      <c r="I515" s="25" t="str">
        <f t="shared" si="86"/>
        <v/>
      </c>
      <c r="J515" s="25" t="str">
        <f t="shared" si="87"/>
        <v/>
      </c>
      <c r="K515" s="21" t="str">
        <f t="shared" si="88"/>
        <v/>
      </c>
      <c r="L515" s="36" t="str">
        <f t="shared" si="89"/>
        <v/>
      </c>
    </row>
    <row r="516" spans="1:12" x14ac:dyDescent="0.3">
      <c r="A516" s="21" t="str">
        <f t="shared" si="80"/>
        <v/>
      </c>
      <c r="B516" s="21" t="str">
        <f t="shared" si="81"/>
        <v/>
      </c>
      <c r="C516" s="35" t="str">
        <f t="shared" si="82"/>
        <v/>
      </c>
      <c r="D516" s="21" t="str">
        <f>IF($A516="","",IF(COUNTIF(KEVList,$A516)&gt;0,"Y",IF(ISNUMBER(MATCH(UPPER(IFERROR(INDEX(ImpData,ROW()-1,MATCH(Map_KEV,ImpHdr,0))&amp;"","")),{"Y","YES","TRUE","1"},0)),"Y","N")))</f>
        <v/>
      </c>
      <c r="E516" s="21" t="str">
        <f>IF($A516="","",IF(ISNUMBER(MATCH(UPPER(IFERROR(INDEX(ImpData,ROW()-1,MATCH(Map_Expl,ImpHdr,0))&amp;"","")),{"Y","YES","TRUE","1"},0)),"Y","N"))</f>
        <v/>
      </c>
      <c r="F516" s="21" t="str">
        <f t="shared" si="83"/>
        <v/>
      </c>
      <c r="G516" s="21" t="str">
        <f t="shared" si="84"/>
        <v/>
      </c>
      <c r="H516" s="21" t="str">
        <f t="shared" si="85"/>
        <v/>
      </c>
      <c r="I516" s="25" t="str">
        <f t="shared" si="86"/>
        <v/>
      </c>
      <c r="J516" s="25" t="str">
        <f t="shared" si="87"/>
        <v/>
      </c>
      <c r="K516" s="21" t="str">
        <f t="shared" si="88"/>
        <v/>
      </c>
      <c r="L516" s="36" t="str">
        <f t="shared" si="89"/>
        <v/>
      </c>
    </row>
    <row r="517" spans="1:12" x14ac:dyDescent="0.3">
      <c r="A517" s="21" t="str">
        <f t="shared" si="80"/>
        <v/>
      </c>
      <c r="B517" s="21" t="str">
        <f t="shared" si="81"/>
        <v/>
      </c>
      <c r="C517" s="35" t="str">
        <f t="shared" si="82"/>
        <v/>
      </c>
      <c r="D517" s="21" t="str">
        <f>IF($A517="","",IF(COUNTIF(KEVList,$A517)&gt;0,"Y",IF(ISNUMBER(MATCH(UPPER(IFERROR(INDEX(ImpData,ROW()-1,MATCH(Map_KEV,ImpHdr,0))&amp;"","")),{"Y","YES","TRUE","1"},0)),"Y","N")))</f>
        <v/>
      </c>
      <c r="E517" s="21" t="str">
        <f>IF($A517="","",IF(ISNUMBER(MATCH(UPPER(IFERROR(INDEX(ImpData,ROW()-1,MATCH(Map_Expl,ImpHdr,0))&amp;"","")),{"Y","YES","TRUE","1"},0)),"Y","N"))</f>
        <v/>
      </c>
      <c r="F517" s="21" t="str">
        <f t="shared" si="83"/>
        <v/>
      </c>
      <c r="G517" s="21" t="str">
        <f t="shared" si="84"/>
        <v/>
      </c>
      <c r="H517" s="21" t="str">
        <f t="shared" si="85"/>
        <v/>
      </c>
      <c r="I517" s="25" t="str">
        <f t="shared" si="86"/>
        <v/>
      </c>
      <c r="J517" s="25" t="str">
        <f t="shared" si="87"/>
        <v/>
      </c>
      <c r="K517" s="21" t="str">
        <f t="shared" si="88"/>
        <v/>
      </c>
      <c r="L517" s="36" t="str">
        <f t="shared" si="89"/>
        <v/>
      </c>
    </row>
    <row r="518" spans="1:12" x14ac:dyDescent="0.3">
      <c r="A518" s="21" t="str">
        <f t="shared" si="80"/>
        <v/>
      </c>
      <c r="B518" s="21" t="str">
        <f t="shared" si="81"/>
        <v/>
      </c>
      <c r="C518" s="35" t="str">
        <f t="shared" si="82"/>
        <v/>
      </c>
      <c r="D518" s="21" t="str">
        <f>IF($A518="","",IF(COUNTIF(KEVList,$A518)&gt;0,"Y",IF(ISNUMBER(MATCH(UPPER(IFERROR(INDEX(ImpData,ROW()-1,MATCH(Map_KEV,ImpHdr,0))&amp;"","")),{"Y","YES","TRUE","1"},0)),"Y","N")))</f>
        <v/>
      </c>
      <c r="E518" s="21" t="str">
        <f>IF($A518="","",IF(ISNUMBER(MATCH(UPPER(IFERROR(INDEX(ImpData,ROW()-1,MATCH(Map_Expl,ImpHdr,0))&amp;"","")),{"Y","YES","TRUE","1"},0)),"Y","N"))</f>
        <v/>
      </c>
      <c r="F518" s="21" t="str">
        <f t="shared" si="83"/>
        <v/>
      </c>
      <c r="G518" s="21" t="str">
        <f t="shared" si="84"/>
        <v/>
      </c>
      <c r="H518" s="21" t="str">
        <f t="shared" si="85"/>
        <v/>
      </c>
      <c r="I518" s="25" t="str">
        <f t="shared" si="86"/>
        <v/>
      </c>
      <c r="J518" s="25" t="str">
        <f t="shared" si="87"/>
        <v/>
      </c>
      <c r="K518" s="21" t="str">
        <f t="shared" si="88"/>
        <v/>
      </c>
      <c r="L518" s="36" t="str">
        <f t="shared" si="89"/>
        <v/>
      </c>
    </row>
    <row r="519" spans="1:12" x14ac:dyDescent="0.3">
      <c r="A519" s="21" t="str">
        <f t="shared" si="80"/>
        <v/>
      </c>
      <c r="B519" s="21" t="str">
        <f t="shared" si="81"/>
        <v/>
      </c>
      <c r="C519" s="35" t="str">
        <f t="shared" si="82"/>
        <v/>
      </c>
      <c r="D519" s="21" t="str">
        <f>IF($A519="","",IF(COUNTIF(KEVList,$A519)&gt;0,"Y",IF(ISNUMBER(MATCH(UPPER(IFERROR(INDEX(ImpData,ROW()-1,MATCH(Map_KEV,ImpHdr,0))&amp;"","")),{"Y","YES","TRUE","1"},0)),"Y","N")))</f>
        <v/>
      </c>
      <c r="E519" s="21" t="str">
        <f>IF($A519="","",IF(ISNUMBER(MATCH(UPPER(IFERROR(INDEX(ImpData,ROW()-1,MATCH(Map_Expl,ImpHdr,0))&amp;"","")),{"Y","YES","TRUE","1"},0)),"Y","N"))</f>
        <v/>
      </c>
      <c r="F519" s="21" t="str">
        <f t="shared" si="83"/>
        <v/>
      </c>
      <c r="G519" s="21" t="str">
        <f t="shared" si="84"/>
        <v/>
      </c>
      <c r="H519" s="21" t="str">
        <f t="shared" si="85"/>
        <v/>
      </c>
      <c r="I519" s="25" t="str">
        <f t="shared" si="86"/>
        <v/>
      </c>
      <c r="J519" s="25" t="str">
        <f t="shared" si="87"/>
        <v/>
      </c>
      <c r="K519" s="21" t="str">
        <f t="shared" si="88"/>
        <v/>
      </c>
      <c r="L519" s="36" t="str">
        <f t="shared" si="89"/>
        <v/>
      </c>
    </row>
    <row r="520" spans="1:12" x14ac:dyDescent="0.3">
      <c r="A520" s="21" t="str">
        <f t="shared" si="80"/>
        <v/>
      </c>
      <c r="B520" s="21" t="str">
        <f t="shared" si="81"/>
        <v/>
      </c>
      <c r="C520" s="35" t="str">
        <f t="shared" si="82"/>
        <v/>
      </c>
      <c r="D520" s="21" t="str">
        <f>IF($A520="","",IF(COUNTIF(KEVList,$A520)&gt;0,"Y",IF(ISNUMBER(MATCH(UPPER(IFERROR(INDEX(ImpData,ROW()-1,MATCH(Map_KEV,ImpHdr,0))&amp;"","")),{"Y","YES","TRUE","1"},0)),"Y","N")))</f>
        <v/>
      </c>
      <c r="E520" s="21" t="str">
        <f>IF($A520="","",IF(ISNUMBER(MATCH(UPPER(IFERROR(INDEX(ImpData,ROW()-1,MATCH(Map_Expl,ImpHdr,0))&amp;"","")),{"Y","YES","TRUE","1"},0)),"Y","N"))</f>
        <v/>
      </c>
      <c r="F520" s="21" t="str">
        <f t="shared" si="83"/>
        <v/>
      </c>
      <c r="G520" s="21" t="str">
        <f t="shared" si="84"/>
        <v/>
      </c>
      <c r="H520" s="21" t="str">
        <f t="shared" si="85"/>
        <v/>
      </c>
      <c r="I520" s="25" t="str">
        <f t="shared" si="86"/>
        <v/>
      </c>
      <c r="J520" s="25" t="str">
        <f t="shared" si="87"/>
        <v/>
      </c>
      <c r="K520" s="21" t="str">
        <f t="shared" si="88"/>
        <v/>
      </c>
      <c r="L520" s="36" t="str">
        <f t="shared" si="89"/>
        <v/>
      </c>
    </row>
    <row r="521" spans="1:12" x14ac:dyDescent="0.3">
      <c r="A521" s="21" t="str">
        <f t="shared" si="80"/>
        <v/>
      </c>
      <c r="B521" s="21" t="str">
        <f t="shared" si="81"/>
        <v/>
      </c>
      <c r="C521" s="35" t="str">
        <f t="shared" si="82"/>
        <v/>
      </c>
      <c r="D521" s="21" t="str">
        <f>IF($A521="","",IF(COUNTIF(KEVList,$A521)&gt;0,"Y",IF(ISNUMBER(MATCH(UPPER(IFERROR(INDEX(ImpData,ROW()-1,MATCH(Map_KEV,ImpHdr,0))&amp;"","")),{"Y","YES","TRUE","1"},0)),"Y","N")))</f>
        <v/>
      </c>
      <c r="E521" s="21" t="str">
        <f>IF($A521="","",IF(ISNUMBER(MATCH(UPPER(IFERROR(INDEX(ImpData,ROW()-1,MATCH(Map_Expl,ImpHdr,0))&amp;"","")),{"Y","YES","TRUE","1"},0)),"Y","N"))</f>
        <v/>
      </c>
      <c r="F521" s="21" t="str">
        <f t="shared" si="83"/>
        <v/>
      </c>
      <c r="G521" s="21" t="str">
        <f t="shared" si="84"/>
        <v/>
      </c>
      <c r="H521" s="21" t="str">
        <f t="shared" si="85"/>
        <v/>
      </c>
      <c r="I521" s="25" t="str">
        <f t="shared" si="86"/>
        <v/>
      </c>
      <c r="J521" s="25" t="str">
        <f t="shared" si="87"/>
        <v/>
      </c>
      <c r="K521" s="21" t="str">
        <f t="shared" si="88"/>
        <v/>
      </c>
      <c r="L521" s="36" t="str">
        <f t="shared" si="89"/>
        <v/>
      </c>
    </row>
    <row r="522" spans="1:12" x14ac:dyDescent="0.3">
      <c r="A522" s="21" t="str">
        <f t="shared" si="80"/>
        <v/>
      </c>
      <c r="B522" s="21" t="str">
        <f t="shared" si="81"/>
        <v/>
      </c>
      <c r="C522" s="35" t="str">
        <f t="shared" si="82"/>
        <v/>
      </c>
      <c r="D522" s="21" t="str">
        <f>IF($A522="","",IF(COUNTIF(KEVList,$A522)&gt;0,"Y",IF(ISNUMBER(MATCH(UPPER(IFERROR(INDEX(ImpData,ROW()-1,MATCH(Map_KEV,ImpHdr,0))&amp;"","")),{"Y","YES","TRUE","1"},0)),"Y","N")))</f>
        <v/>
      </c>
      <c r="E522" s="21" t="str">
        <f>IF($A522="","",IF(ISNUMBER(MATCH(UPPER(IFERROR(INDEX(ImpData,ROW()-1,MATCH(Map_Expl,ImpHdr,0))&amp;"","")),{"Y","YES","TRUE","1"},0)),"Y","N"))</f>
        <v/>
      </c>
      <c r="F522" s="21" t="str">
        <f t="shared" si="83"/>
        <v/>
      </c>
      <c r="G522" s="21" t="str">
        <f t="shared" si="84"/>
        <v/>
      </c>
      <c r="H522" s="21" t="str">
        <f t="shared" si="85"/>
        <v/>
      </c>
      <c r="I522" s="25" t="str">
        <f t="shared" si="86"/>
        <v/>
      </c>
      <c r="J522" s="25" t="str">
        <f t="shared" si="87"/>
        <v/>
      </c>
      <c r="K522" s="21" t="str">
        <f t="shared" si="88"/>
        <v/>
      </c>
      <c r="L522" s="36" t="str">
        <f t="shared" si="89"/>
        <v/>
      </c>
    </row>
    <row r="523" spans="1:12" x14ac:dyDescent="0.3">
      <c r="A523" s="21" t="str">
        <f t="shared" si="80"/>
        <v/>
      </c>
      <c r="B523" s="21" t="str">
        <f t="shared" si="81"/>
        <v/>
      </c>
      <c r="C523" s="35" t="str">
        <f t="shared" si="82"/>
        <v/>
      </c>
      <c r="D523" s="21" t="str">
        <f>IF($A523="","",IF(COUNTIF(KEVList,$A523)&gt;0,"Y",IF(ISNUMBER(MATCH(UPPER(IFERROR(INDEX(ImpData,ROW()-1,MATCH(Map_KEV,ImpHdr,0))&amp;"","")),{"Y","YES","TRUE","1"},0)),"Y","N")))</f>
        <v/>
      </c>
      <c r="E523" s="21" t="str">
        <f>IF($A523="","",IF(ISNUMBER(MATCH(UPPER(IFERROR(INDEX(ImpData,ROW()-1,MATCH(Map_Expl,ImpHdr,0))&amp;"","")),{"Y","YES","TRUE","1"},0)),"Y","N"))</f>
        <v/>
      </c>
      <c r="F523" s="21" t="str">
        <f t="shared" si="83"/>
        <v/>
      </c>
      <c r="G523" s="21" t="str">
        <f t="shared" si="84"/>
        <v/>
      </c>
      <c r="H523" s="21" t="str">
        <f t="shared" si="85"/>
        <v/>
      </c>
      <c r="I523" s="25" t="str">
        <f t="shared" si="86"/>
        <v/>
      </c>
      <c r="J523" s="25" t="str">
        <f t="shared" si="87"/>
        <v/>
      </c>
      <c r="K523" s="21" t="str">
        <f t="shared" si="88"/>
        <v/>
      </c>
      <c r="L523" s="36" t="str">
        <f t="shared" si="89"/>
        <v/>
      </c>
    </row>
    <row r="524" spans="1:12" x14ac:dyDescent="0.3">
      <c r="A524" s="21" t="str">
        <f t="shared" si="80"/>
        <v/>
      </c>
      <c r="B524" s="21" t="str">
        <f t="shared" si="81"/>
        <v/>
      </c>
      <c r="C524" s="35" t="str">
        <f t="shared" si="82"/>
        <v/>
      </c>
      <c r="D524" s="21" t="str">
        <f>IF($A524="","",IF(COUNTIF(KEVList,$A524)&gt;0,"Y",IF(ISNUMBER(MATCH(UPPER(IFERROR(INDEX(ImpData,ROW()-1,MATCH(Map_KEV,ImpHdr,0))&amp;"","")),{"Y","YES","TRUE","1"},0)),"Y","N")))</f>
        <v/>
      </c>
      <c r="E524" s="21" t="str">
        <f>IF($A524="","",IF(ISNUMBER(MATCH(UPPER(IFERROR(INDEX(ImpData,ROW()-1,MATCH(Map_Expl,ImpHdr,0))&amp;"","")),{"Y","YES","TRUE","1"},0)),"Y","N"))</f>
        <v/>
      </c>
      <c r="F524" s="21" t="str">
        <f t="shared" si="83"/>
        <v/>
      </c>
      <c r="G524" s="21" t="str">
        <f t="shared" si="84"/>
        <v/>
      </c>
      <c r="H524" s="21" t="str">
        <f t="shared" si="85"/>
        <v/>
      </c>
      <c r="I524" s="25" t="str">
        <f t="shared" si="86"/>
        <v/>
      </c>
      <c r="J524" s="25" t="str">
        <f t="shared" si="87"/>
        <v/>
      </c>
      <c r="K524" s="21" t="str">
        <f t="shared" si="88"/>
        <v/>
      </c>
      <c r="L524" s="36" t="str">
        <f t="shared" si="89"/>
        <v/>
      </c>
    </row>
    <row r="525" spans="1:12" x14ac:dyDescent="0.3">
      <c r="A525" s="21" t="str">
        <f t="shared" si="80"/>
        <v/>
      </c>
      <c r="B525" s="21" t="str">
        <f t="shared" si="81"/>
        <v/>
      </c>
      <c r="C525" s="35" t="str">
        <f t="shared" si="82"/>
        <v/>
      </c>
      <c r="D525" s="21" t="str">
        <f>IF($A525="","",IF(COUNTIF(KEVList,$A525)&gt;0,"Y",IF(ISNUMBER(MATCH(UPPER(IFERROR(INDEX(ImpData,ROW()-1,MATCH(Map_KEV,ImpHdr,0))&amp;"","")),{"Y","YES","TRUE","1"},0)),"Y","N")))</f>
        <v/>
      </c>
      <c r="E525" s="21" t="str">
        <f>IF($A525="","",IF(ISNUMBER(MATCH(UPPER(IFERROR(INDEX(ImpData,ROW()-1,MATCH(Map_Expl,ImpHdr,0))&amp;"","")),{"Y","YES","TRUE","1"},0)),"Y","N"))</f>
        <v/>
      </c>
      <c r="F525" s="21" t="str">
        <f t="shared" si="83"/>
        <v/>
      </c>
      <c r="G525" s="21" t="str">
        <f t="shared" si="84"/>
        <v/>
      </c>
      <c r="H525" s="21" t="str">
        <f t="shared" si="85"/>
        <v/>
      </c>
      <c r="I525" s="25" t="str">
        <f t="shared" si="86"/>
        <v/>
      </c>
      <c r="J525" s="25" t="str">
        <f t="shared" si="87"/>
        <v/>
      </c>
      <c r="K525" s="21" t="str">
        <f t="shared" si="88"/>
        <v/>
      </c>
      <c r="L525" s="36" t="str">
        <f t="shared" si="89"/>
        <v/>
      </c>
    </row>
    <row r="526" spans="1:12" x14ac:dyDescent="0.3">
      <c r="A526" s="21" t="str">
        <f t="shared" si="80"/>
        <v/>
      </c>
      <c r="B526" s="21" t="str">
        <f t="shared" si="81"/>
        <v/>
      </c>
      <c r="C526" s="35" t="str">
        <f t="shared" si="82"/>
        <v/>
      </c>
      <c r="D526" s="21" t="str">
        <f>IF($A526="","",IF(COUNTIF(KEVList,$A526)&gt;0,"Y",IF(ISNUMBER(MATCH(UPPER(IFERROR(INDEX(ImpData,ROW()-1,MATCH(Map_KEV,ImpHdr,0))&amp;"","")),{"Y","YES","TRUE","1"},0)),"Y","N")))</f>
        <v/>
      </c>
      <c r="E526" s="21" t="str">
        <f>IF($A526="","",IF(ISNUMBER(MATCH(UPPER(IFERROR(INDEX(ImpData,ROW()-1,MATCH(Map_Expl,ImpHdr,0))&amp;"","")),{"Y","YES","TRUE","1"},0)),"Y","N"))</f>
        <v/>
      </c>
      <c r="F526" s="21" t="str">
        <f t="shared" si="83"/>
        <v/>
      </c>
      <c r="G526" s="21" t="str">
        <f t="shared" si="84"/>
        <v/>
      </c>
      <c r="H526" s="21" t="str">
        <f t="shared" si="85"/>
        <v/>
      </c>
      <c r="I526" s="25" t="str">
        <f t="shared" si="86"/>
        <v/>
      </c>
      <c r="J526" s="25" t="str">
        <f t="shared" si="87"/>
        <v/>
      </c>
      <c r="K526" s="21" t="str">
        <f t="shared" si="88"/>
        <v/>
      </c>
      <c r="L526" s="36" t="str">
        <f t="shared" si="89"/>
        <v/>
      </c>
    </row>
    <row r="527" spans="1:12" x14ac:dyDescent="0.3">
      <c r="A527" s="21" t="str">
        <f t="shared" si="80"/>
        <v/>
      </c>
      <c r="B527" s="21" t="str">
        <f t="shared" si="81"/>
        <v/>
      </c>
      <c r="C527" s="35" t="str">
        <f t="shared" si="82"/>
        <v/>
      </c>
      <c r="D527" s="21" t="str">
        <f>IF($A527="","",IF(COUNTIF(KEVList,$A527)&gt;0,"Y",IF(ISNUMBER(MATCH(UPPER(IFERROR(INDEX(ImpData,ROW()-1,MATCH(Map_KEV,ImpHdr,0))&amp;"","")),{"Y","YES","TRUE","1"},0)),"Y","N")))</f>
        <v/>
      </c>
      <c r="E527" s="21" t="str">
        <f>IF($A527="","",IF(ISNUMBER(MATCH(UPPER(IFERROR(INDEX(ImpData,ROW()-1,MATCH(Map_Expl,ImpHdr,0))&amp;"","")),{"Y","YES","TRUE","1"},0)),"Y","N"))</f>
        <v/>
      </c>
      <c r="F527" s="21" t="str">
        <f t="shared" si="83"/>
        <v/>
      </c>
      <c r="G527" s="21" t="str">
        <f t="shared" si="84"/>
        <v/>
      </c>
      <c r="H527" s="21" t="str">
        <f t="shared" si="85"/>
        <v/>
      </c>
      <c r="I527" s="25" t="str">
        <f t="shared" si="86"/>
        <v/>
      </c>
      <c r="J527" s="25" t="str">
        <f t="shared" si="87"/>
        <v/>
      </c>
      <c r="K527" s="21" t="str">
        <f t="shared" si="88"/>
        <v/>
      </c>
      <c r="L527" s="36" t="str">
        <f t="shared" si="89"/>
        <v/>
      </c>
    </row>
    <row r="528" spans="1:12" x14ac:dyDescent="0.3">
      <c r="A528" s="21" t="str">
        <f t="shared" si="80"/>
        <v/>
      </c>
      <c r="B528" s="21" t="str">
        <f t="shared" si="81"/>
        <v/>
      </c>
      <c r="C528" s="35" t="str">
        <f t="shared" si="82"/>
        <v/>
      </c>
      <c r="D528" s="21" t="str">
        <f>IF($A528="","",IF(COUNTIF(KEVList,$A528)&gt;0,"Y",IF(ISNUMBER(MATCH(UPPER(IFERROR(INDEX(ImpData,ROW()-1,MATCH(Map_KEV,ImpHdr,0))&amp;"","")),{"Y","YES","TRUE","1"},0)),"Y","N")))</f>
        <v/>
      </c>
      <c r="E528" s="21" t="str">
        <f>IF($A528="","",IF(ISNUMBER(MATCH(UPPER(IFERROR(INDEX(ImpData,ROW()-1,MATCH(Map_Expl,ImpHdr,0))&amp;"","")),{"Y","YES","TRUE","1"},0)),"Y","N"))</f>
        <v/>
      </c>
      <c r="F528" s="21" t="str">
        <f t="shared" si="83"/>
        <v/>
      </c>
      <c r="G528" s="21" t="str">
        <f t="shared" si="84"/>
        <v/>
      </c>
      <c r="H528" s="21" t="str">
        <f t="shared" si="85"/>
        <v/>
      </c>
      <c r="I528" s="25" t="str">
        <f t="shared" si="86"/>
        <v/>
      </c>
      <c r="J528" s="25" t="str">
        <f t="shared" si="87"/>
        <v/>
      </c>
      <c r="K528" s="21" t="str">
        <f t="shared" si="88"/>
        <v/>
      </c>
      <c r="L528" s="36" t="str">
        <f t="shared" si="89"/>
        <v/>
      </c>
    </row>
    <row r="529" spans="1:12" x14ac:dyDescent="0.3">
      <c r="A529" s="21" t="str">
        <f t="shared" si="80"/>
        <v/>
      </c>
      <c r="B529" s="21" t="str">
        <f t="shared" si="81"/>
        <v/>
      </c>
      <c r="C529" s="35" t="str">
        <f t="shared" si="82"/>
        <v/>
      </c>
      <c r="D529" s="21" t="str">
        <f>IF($A529="","",IF(COUNTIF(KEVList,$A529)&gt;0,"Y",IF(ISNUMBER(MATCH(UPPER(IFERROR(INDEX(ImpData,ROW()-1,MATCH(Map_KEV,ImpHdr,0))&amp;"","")),{"Y","YES","TRUE","1"},0)),"Y","N")))</f>
        <v/>
      </c>
      <c r="E529" s="21" t="str">
        <f>IF($A529="","",IF(ISNUMBER(MATCH(UPPER(IFERROR(INDEX(ImpData,ROW()-1,MATCH(Map_Expl,ImpHdr,0))&amp;"","")),{"Y","YES","TRUE","1"},0)),"Y","N"))</f>
        <v/>
      </c>
      <c r="F529" s="21" t="str">
        <f t="shared" si="83"/>
        <v/>
      </c>
      <c r="G529" s="21" t="str">
        <f t="shared" si="84"/>
        <v/>
      </c>
      <c r="H529" s="21" t="str">
        <f t="shared" si="85"/>
        <v/>
      </c>
      <c r="I529" s="25" t="str">
        <f t="shared" si="86"/>
        <v/>
      </c>
      <c r="J529" s="25" t="str">
        <f t="shared" si="87"/>
        <v/>
      </c>
      <c r="K529" s="21" t="str">
        <f t="shared" si="88"/>
        <v/>
      </c>
      <c r="L529" s="36" t="str">
        <f t="shared" si="89"/>
        <v/>
      </c>
    </row>
    <row r="530" spans="1:12" x14ac:dyDescent="0.3">
      <c r="A530" s="21" t="str">
        <f t="shared" si="80"/>
        <v/>
      </c>
      <c r="B530" s="21" t="str">
        <f t="shared" si="81"/>
        <v/>
      </c>
      <c r="C530" s="35" t="str">
        <f t="shared" si="82"/>
        <v/>
      </c>
      <c r="D530" s="21" t="str">
        <f>IF($A530="","",IF(COUNTIF(KEVList,$A530)&gt;0,"Y",IF(ISNUMBER(MATCH(UPPER(IFERROR(INDEX(ImpData,ROW()-1,MATCH(Map_KEV,ImpHdr,0))&amp;"","")),{"Y","YES","TRUE","1"},0)),"Y","N")))</f>
        <v/>
      </c>
      <c r="E530" s="21" t="str">
        <f>IF($A530="","",IF(ISNUMBER(MATCH(UPPER(IFERROR(INDEX(ImpData,ROW()-1,MATCH(Map_Expl,ImpHdr,0))&amp;"","")),{"Y","YES","TRUE","1"},0)),"Y","N"))</f>
        <v/>
      </c>
      <c r="F530" s="21" t="str">
        <f t="shared" si="83"/>
        <v/>
      </c>
      <c r="G530" s="21" t="str">
        <f t="shared" si="84"/>
        <v/>
      </c>
      <c r="H530" s="21" t="str">
        <f t="shared" si="85"/>
        <v/>
      </c>
      <c r="I530" s="25" t="str">
        <f t="shared" si="86"/>
        <v/>
      </c>
      <c r="J530" s="25" t="str">
        <f t="shared" si="87"/>
        <v/>
      </c>
      <c r="K530" s="21" t="str">
        <f t="shared" si="88"/>
        <v/>
      </c>
      <c r="L530" s="36" t="str">
        <f t="shared" si="89"/>
        <v/>
      </c>
    </row>
    <row r="531" spans="1:12" x14ac:dyDescent="0.3">
      <c r="A531" s="21" t="str">
        <f t="shared" si="80"/>
        <v/>
      </c>
      <c r="B531" s="21" t="str">
        <f t="shared" si="81"/>
        <v/>
      </c>
      <c r="C531" s="35" t="str">
        <f t="shared" si="82"/>
        <v/>
      </c>
      <c r="D531" s="21" t="str">
        <f>IF($A531="","",IF(COUNTIF(KEVList,$A531)&gt;0,"Y",IF(ISNUMBER(MATCH(UPPER(IFERROR(INDEX(ImpData,ROW()-1,MATCH(Map_KEV,ImpHdr,0))&amp;"","")),{"Y","YES","TRUE","1"},0)),"Y","N")))</f>
        <v/>
      </c>
      <c r="E531" s="21" t="str">
        <f>IF($A531="","",IF(ISNUMBER(MATCH(UPPER(IFERROR(INDEX(ImpData,ROW()-1,MATCH(Map_Expl,ImpHdr,0))&amp;"","")),{"Y","YES","TRUE","1"},0)),"Y","N"))</f>
        <v/>
      </c>
      <c r="F531" s="21" t="str">
        <f t="shared" si="83"/>
        <v/>
      </c>
      <c r="G531" s="21" t="str">
        <f t="shared" si="84"/>
        <v/>
      </c>
      <c r="H531" s="21" t="str">
        <f t="shared" si="85"/>
        <v/>
      </c>
      <c r="I531" s="25" t="str">
        <f t="shared" si="86"/>
        <v/>
      </c>
      <c r="J531" s="25" t="str">
        <f t="shared" si="87"/>
        <v/>
      </c>
      <c r="K531" s="21" t="str">
        <f t="shared" si="88"/>
        <v/>
      </c>
      <c r="L531" s="36" t="str">
        <f t="shared" si="89"/>
        <v/>
      </c>
    </row>
    <row r="532" spans="1:12" x14ac:dyDescent="0.3">
      <c r="A532" s="21" t="str">
        <f t="shared" si="80"/>
        <v/>
      </c>
      <c r="B532" s="21" t="str">
        <f t="shared" si="81"/>
        <v/>
      </c>
      <c r="C532" s="35" t="str">
        <f t="shared" si="82"/>
        <v/>
      </c>
      <c r="D532" s="21" t="str">
        <f>IF($A532="","",IF(COUNTIF(KEVList,$A532)&gt;0,"Y",IF(ISNUMBER(MATCH(UPPER(IFERROR(INDEX(ImpData,ROW()-1,MATCH(Map_KEV,ImpHdr,0))&amp;"","")),{"Y","YES","TRUE","1"},0)),"Y","N")))</f>
        <v/>
      </c>
      <c r="E532" s="21" t="str">
        <f>IF($A532="","",IF(ISNUMBER(MATCH(UPPER(IFERROR(INDEX(ImpData,ROW()-1,MATCH(Map_Expl,ImpHdr,0))&amp;"","")),{"Y","YES","TRUE","1"},0)),"Y","N"))</f>
        <v/>
      </c>
      <c r="F532" s="21" t="str">
        <f t="shared" si="83"/>
        <v/>
      </c>
      <c r="G532" s="21" t="str">
        <f t="shared" si="84"/>
        <v/>
      </c>
      <c r="H532" s="21" t="str">
        <f t="shared" si="85"/>
        <v/>
      </c>
      <c r="I532" s="25" t="str">
        <f t="shared" si="86"/>
        <v/>
      </c>
      <c r="J532" s="25" t="str">
        <f t="shared" si="87"/>
        <v/>
      </c>
      <c r="K532" s="21" t="str">
        <f t="shared" si="88"/>
        <v/>
      </c>
      <c r="L532" s="36" t="str">
        <f t="shared" si="89"/>
        <v/>
      </c>
    </row>
    <row r="533" spans="1:12" x14ac:dyDescent="0.3">
      <c r="A533" s="21" t="str">
        <f t="shared" si="80"/>
        <v/>
      </c>
      <c r="B533" s="21" t="str">
        <f t="shared" si="81"/>
        <v/>
      </c>
      <c r="C533" s="35" t="str">
        <f t="shared" si="82"/>
        <v/>
      </c>
      <c r="D533" s="21" t="str">
        <f>IF($A533="","",IF(COUNTIF(KEVList,$A533)&gt;0,"Y",IF(ISNUMBER(MATCH(UPPER(IFERROR(INDEX(ImpData,ROW()-1,MATCH(Map_KEV,ImpHdr,0))&amp;"","")),{"Y","YES","TRUE","1"},0)),"Y","N")))</f>
        <v/>
      </c>
      <c r="E533" s="21" t="str">
        <f>IF($A533="","",IF(ISNUMBER(MATCH(UPPER(IFERROR(INDEX(ImpData,ROW()-1,MATCH(Map_Expl,ImpHdr,0))&amp;"","")),{"Y","YES","TRUE","1"},0)),"Y","N"))</f>
        <v/>
      </c>
      <c r="F533" s="21" t="str">
        <f t="shared" si="83"/>
        <v/>
      </c>
      <c r="G533" s="21" t="str">
        <f t="shared" si="84"/>
        <v/>
      </c>
      <c r="H533" s="21" t="str">
        <f t="shared" si="85"/>
        <v/>
      </c>
      <c r="I533" s="25" t="str">
        <f t="shared" si="86"/>
        <v/>
      </c>
      <c r="J533" s="25" t="str">
        <f t="shared" si="87"/>
        <v/>
      </c>
      <c r="K533" s="21" t="str">
        <f t="shared" si="88"/>
        <v/>
      </c>
      <c r="L533" s="36" t="str">
        <f t="shared" si="89"/>
        <v/>
      </c>
    </row>
    <row r="534" spans="1:12" x14ac:dyDescent="0.3">
      <c r="A534" s="21" t="str">
        <f t="shared" si="80"/>
        <v/>
      </c>
      <c r="B534" s="21" t="str">
        <f t="shared" si="81"/>
        <v/>
      </c>
      <c r="C534" s="35" t="str">
        <f t="shared" si="82"/>
        <v/>
      </c>
      <c r="D534" s="21" t="str">
        <f>IF($A534="","",IF(COUNTIF(KEVList,$A534)&gt;0,"Y",IF(ISNUMBER(MATCH(UPPER(IFERROR(INDEX(ImpData,ROW()-1,MATCH(Map_KEV,ImpHdr,0))&amp;"","")),{"Y","YES","TRUE","1"},0)),"Y","N")))</f>
        <v/>
      </c>
      <c r="E534" s="21" t="str">
        <f>IF($A534="","",IF(ISNUMBER(MATCH(UPPER(IFERROR(INDEX(ImpData,ROW()-1,MATCH(Map_Expl,ImpHdr,0))&amp;"","")),{"Y","YES","TRUE","1"},0)),"Y","N"))</f>
        <v/>
      </c>
      <c r="F534" s="21" t="str">
        <f t="shared" si="83"/>
        <v/>
      </c>
      <c r="G534" s="21" t="str">
        <f t="shared" si="84"/>
        <v/>
      </c>
      <c r="H534" s="21" t="str">
        <f t="shared" si="85"/>
        <v/>
      </c>
      <c r="I534" s="25" t="str">
        <f t="shared" si="86"/>
        <v/>
      </c>
      <c r="J534" s="25" t="str">
        <f t="shared" si="87"/>
        <v/>
      </c>
      <c r="K534" s="21" t="str">
        <f t="shared" si="88"/>
        <v/>
      </c>
      <c r="L534" s="36" t="str">
        <f t="shared" si="89"/>
        <v/>
      </c>
    </row>
    <row r="535" spans="1:12" x14ac:dyDescent="0.3">
      <c r="A535" s="21" t="str">
        <f t="shared" si="80"/>
        <v/>
      </c>
      <c r="B535" s="21" t="str">
        <f t="shared" si="81"/>
        <v/>
      </c>
      <c r="C535" s="35" t="str">
        <f t="shared" si="82"/>
        <v/>
      </c>
      <c r="D535" s="21" t="str">
        <f>IF($A535="","",IF(COUNTIF(KEVList,$A535)&gt;0,"Y",IF(ISNUMBER(MATCH(UPPER(IFERROR(INDEX(ImpData,ROW()-1,MATCH(Map_KEV,ImpHdr,0))&amp;"","")),{"Y","YES","TRUE","1"},0)),"Y","N")))</f>
        <v/>
      </c>
      <c r="E535" s="21" t="str">
        <f>IF($A535="","",IF(ISNUMBER(MATCH(UPPER(IFERROR(INDEX(ImpData,ROW()-1,MATCH(Map_Expl,ImpHdr,0))&amp;"","")),{"Y","YES","TRUE","1"},0)),"Y","N"))</f>
        <v/>
      </c>
      <c r="F535" s="21" t="str">
        <f t="shared" si="83"/>
        <v/>
      </c>
      <c r="G535" s="21" t="str">
        <f t="shared" si="84"/>
        <v/>
      </c>
      <c r="H535" s="21" t="str">
        <f t="shared" si="85"/>
        <v/>
      </c>
      <c r="I535" s="25" t="str">
        <f t="shared" si="86"/>
        <v/>
      </c>
      <c r="J535" s="25" t="str">
        <f t="shared" si="87"/>
        <v/>
      </c>
      <c r="K535" s="21" t="str">
        <f t="shared" si="88"/>
        <v/>
      </c>
      <c r="L535" s="36" t="str">
        <f t="shared" si="89"/>
        <v/>
      </c>
    </row>
    <row r="536" spans="1:12" x14ac:dyDescent="0.3">
      <c r="A536" s="21" t="str">
        <f t="shared" si="80"/>
        <v/>
      </c>
      <c r="B536" s="21" t="str">
        <f t="shared" si="81"/>
        <v/>
      </c>
      <c r="C536" s="35" t="str">
        <f t="shared" si="82"/>
        <v/>
      </c>
      <c r="D536" s="21" t="str">
        <f>IF($A536="","",IF(COUNTIF(KEVList,$A536)&gt;0,"Y",IF(ISNUMBER(MATCH(UPPER(IFERROR(INDEX(ImpData,ROW()-1,MATCH(Map_KEV,ImpHdr,0))&amp;"","")),{"Y","YES","TRUE","1"},0)),"Y","N")))</f>
        <v/>
      </c>
      <c r="E536" s="21" t="str">
        <f>IF($A536="","",IF(ISNUMBER(MATCH(UPPER(IFERROR(INDEX(ImpData,ROW()-1,MATCH(Map_Expl,ImpHdr,0))&amp;"","")),{"Y","YES","TRUE","1"},0)),"Y","N"))</f>
        <v/>
      </c>
      <c r="F536" s="21" t="str">
        <f t="shared" si="83"/>
        <v/>
      </c>
      <c r="G536" s="21" t="str">
        <f t="shared" si="84"/>
        <v/>
      </c>
      <c r="H536" s="21" t="str">
        <f t="shared" si="85"/>
        <v/>
      </c>
      <c r="I536" s="25" t="str">
        <f t="shared" si="86"/>
        <v/>
      </c>
      <c r="J536" s="25" t="str">
        <f t="shared" si="87"/>
        <v/>
      </c>
      <c r="K536" s="21" t="str">
        <f t="shared" si="88"/>
        <v/>
      </c>
      <c r="L536" s="36" t="str">
        <f t="shared" si="89"/>
        <v/>
      </c>
    </row>
    <row r="537" spans="1:12" x14ac:dyDescent="0.3">
      <c r="A537" s="21" t="str">
        <f t="shared" si="80"/>
        <v/>
      </c>
      <c r="B537" s="21" t="str">
        <f t="shared" si="81"/>
        <v/>
      </c>
      <c r="C537" s="35" t="str">
        <f t="shared" si="82"/>
        <v/>
      </c>
      <c r="D537" s="21" t="str">
        <f>IF($A537="","",IF(COUNTIF(KEVList,$A537)&gt;0,"Y",IF(ISNUMBER(MATCH(UPPER(IFERROR(INDEX(ImpData,ROW()-1,MATCH(Map_KEV,ImpHdr,0))&amp;"","")),{"Y","YES","TRUE","1"},0)),"Y","N")))</f>
        <v/>
      </c>
      <c r="E537" s="21" t="str">
        <f>IF($A537="","",IF(ISNUMBER(MATCH(UPPER(IFERROR(INDEX(ImpData,ROW()-1,MATCH(Map_Expl,ImpHdr,0))&amp;"","")),{"Y","YES","TRUE","1"},0)),"Y","N"))</f>
        <v/>
      </c>
      <c r="F537" s="21" t="str">
        <f t="shared" si="83"/>
        <v/>
      </c>
      <c r="G537" s="21" t="str">
        <f t="shared" si="84"/>
        <v/>
      </c>
      <c r="H537" s="21" t="str">
        <f t="shared" si="85"/>
        <v/>
      </c>
      <c r="I537" s="25" t="str">
        <f t="shared" si="86"/>
        <v/>
      </c>
      <c r="J537" s="25" t="str">
        <f t="shared" si="87"/>
        <v/>
      </c>
      <c r="K537" s="21" t="str">
        <f t="shared" si="88"/>
        <v/>
      </c>
      <c r="L537" s="36" t="str">
        <f t="shared" si="89"/>
        <v/>
      </c>
    </row>
    <row r="538" spans="1:12" x14ac:dyDescent="0.3">
      <c r="A538" s="21" t="str">
        <f t="shared" si="80"/>
        <v/>
      </c>
      <c r="B538" s="21" t="str">
        <f t="shared" si="81"/>
        <v/>
      </c>
      <c r="C538" s="35" t="str">
        <f t="shared" si="82"/>
        <v/>
      </c>
      <c r="D538" s="21" t="str">
        <f>IF($A538="","",IF(COUNTIF(KEVList,$A538)&gt;0,"Y",IF(ISNUMBER(MATCH(UPPER(IFERROR(INDEX(ImpData,ROW()-1,MATCH(Map_KEV,ImpHdr,0))&amp;"","")),{"Y","YES","TRUE","1"},0)),"Y","N")))</f>
        <v/>
      </c>
      <c r="E538" s="21" t="str">
        <f>IF($A538="","",IF(ISNUMBER(MATCH(UPPER(IFERROR(INDEX(ImpData,ROW()-1,MATCH(Map_Expl,ImpHdr,0))&amp;"","")),{"Y","YES","TRUE","1"},0)),"Y","N"))</f>
        <v/>
      </c>
      <c r="F538" s="21" t="str">
        <f t="shared" si="83"/>
        <v/>
      </c>
      <c r="G538" s="21" t="str">
        <f t="shared" si="84"/>
        <v/>
      </c>
      <c r="H538" s="21" t="str">
        <f t="shared" si="85"/>
        <v/>
      </c>
      <c r="I538" s="25" t="str">
        <f t="shared" si="86"/>
        <v/>
      </c>
      <c r="J538" s="25" t="str">
        <f t="shared" si="87"/>
        <v/>
      </c>
      <c r="K538" s="21" t="str">
        <f t="shared" si="88"/>
        <v/>
      </c>
      <c r="L538" s="36" t="str">
        <f t="shared" si="89"/>
        <v/>
      </c>
    </row>
    <row r="539" spans="1:12" x14ac:dyDescent="0.3">
      <c r="A539" s="21" t="str">
        <f t="shared" si="80"/>
        <v/>
      </c>
      <c r="B539" s="21" t="str">
        <f t="shared" si="81"/>
        <v/>
      </c>
      <c r="C539" s="35" t="str">
        <f t="shared" si="82"/>
        <v/>
      </c>
      <c r="D539" s="21" t="str">
        <f>IF($A539="","",IF(COUNTIF(KEVList,$A539)&gt;0,"Y",IF(ISNUMBER(MATCH(UPPER(IFERROR(INDEX(ImpData,ROW()-1,MATCH(Map_KEV,ImpHdr,0))&amp;"","")),{"Y","YES","TRUE","1"},0)),"Y","N")))</f>
        <v/>
      </c>
      <c r="E539" s="21" t="str">
        <f>IF($A539="","",IF(ISNUMBER(MATCH(UPPER(IFERROR(INDEX(ImpData,ROW()-1,MATCH(Map_Expl,ImpHdr,0))&amp;"","")),{"Y","YES","TRUE","1"},0)),"Y","N"))</f>
        <v/>
      </c>
      <c r="F539" s="21" t="str">
        <f t="shared" si="83"/>
        <v/>
      </c>
      <c r="G539" s="21" t="str">
        <f t="shared" si="84"/>
        <v/>
      </c>
      <c r="H539" s="21" t="str">
        <f t="shared" si="85"/>
        <v/>
      </c>
      <c r="I539" s="25" t="str">
        <f t="shared" si="86"/>
        <v/>
      </c>
      <c r="J539" s="25" t="str">
        <f t="shared" si="87"/>
        <v/>
      </c>
      <c r="K539" s="21" t="str">
        <f t="shared" si="88"/>
        <v/>
      </c>
      <c r="L539" s="36" t="str">
        <f t="shared" si="89"/>
        <v/>
      </c>
    </row>
    <row r="540" spans="1:12" x14ac:dyDescent="0.3">
      <c r="A540" s="21" t="str">
        <f t="shared" si="80"/>
        <v/>
      </c>
      <c r="B540" s="21" t="str">
        <f t="shared" si="81"/>
        <v/>
      </c>
      <c r="C540" s="35" t="str">
        <f t="shared" si="82"/>
        <v/>
      </c>
      <c r="D540" s="21" t="str">
        <f>IF($A540="","",IF(COUNTIF(KEVList,$A540)&gt;0,"Y",IF(ISNUMBER(MATCH(UPPER(IFERROR(INDEX(ImpData,ROW()-1,MATCH(Map_KEV,ImpHdr,0))&amp;"","")),{"Y","YES","TRUE","1"},0)),"Y","N")))</f>
        <v/>
      </c>
      <c r="E540" s="21" t="str">
        <f>IF($A540="","",IF(ISNUMBER(MATCH(UPPER(IFERROR(INDEX(ImpData,ROW()-1,MATCH(Map_Expl,ImpHdr,0))&amp;"","")),{"Y","YES","TRUE","1"},0)),"Y","N"))</f>
        <v/>
      </c>
      <c r="F540" s="21" t="str">
        <f t="shared" si="83"/>
        <v/>
      </c>
      <c r="G540" s="21" t="str">
        <f t="shared" si="84"/>
        <v/>
      </c>
      <c r="H540" s="21" t="str">
        <f t="shared" si="85"/>
        <v/>
      </c>
      <c r="I540" s="25" t="str">
        <f t="shared" si="86"/>
        <v/>
      </c>
      <c r="J540" s="25" t="str">
        <f t="shared" si="87"/>
        <v/>
      </c>
      <c r="K540" s="21" t="str">
        <f t="shared" si="88"/>
        <v/>
      </c>
      <c r="L540" s="36" t="str">
        <f t="shared" si="89"/>
        <v/>
      </c>
    </row>
    <row r="541" spans="1:12" x14ac:dyDescent="0.3">
      <c r="A541" s="21" t="str">
        <f t="shared" si="80"/>
        <v/>
      </c>
      <c r="B541" s="21" t="str">
        <f t="shared" si="81"/>
        <v/>
      </c>
      <c r="C541" s="35" t="str">
        <f t="shared" si="82"/>
        <v/>
      </c>
      <c r="D541" s="21" t="str">
        <f>IF($A541="","",IF(COUNTIF(KEVList,$A541)&gt;0,"Y",IF(ISNUMBER(MATCH(UPPER(IFERROR(INDEX(ImpData,ROW()-1,MATCH(Map_KEV,ImpHdr,0))&amp;"","")),{"Y","YES","TRUE","1"},0)),"Y","N")))</f>
        <v/>
      </c>
      <c r="E541" s="21" t="str">
        <f>IF($A541="","",IF(ISNUMBER(MATCH(UPPER(IFERROR(INDEX(ImpData,ROW()-1,MATCH(Map_Expl,ImpHdr,0))&amp;"","")),{"Y","YES","TRUE","1"},0)),"Y","N"))</f>
        <v/>
      </c>
      <c r="F541" s="21" t="str">
        <f t="shared" si="83"/>
        <v/>
      </c>
      <c r="G541" s="21" t="str">
        <f t="shared" si="84"/>
        <v/>
      </c>
      <c r="H541" s="21" t="str">
        <f t="shared" si="85"/>
        <v/>
      </c>
      <c r="I541" s="25" t="str">
        <f t="shared" si="86"/>
        <v/>
      </c>
      <c r="J541" s="25" t="str">
        <f t="shared" si="87"/>
        <v/>
      </c>
      <c r="K541" s="21" t="str">
        <f t="shared" si="88"/>
        <v/>
      </c>
      <c r="L541" s="36" t="str">
        <f t="shared" si="89"/>
        <v/>
      </c>
    </row>
    <row r="542" spans="1:12" x14ac:dyDescent="0.3">
      <c r="A542" s="21" t="str">
        <f t="shared" si="80"/>
        <v/>
      </c>
      <c r="B542" s="21" t="str">
        <f t="shared" si="81"/>
        <v/>
      </c>
      <c r="C542" s="35" t="str">
        <f t="shared" si="82"/>
        <v/>
      </c>
      <c r="D542" s="21" t="str">
        <f>IF($A542="","",IF(COUNTIF(KEVList,$A542)&gt;0,"Y",IF(ISNUMBER(MATCH(UPPER(IFERROR(INDEX(ImpData,ROW()-1,MATCH(Map_KEV,ImpHdr,0))&amp;"","")),{"Y","YES","TRUE","1"},0)),"Y","N")))</f>
        <v/>
      </c>
      <c r="E542" s="21" t="str">
        <f>IF($A542="","",IF(ISNUMBER(MATCH(UPPER(IFERROR(INDEX(ImpData,ROW()-1,MATCH(Map_Expl,ImpHdr,0))&amp;"","")),{"Y","YES","TRUE","1"},0)),"Y","N"))</f>
        <v/>
      </c>
      <c r="F542" s="21" t="str">
        <f t="shared" si="83"/>
        <v/>
      </c>
      <c r="G542" s="21" t="str">
        <f t="shared" si="84"/>
        <v/>
      </c>
      <c r="H542" s="21" t="str">
        <f t="shared" si="85"/>
        <v/>
      </c>
      <c r="I542" s="25" t="str">
        <f t="shared" si="86"/>
        <v/>
      </c>
      <c r="J542" s="25" t="str">
        <f t="shared" si="87"/>
        <v/>
      </c>
      <c r="K542" s="21" t="str">
        <f t="shared" si="88"/>
        <v/>
      </c>
      <c r="L542" s="36" t="str">
        <f t="shared" si="89"/>
        <v/>
      </c>
    </row>
    <row r="543" spans="1:12" x14ac:dyDescent="0.3">
      <c r="A543" s="21" t="str">
        <f t="shared" si="80"/>
        <v/>
      </c>
      <c r="B543" s="21" t="str">
        <f t="shared" si="81"/>
        <v/>
      </c>
      <c r="C543" s="35" t="str">
        <f t="shared" si="82"/>
        <v/>
      </c>
      <c r="D543" s="21" t="str">
        <f>IF($A543="","",IF(COUNTIF(KEVList,$A543)&gt;0,"Y",IF(ISNUMBER(MATCH(UPPER(IFERROR(INDEX(ImpData,ROW()-1,MATCH(Map_KEV,ImpHdr,0))&amp;"","")),{"Y","YES","TRUE","1"},0)),"Y","N")))</f>
        <v/>
      </c>
      <c r="E543" s="21" t="str">
        <f>IF($A543="","",IF(ISNUMBER(MATCH(UPPER(IFERROR(INDEX(ImpData,ROW()-1,MATCH(Map_Expl,ImpHdr,0))&amp;"","")),{"Y","YES","TRUE","1"},0)),"Y","N"))</f>
        <v/>
      </c>
      <c r="F543" s="21" t="str">
        <f t="shared" si="83"/>
        <v/>
      </c>
      <c r="G543" s="21" t="str">
        <f t="shared" si="84"/>
        <v/>
      </c>
      <c r="H543" s="21" t="str">
        <f t="shared" si="85"/>
        <v/>
      </c>
      <c r="I543" s="25" t="str">
        <f t="shared" si="86"/>
        <v/>
      </c>
      <c r="J543" s="25" t="str">
        <f t="shared" si="87"/>
        <v/>
      </c>
      <c r="K543" s="21" t="str">
        <f t="shared" si="88"/>
        <v/>
      </c>
      <c r="L543" s="36" t="str">
        <f t="shared" si="89"/>
        <v/>
      </c>
    </row>
    <row r="544" spans="1:12" x14ac:dyDescent="0.3">
      <c r="A544" s="21" t="str">
        <f t="shared" si="80"/>
        <v/>
      </c>
      <c r="B544" s="21" t="str">
        <f t="shared" si="81"/>
        <v/>
      </c>
      <c r="C544" s="35" t="str">
        <f t="shared" si="82"/>
        <v/>
      </c>
      <c r="D544" s="21" t="str">
        <f>IF($A544="","",IF(COUNTIF(KEVList,$A544)&gt;0,"Y",IF(ISNUMBER(MATCH(UPPER(IFERROR(INDEX(ImpData,ROW()-1,MATCH(Map_KEV,ImpHdr,0))&amp;"","")),{"Y","YES","TRUE","1"},0)),"Y","N")))</f>
        <v/>
      </c>
      <c r="E544" s="21" t="str">
        <f>IF($A544="","",IF(ISNUMBER(MATCH(UPPER(IFERROR(INDEX(ImpData,ROW()-1,MATCH(Map_Expl,ImpHdr,0))&amp;"","")),{"Y","YES","TRUE","1"},0)),"Y","N"))</f>
        <v/>
      </c>
      <c r="F544" s="21" t="str">
        <f t="shared" si="83"/>
        <v/>
      </c>
      <c r="G544" s="21" t="str">
        <f t="shared" si="84"/>
        <v/>
      </c>
      <c r="H544" s="21" t="str">
        <f t="shared" si="85"/>
        <v/>
      </c>
      <c r="I544" s="25" t="str">
        <f t="shared" si="86"/>
        <v/>
      </c>
      <c r="J544" s="25" t="str">
        <f t="shared" si="87"/>
        <v/>
      </c>
      <c r="K544" s="21" t="str">
        <f t="shared" si="88"/>
        <v/>
      </c>
      <c r="L544" s="36" t="str">
        <f t="shared" si="89"/>
        <v/>
      </c>
    </row>
    <row r="545" spans="1:12" x14ac:dyDescent="0.3">
      <c r="A545" s="21" t="str">
        <f t="shared" si="80"/>
        <v/>
      </c>
      <c r="B545" s="21" t="str">
        <f t="shared" si="81"/>
        <v/>
      </c>
      <c r="C545" s="35" t="str">
        <f t="shared" si="82"/>
        <v/>
      </c>
      <c r="D545" s="21" t="str">
        <f>IF($A545="","",IF(COUNTIF(KEVList,$A545)&gt;0,"Y",IF(ISNUMBER(MATCH(UPPER(IFERROR(INDEX(ImpData,ROW()-1,MATCH(Map_KEV,ImpHdr,0))&amp;"","")),{"Y","YES","TRUE","1"},0)),"Y","N")))</f>
        <v/>
      </c>
      <c r="E545" s="21" t="str">
        <f>IF($A545="","",IF(ISNUMBER(MATCH(UPPER(IFERROR(INDEX(ImpData,ROW()-1,MATCH(Map_Expl,ImpHdr,0))&amp;"","")),{"Y","YES","TRUE","1"},0)),"Y","N"))</f>
        <v/>
      </c>
      <c r="F545" s="21" t="str">
        <f t="shared" si="83"/>
        <v/>
      </c>
      <c r="G545" s="21" t="str">
        <f t="shared" si="84"/>
        <v/>
      </c>
      <c r="H545" s="21" t="str">
        <f t="shared" si="85"/>
        <v/>
      </c>
      <c r="I545" s="25" t="str">
        <f t="shared" si="86"/>
        <v/>
      </c>
      <c r="J545" s="25" t="str">
        <f t="shared" si="87"/>
        <v/>
      </c>
      <c r="K545" s="21" t="str">
        <f t="shared" si="88"/>
        <v/>
      </c>
      <c r="L545" s="36" t="str">
        <f t="shared" si="89"/>
        <v/>
      </c>
    </row>
    <row r="546" spans="1:12" x14ac:dyDescent="0.3">
      <c r="A546" s="21" t="str">
        <f t="shared" si="80"/>
        <v/>
      </c>
      <c r="B546" s="21" t="str">
        <f t="shared" si="81"/>
        <v/>
      </c>
      <c r="C546" s="35" t="str">
        <f t="shared" si="82"/>
        <v/>
      </c>
      <c r="D546" s="21" t="str">
        <f>IF($A546="","",IF(COUNTIF(KEVList,$A546)&gt;0,"Y",IF(ISNUMBER(MATCH(UPPER(IFERROR(INDEX(ImpData,ROW()-1,MATCH(Map_KEV,ImpHdr,0))&amp;"","")),{"Y","YES","TRUE","1"},0)),"Y","N")))</f>
        <v/>
      </c>
      <c r="E546" s="21" t="str">
        <f>IF($A546="","",IF(ISNUMBER(MATCH(UPPER(IFERROR(INDEX(ImpData,ROW()-1,MATCH(Map_Expl,ImpHdr,0))&amp;"","")),{"Y","YES","TRUE","1"},0)),"Y","N"))</f>
        <v/>
      </c>
      <c r="F546" s="21" t="str">
        <f t="shared" si="83"/>
        <v/>
      </c>
      <c r="G546" s="21" t="str">
        <f t="shared" si="84"/>
        <v/>
      </c>
      <c r="H546" s="21" t="str">
        <f t="shared" si="85"/>
        <v/>
      </c>
      <c r="I546" s="25" t="str">
        <f t="shared" si="86"/>
        <v/>
      </c>
      <c r="J546" s="25" t="str">
        <f t="shared" si="87"/>
        <v/>
      </c>
      <c r="K546" s="21" t="str">
        <f t="shared" si="88"/>
        <v/>
      </c>
      <c r="L546" s="36" t="str">
        <f t="shared" si="89"/>
        <v/>
      </c>
    </row>
    <row r="547" spans="1:12" x14ac:dyDescent="0.3">
      <c r="A547" s="21" t="str">
        <f t="shared" si="80"/>
        <v/>
      </c>
      <c r="B547" s="21" t="str">
        <f t="shared" si="81"/>
        <v/>
      </c>
      <c r="C547" s="35" t="str">
        <f t="shared" si="82"/>
        <v/>
      </c>
      <c r="D547" s="21" t="str">
        <f>IF($A547="","",IF(COUNTIF(KEVList,$A547)&gt;0,"Y",IF(ISNUMBER(MATCH(UPPER(IFERROR(INDEX(ImpData,ROW()-1,MATCH(Map_KEV,ImpHdr,0))&amp;"","")),{"Y","YES","TRUE","1"},0)),"Y","N")))</f>
        <v/>
      </c>
      <c r="E547" s="21" t="str">
        <f>IF($A547="","",IF(ISNUMBER(MATCH(UPPER(IFERROR(INDEX(ImpData,ROW()-1,MATCH(Map_Expl,ImpHdr,0))&amp;"","")),{"Y","YES","TRUE","1"},0)),"Y","N"))</f>
        <v/>
      </c>
      <c r="F547" s="21" t="str">
        <f t="shared" si="83"/>
        <v/>
      </c>
      <c r="G547" s="21" t="str">
        <f t="shared" si="84"/>
        <v/>
      </c>
      <c r="H547" s="21" t="str">
        <f t="shared" si="85"/>
        <v/>
      </c>
      <c r="I547" s="25" t="str">
        <f t="shared" si="86"/>
        <v/>
      </c>
      <c r="J547" s="25" t="str">
        <f t="shared" si="87"/>
        <v/>
      </c>
      <c r="K547" s="21" t="str">
        <f t="shared" si="88"/>
        <v/>
      </c>
      <c r="L547" s="36" t="str">
        <f t="shared" si="89"/>
        <v/>
      </c>
    </row>
    <row r="548" spans="1:12" x14ac:dyDescent="0.3">
      <c r="A548" s="21" t="str">
        <f t="shared" si="80"/>
        <v/>
      </c>
      <c r="B548" s="21" t="str">
        <f t="shared" si="81"/>
        <v/>
      </c>
      <c r="C548" s="35" t="str">
        <f t="shared" si="82"/>
        <v/>
      </c>
      <c r="D548" s="21" t="str">
        <f>IF($A548="","",IF(COUNTIF(KEVList,$A548)&gt;0,"Y",IF(ISNUMBER(MATCH(UPPER(IFERROR(INDEX(ImpData,ROW()-1,MATCH(Map_KEV,ImpHdr,0))&amp;"","")),{"Y","YES","TRUE","1"},0)),"Y","N")))</f>
        <v/>
      </c>
      <c r="E548" s="21" t="str">
        <f>IF($A548="","",IF(ISNUMBER(MATCH(UPPER(IFERROR(INDEX(ImpData,ROW()-1,MATCH(Map_Expl,ImpHdr,0))&amp;"","")),{"Y","YES","TRUE","1"},0)),"Y","N"))</f>
        <v/>
      </c>
      <c r="F548" s="21" t="str">
        <f t="shared" si="83"/>
        <v/>
      </c>
      <c r="G548" s="21" t="str">
        <f t="shared" si="84"/>
        <v/>
      </c>
      <c r="H548" s="21" t="str">
        <f t="shared" si="85"/>
        <v/>
      </c>
      <c r="I548" s="25" t="str">
        <f t="shared" si="86"/>
        <v/>
      </c>
      <c r="J548" s="25" t="str">
        <f t="shared" si="87"/>
        <v/>
      </c>
      <c r="K548" s="21" t="str">
        <f t="shared" si="88"/>
        <v/>
      </c>
      <c r="L548" s="36" t="str">
        <f t="shared" si="89"/>
        <v/>
      </c>
    </row>
    <row r="549" spans="1:12" x14ac:dyDescent="0.3">
      <c r="A549" s="21" t="str">
        <f t="shared" si="80"/>
        <v/>
      </c>
      <c r="B549" s="21" t="str">
        <f t="shared" si="81"/>
        <v/>
      </c>
      <c r="C549" s="35" t="str">
        <f t="shared" si="82"/>
        <v/>
      </c>
      <c r="D549" s="21" t="str">
        <f>IF($A549="","",IF(COUNTIF(KEVList,$A549)&gt;0,"Y",IF(ISNUMBER(MATCH(UPPER(IFERROR(INDEX(ImpData,ROW()-1,MATCH(Map_KEV,ImpHdr,0))&amp;"","")),{"Y","YES","TRUE","1"},0)),"Y","N")))</f>
        <v/>
      </c>
      <c r="E549" s="21" t="str">
        <f>IF($A549="","",IF(ISNUMBER(MATCH(UPPER(IFERROR(INDEX(ImpData,ROW()-1,MATCH(Map_Expl,ImpHdr,0))&amp;"","")),{"Y","YES","TRUE","1"},0)),"Y","N"))</f>
        <v/>
      </c>
      <c r="F549" s="21" t="str">
        <f t="shared" si="83"/>
        <v/>
      </c>
      <c r="G549" s="21" t="str">
        <f t="shared" si="84"/>
        <v/>
      </c>
      <c r="H549" s="21" t="str">
        <f t="shared" si="85"/>
        <v/>
      </c>
      <c r="I549" s="25" t="str">
        <f t="shared" si="86"/>
        <v/>
      </c>
      <c r="J549" s="25" t="str">
        <f t="shared" si="87"/>
        <v/>
      </c>
      <c r="K549" s="21" t="str">
        <f t="shared" si="88"/>
        <v/>
      </c>
      <c r="L549" s="36" t="str">
        <f t="shared" si="89"/>
        <v/>
      </c>
    </row>
    <row r="550" spans="1:12" x14ac:dyDescent="0.3">
      <c r="A550" s="21" t="str">
        <f t="shared" si="80"/>
        <v/>
      </c>
      <c r="B550" s="21" t="str">
        <f t="shared" si="81"/>
        <v/>
      </c>
      <c r="C550" s="35" t="str">
        <f t="shared" si="82"/>
        <v/>
      </c>
      <c r="D550" s="21" t="str">
        <f>IF($A550="","",IF(COUNTIF(KEVList,$A550)&gt;0,"Y",IF(ISNUMBER(MATCH(UPPER(IFERROR(INDEX(ImpData,ROW()-1,MATCH(Map_KEV,ImpHdr,0))&amp;"","")),{"Y","YES","TRUE","1"},0)),"Y","N")))</f>
        <v/>
      </c>
      <c r="E550" s="21" t="str">
        <f>IF($A550="","",IF(ISNUMBER(MATCH(UPPER(IFERROR(INDEX(ImpData,ROW()-1,MATCH(Map_Expl,ImpHdr,0))&amp;"","")),{"Y","YES","TRUE","1"},0)),"Y","N"))</f>
        <v/>
      </c>
      <c r="F550" s="21" t="str">
        <f t="shared" si="83"/>
        <v/>
      </c>
      <c r="G550" s="21" t="str">
        <f t="shared" si="84"/>
        <v/>
      </c>
      <c r="H550" s="21" t="str">
        <f t="shared" si="85"/>
        <v/>
      </c>
      <c r="I550" s="25" t="str">
        <f t="shared" si="86"/>
        <v/>
      </c>
      <c r="J550" s="25" t="str">
        <f t="shared" si="87"/>
        <v/>
      </c>
      <c r="K550" s="21" t="str">
        <f t="shared" si="88"/>
        <v/>
      </c>
      <c r="L550" s="36" t="str">
        <f t="shared" si="89"/>
        <v/>
      </c>
    </row>
    <row r="551" spans="1:12" x14ac:dyDescent="0.3">
      <c r="A551" s="21" t="str">
        <f t="shared" si="80"/>
        <v/>
      </c>
      <c r="B551" s="21" t="str">
        <f t="shared" si="81"/>
        <v/>
      </c>
      <c r="C551" s="35" t="str">
        <f t="shared" si="82"/>
        <v/>
      </c>
      <c r="D551" s="21" t="str">
        <f>IF($A551="","",IF(COUNTIF(KEVList,$A551)&gt;0,"Y",IF(ISNUMBER(MATCH(UPPER(IFERROR(INDEX(ImpData,ROW()-1,MATCH(Map_KEV,ImpHdr,0))&amp;"","")),{"Y","YES","TRUE","1"},0)),"Y","N")))</f>
        <v/>
      </c>
      <c r="E551" s="21" t="str">
        <f>IF($A551="","",IF(ISNUMBER(MATCH(UPPER(IFERROR(INDEX(ImpData,ROW()-1,MATCH(Map_Expl,ImpHdr,0))&amp;"","")),{"Y","YES","TRUE","1"},0)),"Y","N"))</f>
        <v/>
      </c>
      <c r="F551" s="21" t="str">
        <f t="shared" si="83"/>
        <v/>
      </c>
      <c r="G551" s="21" t="str">
        <f t="shared" si="84"/>
        <v/>
      </c>
      <c r="H551" s="21" t="str">
        <f t="shared" si="85"/>
        <v/>
      </c>
      <c r="I551" s="25" t="str">
        <f t="shared" si="86"/>
        <v/>
      </c>
      <c r="J551" s="25" t="str">
        <f t="shared" si="87"/>
        <v/>
      </c>
      <c r="K551" s="21" t="str">
        <f t="shared" si="88"/>
        <v/>
      </c>
      <c r="L551" s="36" t="str">
        <f t="shared" si="89"/>
        <v/>
      </c>
    </row>
    <row r="552" spans="1:12" x14ac:dyDescent="0.3">
      <c r="A552" s="21" t="str">
        <f t="shared" si="80"/>
        <v/>
      </c>
      <c r="B552" s="21" t="str">
        <f t="shared" si="81"/>
        <v/>
      </c>
      <c r="C552" s="35" t="str">
        <f t="shared" si="82"/>
        <v/>
      </c>
      <c r="D552" s="21" t="str">
        <f>IF($A552="","",IF(COUNTIF(KEVList,$A552)&gt;0,"Y",IF(ISNUMBER(MATCH(UPPER(IFERROR(INDEX(ImpData,ROW()-1,MATCH(Map_KEV,ImpHdr,0))&amp;"","")),{"Y","YES","TRUE","1"},0)),"Y","N")))</f>
        <v/>
      </c>
      <c r="E552" s="21" t="str">
        <f>IF($A552="","",IF(ISNUMBER(MATCH(UPPER(IFERROR(INDEX(ImpData,ROW()-1,MATCH(Map_Expl,ImpHdr,0))&amp;"","")),{"Y","YES","TRUE","1"},0)),"Y","N"))</f>
        <v/>
      </c>
      <c r="F552" s="21" t="str">
        <f t="shared" si="83"/>
        <v/>
      </c>
      <c r="G552" s="21" t="str">
        <f t="shared" si="84"/>
        <v/>
      </c>
      <c r="H552" s="21" t="str">
        <f t="shared" si="85"/>
        <v/>
      </c>
      <c r="I552" s="25" t="str">
        <f t="shared" si="86"/>
        <v/>
      </c>
      <c r="J552" s="25" t="str">
        <f t="shared" si="87"/>
        <v/>
      </c>
      <c r="K552" s="21" t="str">
        <f t="shared" si="88"/>
        <v/>
      </c>
      <c r="L552" s="36" t="str">
        <f t="shared" si="89"/>
        <v/>
      </c>
    </row>
    <row r="553" spans="1:12" x14ac:dyDescent="0.3">
      <c r="A553" s="21" t="str">
        <f t="shared" si="80"/>
        <v/>
      </c>
      <c r="B553" s="21" t="str">
        <f t="shared" si="81"/>
        <v/>
      </c>
      <c r="C553" s="35" t="str">
        <f t="shared" si="82"/>
        <v/>
      </c>
      <c r="D553" s="21" t="str">
        <f>IF($A553="","",IF(COUNTIF(KEVList,$A553)&gt;0,"Y",IF(ISNUMBER(MATCH(UPPER(IFERROR(INDEX(ImpData,ROW()-1,MATCH(Map_KEV,ImpHdr,0))&amp;"","")),{"Y","YES","TRUE","1"},0)),"Y","N")))</f>
        <v/>
      </c>
      <c r="E553" s="21" t="str">
        <f>IF($A553="","",IF(ISNUMBER(MATCH(UPPER(IFERROR(INDEX(ImpData,ROW()-1,MATCH(Map_Expl,ImpHdr,0))&amp;"","")),{"Y","YES","TRUE","1"},0)),"Y","N"))</f>
        <v/>
      </c>
      <c r="F553" s="21" t="str">
        <f t="shared" si="83"/>
        <v/>
      </c>
      <c r="G553" s="21" t="str">
        <f t="shared" si="84"/>
        <v/>
      </c>
      <c r="H553" s="21" t="str">
        <f t="shared" si="85"/>
        <v/>
      </c>
      <c r="I553" s="25" t="str">
        <f t="shared" si="86"/>
        <v/>
      </c>
      <c r="J553" s="25" t="str">
        <f t="shared" si="87"/>
        <v/>
      </c>
      <c r="K553" s="21" t="str">
        <f t="shared" si="88"/>
        <v/>
      </c>
      <c r="L553" s="36" t="str">
        <f t="shared" si="89"/>
        <v/>
      </c>
    </row>
    <row r="554" spans="1:12" x14ac:dyDescent="0.3">
      <c r="A554" s="21" t="str">
        <f t="shared" si="80"/>
        <v/>
      </c>
      <c r="B554" s="21" t="str">
        <f t="shared" si="81"/>
        <v/>
      </c>
      <c r="C554" s="35" t="str">
        <f t="shared" si="82"/>
        <v/>
      </c>
      <c r="D554" s="21" t="str">
        <f>IF($A554="","",IF(COUNTIF(KEVList,$A554)&gt;0,"Y",IF(ISNUMBER(MATCH(UPPER(IFERROR(INDEX(ImpData,ROW()-1,MATCH(Map_KEV,ImpHdr,0))&amp;"","")),{"Y","YES","TRUE","1"},0)),"Y","N")))</f>
        <v/>
      </c>
      <c r="E554" s="21" t="str">
        <f>IF($A554="","",IF(ISNUMBER(MATCH(UPPER(IFERROR(INDEX(ImpData,ROW()-1,MATCH(Map_Expl,ImpHdr,0))&amp;"","")),{"Y","YES","TRUE","1"},0)),"Y","N"))</f>
        <v/>
      </c>
      <c r="F554" s="21" t="str">
        <f t="shared" si="83"/>
        <v/>
      </c>
      <c r="G554" s="21" t="str">
        <f t="shared" si="84"/>
        <v/>
      </c>
      <c r="H554" s="21" t="str">
        <f t="shared" si="85"/>
        <v/>
      </c>
      <c r="I554" s="25" t="str">
        <f t="shared" si="86"/>
        <v/>
      </c>
      <c r="J554" s="25" t="str">
        <f t="shared" si="87"/>
        <v/>
      </c>
      <c r="K554" s="21" t="str">
        <f t="shared" si="88"/>
        <v/>
      </c>
      <c r="L554" s="36" t="str">
        <f t="shared" si="89"/>
        <v/>
      </c>
    </row>
    <row r="555" spans="1:12" x14ac:dyDescent="0.3">
      <c r="A555" s="21" t="str">
        <f t="shared" si="80"/>
        <v/>
      </c>
      <c r="B555" s="21" t="str">
        <f t="shared" si="81"/>
        <v/>
      </c>
      <c r="C555" s="35" t="str">
        <f t="shared" si="82"/>
        <v/>
      </c>
      <c r="D555" s="21" t="str">
        <f>IF($A555="","",IF(COUNTIF(KEVList,$A555)&gt;0,"Y",IF(ISNUMBER(MATCH(UPPER(IFERROR(INDEX(ImpData,ROW()-1,MATCH(Map_KEV,ImpHdr,0))&amp;"","")),{"Y","YES","TRUE","1"},0)),"Y","N")))</f>
        <v/>
      </c>
      <c r="E555" s="21" t="str">
        <f>IF($A555="","",IF(ISNUMBER(MATCH(UPPER(IFERROR(INDEX(ImpData,ROW()-1,MATCH(Map_Expl,ImpHdr,0))&amp;"","")),{"Y","YES","TRUE","1"},0)),"Y","N"))</f>
        <v/>
      </c>
      <c r="F555" s="21" t="str">
        <f t="shared" si="83"/>
        <v/>
      </c>
      <c r="G555" s="21" t="str">
        <f t="shared" si="84"/>
        <v/>
      </c>
      <c r="H555" s="21" t="str">
        <f t="shared" si="85"/>
        <v/>
      </c>
      <c r="I555" s="25" t="str">
        <f t="shared" si="86"/>
        <v/>
      </c>
      <c r="J555" s="25" t="str">
        <f t="shared" si="87"/>
        <v/>
      </c>
      <c r="K555" s="21" t="str">
        <f t="shared" si="88"/>
        <v/>
      </c>
      <c r="L555" s="36" t="str">
        <f t="shared" si="89"/>
        <v/>
      </c>
    </row>
    <row r="556" spans="1:12" x14ac:dyDescent="0.3">
      <c r="A556" s="21" t="str">
        <f t="shared" si="80"/>
        <v/>
      </c>
      <c r="B556" s="21" t="str">
        <f t="shared" si="81"/>
        <v/>
      </c>
      <c r="C556" s="35" t="str">
        <f t="shared" si="82"/>
        <v/>
      </c>
      <c r="D556" s="21" t="str">
        <f>IF($A556="","",IF(COUNTIF(KEVList,$A556)&gt;0,"Y",IF(ISNUMBER(MATCH(UPPER(IFERROR(INDEX(ImpData,ROW()-1,MATCH(Map_KEV,ImpHdr,0))&amp;"","")),{"Y","YES","TRUE","1"},0)),"Y","N")))</f>
        <v/>
      </c>
      <c r="E556" s="21" t="str">
        <f>IF($A556="","",IF(ISNUMBER(MATCH(UPPER(IFERROR(INDEX(ImpData,ROW()-1,MATCH(Map_Expl,ImpHdr,0))&amp;"","")),{"Y","YES","TRUE","1"},0)),"Y","N"))</f>
        <v/>
      </c>
      <c r="F556" s="21" t="str">
        <f t="shared" si="83"/>
        <v/>
      </c>
      <c r="G556" s="21" t="str">
        <f t="shared" si="84"/>
        <v/>
      </c>
      <c r="H556" s="21" t="str">
        <f t="shared" si="85"/>
        <v/>
      </c>
      <c r="I556" s="25" t="str">
        <f t="shared" si="86"/>
        <v/>
      </c>
      <c r="J556" s="25" t="str">
        <f t="shared" si="87"/>
        <v/>
      </c>
      <c r="K556" s="21" t="str">
        <f t="shared" si="88"/>
        <v/>
      </c>
      <c r="L556" s="36" t="str">
        <f t="shared" si="89"/>
        <v/>
      </c>
    </row>
    <row r="557" spans="1:12" x14ac:dyDescent="0.3">
      <c r="A557" s="21" t="str">
        <f t="shared" si="80"/>
        <v/>
      </c>
      <c r="B557" s="21" t="str">
        <f t="shared" si="81"/>
        <v/>
      </c>
      <c r="C557" s="35" t="str">
        <f t="shared" si="82"/>
        <v/>
      </c>
      <c r="D557" s="21" t="str">
        <f>IF($A557="","",IF(COUNTIF(KEVList,$A557)&gt;0,"Y",IF(ISNUMBER(MATCH(UPPER(IFERROR(INDEX(ImpData,ROW()-1,MATCH(Map_KEV,ImpHdr,0))&amp;"","")),{"Y","YES","TRUE","1"},0)),"Y","N")))</f>
        <v/>
      </c>
      <c r="E557" s="21" t="str">
        <f>IF($A557="","",IF(ISNUMBER(MATCH(UPPER(IFERROR(INDEX(ImpData,ROW()-1,MATCH(Map_Expl,ImpHdr,0))&amp;"","")),{"Y","YES","TRUE","1"},0)),"Y","N"))</f>
        <v/>
      </c>
      <c r="F557" s="21" t="str">
        <f t="shared" si="83"/>
        <v/>
      </c>
      <c r="G557" s="21" t="str">
        <f t="shared" si="84"/>
        <v/>
      </c>
      <c r="H557" s="21" t="str">
        <f t="shared" si="85"/>
        <v/>
      </c>
      <c r="I557" s="25" t="str">
        <f t="shared" si="86"/>
        <v/>
      </c>
      <c r="J557" s="25" t="str">
        <f t="shared" si="87"/>
        <v/>
      </c>
      <c r="K557" s="21" t="str">
        <f t="shared" si="88"/>
        <v/>
      </c>
      <c r="L557" s="36" t="str">
        <f t="shared" si="89"/>
        <v/>
      </c>
    </row>
    <row r="558" spans="1:12" x14ac:dyDescent="0.3">
      <c r="A558" s="21" t="str">
        <f t="shared" si="80"/>
        <v/>
      </c>
      <c r="B558" s="21" t="str">
        <f t="shared" si="81"/>
        <v/>
      </c>
      <c r="C558" s="35" t="str">
        <f t="shared" si="82"/>
        <v/>
      </c>
      <c r="D558" s="21" t="str">
        <f>IF($A558="","",IF(COUNTIF(KEVList,$A558)&gt;0,"Y",IF(ISNUMBER(MATCH(UPPER(IFERROR(INDEX(ImpData,ROW()-1,MATCH(Map_KEV,ImpHdr,0))&amp;"","")),{"Y","YES","TRUE","1"},0)),"Y","N")))</f>
        <v/>
      </c>
      <c r="E558" s="21" t="str">
        <f>IF($A558="","",IF(ISNUMBER(MATCH(UPPER(IFERROR(INDEX(ImpData,ROW()-1,MATCH(Map_Expl,ImpHdr,0))&amp;"","")),{"Y","YES","TRUE","1"},0)),"Y","N"))</f>
        <v/>
      </c>
      <c r="F558" s="21" t="str">
        <f t="shared" si="83"/>
        <v/>
      </c>
      <c r="G558" s="21" t="str">
        <f t="shared" si="84"/>
        <v/>
      </c>
      <c r="H558" s="21" t="str">
        <f t="shared" si="85"/>
        <v/>
      </c>
      <c r="I558" s="25" t="str">
        <f t="shared" si="86"/>
        <v/>
      </c>
      <c r="J558" s="25" t="str">
        <f t="shared" si="87"/>
        <v/>
      </c>
      <c r="K558" s="21" t="str">
        <f t="shared" si="88"/>
        <v/>
      </c>
      <c r="L558" s="36" t="str">
        <f t="shared" si="89"/>
        <v/>
      </c>
    </row>
    <row r="559" spans="1:12" x14ac:dyDescent="0.3">
      <c r="A559" s="21" t="str">
        <f t="shared" si="80"/>
        <v/>
      </c>
      <c r="B559" s="21" t="str">
        <f t="shared" si="81"/>
        <v/>
      </c>
      <c r="C559" s="35" t="str">
        <f t="shared" si="82"/>
        <v/>
      </c>
      <c r="D559" s="21" t="str">
        <f>IF($A559="","",IF(COUNTIF(KEVList,$A559)&gt;0,"Y",IF(ISNUMBER(MATCH(UPPER(IFERROR(INDEX(ImpData,ROW()-1,MATCH(Map_KEV,ImpHdr,0))&amp;"","")),{"Y","YES","TRUE","1"},0)),"Y","N")))</f>
        <v/>
      </c>
      <c r="E559" s="21" t="str">
        <f>IF($A559="","",IF(ISNUMBER(MATCH(UPPER(IFERROR(INDEX(ImpData,ROW()-1,MATCH(Map_Expl,ImpHdr,0))&amp;"","")),{"Y","YES","TRUE","1"},0)),"Y","N"))</f>
        <v/>
      </c>
      <c r="F559" s="21" t="str">
        <f t="shared" si="83"/>
        <v/>
      </c>
      <c r="G559" s="21" t="str">
        <f t="shared" si="84"/>
        <v/>
      </c>
      <c r="H559" s="21" t="str">
        <f t="shared" si="85"/>
        <v/>
      </c>
      <c r="I559" s="25" t="str">
        <f t="shared" si="86"/>
        <v/>
      </c>
      <c r="J559" s="25" t="str">
        <f t="shared" si="87"/>
        <v/>
      </c>
      <c r="K559" s="21" t="str">
        <f t="shared" si="88"/>
        <v/>
      </c>
      <c r="L559" s="36" t="str">
        <f t="shared" si="89"/>
        <v/>
      </c>
    </row>
    <row r="560" spans="1:12" x14ac:dyDescent="0.3">
      <c r="A560" s="21" t="str">
        <f t="shared" si="80"/>
        <v/>
      </c>
      <c r="B560" s="21" t="str">
        <f t="shared" si="81"/>
        <v/>
      </c>
      <c r="C560" s="35" t="str">
        <f t="shared" si="82"/>
        <v/>
      </c>
      <c r="D560" s="21" t="str">
        <f>IF($A560="","",IF(COUNTIF(KEVList,$A560)&gt;0,"Y",IF(ISNUMBER(MATCH(UPPER(IFERROR(INDEX(ImpData,ROW()-1,MATCH(Map_KEV,ImpHdr,0))&amp;"","")),{"Y","YES","TRUE","1"},0)),"Y","N")))</f>
        <v/>
      </c>
      <c r="E560" s="21" t="str">
        <f>IF($A560="","",IF(ISNUMBER(MATCH(UPPER(IFERROR(INDEX(ImpData,ROW()-1,MATCH(Map_Expl,ImpHdr,0))&amp;"","")),{"Y","YES","TRUE","1"},0)),"Y","N"))</f>
        <v/>
      </c>
      <c r="F560" s="21" t="str">
        <f t="shared" si="83"/>
        <v/>
      </c>
      <c r="G560" s="21" t="str">
        <f t="shared" si="84"/>
        <v/>
      </c>
      <c r="H560" s="21" t="str">
        <f t="shared" si="85"/>
        <v/>
      </c>
      <c r="I560" s="25" t="str">
        <f t="shared" si="86"/>
        <v/>
      </c>
      <c r="J560" s="25" t="str">
        <f t="shared" si="87"/>
        <v/>
      </c>
      <c r="K560" s="21" t="str">
        <f t="shared" si="88"/>
        <v/>
      </c>
      <c r="L560" s="36" t="str">
        <f t="shared" si="89"/>
        <v/>
      </c>
    </row>
    <row r="561" spans="1:12" x14ac:dyDescent="0.3">
      <c r="A561" s="21" t="str">
        <f t="shared" si="80"/>
        <v/>
      </c>
      <c r="B561" s="21" t="str">
        <f t="shared" si="81"/>
        <v/>
      </c>
      <c r="C561" s="35" t="str">
        <f t="shared" si="82"/>
        <v/>
      </c>
      <c r="D561" s="21" t="str">
        <f>IF($A561="","",IF(COUNTIF(KEVList,$A561)&gt;0,"Y",IF(ISNUMBER(MATCH(UPPER(IFERROR(INDEX(ImpData,ROW()-1,MATCH(Map_KEV,ImpHdr,0))&amp;"","")),{"Y","YES","TRUE","1"},0)),"Y","N")))</f>
        <v/>
      </c>
      <c r="E561" s="21" t="str">
        <f>IF($A561="","",IF(ISNUMBER(MATCH(UPPER(IFERROR(INDEX(ImpData,ROW()-1,MATCH(Map_Expl,ImpHdr,0))&amp;"","")),{"Y","YES","TRUE","1"},0)),"Y","N"))</f>
        <v/>
      </c>
      <c r="F561" s="21" t="str">
        <f t="shared" si="83"/>
        <v/>
      </c>
      <c r="G561" s="21" t="str">
        <f t="shared" si="84"/>
        <v/>
      </c>
      <c r="H561" s="21" t="str">
        <f t="shared" si="85"/>
        <v/>
      </c>
      <c r="I561" s="25" t="str">
        <f t="shared" si="86"/>
        <v/>
      </c>
      <c r="J561" s="25" t="str">
        <f t="shared" si="87"/>
        <v/>
      </c>
      <c r="K561" s="21" t="str">
        <f t="shared" si="88"/>
        <v/>
      </c>
      <c r="L561" s="36" t="str">
        <f t="shared" si="89"/>
        <v/>
      </c>
    </row>
    <row r="562" spans="1:12" x14ac:dyDescent="0.3">
      <c r="A562" s="21" t="str">
        <f t="shared" si="80"/>
        <v/>
      </c>
      <c r="B562" s="21" t="str">
        <f t="shared" si="81"/>
        <v/>
      </c>
      <c r="C562" s="35" t="str">
        <f t="shared" si="82"/>
        <v/>
      </c>
      <c r="D562" s="21" t="str">
        <f>IF($A562="","",IF(COUNTIF(KEVList,$A562)&gt;0,"Y",IF(ISNUMBER(MATCH(UPPER(IFERROR(INDEX(ImpData,ROW()-1,MATCH(Map_KEV,ImpHdr,0))&amp;"","")),{"Y","YES","TRUE","1"},0)),"Y","N")))</f>
        <v/>
      </c>
      <c r="E562" s="21" t="str">
        <f>IF($A562="","",IF(ISNUMBER(MATCH(UPPER(IFERROR(INDEX(ImpData,ROW()-1,MATCH(Map_Expl,ImpHdr,0))&amp;"","")),{"Y","YES","TRUE","1"},0)),"Y","N"))</f>
        <v/>
      </c>
      <c r="F562" s="21" t="str">
        <f t="shared" si="83"/>
        <v/>
      </c>
      <c r="G562" s="21" t="str">
        <f t="shared" si="84"/>
        <v/>
      </c>
      <c r="H562" s="21" t="str">
        <f t="shared" si="85"/>
        <v/>
      </c>
      <c r="I562" s="25" t="str">
        <f t="shared" si="86"/>
        <v/>
      </c>
      <c r="J562" s="25" t="str">
        <f t="shared" si="87"/>
        <v/>
      </c>
      <c r="K562" s="21" t="str">
        <f t="shared" si="88"/>
        <v/>
      </c>
      <c r="L562" s="36" t="str">
        <f t="shared" si="89"/>
        <v/>
      </c>
    </row>
    <row r="563" spans="1:12" x14ac:dyDescent="0.3">
      <c r="A563" s="21" t="str">
        <f t="shared" si="80"/>
        <v/>
      </c>
      <c r="B563" s="21" t="str">
        <f t="shared" si="81"/>
        <v/>
      </c>
      <c r="C563" s="35" t="str">
        <f t="shared" si="82"/>
        <v/>
      </c>
      <c r="D563" s="21" t="str">
        <f>IF($A563="","",IF(COUNTIF(KEVList,$A563)&gt;0,"Y",IF(ISNUMBER(MATCH(UPPER(IFERROR(INDEX(ImpData,ROW()-1,MATCH(Map_KEV,ImpHdr,0))&amp;"","")),{"Y","YES","TRUE","1"},0)),"Y","N")))</f>
        <v/>
      </c>
      <c r="E563" s="21" t="str">
        <f>IF($A563="","",IF(ISNUMBER(MATCH(UPPER(IFERROR(INDEX(ImpData,ROW()-1,MATCH(Map_Expl,ImpHdr,0))&amp;"","")),{"Y","YES","TRUE","1"},0)),"Y","N"))</f>
        <v/>
      </c>
      <c r="F563" s="21" t="str">
        <f t="shared" si="83"/>
        <v/>
      </c>
      <c r="G563" s="21" t="str">
        <f t="shared" si="84"/>
        <v/>
      </c>
      <c r="H563" s="21" t="str">
        <f t="shared" si="85"/>
        <v/>
      </c>
      <c r="I563" s="25" t="str">
        <f t="shared" si="86"/>
        <v/>
      </c>
      <c r="J563" s="25" t="str">
        <f t="shared" si="87"/>
        <v/>
      </c>
      <c r="K563" s="21" t="str">
        <f t="shared" si="88"/>
        <v/>
      </c>
      <c r="L563" s="36" t="str">
        <f t="shared" si="89"/>
        <v/>
      </c>
    </row>
    <row r="564" spans="1:12" x14ac:dyDescent="0.3">
      <c r="A564" s="21" t="str">
        <f t="shared" si="80"/>
        <v/>
      </c>
      <c r="B564" s="21" t="str">
        <f t="shared" si="81"/>
        <v/>
      </c>
      <c r="C564" s="35" t="str">
        <f t="shared" si="82"/>
        <v/>
      </c>
      <c r="D564" s="21" t="str">
        <f>IF($A564="","",IF(COUNTIF(KEVList,$A564)&gt;0,"Y",IF(ISNUMBER(MATCH(UPPER(IFERROR(INDEX(ImpData,ROW()-1,MATCH(Map_KEV,ImpHdr,0))&amp;"","")),{"Y","YES","TRUE","1"},0)),"Y","N")))</f>
        <v/>
      </c>
      <c r="E564" s="21" t="str">
        <f>IF($A564="","",IF(ISNUMBER(MATCH(UPPER(IFERROR(INDEX(ImpData,ROW()-1,MATCH(Map_Expl,ImpHdr,0))&amp;"","")),{"Y","YES","TRUE","1"},0)),"Y","N"))</f>
        <v/>
      </c>
      <c r="F564" s="21" t="str">
        <f t="shared" si="83"/>
        <v/>
      </c>
      <c r="G564" s="21" t="str">
        <f t="shared" si="84"/>
        <v/>
      </c>
      <c r="H564" s="21" t="str">
        <f t="shared" si="85"/>
        <v/>
      </c>
      <c r="I564" s="25" t="str">
        <f t="shared" si="86"/>
        <v/>
      </c>
      <c r="J564" s="25" t="str">
        <f t="shared" si="87"/>
        <v/>
      </c>
      <c r="K564" s="21" t="str">
        <f t="shared" si="88"/>
        <v/>
      </c>
      <c r="L564" s="36" t="str">
        <f t="shared" si="89"/>
        <v/>
      </c>
    </row>
    <row r="565" spans="1:12" x14ac:dyDescent="0.3">
      <c r="A565" s="21" t="str">
        <f t="shared" si="80"/>
        <v/>
      </c>
      <c r="B565" s="21" t="str">
        <f t="shared" si="81"/>
        <v/>
      </c>
      <c r="C565" s="35" t="str">
        <f t="shared" si="82"/>
        <v/>
      </c>
      <c r="D565" s="21" t="str">
        <f>IF($A565="","",IF(COUNTIF(KEVList,$A565)&gt;0,"Y",IF(ISNUMBER(MATCH(UPPER(IFERROR(INDEX(ImpData,ROW()-1,MATCH(Map_KEV,ImpHdr,0))&amp;"","")),{"Y","YES","TRUE","1"},0)),"Y","N")))</f>
        <v/>
      </c>
      <c r="E565" s="21" t="str">
        <f>IF($A565="","",IF(ISNUMBER(MATCH(UPPER(IFERROR(INDEX(ImpData,ROW()-1,MATCH(Map_Expl,ImpHdr,0))&amp;"","")),{"Y","YES","TRUE","1"},0)),"Y","N"))</f>
        <v/>
      </c>
      <c r="F565" s="21" t="str">
        <f t="shared" si="83"/>
        <v/>
      </c>
      <c r="G565" s="21" t="str">
        <f t="shared" si="84"/>
        <v/>
      </c>
      <c r="H565" s="21" t="str">
        <f t="shared" si="85"/>
        <v/>
      </c>
      <c r="I565" s="25" t="str">
        <f t="shared" si="86"/>
        <v/>
      </c>
      <c r="J565" s="25" t="str">
        <f t="shared" si="87"/>
        <v/>
      </c>
      <c r="K565" s="21" t="str">
        <f t="shared" si="88"/>
        <v/>
      </c>
      <c r="L565" s="36" t="str">
        <f t="shared" si="89"/>
        <v/>
      </c>
    </row>
    <row r="566" spans="1:12" x14ac:dyDescent="0.3">
      <c r="A566" s="21" t="str">
        <f t="shared" si="80"/>
        <v/>
      </c>
      <c r="B566" s="21" t="str">
        <f t="shared" si="81"/>
        <v/>
      </c>
      <c r="C566" s="35" t="str">
        <f t="shared" si="82"/>
        <v/>
      </c>
      <c r="D566" s="21" t="str">
        <f>IF($A566="","",IF(COUNTIF(KEVList,$A566)&gt;0,"Y",IF(ISNUMBER(MATCH(UPPER(IFERROR(INDEX(ImpData,ROW()-1,MATCH(Map_KEV,ImpHdr,0))&amp;"","")),{"Y","YES","TRUE","1"},0)),"Y","N")))</f>
        <v/>
      </c>
      <c r="E566" s="21" t="str">
        <f>IF($A566="","",IF(ISNUMBER(MATCH(UPPER(IFERROR(INDEX(ImpData,ROW()-1,MATCH(Map_Expl,ImpHdr,0))&amp;"","")),{"Y","YES","TRUE","1"},0)),"Y","N"))</f>
        <v/>
      </c>
      <c r="F566" s="21" t="str">
        <f t="shared" si="83"/>
        <v/>
      </c>
      <c r="G566" s="21" t="str">
        <f t="shared" si="84"/>
        <v/>
      </c>
      <c r="H566" s="21" t="str">
        <f t="shared" si="85"/>
        <v/>
      </c>
      <c r="I566" s="25" t="str">
        <f t="shared" si="86"/>
        <v/>
      </c>
      <c r="J566" s="25" t="str">
        <f t="shared" si="87"/>
        <v/>
      </c>
      <c r="K566" s="21" t="str">
        <f t="shared" si="88"/>
        <v/>
      </c>
      <c r="L566" s="36" t="str">
        <f t="shared" si="89"/>
        <v/>
      </c>
    </row>
    <row r="567" spans="1:12" x14ac:dyDescent="0.3">
      <c r="A567" s="21" t="str">
        <f t="shared" si="80"/>
        <v/>
      </c>
      <c r="B567" s="21" t="str">
        <f t="shared" si="81"/>
        <v/>
      </c>
      <c r="C567" s="35" t="str">
        <f t="shared" si="82"/>
        <v/>
      </c>
      <c r="D567" s="21" t="str">
        <f>IF($A567="","",IF(COUNTIF(KEVList,$A567)&gt;0,"Y",IF(ISNUMBER(MATCH(UPPER(IFERROR(INDEX(ImpData,ROW()-1,MATCH(Map_KEV,ImpHdr,0))&amp;"","")),{"Y","YES","TRUE","1"},0)),"Y","N")))</f>
        <v/>
      </c>
      <c r="E567" s="21" t="str">
        <f>IF($A567="","",IF(ISNUMBER(MATCH(UPPER(IFERROR(INDEX(ImpData,ROW()-1,MATCH(Map_Expl,ImpHdr,0))&amp;"","")),{"Y","YES","TRUE","1"},0)),"Y","N"))</f>
        <v/>
      </c>
      <c r="F567" s="21" t="str">
        <f t="shared" si="83"/>
        <v/>
      </c>
      <c r="G567" s="21" t="str">
        <f t="shared" si="84"/>
        <v/>
      </c>
      <c r="H567" s="21" t="str">
        <f t="shared" si="85"/>
        <v/>
      </c>
      <c r="I567" s="25" t="str">
        <f t="shared" si="86"/>
        <v/>
      </c>
      <c r="J567" s="25" t="str">
        <f t="shared" si="87"/>
        <v/>
      </c>
      <c r="K567" s="21" t="str">
        <f t="shared" si="88"/>
        <v/>
      </c>
      <c r="L567" s="36" t="str">
        <f t="shared" si="89"/>
        <v/>
      </c>
    </row>
    <row r="568" spans="1:12" x14ac:dyDescent="0.3">
      <c r="A568" s="21" t="str">
        <f t="shared" si="80"/>
        <v/>
      </c>
      <c r="B568" s="21" t="str">
        <f t="shared" si="81"/>
        <v/>
      </c>
      <c r="C568" s="35" t="str">
        <f t="shared" si="82"/>
        <v/>
      </c>
      <c r="D568" s="21" t="str">
        <f>IF($A568="","",IF(COUNTIF(KEVList,$A568)&gt;0,"Y",IF(ISNUMBER(MATCH(UPPER(IFERROR(INDEX(ImpData,ROW()-1,MATCH(Map_KEV,ImpHdr,0))&amp;"","")),{"Y","YES","TRUE","1"},0)),"Y","N")))</f>
        <v/>
      </c>
      <c r="E568" s="21" t="str">
        <f>IF($A568="","",IF(ISNUMBER(MATCH(UPPER(IFERROR(INDEX(ImpData,ROW()-1,MATCH(Map_Expl,ImpHdr,0))&amp;"","")),{"Y","YES","TRUE","1"},0)),"Y","N"))</f>
        <v/>
      </c>
      <c r="F568" s="21" t="str">
        <f t="shared" si="83"/>
        <v/>
      </c>
      <c r="G568" s="21" t="str">
        <f t="shared" si="84"/>
        <v/>
      </c>
      <c r="H568" s="21" t="str">
        <f t="shared" si="85"/>
        <v/>
      </c>
      <c r="I568" s="25" t="str">
        <f t="shared" si="86"/>
        <v/>
      </c>
      <c r="J568" s="25" t="str">
        <f t="shared" si="87"/>
        <v/>
      </c>
      <c r="K568" s="21" t="str">
        <f t="shared" si="88"/>
        <v/>
      </c>
      <c r="L568" s="36" t="str">
        <f t="shared" si="89"/>
        <v/>
      </c>
    </row>
    <row r="569" spans="1:12" x14ac:dyDescent="0.3">
      <c r="A569" s="21" t="str">
        <f t="shared" si="80"/>
        <v/>
      </c>
      <c r="B569" s="21" t="str">
        <f t="shared" si="81"/>
        <v/>
      </c>
      <c r="C569" s="35" t="str">
        <f t="shared" si="82"/>
        <v/>
      </c>
      <c r="D569" s="21" t="str">
        <f>IF($A569="","",IF(COUNTIF(KEVList,$A569)&gt;0,"Y",IF(ISNUMBER(MATCH(UPPER(IFERROR(INDEX(ImpData,ROW()-1,MATCH(Map_KEV,ImpHdr,0))&amp;"","")),{"Y","YES","TRUE","1"},0)),"Y","N")))</f>
        <v/>
      </c>
      <c r="E569" s="21" t="str">
        <f>IF($A569="","",IF(ISNUMBER(MATCH(UPPER(IFERROR(INDEX(ImpData,ROW()-1,MATCH(Map_Expl,ImpHdr,0))&amp;"","")),{"Y","YES","TRUE","1"},0)),"Y","N"))</f>
        <v/>
      </c>
      <c r="F569" s="21" t="str">
        <f t="shared" si="83"/>
        <v/>
      </c>
      <c r="G569" s="21" t="str">
        <f t="shared" si="84"/>
        <v/>
      </c>
      <c r="H569" s="21" t="str">
        <f t="shared" si="85"/>
        <v/>
      </c>
      <c r="I569" s="25" t="str">
        <f t="shared" si="86"/>
        <v/>
      </c>
      <c r="J569" s="25" t="str">
        <f t="shared" si="87"/>
        <v/>
      </c>
      <c r="K569" s="21" t="str">
        <f t="shared" si="88"/>
        <v/>
      </c>
      <c r="L569" s="36" t="str">
        <f t="shared" si="89"/>
        <v/>
      </c>
    </row>
    <row r="570" spans="1:12" x14ac:dyDescent="0.3">
      <c r="A570" s="21" t="str">
        <f t="shared" si="80"/>
        <v/>
      </c>
      <c r="B570" s="21" t="str">
        <f t="shared" si="81"/>
        <v/>
      </c>
      <c r="C570" s="35" t="str">
        <f t="shared" si="82"/>
        <v/>
      </c>
      <c r="D570" s="21" t="str">
        <f>IF($A570="","",IF(COUNTIF(KEVList,$A570)&gt;0,"Y",IF(ISNUMBER(MATCH(UPPER(IFERROR(INDEX(ImpData,ROW()-1,MATCH(Map_KEV,ImpHdr,0))&amp;"","")),{"Y","YES","TRUE","1"},0)),"Y","N")))</f>
        <v/>
      </c>
      <c r="E570" s="21" t="str">
        <f>IF($A570="","",IF(ISNUMBER(MATCH(UPPER(IFERROR(INDEX(ImpData,ROW()-1,MATCH(Map_Expl,ImpHdr,0))&amp;"","")),{"Y","YES","TRUE","1"},0)),"Y","N"))</f>
        <v/>
      </c>
      <c r="F570" s="21" t="str">
        <f t="shared" si="83"/>
        <v/>
      </c>
      <c r="G570" s="21" t="str">
        <f t="shared" si="84"/>
        <v/>
      </c>
      <c r="H570" s="21" t="str">
        <f t="shared" si="85"/>
        <v/>
      </c>
      <c r="I570" s="25" t="str">
        <f t="shared" si="86"/>
        <v/>
      </c>
      <c r="J570" s="25" t="str">
        <f t="shared" si="87"/>
        <v/>
      </c>
      <c r="K570" s="21" t="str">
        <f t="shared" si="88"/>
        <v/>
      </c>
      <c r="L570" s="36" t="str">
        <f t="shared" si="89"/>
        <v/>
      </c>
    </row>
    <row r="571" spans="1:12" x14ac:dyDescent="0.3">
      <c r="A571" s="21" t="str">
        <f t="shared" si="80"/>
        <v/>
      </c>
      <c r="B571" s="21" t="str">
        <f t="shared" si="81"/>
        <v/>
      </c>
      <c r="C571" s="35" t="str">
        <f t="shared" si="82"/>
        <v/>
      </c>
      <c r="D571" s="21" t="str">
        <f>IF($A571="","",IF(COUNTIF(KEVList,$A571)&gt;0,"Y",IF(ISNUMBER(MATCH(UPPER(IFERROR(INDEX(ImpData,ROW()-1,MATCH(Map_KEV,ImpHdr,0))&amp;"","")),{"Y","YES","TRUE","1"},0)),"Y","N")))</f>
        <v/>
      </c>
      <c r="E571" s="21" t="str">
        <f>IF($A571="","",IF(ISNUMBER(MATCH(UPPER(IFERROR(INDEX(ImpData,ROW()-1,MATCH(Map_Expl,ImpHdr,0))&amp;"","")),{"Y","YES","TRUE","1"},0)),"Y","N"))</f>
        <v/>
      </c>
      <c r="F571" s="21" t="str">
        <f t="shared" si="83"/>
        <v/>
      </c>
      <c r="G571" s="21" t="str">
        <f t="shared" si="84"/>
        <v/>
      </c>
      <c r="H571" s="21" t="str">
        <f t="shared" si="85"/>
        <v/>
      </c>
      <c r="I571" s="25" t="str">
        <f t="shared" si="86"/>
        <v/>
      </c>
      <c r="J571" s="25" t="str">
        <f t="shared" si="87"/>
        <v/>
      </c>
      <c r="K571" s="21" t="str">
        <f t="shared" si="88"/>
        <v/>
      </c>
      <c r="L571" s="36" t="str">
        <f t="shared" si="89"/>
        <v/>
      </c>
    </row>
    <row r="572" spans="1:12" x14ac:dyDescent="0.3">
      <c r="A572" s="21" t="str">
        <f t="shared" si="80"/>
        <v/>
      </c>
      <c r="B572" s="21" t="str">
        <f t="shared" si="81"/>
        <v/>
      </c>
      <c r="C572" s="35" t="str">
        <f t="shared" si="82"/>
        <v/>
      </c>
      <c r="D572" s="21" t="str">
        <f>IF($A572="","",IF(COUNTIF(KEVList,$A572)&gt;0,"Y",IF(ISNUMBER(MATCH(UPPER(IFERROR(INDEX(ImpData,ROW()-1,MATCH(Map_KEV,ImpHdr,0))&amp;"","")),{"Y","YES","TRUE","1"},0)),"Y","N")))</f>
        <v/>
      </c>
      <c r="E572" s="21" t="str">
        <f>IF($A572="","",IF(ISNUMBER(MATCH(UPPER(IFERROR(INDEX(ImpData,ROW()-1,MATCH(Map_Expl,ImpHdr,0))&amp;"","")),{"Y","YES","TRUE","1"},0)),"Y","N"))</f>
        <v/>
      </c>
      <c r="F572" s="21" t="str">
        <f t="shared" si="83"/>
        <v/>
      </c>
      <c r="G572" s="21" t="str">
        <f t="shared" si="84"/>
        <v/>
      </c>
      <c r="H572" s="21" t="str">
        <f t="shared" si="85"/>
        <v/>
      </c>
      <c r="I572" s="25" t="str">
        <f t="shared" si="86"/>
        <v/>
      </c>
      <c r="J572" s="25" t="str">
        <f t="shared" si="87"/>
        <v/>
      </c>
      <c r="K572" s="21" t="str">
        <f t="shared" si="88"/>
        <v/>
      </c>
      <c r="L572" s="36" t="str">
        <f t="shared" si="89"/>
        <v/>
      </c>
    </row>
    <row r="573" spans="1:12" x14ac:dyDescent="0.3">
      <c r="A573" s="21" t="str">
        <f t="shared" si="80"/>
        <v/>
      </c>
      <c r="B573" s="21" t="str">
        <f t="shared" si="81"/>
        <v/>
      </c>
      <c r="C573" s="35" t="str">
        <f t="shared" si="82"/>
        <v/>
      </c>
      <c r="D573" s="21" t="str">
        <f>IF($A573="","",IF(COUNTIF(KEVList,$A573)&gt;0,"Y",IF(ISNUMBER(MATCH(UPPER(IFERROR(INDEX(ImpData,ROW()-1,MATCH(Map_KEV,ImpHdr,0))&amp;"","")),{"Y","YES","TRUE","1"},0)),"Y","N")))</f>
        <v/>
      </c>
      <c r="E573" s="21" t="str">
        <f>IF($A573="","",IF(ISNUMBER(MATCH(UPPER(IFERROR(INDEX(ImpData,ROW()-1,MATCH(Map_Expl,ImpHdr,0))&amp;"","")),{"Y","YES","TRUE","1"},0)),"Y","N"))</f>
        <v/>
      </c>
      <c r="F573" s="21" t="str">
        <f t="shared" si="83"/>
        <v/>
      </c>
      <c r="G573" s="21" t="str">
        <f t="shared" si="84"/>
        <v/>
      </c>
      <c r="H573" s="21" t="str">
        <f t="shared" si="85"/>
        <v/>
      </c>
      <c r="I573" s="25" t="str">
        <f t="shared" si="86"/>
        <v/>
      </c>
      <c r="J573" s="25" t="str">
        <f t="shared" si="87"/>
        <v/>
      </c>
      <c r="K573" s="21" t="str">
        <f t="shared" si="88"/>
        <v/>
      </c>
      <c r="L573" s="36" t="str">
        <f t="shared" si="89"/>
        <v/>
      </c>
    </row>
    <row r="574" spans="1:12" x14ac:dyDescent="0.3">
      <c r="A574" s="21" t="str">
        <f t="shared" si="80"/>
        <v/>
      </c>
      <c r="B574" s="21" t="str">
        <f t="shared" si="81"/>
        <v/>
      </c>
      <c r="C574" s="35" t="str">
        <f t="shared" si="82"/>
        <v/>
      </c>
      <c r="D574" s="21" t="str">
        <f>IF($A574="","",IF(COUNTIF(KEVList,$A574)&gt;0,"Y",IF(ISNUMBER(MATCH(UPPER(IFERROR(INDEX(ImpData,ROW()-1,MATCH(Map_KEV,ImpHdr,0))&amp;"","")),{"Y","YES","TRUE","1"},0)),"Y","N")))</f>
        <v/>
      </c>
      <c r="E574" s="21" t="str">
        <f>IF($A574="","",IF(ISNUMBER(MATCH(UPPER(IFERROR(INDEX(ImpData,ROW()-1,MATCH(Map_Expl,ImpHdr,0))&amp;"","")),{"Y","YES","TRUE","1"},0)),"Y","N"))</f>
        <v/>
      </c>
      <c r="F574" s="21" t="str">
        <f t="shared" si="83"/>
        <v/>
      </c>
      <c r="G574" s="21" t="str">
        <f t="shared" si="84"/>
        <v/>
      </c>
      <c r="H574" s="21" t="str">
        <f t="shared" si="85"/>
        <v/>
      </c>
      <c r="I574" s="25" t="str">
        <f t="shared" si="86"/>
        <v/>
      </c>
      <c r="J574" s="25" t="str">
        <f t="shared" si="87"/>
        <v/>
      </c>
      <c r="K574" s="21" t="str">
        <f t="shared" si="88"/>
        <v/>
      </c>
      <c r="L574" s="36" t="str">
        <f t="shared" si="89"/>
        <v/>
      </c>
    </row>
    <row r="575" spans="1:12" x14ac:dyDescent="0.3">
      <c r="A575" s="21" t="str">
        <f t="shared" si="80"/>
        <v/>
      </c>
      <c r="B575" s="21" t="str">
        <f t="shared" si="81"/>
        <v/>
      </c>
      <c r="C575" s="35" t="str">
        <f t="shared" si="82"/>
        <v/>
      </c>
      <c r="D575" s="21" t="str">
        <f>IF($A575="","",IF(COUNTIF(KEVList,$A575)&gt;0,"Y",IF(ISNUMBER(MATCH(UPPER(IFERROR(INDEX(ImpData,ROW()-1,MATCH(Map_KEV,ImpHdr,0))&amp;"","")),{"Y","YES","TRUE","1"},0)),"Y","N")))</f>
        <v/>
      </c>
      <c r="E575" s="21" t="str">
        <f>IF($A575="","",IF(ISNUMBER(MATCH(UPPER(IFERROR(INDEX(ImpData,ROW()-1,MATCH(Map_Expl,ImpHdr,0))&amp;"","")),{"Y","YES","TRUE","1"},0)),"Y","N"))</f>
        <v/>
      </c>
      <c r="F575" s="21" t="str">
        <f t="shared" si="83"/>
        <v/>
      </c>
      <c r="G575" s="21" t="str">
        <f t="shared" si="84"/>
        <v/>
      </c>
      <c r="H575" s="21" t="str">
        <f t="shared" si="85"/>
        <v/>
      </c>
      <c r="I575" s="25" t="str">
        <f t="shared" si="86"/>
        <v/>
      </c>
      <c r="J575" s="25" t="str">
        <f t="shared" si="87"/>
        <v/>
      </c>
      <c r="K575" s="21" t="str">
        <f t="shared" si="88"/>
        <v/>
      </c>
      <c r="L575" s="36" t="str">
        <f t="shared" si="89"/>
        <v/>
      </c>
    </row>
    <row r="576" spans="1:12" x14ac:dyDescent="0.3">
      <c r="A576" s="21" t="str">
        <f t="shared" si="80"/>
        <v/>
      </c>
      <c r="B576" s="21" t="str">
        <f t="shared" si="81"/>
        <v/>
      </c>
      <c r="C576" s="35" t="str">
        <f t="shared" si="82"/>
        <v/>
      </c>
      <c r="D576" s="21" t="str">
        <f>IF($A576="","",IF(COUNTIF(KEVList,$A576)&gt;0,"Y",IF(ISNUMBER(MATCH(UPPER(IFERROR(INDEX(ImpData,ROW()-1,MATCH(Map_KEV,ImpHdr,0))&amp;"","")),{"Y","YES","TRUE","1"},0)),"Y","N")))</f>
        <v/>
      </c>
      <c r="E576" s="21" t="str">
        <f>IF($A576="","",IF(ISNUMBER(MATCH(UPPER(IFERROR(INDEX(ImpData,ROW()-1,MATCH(Map_Expl,ImpHdr,0))&amp;"","")),{"Y","YES","TRUE","1"},0)),"Y","N"))</f>
        <v/>
      </c>
      <c r="F576" s="21" t="str">
        <f t="shared" si="83"/>
        <v/>
      </c>
      <c r="G576" s="21" t="str">
        <f t="shared" si="84"/>
        <v/>
      </c>
      <c r="H576" s="21" t="str">
        <f t="shared" si="85"/>
        <v/>
      </c>
      <c r="I576" s="25" t="str">
        <f t="shared" si="86"/>
        <v/>
      </c>
      <c r="J576" s="25" t="str">
        <f t="shared" si="87"/>
        <v/>
      </c>
      <c r="K576" s="21" t="str">
        <f t="shared" si="88"/>
        <v/>
      </c>
      <c r="L576" s="36" t="str">
        <f t="shared" si="89"/>
        <v/>
      </c>
    </row>
    <row r="577" spans="1:12" x14ac:dyDescent="0.3">
      <c r="A577" s="21" t="str">
        <f t="shared" si="80"/>
        <v/>
      </c>
      <c r="B577" s="21" t="str">
        <f t="shared" si="81"/>
        <v/>
      </c>
      <c r="C577" s="35" t="str">
        <f t="shared" si="82"/>
        <v/>
      </c>
      <c r="D577" s="21" t="str">
        <f>IF($A577="","",IF(COUNTIF(KEVList,$A577)&gt;0,"Y",IF(ISNUMBER(MATCH(UPPER(IFERROR(INDEX(ImpData,ROW()-1,MATCH(Map_KEV,ImpHdr,0))&amp;"","")),{"Y","YES","TRUE","1"},0)),"Y","N")))</f>
        <v/>
      </c>
      <c r="E577" s="21" t="str">
        <f>IF($A577="","",IF(ISNUMBER(MATCH(UPPER(IFERROR(INDEX(ImpData,ROW()-1,MATCH(Map_Expl,ImpHdr,0))&amp;"","")),{"Y","YES","TRUE","1"},0)),"Y","N"))</f>
        <v/>
      </c>
      <c r="F577" s="21" t="str">
        <f t="shared" si="83"/>
        <v/>
      </c>
      <c r="G577" s="21" t="str">
        <f t="shared" si="84"/>
        <v/>
      </c>
      <c r="H577" s="21" t="str">
        <f t="shared" si="85"/>
        <v/>
      </c>
      <c r="I577" s="25" t="str">
        <f t="shared" si="86"/>
        <v/>
      </c>
      <c r="J577" s="25" t="str">
        <f t="shared" si="87"/>
        <v/>
      </c>
      <c r="K577" s="21" t="str">
        <f t="shared" si="88"/>
        <v/>
      </c>
      <c r="L577" s="36" t="str">
        <f t="shared" si="89"/>
        <v/>
      </c>
    </row>
    <row r="578" spans="1:12" x14ac:dyDescent="0.3">
      <c r="A578" s="21" t="str">
        <f t="shared" ref="A578:A641" si="90">IFERROR(IF(INDEX(ImpData,ROW()-1,MATCH(Map_CVE,ImpHdr,0))="","",INDEX(ImpData,ROW()-1,MATCH(Map_CVE,ImpHdr,0))),"")</f>
        <v/>
      </c>
      <c r="B578" s="21" t="str">
        <f t="shared" ref="B578:B641" si="91">IF($A578="","",IFERROR(VALUE(INDEX(ImpData,ROW()-1,MATCH(Map_CVSS,ImpHdr,0))),""))</f>
        <v/>
      </c>
      <c r="C578" s="35" t="str">
        <f t="shared" ref="C578:C641" si="92">IF($A578="","",IFERROR(VALUE(INDEX(ImpData,ROW()-1,MATCH(Map_EPSS,ImpHdr,0))),IFERROR(VLOOKUP($A578,EPSSList,2,FALSE),"")))</f>
        <v/>
      </c>
      <c r="D578" s="21" t="str">
        <f>IF($A578="","",IF(COUNTIF(KEVList,$A578)&gt;0,"Y",IF(ISNUMBER(MATCH(UPPER(IFERROR(INDEX(ImpData,ROW()-1,MATCH(Map_KEV,ImpHdr,0))&amp;"","")),{"Y","YES","TRUE","1"},0)),"Y","N")))</f>
        <v/>
      </c>
      <c r="E578" s="21" t="str">
        <f>IF($A578="","",IF(ISNUMBER(MATCH(UPPER(IFERROR(INDEX(ImpData,ROW()-1,MATCH(Map_Expl,ImpHdr,0))&amp;"","")),{"Y","YES","TRUE","1"},0)),"Y","N"))</f>
        <v/>
      </c>
      <c r="F578" s="21" t="str">
        <f t="shared" ref="F578:F641" si="93">IF($A578="","",IFERROR(VLOOKUP($K578,AssetList,2,FALSE),""))</f>
        <v/>
      </c>
      <c r="G578" s="21" t="str">
        <f t="shared" ref="G578:G641" si="94">IF($A578="","",IFERROR(VLOOKUP($K578,AssetList,3,FALSE),""))</f>
        <v/>
      </c>
      <c r="H578" s="21" t="str">
        <f t="shared" ref="H578:H641" si="95">IF($A578="","","N")</f>
        <v/>
      </c>
      <c r="I578" s="25" t="str">
        <f t="shared" ref="I578:I641" si="96">IF($A578="","",IFERROR(IF(INDEX(ImpData,ROW()-1,MATCH(Map_First,ImpHdr,0))="","",INDEX(ImpData,ROW()-1,MATCH(Map_First,ImpHdr,0))+0),""))</f>
        <v/>
      </c>
      <c r="J578" s="25" t="str">
        <f t="shared" ref="J578:J641" si="97">IF($A578="","",IFERROR(IF(INDEX(ImpData,ROW()-1,MATCH(Map_Fixed,ImpHdr,0))="","",INDEX(ImpData,ROW()-1,MATCH(Map_Fixed,ImpHdr,0))+0),""))</f>
        <v/>
      </c>
      <c r="K578" s="21" t="str">
        <f t="shared" ref="K578:K641" si="98">IF($A578="","",IFERROR(INDEX(ImpData,ROW()-1,MATCH(Map_Host,ImpHdr,0)),""))</f>
        <v/>
      </c>
      <c r="L578" s="36" t="str">
        <f t="shared" ref="L578:L641" si="99">IF($A578="","",IF($K578="","No asset column mapped",IF(OR($F578="",$G578=""),"Add to Assets tab: "&amp;$K578,IF($B578="","CVSS missing",""))))</f>
        <v/>
      </c>
    </row>
    <row r="579" spans="1:12" x14ac:dyDescent="0.3">
      <c r="A579" s="21" t="str">
        <f t="shared" si="90"/>
        <v/>
      </c>
      <c r="B579" s="21" t="str">
        <f t="shared" si="91"/>
        <v/>
      </c>
      <c r="C579" s="35" t="str">
        <f t="shared" si="92"/>
        <v/>
      </c>
      <c r="D579" s="21" t="str">
        <f>IF($A579="","",IF(COUNTIF(KEVList,$A579)&gt;0,"Y",IF(ISNUMBER(MATCH(UPPER(IFERROR(INDEX(ImpData,ROW()-1,MATCH(Map_KEV,ImpHdr,0))&amp;"","")),{"Y","YES","TRUE","1"},0)),"Y","N")))</f>
        <v/>
      </c>
      <c r="E579" s="21" t="str">
        <f>IF($A579="","",IF(ISNUMBER(MATCH(UPPER(IFERROR(INDEX(ImpData,ROW()-1,MATCH(Map_Expl,ImpHdr,0))&amp;"","")),{"Y","YES","TRUE","1"},0)),"Y","N"))</f>
        <v/>
      </c>
      <c r="F579" s="21" t="str">
        <f t="shared" si="93"/>
        <v/>
      </c>
      <c r="G579" s="21" t="str">
        <f t="shared" si="94"/>
        <v/>
      </c>
      <c r="H579" s="21" t="str">
        <f t="shared" si="95"/>
        <v/>
      </c>
      <c r="I579" s="25" t="str">
        <f t="shared" si="96"/>
        <v/>
      </c>
      <c r="J579" s="25" t="str">
        <f t="shared" si="97"/>
        <v/>
      </c>
      <c r="K579" s="21" t="str">
        <f t="shared" si="98"/>
        <v/>
      </c>
      <c r="L579" s="36" t="str">
        <f t="shared" si="99"/>
        <v/>
      </c>
    </row>
    <row r="580" spans="1:12" x14ac:dyDescent="0.3">
      <c r="A580" s="21" t="str">
        <f t="shared" si="90"/>
        <v/>
      </c>
      <c r="B580" s="21" t="str">
        <f t="shared" si="91"/>
        <v/>
      </c>
      <c r="C580" s="35" t="str">
        <f t="shared" si="92"/>
        <v/>
      </c>
      <c r="D580" s="21" t="str">
        <f>IF($A580="","",IF(COUNTIF(KEVList,$A580)&gt;0,"Y",IF(ISNUMBER(MATCH(UPPER(IFERROR(INDEX(ImpData,ROW()-1,MATCH(Map_KEV,ImpHdr,0))&amp;"","")),{"Y","YES","TRUE","1"},0)),"Y","N")))</f>
        <v/>
      </c>
      <c r="E580" s="21" t="str">
        <f>IF($A580="","",IF(ISNUMBER(MATCH(UPPER(IFERROR(INDEX(ImpData,ROW()-1,MATCH(Map_Expl,ImpHdr,0))&amp;"","")),{"Y","YES","TRUE","1"},0)),"Y","N"))</f>
        <v/>
      </c>
      <c r="F580" s="21" t="str">
        <f t="shared" si="93"/>
        <v/>
      </c>
      <c r="G580" s="21" t="str">
        <f t="shared" si="94"/>
        <v/>
      </c>
      <c r="H580" s="21" t="str">
        <f t="shared" si="95"/>
        <v/>
      </c>
      <c r="I580" s="25" t="str">
        <f t="shared" si="96"/>
        <v/>
      </c>
      <c r="J580" s="25" t="str">
        <f t="shared" si="97"/>
        <v/>
      </c>
      <c r="K580" s="21" t="str">
        <f t="shared" si="98"/>
        <v/>
      </c>
      <c r="L580" s="36" t="str">
        <f t="shared" si="99"/>
        <v/>
      </c>
    </row>
    <row r="581" spans="1:12" x14ac:dyDescent="0.3">
      <c r="A581" s="21" t="str">
        <f t="shared" si="90"/>
        <v/>
      </c>
      <c r="B581" s="21" t="str">
        <f t="shared" si="91"/>
        <v/>
      </c>
      <c r="C581" s="35" t="str">
        <f t="shared" si="92"/>
        <v/>
      </c>
      <c r="D581" s="21" t="str">
        <f>IF($A581="","",IF(COUNTIF(KEVList,$A581)&gt;0,"Y",IF(ISNUMBER(MATCH(UPPER(IFERROR(INDEX(ImpData,ROW()-1,MATCH(Map_KEV,ImpHdr,0))&amp;"","")),{"Y","YES","TRUE","1"},0)),"Y","N")))</f>
        <v/>
      </c>
      <c r="E581" s="21" t="str">
        <f>IF($A581="","",IF(ISNUMBER(MATCH(UPPER(IFERROR(INDEX(ImpData,ROW()-1,MATCH(Map_Expl,ImpHdr,0))&amp;"","")),{"Y","YES","TRUE","1"},0)),"Y","N"))</f>
        <v/>
      </c>
      <c r="F581" s="21" t="str">
        <f t="shared" si="93"/>
        <v/>
      </c>
      <c r="G581" s="21" t="str">
        <f t="shared" si="94"/>
        <v/>
      </c>
      <c r="H581" s="21" t="str">
        <f t="shared" si="95"/>
        <v/>
      </c>
      <c r="I581" s="25" t="str">
        <f t="shared" si="96"/>
        <v/>
      </c>
      <c r="J581" s="25" t="str">
        <f t="shared" si="97"/>
        <v/>
      </c>
      <c r="K581" s="21" t="str">
        <f t="shared" si="98"/>
        <v/>
      </c>
      <c r="L581" s="36" t="str">
        <f t="shared" si="99"/>
        <v/>
      </c>
    </row>
    <row r="582" spans="1:12" x14ac:dyDescent="0.3">
      <c r="A582" s="21" t="str">
        <f t="shared" si="90"/>
        <v/>
      </c>
      <c r="B582" s="21" t="str">
        <f t="shared" si="91"/>
        <v/>
      </c>
      <c r="C582" s="35" t="str">
        <f t="shared" si="92"/>
        <v/>
      </c>
      <c r="D582" s="21" t="str">
        <f>IF($A582="","",IF(COUNTIF(KEVList,$A582)&gt;0,"Y",IF(ISNUMBER(MATCH(UPPER(IFERROR(INDEX(ImpData,ROW()-1,MATCH(Map_KEV,ImpHdr,0))&amp;"","")),{"Y","YES","TRUE","1"},0)),"Y","N")))</f>
        <v/>
      </c>
      <c r="E582" s="21" t="str">
        <f>IF($A582="","",IF(ISNUMBER(MATCH(UPPER(IFERROR(INDEX(ImpData,ROW()-1,MATCH(Map_Expl,ImpHdr,0))&amp;"","")),{"Y","YES","TRUE","1"},0)),"Y","N"))</f>
        <v/>
      </c>
      <c r="F582" s="21" t="str">
        <f t="shared" si="93"/>
        <v/>
      </c>
      <c r="G582" s="21" t="str">
        <f t="shared" si="94"/>
        <v/>
      </c>
      <c r="H582" s="21" t="str">
        <f t="shared" si="95"/>
        <v/>
      </c>
      <c r="I582" s="25" t="str">
        <f t="shared" si="96"/>
        <v/>
      </c>
      <c r="J582" s="25" t="str">
        <f t="shared" si="97"/>
        <v/>
      </c>
      <c r="K582" s="21" t="str">
        <f t="shared" si="98"/>
        <v/>
      </c>
      <c r="L582" s="36" t="str">
        <f t="shared" si="99"/>
        <v/>
      </c>
    </row>
    <row r="583" spans="1:12" x14ac:dyDescent="0.3">
      <c r="A583" s="21" t="str">
        <f t="shared" si="90"/>
        <v/>
      </c>
      <c r="B583" s="21" t="str">
        <f t="shared" si="91"/>
        <v/>
      </c>
      <c r="C583" s="35" t="str">
        <f t="shared" si="92"/>
        <v/>
      </c>
      <c r="D583" s="21" t="str">
        <f>IF($A583="","",IF(COUNTIF(KEVList,$A583)&gt;0,"Y",IF(ISNUMBER(MATCH(UPPER(IFERROR(INDEX(ImpData,ROW()-1,MATCH(Map_KEV,ImpHdr,0))&amp;"","")),{"Y","YES","TRUE","1"},0)),"Y","N")))</f>
        <v/>
      </c>
      <c r="E583" s="21" t="str">
        <f>IF($A583="","",IF(ISNUMBER(MATCH(UPPER(IFERROR(INDEX(ImpData,ROW()-1,MATCH(Map_Expl,ImpHdr,0))&amp;"","")),{"Y","YES","TRUE","1"},0)),"Y","N"))</f>
        <v/>
      </c>
      <c r="F583" s="21" t="str">
        <f t="shared" si="93"/>
        <v/>
      </c>
      <c r="G583" s="21" t="str">
        <f t="shared" si="94"/>
        <v/>
      </c>
      <c r="H583" s="21" t="str">
        <f t="shared" si="95"/>
        <v/>
      </c>
      <c r="I583" s="25" t="str">
        <f t="shared" si="96"/>
        <v/>
      </c>
      <c r="J583" s="25" t="str">
        <f t="shared" si="97"/>
        <v/>
      </c>
      <c r="K583" s="21" t="str">
        <f t="shared" si="98"/>
        <v/>
      </c>
      <c r="L583" s="36" t="str">
        <f t="shared" si="99"/>
        <v/>
      </c>
    </row>
    <row r="584" spans="1:12" x14ac:dyDescent="0.3">
      <c r="A584" s="21" t="str">
        <f t="shared" si="90"/>
        <v/>
      </c>
      <c r="B584" s="21" t="str">
        <f t="shared" si="91"/>
        <v/>
      </c>
      <c r="C584" s="35" t="str">
        <f t="shared" si="92"/>
        <v/>
      </c>
      <c r="D584" s="21" t="str">
        <f>IF($A584="","",IF(COUNTIF(KEVList,$A584)&gt;0,"Y",IF(ISNUMBER(MATCH(UPPER(IFERROR(INDEX(ImpData,ROW()-1,MATCH(Map_KEV,ImpHdr,0))&amp;"","")),{"Y","YES","TRUE","1"},0)),"Y","N")))</f>
        <v/>
      </c>
      <c r="E584" s="21" t="str">
        <f>IF($A584="","",IF(ISNUMBER(MATCH(UPPER(IFERROR(INDEX(ImpData,ROW()-1,MATCH(Map_Expl,ImpHdr,0))&amp;"","")),{"Y","YES","TRUE","1"},0)),"Y","N"))</f>
        <v/>
      </c>
      <c r="F584" s="21" t="str">
        <f t="shared" si="93"/>
        <v/>
      </c>
      <c r="G584" s="21" t="str">
        <f t="shared" si="94"/>
        <v/>
      </c>
      <c r="H584" s="21" t="str">
        <f t="shared" si="95"/>
        <v/>
      </c>
      <c r="I584" s="25" t="str">
        <f t="shared" si="96"/>
        <v/>
      </c>
      <c r="J584" s="25" t="str">
        <f t="shared" si="97"/>
        <v/>
      </c>
      <c r="K584" s="21" t="str">
        <f t="shared" si="98"/>
        <v/>
      </c>
      <c r="L584" s="36" t="str">
        <f t="shared" si="99"/>
        <v/>
      </c>
    </row>
    <row r="585" spans="1:12" x14ac:dyDescent="0.3">
      <c r="A585" s="21" t="str">
        <f t="shared" si="90"/>
        <v/>
      </c>
      <c r="B585" s="21" t="str">
        <f t="shared" si="91"/>
        <v/>
      </c>
      <c r="C585" s="35" t="str">
        <f t="shared" si="92"/>
        <v/>
      </c>
      <c r="D585" s="21" t="str">
        <f>IF($A585="","",IF(COUNTIF(KEVList,$A585)&gt;0,"Y",IF(ISNUMBER(MATCH(UPPER(IFERROR(INDEX(ImpData,ROW()-1,MATCH(Map_KEV,ImpHdr,0))&amp;"","")),{"Y","YES","TRUE","1"},0)),"Y","N")))</f>
        <v/>
      </c>
      <c r="E585" s="21" t="str">
        <f>IF($A585="","",IF(ISNUMBER(MATCH(UPPER(IFERROR(INDEX(ImpData,ROW()-1,MATCH(Map_Expl,ImpHdr,0))&amp;"","")),{"Y","YES","TRUE","1"},0)),"Y","N"))</f>
        <v/>
      </c>
      <c r="F585" s="21" t="str">
        <f t="shared" si="93"/>
        <v/>
      </c>
      <c r="G585" s="21" t="str">
        <f t="shared" si="94"/>
        <v/>
      </c>
      <c r="H585" s="21" t="str">
        <f t="shared" si="95"/>
        <v/>
      </c>
      <c r="I585" s="25" t="str">
        <f t="shared" si="96"/>
        <v/>
      </c>
      <c r="J585" s="25" t="str">
        <f t="shared" si="97"/>
        <v/>
      </c>
      <c r="K585" s="21" t="str">
        <f t="shared" si="98"/>
        <v/>
      </c>
      <c r="L585" s="36" t="str">
        <f t="shared" si="99"/>
        <v/>
      </c>
    </row>
    <row r="586" spans="1:12" x14ac:dyDescent="0.3">
      <c r="A586" s="21" t="str">
        <f t="shared" si="90"/>
        <v/>
      </c>
      <c r="B586" s="21" t="str">
        <f t="shared" si="91"/>
        <v/>
      </c>
      <c r="C586" s="35" t="str">
        <f t="shared" si="92"/>
        <v/>
      </c>
      <c r="D586" s="21" t="str">
        <f>IF($A586="","",IF(COUNTIF(KEVList,$A586)&gt;0,"Y",IF(ISNUMBER(MATCH(UPPER(IFERROR(INDEX(ImpData,ROW()-1,MATCH(Map_KEV,ImpHdr,0))&amp;"","")),{"Y","YES","TRUE","1"},0)),"Y","N")))</f>
        <v/>
      </c>
      <c r="E586" s="21" t="str">
        <f>IF($A586="","",IF(ISNUMBER(MATCH(UPPER(IFERROR(INDEX(ImpData,ROW()-1,MATCH(Map_Expl,ImpHdr,0))&amp;"","")),{"Y","YES","TRUE","1"},0)),"Y","N"))</f>
        <v/>
      </c>
      <c r="F586" s="21" t="str">
        <f t="shared" si="93"/>
        <v/>
      </c>
      <c r="G586" s="21" t="str">
        <f t="shared" si="94"/>
        <v/>
      </c>
      <c r="H586" s="21" t="str">
        <f t="shared" si="95"/>
        <v/>
      </c>
      <c r="I586" s="25" t="str">
        <f t="shared" si="96"/>
        <v/>
      </c>
      <c r="J586" s="25" t="str">
        <f t="shared" si="97"/>
        <v/>
      </c>
      <c r="K586" s="21" t="str">
        <f t="shared" si="98"/>
        <v/>
      </c>
      <c r="L586" s="36" t="str">
        <f t="shared" si="99"/>
        <v/>
      </c>
    </row>
    <row r="587" spans="1:12" x14ac:dyDescent="0.3">
      <c r="A587" s="21" t="str">
        <f t="shared" si="90"/>
        <v/>
      </c>
      <c r="B587" s="21" t="str">
        <f t="shared" si="91"/>
        <v/>
      </c>
      <c r="C587" s="35" t="str">
        <f t="shared" si="92"/>
        <v/>
      </c>
      <c r="D587" s="21" t="str">
        <f>IF($A587="","",IF(COUNTIF(KEVList,$A587)&gt;0,"Y",IF(ISNUMBER(MATCH(UPPER(IFERROR(INDEX(ImpData,ROW()-1,MATCH(Map_KEV,ImpHdr,0))&amp;"","")),{"Y","YES","TRUE","1"},0)),"Y","N")))</f>
        <v/>
      </c>
      <c r="E587" s="21" t="str">
        <f>IF($A587="","",IF(ISNUMBER(MATCH(UPPER(IFERROR(INDEX(ImpData,ROW()-1,MATCH(Map_Expl,ImpHdr,0))&amp;"","")),{"Y","YES","TRUE","1"},0)),"Y","N"))</f>
        <v/>
      </c>
      <c r="F587" s="21" t="str">
        <f t="shared" si="93"/>
        <v/>
      </c>
      <c r="G587" s="21" t="str">
        <f t="shared" si="94"/>
        <v/>
      </c>
      <c r="H587" s="21" t="str">
        <f t="shared" si="95"/>
        <v/>
      </c>
      <c r="I587" s="25" t="str">
        <f t="shared" si="96"/>
        <v/>
      </c>
      <c r="J587" s="25" t="str">
        <f t="shared" si="97"/>
        <v/>
      </c>
      <c r="K587" s="21" t="str">
        <f t="shared" si="98"/>
        <v/>
      </c>
      <c r="L587" s="36" t="str">
        <f t="shared" si="99"/>
        <v/>
      </c>
    </row>
    <row r="588" spans="1:12" x14ac:dyDescent="0.3">
      <c r="A588" s="21" t="str">
        <f t="shared" si="90"/>
        <v/>
      </c>
      <c r="B588" s="21" t="str">
        <f t="shared" si="91"/>
        <v/>
      </c>
      <c r="C588" s="35" t="str">
        <f t="shared" si="92"/>
        <v/>
      </c>
      <c r="D588" s="21" t="str">
        <f>IF($A588="","",IF(COUNTIF(KEVList,$A588)&gt;0,"Y",IF(ISNUMBER(MATCH(UPPER(IFERROR(INDEX(ImpData,ROW()-1,MATCH(Map_KEV,ImpHdr,0))&amp;"","")),{"Y","YES","TRUE","1"},0)),"Y","N")))</f>
        <v/>
      </c>
      <c r="E588" s="21" t="str">
        <f>IF($A588="","",IF(ISNUMBER(MATCH(UPPER(IFERROR(INDEX(ImpData,ROW()-1,MATCH(Map_Expl,ImpHdr,0))&amp;"","")),{"Y","YES","TRUE","1"},0)),"Y","N"))</f>
        <v/>
      </c>
      <c r="F588" s="21" t="str">
        <f t="shared" si="93"/>
        <v/>
      </c>
      <c r="G588" s="21" t="str">
        <f t="shared" si="94"/>
        <v/>
      </c>
      <c r="H588" s="21" t="str">
        <f t="shared" si="95"/>
        <v/>
      </c>
      <c r="I588" s="25" t="str">
        <f t="shared" si="96"/>
        <v/>
      </c>
      <c r="J588" s="25" t="str">
        <f t="shared" si="97"/>
        <v/>
      </c>
      <c r="K588" s="21" t="str">
        <f t="shared" si="98"/>
        <v/>
      </c>
      <c r="L588" s="36" t="str">
        <f t="shared" si="99"/>
        <v/>
      </c>
    </row>
    <row r="589" spans="1:12" x14ac:dyDescent="0.3">
      <c r="A589" s="21" t="str">
        <f t="shared" si="90"/>
        <v/>
      </c>
      <c r="B589" s="21" t="str">
        <f t="shared" si="91"/>
        <v/>
      </c>
      <c r="C589" s="35" t="str">
        <f t="shared" si="92"/>
        <v/>
      </c>
      <c r="D589" s="21" t="str">
        <f>IF($A589="","",IF(COUNTIF(KEVList,$A589)&gt;0,"Y",IF(ISNUMBER(MATCH(UPPER(IFERROR(INDEX(ImpData,ROW()-1,MATCH(Map_KEV,ImpHdr,0))&amp;"","")),{"Y","YES","TRUE","1"},0)),"Y","N")))</f>
        <v/>
      </c>
      <c r="E589" s="21" t="str">
        <f>IF($A589="","",IF(ISNUMBER(MATCH(UPPER(IFERROR(INDEX(ImpData,ROW()-1,MATCH(Map_Expl,ImpHdr,0))&amp;"","")),{"Y","YES","TRUE","1"},0)),"Y","N"))</f>
        <v/>
      </c>
      <c r="F589" s="21" t="str">
        <f t="shared" si="93"/>
        <v/>
      </c>
      <c r="G589" s="21" t="str">
        <f t="shared" si="94"/>
        <v/>
      </c>
      <c r="H589" s="21" t="str">
        <f t="shared" si="95"/>
        <v/>
      </c>
      <c r="I589" s="25" t="str">
        <f t="shared" si="96"/>
        <v/>
      </c>
      <c r="J589" s="25" t="str">
        <f t="shared" si="97"/>
        <v/>
      </c>
      <c r="K589" s="21" t="str">
        <f t="shared" si="98"/>
        <v/>
      </c>
      <c r="L589" s="36" t="str">
        <f t="shared" si="99"/>
        <v/>
      </c>
    </row>
    <row r="590" spans="1:12" x14ac:dyDescent="0.3">
      <c r="A590" s="21" t="str">
        <f t="shared" si="90"/>
        <v/>
      </c>
      <c r="B590" s="21" t="str">
        <f t="shared" si="91"/>
        <v/>
      </c>
      <c r="C590" s="35" t="str">
        <f t="shared" si="92"/>
        <v/>
      </c>
      <c r="D590" s="21" t="str">
        <f>IF($A590="","",IF(COUNTIF(KEVList,$A590)&gt;0,"Y",IF(ISNUMBER(MATCH(UPPER(IFERROR(INDEX(ImpData,ROW()-1,MATCH(Map_KEV,ImpHdr,0))&amp;"","")),{"Y","YES","TRUE","1"},0)),"Y","N")))</f>
        <v/>
      </c>
      <c r="E590" s="21" t="str">
        <f>IF($A590="","",IF(ISNUMBER(MATCH(UPPER(IFERROR(INDEX(ImpData,ROW()-1,MATCH(Map_Expl,ImpHdr,0))&amp;"","")),{"Y","YES","TRUE","1"},0)),"Y","N"))</f>
        <v/>
      </c>
      <c r="F590" s="21" t="str">
        <f t="shared" si="93"/>
        <v/>
      </c>
      <c r="G590" s="21" t="str">
        <f t="shared" si="94"/>
        <v/>
      </c>
      <c r="H590" s="21" t="str">
        <f t="shared" si="95"/>
        <v/>
      </c>
      <c r="I590" s="25" t="str">
        <f t="shared" si="96"/>
        <v/>
      </c>
      <c r="J590" s="25" t="str">
        <f t="shared" si="97"/>
        <v/>
      </c>
      <c r="K590" s="21" t="str">
        <f t="shared" si="98"/>
        <v/>
      </c>
      <c r="L590" s="36" t="str">
        <f t="shared" si="99"/>
        <v/>
      </c>
    </row>
    <row r="591" spans="1:12" x14ac:dyDescent="0.3">
      <c r="A591" s="21" t="str">
        <f t="shared" si="90"/>
        <v/>
      </c>
      <c r="B591" s="21" t="str">
        <f t="shared" si="91"/>
        <v/>
      </c>
      <c r="C591" s="35" t="str">
        <f t="shared" si="92"/>
        <v/>
      </c>
      <c r="D591" s="21" t="str">
        <f>IF($A591="","",IF(COUNTIF(KEVList,$A591)&gt;0,"Y",IF(ISNUMBER(MATCH(UPPER(IFERROR(INDEX(ImpData,ROW()-1,MATCH(Map_KEV,ImpHdr,0))&amp;"","")),{"Y","YES","TRUE","1"},0)),"Y","N")))</f>
        <v/>
      </c>
      <c r="E591" s="21" t="str">
        <f>IF($A591="","",IF(ISNUMBER(MATCH(UPPER(IFERROR(INDEX(ImpData,ROW()-1,MATCH(Map_Expl,ImpHdr,0))&amp;"","")),{"Y","YES","TRUE","1"},0)),"Y","N"))</f>
        <v/>
      </c>
      <c r="F591" s="21" t="str">
        <f t="shared" si="93"/>
        <v/>
      </c>
      <c r="G591" s="21" t="str">
        <f t="shared" si="94"/>
        <v/>
      </c>
      <c r="H591" s="21" t="str">
        <f t="shared" si="95"/>
        <v/>
      </c>
      <c r="I591" s="25" t="str">
        <f t="shared" si="96"/>
        <v/>
      </c>
      <c r="J591" s="25" t="str">
        <f t="shared" si="97"/>
        <v/>
      </c>
      <c r="K591" s="21" t="str">
        <f t="shared" si="98"/>
        <v/>
      </c>
      <c r="L591" s="36" t="str">
        <f t="shared" si="99"/>
        <v/>
      </c>
    </row>
    <row r="592" spans="1:12" x14ac:dyDescent="0.3">
      <c r="A592" s="21" t="str">
        <f t="shared" si="90"/>
        <v/>
      </c>
      <c r="B592" s="21" t="str">
        <f t="shared" si="91"/>
        <v/>
      </c>
      <c r="C592" s="35" t="str">
        <f t="shared" si="92"/>
        <v/>
      </c>
      <c r="D592" s="21" t="str">
        <f>IF($A592="","",IF(COUNTIF(KEVList,$A592)&gt;0,"Y",IF(ISNUMBER(MATCH(UPPER(IFERROR(INDEX(ImpData,ROW()-1,MATCH(Map_KEV,ImpHdr,0))&amp;"","")),{"Y","YES","TRUE","1"},0)),"Y","N")))</f>
        <v/>
      </c>
      <c r="E592" s="21" t="str">
        <f>IF($A592="","",IF(ISNUMBER(MATCH(UPPER(IFERROR(INDEX(ImpData,ROW()-1,MATCH(Map_Expl,ImpHdr,0))&amp;"","")),{"Y","YES","TRUE","1"},0)),"Y","N"))</f>
        <v/>
      </c>
      <c r="F592" s="21" t="str">
        <f t="shared" si="93"/>
        <v/>
      </c>
      <c r="G592" s="21" t="str">
        <f t="shared" si="94"/>
        <v/>
      </c>
      <c r="H592" s="21" t="str">
        <f t="shared" si="95"/>
        <v/>
      </c>
      <c r="I592" s="25" t="str">
        <f t="shared" si="96"/>
        <v/>
      </c>
      <c r="J592" s="25" t="str">
        <f t="shared" si="97"/>
        <v/>
      </c>
      <c r="K592" s="21" t="str">
        <f t="shared" si="98"/>
        <v/>
      </c>
      <c r="L592" s="36" t="str">
        <f t="shared" si="99"/>
        <v/>
      </c>
    </row>
    <row r="593" spans="1:12" x14ac:dyDescent="0.3">
      <c r="A593" s="21" t="str">
        <f t="shared" si="90"/>
        <v/>
      </c>
      <c r="B593" s="21" t="str">
        <f t="shared" si="91"/>
        <v/>
      </c>
      <c r="C593" s="35" t="str">
        <f t="shared" si="92"/>
        <v/>
      </c>
      <c r="D593" s="21" t="str">
        <f>IF($A593="","",IF(COUNTIF(KEVList,$A593)&gt;0,"Y",IF(ISNUMBER(MATCH(UPPER(IFERROR(INDEX(ImpData,ROW()-1,MATCH(Map_KEV,ImpHdr,0))&amp;"","")),{"Y","YES","TRUE","1"},0)),"Y","N")))</f>
        <v/>
      </c>
      <c r="E593" s="21" t="str">
        <f>IF($A593="","",IF(ISNUMBER(MATCH(UPPER(IFERROR(INDEX(ImpData,ROW()-1,MATCH(Map_Expl,ImpHdr,0))&amp;"","")),{"Y","YES","TRUE","1"},0)),"Y","N"))</f>
        <v/>
      </c>
      <c r="F593" s="21" t="str">
        <f t="shared" si="93"/>
        <v/>
      </c>
      <c r="G593" s="21" t="str">
        <f t="shared" si="94"/>
        <v/>
      </c>
      <c r="H593" s="21" t="str">
        <f t="shared" si="95"/>
        <v/>
      </c>
      <c r="I593" s="25" t="str">
        <f t="shared" si="96"/>
        <v/>
      </c>
      <c r="J593" s="25" t="str">
        <f t="shared" si="97"/>
        <v/>
      </c>
      <c r="K593" s="21" t="str">
        <f t="shared" si="98"/>
        <v/>
      </c>
      <c r="L593" s="36" t="str">
        <f t="shared" si="99"/>
        <v/>
      </c>
    </row>
    <row r="594" spans="1:12" x14ac:dyDescent="0.3">
      <c r="A594" s="21" t="str">
        <f t="shared" si="90"/>
        <v/>
      </c>
      <c r="B594" s="21" t="str">
        <f t="shared" si="91"/>
        <v/>
      </c>
      <c r="C594" s="35" t="str">
        <f t="shared" si="92"/>
        <v/>
      </c>
      <c r="D594" s="21" t="str">
        <f>IF($A594="","",IF(COUNTIF(KEVList,$A594)&gt;0,"Y",IF(ISNUMBER(MATCH(UPPER(IFERROR(INDEX(ImpData,ROW()-1,MATCH(Map_KEV,ImpHdr,0))&amp;"","")),{"Y","YES","TRUE","1"},0)),"Y","N")))</f>
        <v/>
      </c>
      <c r="E594" s="21" t="str">
        <f>IF($A594="","",IF(ISNUMBER(MATCH(UPPER(IFERROR(INDEX(ImpData,ROW()-1,MATCH(Map_Expl,ImpHdr,0))&amp;"","")),{"Y","YES","TRUE","1"},0)),"Y","N"))</f>
        <v/>
      </c>
      <c r="F594" s="21" t="str">
        <f t="shared" si="93"/>
        <v/>
      </c>
      <c r="G594" s="21" t="str">
        <f t="shared" si="94"/>
        <v/>
      </c>
      <c r="H594" s="21" t="str">
        <f t="shared" si="95"/>
        <v/>
      </c>
      <c r="I594" s="25" t="str">
        <f t="shared" si="96"/>
        <v/>
      </c>
      <c r="J594" s="25" t="str">
        <f t="shared" si="97"/>
        <v/>
      </c>
      <c r="K594" s="21" t="str">
        <f t="shared" si="98"/>
        <v/>
      </c>
      <c r="L594" s="36" t="str">
        <f t="shared" si="99"/>
        <v/>
      </c>
    </row>
    <row r="595" spans="1:12" x14ac:dyDescent="0.3">
      <c r="A595" s="21" t="str">
        <f t="shared" si="90"/>
        <v/>
      </c>
      <c r="B595" s="21" t="str">
        <f t="shared" si="91"/>
        <v/>
      </c>
      <c r="C595" s="35" t="str">
        <f t="shared" si="92"/>
        <v/>
      </c>
      <c r="D595" s="21" t="str">
        <f>IF($A595="","",IF(COUNTIF(KEVList,$A595)&gt;0,"Y",IF(ISNUMBER(MATCH(UPPER(IFERROR(INDEX(ImpData,ROW()-1,MATCH(Map_KEV,ImpHdr,0))&amp;"","")),{"Y","YES","TRUE","1"},0)),"Y","N")))</f>
        <v/>
      </c>
      <c r="E595" s="21" t="str">
        <f>IF($A595="","",IF(ISNUMBER(MATCH(UPPER(IFERROR(INDEX(ImpData,ROW()-1,MATCH(Map_Expl,ImpHdr,0))&amp;"","")),{"Y","YES","TRUE","1"},0)),"Y","N"))</f>
        <v/>
      </c>
      <c r="F595" s="21" t="str">
        <f t="shared" si="93"/>
        <v/>
      </c>
      <c r="G595" s="21" t="str">
        <f t="shared" si="94"/>
        <v/>
      </c>
      <c r="H595" s="21" t="str">
        <f t="shared" si="95"/>
        <v/>
      </c>
      <c r="I595" s="25" t="str">
        <f t="shared" si="96"/>
        <v/>
      </c>
      <c r="J595" s="25" t="str">
        <f t="shared" si="97"/>
        <v/>
      </c>
      <c r="K595" s="21" t="str">
        <f t="shared" si="98"/>
        <v/>
      </c>
      <c r="L595" s="36" t="str">
        <f t="shared" si="99"/>
        <v/>
      </c>
    </row>
    <row r="596" spans="1:12" x14ac:dyDescent="0.3">
      <c r="A596" s="21" t="str">
        <f t="shared" si="90"/>
        <v/>
      </c>
      <c r="B596" s="21" t="str">
        <f t="shared" si="91"/>
        <v/>
      </c>
      <c r="C596" s="35" t="str">
        <f t="shared" si="92"/>
        <v/>
      </c>
      <c r="D596" s="21" t="str">
        <f>IF($A596="","",IF(COUNTIF(KEVList,$A596)&gt;0,"Y",IF(ISNUMBER(MATCH(UPPER(IFERROR(INDEX(ImpData,ROW()-1,MATCH(Map_KEV,ImpHdr,0))&amp;"","")),{"Y","YES","TRUE","1"},0)),"Y","N")))</f>
        <v/>
      </c>
      <c r="E596" s="21" t="str">
        <f>IF($A596="","",IF(ISNUMBER(MATCH(UPPER(IFERROR(INDEX(ImpData,ROW()-1,MATCH(Map_Expl,ImpHdr,0))&amp;"","")),{"Y","YES","TRUE","1"},0)),"Y","N"))</f>
        <v/>
      </c>
      <c r="F596" s="21" t="str">
        <f t="shared" si="93"/>
        <v/>
      </c>
      <c r="G596" s="21" t="str">
        <f t="shared" si="94"/>
        <v/>
      </c>
      <c r="H596" s="21" t="str">
        <f t="shared" si="95"/>
        <v/>
      </c>
      <c r="I596" s="25" t="str">
        <f t="shared" si="96"/>
        <v/>
      </c>
      <c r="J596" s="25" t="str">
        <f t="shared" si="97"/>
        <v/>
      </c>
      <c r="K596" s="21" t="str">
        <f t="shared" si="98"/>
        <v/>
      </c>
      <c r="L596" s="36" t="str">
        <f t="shared" si="99"/>
        <v/>
      </c>
    </row>
    <row r="597" spans="1:12" x14ac:dyDescent="0.3">
      <c r="A597" s="21" t="str">
        <f t="shared" si="90"/>
        <v/>
      </c>
      <c r="B597" s="21" t="str">
        <f t="shared" si="91"/>
        <v/>
      </c>
      <c r="C597" s="35" t="str">
        <f t="shared" si="92"/>
        <v/>
      </c>
      <c r="D597" s="21" t="str">
        <f>IF($A597="","",IF(COUNTIF(KEVList,$A597)&gt;0,"Y",IF(ISNUMBER(MATCH(UPPER(IFERROR(INDEX(ImpData,ROW()-1,MATCH(Map_KEV,ImpHdr,0))&amp;"","")),{"Y","YES","TRUE","1"},0)),"Y","N")))</f>
        <v/>
      </c>
      <c r="E597" s="21" t="str">
        <f>IF($A597="","",IF(ISNUMBER(MATCH(UPPER(IFERROR(INDEX(ImpData,ROW()-1,MATCH(Map_Expl,ImpHdr,0))&amp;"","")),{"Y","YES","TRUE","1"},0)),"Y","N"))</f>
        <v/>
      </c>
      <c r="F597" s="21" t="str">
        <f t="shared" si="93"/>
        <v/>
      </c>
      <c r="G597" s="21" t="str">
        <f t="shared" si="94"/>
        <v/>
      </c>
      <c r="H597" s="21" t="str">
        <f t="shared" si="95"/>
        <v/>
      </c>
      <c r="I597" s="25" t="str">
        <f t="shared" si="96"/>
        <v/>
      </c>
      <c r="J597" s="25" t="str">
        <f t="shared" si="97"/>
        <v/>
      </c>
      <c r="K597" s="21" t="str">
        <f t="shared" si="98"/>
        <v/>
      </c>
      <c r="L597" s="36" t="str">
        <f t="shared" si="99"/>
        <v/>
      </c>
    </row>
    <row r="598" spans="1:12" x14ac:dyDescent="0.3">
      <c r="A598" s="21" t="str">
        <f t="shared" si="90"/>
        <v/>
      </c>
      <c r="B598" s="21" t="str">
        <f t="shared" si="91"/>
        <v/>
      </c>
      <c r="C598" s="35" t="str">
        <f t="shared" si="92"/>
        <v/>
      </c>
      <c r="D598" s="21" t="str">
        <f>IF($A598="","",IF(COUNTIF(KEVList,$A598)&gt;0,"Y",IF(ISNUMBER(MATCH(UPPER(IFERROR(INDEX(ImpData,ROW()-1,MATCH(Map_KEV,ImpHdr,0))&amp;"","")),{"Y","YES","TRUE","1"},0)),"Y","N")))</f>
        <v/>
      </c>
      <c r="E598" s="21" t="str">
        <f>IF($A598="","",IF(ISNUMBER(MATCH(UPPER(IFERROR(INDEX(ImpData,ROW()-1,MATCH(Map_Expl,ImpHdr,0))&amp;"","")),{"Y","YES","TRUE","1"},0)),"Y","N"))</f>
        <v/>
      </c>
      <c r="F598" s="21" t="str">
        <f t="shared" si="93"/>
        <v/>
      </c>
      <c r="G598" s="21" t="str">
        <f t="shared" si="94"/>
        <v/>
      </c>
      <c r="H598" s="21" t="str">
        <f t="shared" si="95"/>
        <v/>
      </c>
      <c r="I598" s="25" t="str">
        <f t="shared" si="96"/>
        <v/>
      </c>
      <c r="J598" s="25" t="str">
        <f t="shared" si="97"/>
        <v/>
      </c>
      <c r="K598" s="21" t="str">
        <f t="shared" si="98"/>
        <v/>
      </c>
      <c r="L598" s="36" t="str">
        <f t="shared" si="99"/>
        <v/>
      </c>
    </row>
    <row r="599" spans="1:12" x14ac:dyDescent="0.3">
      <c r="A599" s="21" t="str">
        <f t="shared" si="90"/>
        <v/>
      </c>
      <c r="B599" s="21" t="str">
        <f t="shared" si="91"/>
        <v/>
      </c>
      <c r="C599" s="35" t="str">
        <f t="shared" si="92"/>
        <v/>
      </c>
      <c r="D599" s="21" t="str">
        <f>IF($A599="","",IF(COUNTIF(KEVList,$A599)&gt;0,"Y",IF(ISNUMBER(MATCH(UPPER(IFERROR(INDEX(ImpData,ROW()-1,MATCH(Map_KEV,ImpHdr,0))&amp;"","")),{"Y","YES","TRUE","1"},0)),"Y","N")))</f>
        <v/>
      </c>
      <c r="E599" s="21" t="str">
        <f>IF($A599="","",IF(ISNUMBER(MATCH(UPPER(IFERROR(INDEX(ImpData,ROW()-1,MATCH(Map_Expl,ImpHdr,0))&amp;"","")),{"Y","YES","TRUE","1"},0)),"Y","N"))</f>
        <v/>
      </c>
      <c r="F599" s="21" t="str">
        <f t="shared" si="93"/>
        <v/>
      </c>
      <c r="G599" s="21" t="str">
        <f t="shared" si="94"/>
        <v/>
      </c>
      <c r="H599" s="21" t="str">
        <f t="shared" si="95"/>
        <v/>
      </c>
      <c r="I599" s="25" t="str">
        <f t="shared" si="96"/>
        <v/>
      </c>
      <c r="J599" s="25" t="str">
        <f t="shared" si="97"/>
        <v/>
      </c>
      <c r="K599" s="21" t="str">
        <f t="shared" si="98"/>
        <v/>
      </c>
      <c r="L599" s="36" t="str">
        <f t="shared" si="99"/>
        <v/>
      </c>
    </row>
    <row r="600" spans="1:12" x14ac:dyDescent="0.3">
      <c r="A600" s="21" t="str">
        <f t="shared" si="90"/>
        <v/>
      </c>
      <c r="B600" s="21" t="str">
        <f t="shared" si="91"/>
        <v/>
      </c>
      <c r="C600" s="35" t="str">
        <f t="shared" si="92"/>
        <v/>
      </c>
      <c r="D600" s="21" t="str">
        <f>IF($A600="","",IF(COUNTIF(KEVList,$A600)&gt;0,"Y",IF(ISNUMBER(MATCH(UPPER(IFERROR(INDEX(ImpData,ROW()-1,MATCH(Map_KEV,ImpHdr,0))&amp;"","")),{"Y","YES","TRUE","1"},0)),"Y","N")))</f>
        <v/>
      </c>
      <c r="E600" s="21" t="str">
        <f>IF($A600="","",IF(ISNUMBER(MATCH(UPPER(IFERROR(INDEX(ImpData,ROW()-1,MATCH(Map_Expl,ImpHdr,0))&amp;"","")),{"Y","YES","TRUE","1"},0)),"Y","N"))</f>
        <v/>
      </c>
      <c r="F600" s="21" t="str">
        <f t="shared" si="93"/>
        <v/>
      </c>
      <c r="G600" s="21" t="str">
        <f t="shared" si="94"/>
        <v/>
      </c>
      <c r="H600" s="21" t="str">
        <f t="shared" si="95"/>
        <v/>
      </c>
      <c r="I600" s="25" t="str">
        <f t="shared" si="96"/>
        <v/>
      </c>
      <c r="J600" s="25" t="str">
        <f t="shared" si="97"/>
        <v/>
      </c>
      <c r="K600" s="21" t="str">
        <f t="shared" si="98"/>
        <v/>
      </c>
      <c r="L600" s="36" t="str">
        <f t="shared" si="99"/>
        <v/>
      </c>
    </row>
    <row r="601" spans="1:12" x14ac:dyDescent="0.3">
      <c r="A601" s="21" t="str">
        <f t="shared" si="90"/>
        <v/>
      </c>
      <c r="B601" s="21" t="str">
        <f t="shared" si="91"/>
        <v/>
      </c>
      <c r="C601" s="35" t="str">
        <f t="shared" si="92"/>
        <v/>
      </c>
      <c r="D601" s="21" t="str">
        <f>IF($A601="","",IF(COUNTIF(KEVList,$A601)&gt;0,"Y",IF(ISNUMBER(MATCH(UPPER(IFERROR(INDEX(ImpData,ROW()-1,MATCH(Map_KEV,ImpHdr,0))&amp;"","")),{"Y","YES","TRUE","1"},0)),"Y","N")))</f>
        <v/>
      </c>
      <c r="E601" s="21" t="str">
        <f>IF($A601="","",IF(ISNUMBER(MATCH(UPPER(IFERROR(INDEX(ImpData,ROW()-1,MATCH(Map_Expl,ImpHdr,0))&amp;"","")),{"Y","YES","TRUE","1"},0)),"Y","N"))</f>
        <v/>
      </c>
      <c r="F601" s="21" t="str">
        <f t="shared" si="93"/>
        <v/>
      </c>
      <c r="G601" s="21" t="str">
        <f t="shared" si="94"/>
        <v/>
      </c>
      <c r="H601" s="21" t="str">
        <f t="shared" si="95"/>
        <v/>
      </c>
      <c r="I601" s="25" t="str">
        <f t="shared" si="96"/>
        <v/>
      </c>
      <c r="J601" s="25" t="str">
        <f t="shared" si="97"/>
        <v/>
      </c>
      <c r="K601" s="21" t="str">
        <f t="shared" si="98"/>
        <v/>
      </c>
      <c r="L601" s="36" t="str">
        <f t="shared" si="99"/>
        <v/>
      </c>
    </row>
    <row r="602" spans="1:12" x14ac:dyDescent="0.3">
      <c r="A602" s="21" t="str">
        <f t="shared" si="90"/>
        <v/>
      </c>
      <c r="B602" s="21" t="str">
        <f t="shared" si="91"/>
        <v/>
      </c>
      <c r="C602" s="35" t="str">
        <f t="shared" si="92"/>
        <v/>
      </c>
      <c r="D602" s="21" t="str">
        <f>IF($A602="","",IF(COUNTIF(KEVList,$A602)&gt;0,"Y",IF(ISNUMBER(MATCH(UPPER(IFERROR(INDEX(ImpData,ROW()-1,MATCH(Map_KEV,ImpHdr,0))&amp;"","")),{"Y","YES","TRUE","1"},0)),"Y","N")))</f>
        <v/>
      </c>
      <c r="E602" s="21" t="str">
        <f>IF($A602="","",IF(ISNUMBER(MATCH(UPPER(IFERROR(INDEX(ImpData,ROW()-1,MATCH(Map_Expl,ImpHdr,0))&amp;"","")),{"Y","YES","TRUE","1"},0)),"Y","N"))</f>
        <v/>
      </c>
      <c r="F602" s="21" t="str">
        <f t="shared" si="93"/>
        <v/>
      </c>
      <c r="G602" s="21" t="str">
        <f t="shared" si="94"/>
        <v/>
      </c>
      <c r="H602" s="21" t="str">
        <f t="shared" si="95"/>
        <v/>
      </c>
      <c r="I602" s="25" t="str">
        <f t="shared" si="96"/>
        <v/>
      </c>
      <c r="J602" s="25" t="str">
        <f t="shared" si="97"/>
        <v/>
      </c>
      <c r="K602" s="21" t="str">
        <f t="shared" si="98"/>
        <v/>
      </c>
      <c r="L602" s="36" t="str">
        <f t="shared" si="99"/>
        <v/>
      </c>
    </row>
    <row r="603" spans="1:12" x14ac:dyDescent="0.3">
      <c r="A603" s="21" t="str">
        <f t="shared" si="90"/>
        <v/>
      </c>
      <c r="B603" s="21" t="str">
        <f t="shared" si="91"/>
        <v/>
      </c>
      <c r="C603" s="35" t="str">
        <f t="shared" si="92"/>
        <v/>
      </c>
      <c r="D603" s="21" t="str">
        <f>IF($A603="","",IF(COUNTIF(KEVList,$A603)&gt;0,"Y",IF(ISNUMBER(MATCH(UPPER(IFERROR(INDEX(ImpData,ROW()-1,MATCH(Map_KEV,ImpHdr,0))&amp;"","")),{"Y","YES","TRUE","1"},0)),"Y","N")))</f>
        <v/>
      </c>
      <c r="E603" s="21" t="str">
        <f>IF($A603="","",IF(ISNUMBER(MATCH(UPPER(IFERROR(INDEX(ImpData,ROW()-1,MATCH(Map_Expl,ImpHdr,0))&amp;"","")),{"Y","YES","TRUE","1"},0)),"Y","N"))</f>
        <v/>
      </c>
      <c r="F603" s="21" t="str">
        <f t="shared" si="93"/>
        <v/>
      </c>
      <c r="G603" s="21" t="str">
        <f t="shared" si="94"/>
        <v/>
      </c>
      <c r="H603" s="21" t="str">
        <f t="shared" si="95"/>
        <v/>
      </c>
      <c r="I603" s="25" t="str">
        <f t="shared" si="96"/>
        <v/>
      </c>
      <c r="J603" s="25" t="str">
        <f t="shared" si="97"/>
        <v/>
      </c>
      <c r="K603" s="21" t="str">
        <f t="shared" si="98"/>
        <v/>
      </c>
      <c r="L603" s="36" t="str">
        <f t="shared" si="99"/>
        <v/>
      </c>
    </row>
    <row r="604" spans="1:12" x14ac:dyDescent="0.3">
      <c r="A604" s="21" t="str">
        <f t="shared" si="90"/>
        <v/>
      </c>
      <c r="B604" s="21" t="str">
        <f t="shared" si="91"/>
        <v/>
      </c>
      <c r="C604" s="35" t="str">
        <f t="shared" si="92"/>
        <v/>
      </c>
      <c r="D604" s="21" t="str">
        <f>IF($A604="","",IF(COUNTIF(KEVList,$A604)&gt;0,"Y",IF(ISNUMBER(MATCH(UPPER(IFERROR(INDEX(ImpData,ROW()-1,MATCH(Map_KEV,ImpHdr,0))&amp;"","")),{"Y","YES","TRUE","1"},0)),"Y","N")))</f>
        <v/>
      </c>
      <c r="E604" s="21" t="str">
        <f>IF($A604="","",IF(ISNUMBER(MATCH(UPPER(IFERROR(INDEX(ImpData,ROW()-1,MATCH(Map_Expl,ImpHdr,0))&amp;"","")),{"Y","YES","TRUE","1"},0)),"Y","N"))</f>
        <v/>
      </c>
      <c r="F604" s="21" t="str">
        <f t="shared" si="93"/>
        <v/>
      </c>
      <c r="G604" s="21" t="str">
        <f t="shared" si="94"/>
        <v/>
      </c>
      <c r="H604" s="21" t="str">
        <f t="shared" si="95"/>
        <v/>
      </c>
      <c r="I604" s="25" t="str">
        <f t="shared" si="96"/>
        <v/>
      </c>
      <c r="J604" s="25" t="str">
        <f t="shared" si="97"/>
        <v/>
      </c>
      <c r="K604" s="21" t="str">
        <f t="shared" si="98"/>
        <v/>
      </c>
      <c r="L604" s="36" t="str">
        <f t="shared" si="99"/>
        <v/>
      </c>
    </row>
    <row r="605" spans="1:12" x14ac:dyDescent="0.3">
      <c r="A605" s="21" t="str">
        <f t="shared" si="90"/>
        <v/>
      </c>
      <c r="B605" s="21" t="str">
        <f t="shared" si="91"/>
        <v/>
      </c>
      <c r="C605" s="35" t="str">
        <f t="shared" si="92"/>
        <v/>
      </c>
      <c r="D605" s="21" t="str">
        <f>IF($A605="","",IF(COUNTIF(KEVList,$A605)&gt;0,"Y",IF(ISNUMBER(MATCH(UPPER(IFERROR(INDEX(ImpData,ROW()-1,MATCH(Map_KEV,ImpHdr,0))&amp;"","")),{"Y","YES","TRUE","1"},0)),"Y","N")))</f>
        <v/>
      </c>
      <c r="E605" s="21" t="str">
        <f>IF($A605="","",IF(ISNUMBER(MATCH(UPPER(IFERROR(INDEX(ImpData,ROW()-1,MATCH(Map_Expl,ImpHdr,0))&amp;"","")),{"Y","YES","TRUE","1"},0)),"Y","N"))</f>
        <v/>
      </c>
      <c r="F605" s="21" t="str">
        <f t="shared" si="93"/>
        <v/>
      </c>
      <c r="G605" s="21" t="str">
        <f t="shared" si="94"/>
        <v/>
      </c>
      <c r="H605" s="21" t="str">
        <f t="shared" si="95"/>
        <v/>
      </c>
      <c r="I605" s="25" t="str">
        <f t="shared" si="96"/>
        <v/>
      </c>
      <c r="J605" s="25" t="str">
        <f t="shared" si="97"/>
        <v/>
      </c>
      <c r="K605" s="21" t="str">
        <f t="shared" si="98"/>
        <v/>
      </c>
      <c r="L605" s="36" t="str">
        <f t="shared" si="99"/>
        <v/>
      </c>
    </row>
    <row r="606" spans="1:12" x14ac:dyDescent="0.3">
      <c r="A606" s="21" t="str">
        <f t="shared" si="90"/>
        <v/>
      </c>
      <c r="B606" s="21" t="str">
        <f t="shared" si="91"/>
        <v/>
      </c>
      <c r="C606" s="35" t="str">
        <f t="shared" si="92"/>
        <v/>
      </c>
      <c r="D606" s="21" t="str">
        <f>IF($A606="","",IF(COUNTIF(KEVList,$A606)&gt;0,"Y",IF(ISNUMBER(MATCH(UPPER(IFERROR(INDEX(ImpData,ROW()-1,MATCH(Map_KEV,ImpHdr,0))&amp;"","")),{"Y","YES","TRUE","1"},0)),"Y","N")))</f>
        <v/>
      </c>
      <c r="E606" s="21" t="str">
        <f>IF($A606="","",IF(ISNUMBER(MATCH(UPPER(IFERROR(INDEX(ImpData,ROW()-1,MATCH(Map_Expl,ImpHdr,0))&amp;"","")),{"Y","YES","TRUE","1"},0)),"Y","N"))</f>
        <v/>
      </c>
      <c r="F606" s="21" t="str">
        <f t="shared" si="93"/>
        <v/>
      </c>
      <c r="G606" s="21" t="str">
        <f t="shared" si="94"/>
        <v/>
      </c>
      <c r="H606" s="21" t="str">
        <f t="shared" si="95"/>
        <v/>
      </c>
      <c r="I606" s="25" t="str">
        <f t="shared" si="96"/>
        <v/>
      </c>
      <c r="J606" s="25" t="str">
        <f t="shared" si="97"/>
        <v/>
      </c>
      <c r="K606" s="21" t="str">
        <f t="shared" si="98"/>
        <v/>
      </c>
      <c r="L606" s="36" t="str">
        <f t="shared" si="99"/>
        <v/>
      </c>
    </row>
    <row r="607" spans="1:12" x14ac:dyDescent="0.3">
      <c r="A607" s="21" t="str">
        <f t="shared" si="90"/>
        <v/>
      </c>
      <c r="B607" s="21" t="str">
        <f t="shared" si="91"/>
        <v/>
      </c>
      <c r="C607" s="35" t="str">
        <f t="shared" si="92"/>
        <v/>
      </c>
      <c r="D607" s="21" t="str">
        <f>IF($A607="","",IF(COUNTIF(KEVList,$A607)&gt;0,"Y",IF(ISNUMBER(MATCH(UPPER(IFERROR(INDEX(ImpData,ROW()-1,MATCH(Map_KEV,ImpHdr,0))&amp;"","")),{"Y","YES","TRUE","1"},0)),"Y","N")))</f>
        <v/>
      </c>
      <c r="E607" s="21" t="str">
        <f>IF($A607="","",IF(ISNUMBER(MATCH(UPPER(IFERROR(INDEX(ImpData,ROW()-1,MATCH(Map_Expl,ImpHdr,0))&amp;"","")),{"Y","YES","TRUE","1"},0)),"Y","N"))</f>
        <v/>
      </c>
      <c r="F607" s="21" t="str">
        <f t="shared" si="93"/>
        <v/>
      </c>
      <c r="G607" s="21" t="str">
        <f t="shared" si="94"/>
        <v/>
      </c>
      <c r="H607" s="21" t="str">
        <f t="shared" si="95"/>
        <v/>
      </c>
      <c r="I607" s="25" t="str">
        <f t="shared" si="96"/>
        <v/>
      </c>
      <c r="J607" s="25" t="str">
        <f t="shared" si="97"/>
        <v/>
      </c>
      <c r="K607" s="21" t="str">
        <f t="shared" si="98"/>
        <v/>
      </c>
      <c r="L607" s="36" t="str">
        <f t="shared" si="99"/>
        <v/>
      </c>
    </row>
    <row r="608" spans="1:12" x14ac:dyDescent="0.3">
      <c r="A608" s="21" t="str">
        <f t="shared" si="90"/>
        <v/>
      </c>
      <c r="B608" s="21" t="str">
        <f t="shared" si="91"/>
        <v/>
      </c>
      <c r="C608" s="35" t="str">
        <f t="shared" si="92"/>
        <v/>
      </c>
      <c r="D608" s="21" t="str">
        <f>IF($A608="","",IF(COUNTIF(KEVList,$A608)&gt;0,"Y",IF(ISNUMBER(MATCH(UPPER(IFERROR(INDEX(ImpData,ROW()-1,MATCH(Map_KEV,ImpHdr,0))&amp;"","")),{"Y","YES","TRUE","1"},0)),"Y","N")))</f>
        <v/>
      </c>
      <c r="E608" s="21" t="str">
        <f>IF($A608="","",IF(ISNUMBER(MATCH(UPPER(IFERROR(INDEX(ImpData,ROW()-1,MATCH(Map_Expl,ImpHdr,0))&amp;"","")),{"Y","YES","TRUE","1"},0)),"Y","N"))</f>
        <v/>
      </c>
      <c r="F608" s="21" t="str">
        <f t="shared" si="93"/>
        <v/>
      </c>
      <c r="G608" s="21" t="str">
        <f t="shared" si="94"/>
        <v/>
      </c>
      <c r="H608" s="21" t="str">
        <f t="shared" si="95"/>
        <v/>
      </c>
      <c r="I608" s="25" t="str">
        <f t="shared" si="96"/>
        <v/>
      </c>
      <c r="J608" s="25" t="str">
        <f t="shared" si="97"/>
        <v/>
      </c>
      <c r="K608" s="21" t="str">
        <f t="shared" si="98"/>
        <v/>
      </c>
      <c r="L608" s="36" t="str">
        <f t="shared" si="99"/>
        <v/>
      </c>
    </row>
    <row r="609" spans="1:12" x14ac:dyDescent="0.3">
      <c r="A609" s="21" t="str">
        <f t="shared" si="90"/>
        <v/>
      </c>
      <c r="B609" s="21" t="str">
        <f t="shared" si="91"/>
        <v/>
      </c>
      <c r="C609" s="35" t="str">
        <f t="shared" si="92"/>
        <v/>
      </c>
      <c r="D609" s="21" t="str">
        <f>IF($A609="","",IF(COUNTIF(KEVList,$A609)&gt;0,"Y",IF(ISNUMBER(MATCH(UPPER(IFERROR(INDEX(ImpData,ROW()-1,MATCH(Map_KEV,ImpHdr,0))&amp;"","")),{"Y","YES","TRUE","1"},0)),"Y","N")))</f>
        <v/>
      </c>
      <c r="E609" s="21" t="str">
        <f>IF($A609="","",IF(ISNUMBER(MATCH(UPPER(IFERROR(INDEX(ImpData,ROW()-1,MATCH(Map_Expl,ImpHdr,0))&amp;"","")),{"Y","YES","TRUE","1"},0)),"Y","N"))</f>
        <v/>
      </c>
      <c r="F609" s="21" t="str">
        <f t="shared" si="93"/>
        <v/>
      </c>
      <c r="G609" s="21" t="str">
        <f t="shared" si="94"/>
        <v/>
      </c>
      <c r="H609" s="21" t="str">
        <f t="shared" si="95"/>
        <v/>
      </c>
      <c r="I609" s="25" t="str">
        <f t="shared" si="96"/>
        <v/>
      </c>
      <c r="J609" s="25" t="str">
        <f t="shared" si="97"/>
        <v/>
      </c>
      <c r="K609" s="21" t="str">
        <f t="shared" si="98"/>
        <v/>
      </c>
      <c r="L609" s="36" t="str">
        <f t="shared" si="99"/>
        <v/>
      </c>
    </row>
    <row r="610" spans="1:12" x14ac:dyDescent="0.3">
      <c r="A610" s="21" t="str">
        <f t="shared" si="90"/>
        <v/>
      </c>
      <c r="B610" s="21" t="str">
        <f t="shared" si="91"/>
        <v/>
      </c>
      <c r="C610" s="35" t="str">
        <f t="shared" si="92"/>
        <v/>
      </c>
      <c r="D610" s="21" t="str">
        <f>IF($A610="","",IF(COUNTIF(KEVList,$A610)&gt;0,"Y",IF(ISNUMBER(MATCH(UPPER(IFERROR(INDEX(ImpData,ROW()-1,MATCH(Map_KEV,ImpHdr,0))&amp;"","")),{"Y","YES","TRUE","1"},0)),"Y","N")))</f>
        <v/>
      </c>
      <c r="E610" s="21" t="str">
        <f>IF($A610="","",IF(ISNUMBER(MATCH(UPPER(IFERROR(INDEX(ImpData,ROW()-1,MATCH(Map_Expl,ImpHdr,0))&amp;"","")),{"Y","YES","TRUE","1"},0)),"Y","N"))</f>
        <v/>
      </c>
      <c r="F610" s="21" t="str">
        <f t="shared" si="93"/>
        <v/>
      </c>
      <c r="G610" s="21" t="str">
        <f t="shared" si="94"/>
        <v/>
      </c>
      <c r="H610" s="21" t="str">
        <f t="shared" si="95"/>
        <v/>
      </c>
      <c r="I610" s="25" t="str">
        <f t="shared" si="96"/>
        <v/>
      </c>
      <c r="J610" s="25" t="str">
        <f t="shared" si="97"/>
        <v/>
      </c>
      <c r="K610" s="21" t="str">
        <f t="shared" si="98"/>
        <v/>
      </c>
      <c r="L610" s="36" t="str">
        <f t="shared" si="99"/>
        <v/>
      </c>
    </row>
    <row r="611" spans="1:12" x14ac:dyDescent="0.3">
      <c r="A611" s="21" t="str">
        <f t="shared" si="90"/>
        <v/>
      </c>
      <c r="B611" s="21" t="str">
        <f t="shared" si="91"/>
        <v/>
      </c>
      <c r="C611" s="35" t="str">
        <f t="shared" si="92"/>
        <v/>
      </c>
      <c r="D611" s="21" t="str">
        <f>IF($A611="","",IF(COUNTIF(KEVList,$A611)&gt;0,"Y",IF(ISNUMBER(MATCH(UPPER(IFERROR(INDEX(ImpData,ROW()-1,MATCH(Map_KEV,ImpHdr,0))&amp;"","")),{"Y","YES","TRUE","1"},0)),"Y","N")))</f>
        <v/>
      </c>
      <c r="E611" s="21" t="str">
        <f>IF($A611="","",IF(ISNUMBER(MATCH(UPPER(IFERROR(INDEX(ImpData,ROW()-1,MATCH(Map_Expl,ImpHdr,0))&amp;"","")),{"Y","YES","TRUE","1"},0)),"Y","N"))</f>
        <v/>
      </c>
      <c r="F611" s="21" t="str">
        <f t="shared" si="93"/>
        <v/>
      </c>
      <c r="G611" s="21" t="str">
        <f t="shared" si="94"/>
        <v/>
      </c>
      <c r="H611" s="21" t="str">
        <f t="shared" si="95"/>
        <v/>
      </c>
      <c r="I611" s="25" t="str">
        <f t="shared" si="96"/>
        <v/>
      </c>
      <c r="J611" s="25" t="str">
        <f t="shared" si="97"/>
        <v/>
      </c>
      <c r="K611" s="21" t="str">
        <f t="shared" si="98"/>
        <v/>
      </c>
      <c r="L611" s="36" t="str">
        <f t="shared" si="99"/>
        <v/>
      </c>
    </row>
    <row r="612" spans="1:12" x14ac:dyDescent="0.3">
      <c r="A612" s="21" t="str">
        <f t="shared" si="90"/>
        <v/>
      </c>
      <c r="B612" s="21" t="str">
        <f t="shared" si="91"/>
        <v/>
      </c>
      <c r="C612" s="35" t="str">
        <f t="shared" si="92"/>
        <v/>
      </c>
      <c r="D612" s="21" t="str">
        <f>IF($A612="","",IF(COUNTIF(KEVList,$A612)&gt;0,"Y",IF(ISNUMBER(MATCH(UPPER(IFERROR(INDEX(ImpData,ROW()-1,MATCH(Map_KEV,ImpHdr,0))&amp;"","")),{"Y","YES","TRUE","1"},0)),"Y","N")))</f>
        <v/>
      </c>
      <c r="E612" s="21" t="str">
        <f>IF($A612="","",IF(ISNUMBER(MATCH(UPPER(IFERROR(INDEX(ImpData,ROW()-1,MATCH(Map_Expl,ImpHdr,0))&amp;"","")),{"Y","YES","TRUE","1"},0)),"Y","N"))</f>
        <v/>
      </c>
      <c r="F612" s="21" t="str">
        <f t="shared" si="93"/>
        <v/>
      </c>
      <c r="G612" s="21" t="str">
        <f t="shared" si="94"/>
        <v/>
      </c>
      <c r="H612" s="21" t="str">
        <f t="shared" si="95"/>
        <v/>
      </c>
      <c r="I612" s="25" t="str">
        <f t="shared" si="96"/>
        <v/>
      </c>
      <c r="J612" s="25" t="str">
        <f t="shared" si="97"/>
        <v/>
      </c>
      <c r="K612" s="21" t="str">
        <f t="shared" si="98"/>
        <v/>
      </c>
      <c r="L612" s="36" t="str">
        <f t="shared" si="99"/>
        <v/>
      </c>
    </row>
    <row r="613" spans="1:12" x14ac:dyDescent="0.3">
      <c r="A613" s="21" t="str">
        <f t="shared" si="90"/>
        <v/>
      </c>
      <c r="B613" s="21" t="str">
        <f t="shared" si="91"/>
        <v/>
      </c>
      <c r="C613" s="35" t="str">
        <f t="shared" si="92"/>
        <v/>
      </c>
      <c r="D613" s="21" t="str">
        <f>IF($A613="","",IF(COUNTIF(KEVList,$A613)&gt;0,"Y",IF(ISNUMBER(MATCH(UPPER(IFERROR(INDEX(ImpData,ROW()-1,MATCH(Map_KEV,ImpHdr,0))&amp;"","")),{"Y","YES","TRUE","1"},0)),"Y","N")))</f>
        <v/>
      </c>
      <c r="E613" s="21" t="str">
        <f>IF($A613="","",IF(ISNUMBER(MATCH(UPPER(IFERROR(INDEX(ImpData,ROW()-1,MATCH(Map_Expl,ImpHdr,0))&amp;"","")),{"Y","YES","TRUE","1"},0)),"Y","N"))</f>
        <v/>
      </c>
      <c r="F613" s="21" t="str">
        <f t="shared" si="93"/>
        <v/>
      </c>
      <c r="G613" s="21" t="str">
        <f t="shared" si="94"/>
        <v/>
      </c>
      <c r="H613" s="21" t="str">
        <f t="shared" si="95"/>
        <v/>
      </c>
      <c r="I613" s="25" t="str">
        <f t="shared" si="96"/>
        <v/>
      </c>
      <c r="J613" s="25" t="str">
        <f t="shared" si="97"/>
        <v/>
      </c>
      <c r="K613" s="21" t="str">
        <f t="shared" si="98"/>
        <v/>
      </c>
      <c r="L613" s="36" t="str">
        <f t="shared" si="99"/>
        <v/>
      </c>
    </row>
    <row r="614" spans="1:12" x14ac:dyDescent="0.3">
      <c r="A614" s="21" t="str">
        <f t="shared" si="90"/>
        <v/>
      </c>
      <c r="B614" s="21" t="str">
        <f t="shared" si="91"/>
        <v/>
      </c>
      <c r="C614" s="35" t="str">
        <f t="shared" si="92"/>
        <v/>
      </c>
      <c r="D614" s="21" t="str">
        <f>IF($A614="","",IF(COUNTIF(KEVList,$A614)&gt;0,"Y",IF(ISNUMBER(MATCH(UPPER(IFERROR(INDEX(ImpData,ROW()-1,MATCH(Map_KEV,ImpHdr,0))&amp;"","")),{"Y","YES","TRUE","1"},0)),"Y","N")))</f>
        <v/>
      </c>
      <c r="E614" s="21" t="str">
        <f>IF($A614="","",IF(ISNUMBER(MATCH(UPPER(IFERROR(INDEX(ImpData,ROW()-1,MATCH(Map_Expl,ImpHdr,0))&amp;"","")),{"Y","YES","TRUE","1"},0)),"Y","N"))</f>
        <v/>
      </c>
      <c r="F614" s="21" t="str">
        <f t="shared" si="93"/>
        <v/>
      </c>
      <c r="G614" s="21" t="str">
        <f t="shared" si="94"/>
        <v/>
      </c>
      <c r="H614" s="21" t="str">
        <f t="shared" si="95"/>
        <v/>
      </c>
      <c r="I614" s="25" t="str">
        <f t="shared" si="96"/>
        <v/>
      </c>
      <c r="J614" s="25" t="str">
        <f t="shared" si="97"/>
        <v/>
      </c>
      <c r="K614" s="21" t="str">
        <f t="shared" si="98"/>
        <v/>
      </c>
      <c r="L614" s="36" t="str">
        <f t="shared" si="99"/>
        <v/>
      </c>
    </row>
    <row r="615" spans="1:12" x14ac:dyDescent="0.3">
      <c r="A615" s="21" t="str">
        <f t="shared" si="90"/>
        <v/>
      </c>
      <c r="B615" s="21" t="str">
        <f t="shared" si="91"/>
        <v/>
      </c>
      <c r="C615" s="35" t="str">
        <f t="shared" si="92"/>
        <v/>
      </c>
      <c r="D615" s="21" t="str">
        <f>IF($A615="","",IF(COUNTIF(KEVList,$A615)&gt;0,"Y",IF(ISNUMBER(MATCH(UPPER(IFERROR(INDEX(ImpData,ROW()-1,MATCH(Map_KEV,ImpHdr,0))&amp;"","")),{"Y","YES","TRUE","1"},0)),"Y","N")))</f>
        <v/>
      </c>
      <c r="E615" s="21" t="str">
        <f>IF($A615="","",IF(ISNUMBER(MATCH(UPPER(IFERROR(INDEX(ImpData,ROW()-1,MATCH(Map_Expl,ImpHdr,0))&amp;"","")),{"Y","YES","TRUE","1"},0)),"Y","N"))</f>
        <v/>
      </c>
      <c r="F615" s="21" t="str">
        <f t="shared" si="93"/>
        <v/>
      </c>
      <c r="G615" s="21" t="str">
        <f t="shared" si="94"/>
        <v/>
      </c>
      <c r="H615" s="21" t="str">
        <f t="shared" si="95"/>
        <v/>
      </c>
      <c r="I615" s="25" t="str">
        <f t="shared" si="96"/>
        <v/>
      </c>
      <c r="J615" s="25" t="str">
        <f t="shared" si="97"/>
        <v/>
      </c>
      <c r="K615" s="21" t="str">
        <f t="shared" si="98"/>
        <v/>
      </c>
      <c r="L615" s="36" t="str">
        <f t="shared" si="99"/>
        <v/>
      </c>
    </row>
    <row r="616" spans="1:12" x14ac:dyDescent="0.3">
      <c r="A616" s="21" t="str">
        <f t="shared" si="90"/>
        <v/>
      </c>
      <c r="B616" s="21" t="str">
        <f t="shared" si="91"/>
        <v/>
      </c>
      <c r="C616" s="35" t="str">
        <f t="shared" si="92"/>
        <v/>
      </c>
      <c r="D616" s="21" t="str">
        <f>IF($A616="","",IF(COUNTIF(KEVList,$A616)&gt;0,"Y",IF(ISNUMBER(MATCH(UPPER(IFERROR(INDEX(ImpData,ROW()-1,MATCH(Map_KEV,ImpHdr,0))&amp;"","")),{"Y","YES","TRUE","1"},0)),"Y","N")))</f>
        <v/>
      </c>
      <c r="E616" s="21" t="str">
        <f>IF($A616="","",IF(ISNUMBER(MATCH(UPPER(IFERROR(INDEX(ImpData,ROW()-1,MATCH(Map_Expl,ImpHdr,0))&amp;"","")),{"Y","YES","TRUE","1"},0)),"Y","N"))</f>
        <v/>
      </c>
      <c r="F616" s="21" t="str">
        <f t="shared" si="93"/>
        <v/>
      </c>
      <c r="G616" s="21" t="str">
        <f t="shared" si="94"/>
        <v/>
      </c>
      <c r="H616" s="21" t="str">
        <f t="shared" si="95"/>
        <v/>
      </c>
      <c r="I616" s="25" t="str">
        <f t="shared" si="96"/>
        <v/>
      </c>
      <c r="J616" s="25" t="str">
        <f t="shared" si="97"/>
        <v/>
      </c>
      <c r="K616" s="21" t="str">
        <f t="shared" si="98"/>
        <v/>
      </c>
      <c r="L616" s="36" t="str">
        <f t="shared" si="99"/>
        <v/>
      </c>
    </row>
    <row r="617" spans="1:12" x14ac:dyDescent="0.3">
      <c r="A617" s="21" t="str">
        <f t="shared" si="90"/>
        <v/>
      </c>
      <c r="B617" s="21" t="str">
        <f t="shared" si="91"/>
        <v/>
      </c>
      <c r="C617" s="35" t="str">
        <f t="shared" si="92"/>
        <v/>
      </c>
      <c r="D617" s="21" t="str">
        <f>IF($A617="","",IF(COUNTIF(KEVList,$A617)&gt;0,"Y",IF(ISNUMBER(MATCH(UPPER(IFERROR(INDEX(ImpData,ROW()-1,MATCH(Map_KEV,ImpHdr,0))&amp;"","")),{"Y","YES","TRUE","1"},0)),"Y","N")))</f>
        <v/>
      </c>
      <c r="E617" s="21" t="str">
        <f>IF($A617="","",IF(ISNUMBER(MATCH(UPPER(IFERROR(INDEX(ImpData,ROW()-1,MATCH(Map_Expl,ImpHdr,0))&amp;"","")),{"Y","YES","TRUE","1"},0)),"Y","N"))</f>
        <v/>
      </c>
      <c r="F617" s="21" t="str">
        <f t="shared" si="93"/>
        <v/>
      </c>
      <c r="G617" s="21" t="str">
        <f t="shared" si="94"/>
        <v/>
      </c>
      <c r="H617" s="21" t="str">
        <f t="shared" si="95"/>
        <v/>
      </c>
      <c r="I617" s="25" t="str">
        <f t="shared" si="96"/>
        <v/>
      </c>
      <c r="J617" s="25" t="str">
        <f t="shared" si="97"/>
        <v/>
      </c>
      <c r="K617" s="21" t="str">
        <f t="shared" si="98"/>
        <v/>
      </c>
      <c r="L617" s="36" t="str">
        <f t="shared" si="99"/>
        <v/>
      </c>
    </row>
    <row r="618" spans="1:12" x14ac:dyDescent="0.3">
      <c r="A618" s="21" t="str">
        <f t="shared" si="90"/>
        <v/>
      </c>
      <c r="B618" s="21" t="str">
        <f t="shared" si="91"/>
        <v/>
      </c>
      <c r="C618" s="35" t="str">
        <f t="shared" si="92"/>
        <v/>
      </c>
      <c r="D618" s="21" t="str">
        <f>IF($A618="","",IF(COUNTIF(KEVList,$A618)&gt;0,"Y",IF(ISNUMBER(MATCH(UPPER(IFERROR(INDEX(ImpData,ROW()-1,MATCH(Map_KEV,ImpHdr,0))&amp;"","")),{"Y","YES","TRUE","1"},0)),"Y","N")))</f>
        <v/>
      </c>
      <c r="E618" s="21" t="str">
        <f>IF($A618="","",IF(ISNUMBER(MATCH(UPPER(IFERROR(INDEX(ImpData,ROW()-1,MATCH(Map_Expl,ImpHdr,0))&amp;"","")),{"Y","YES","TRUE","1"},0)),"Y","N"))</f>
        <v/>
      </c>
      <c r="F618" s="21" t="str">
        <f t="shared" si="93"/>
        <v/>
      </c>
      <c r="G618" s="21" t="str">
        <f t="shared" si="94"/>
        <v/>
      </c>
      <c r="H618" s="21" t="str">
        <f t="shared" si="95"/>
        <v/>
      </c>
      <c r="I618" s="25" t="str">
        <f t="shared" si="96"/>
        <v/>
      </c>
      <c r="J618" s="25" t="str">
        <f t="shared" si="97"/>
        <v/>
      </c>
      <c r="K618" s="21" t="str">
        <f t="shared" si="98"/>
        <v/>
      </c>
      <c r="L618" s="36" t="str">
        <f t="shared" si="99"/>
        <v/>
      </c>
    </row>
    <row r="619" spans="1:12" x14ac:dyDescent="0.3">
      <c r="A619" s="21" t="str">
        <f t="shared" si="90"/>
        <v/>
      </c>
      <c r="B619" s="21" t="str">
        <f t="shared" si="91"/>
        <v/>
      </c>
      <c r="C619" s="35" t="str">
        <f t="shared" si="92"/>
        <v/>
      </c>
      <c r="D619" s="21" t="str">
        <f>IF($A619="","",IF(COUNTIF(KEVList,$A619)&gt;0,"Y",IF(ISNUMBER(MATCH(UPPER(IFERROR(INDEX(ImpData,ROW()-1,MATCH(Map_KEV,ImpHdr,0))&amp;"","")),{"Y","YES","TRUE","1"},0)),"Y","N")))</f>
        <v/>
      </c>
      <c r="E619" s="21" t="str">
        <f>IF($A619="","",IF(ISNUMBER(MATCH(UPPER(IFERROR(INDEX(ImpData,ROW()-1,MATCH(Map_Expl,ImpHdr,0))&amp;"","")),{"Y","YES","TRUE","1"},0)),"Y","N"))</f>
        <v/>
      </c>
      <c r="F619" s="21" t="str">
        <f t="shared" si="93"/>
        <v/>
      </c>
      <c r="G619" s="21" t="str">
        <f t="shared" si="94"/>
        <v/>
      </c>
      <c r="H619" s="21" t="str">
        <f t="shared" si="95"/>
        <v/>
      </c>
      <c r="I619" s="25" t="str">
        <f t="shared" si="96"/>
        <v/>
      </c>
      <c r="J619" s="25" t="str">
        <f t="shared" si="97"/>
        <v/>
      </c>
      <c r="K619" s="21" t="str">
        <f t="shared" si="98"/>
        <v/>
      </c>
      <c r="L619" s="36" t="str">
        <f t="shared" si="99"/>
        <v/>
      </c>
    </row>
    <row r="620" spans="1:12" x14ac:dyDescent="0.3">
      <c r="A620" s="21" t="str">
        <f t="shared" si="90"/>
        <v/>
      </c>
      <c r="B620" s="21" t="str">
        <f t="shared" si="91"/>
        <v/>
      </c>
      <c r="C620" s="35" t="str">
        <f t="shared" si="92"/>
        <v/>
      </c>
      <c r="D620" s="21" t="str">
        <f>IF($A620="","",IF(COUNTIF(KEVList,$A620)&gt;0,"Y",IF(ISNUMBER(MATCH(UPPER(IFERROR(INDEX(ImpData,ROW()-1,MATCH(Map_KEV,ImpHdr,0))&amp;"","")),{"Y","YES","TRUE","1"},0)),"Y","N")))</f>
        <v/>
      </c>
      <c r="E620" s="21" t="str">
        <f>IF($A620="","",IF(ISNUMBER(MATCH(UPPER(IFERROR(INDEX(ImpData,ROW()-1,MATCH(Map_Expl,ImpHdr,0))&amp;"","")),{"Y","YES","TRUE","1"},0)),"Y","N"))</f>
        <v/>
      </c>
      <c r="F620" s="21" t="str">
        <f t="shared" si="93"/>
        <v/>
      </c>
      <c r="G620" s="21" t="str">
        <f t="shared" si="94"/>
        <v/>
      </c>
      <c r="H620" s="21" t="str">
        <f t="shared" si="95"/>
        <v/>
      </c>
      <c r="I620" s="25" t="str">
        <f t="shared" si="96"/>
        <v/>
      </c>
      <c r="J620" s="25" t="str">
        <f t="shared" si="97"/>
        <v/>
      </c>
      <c r="K620" s="21" t="str">
        <f t="shared" si="98"/>
        <v/>
      </c>
      <c r="L620" s="36" t="str">
        <f t="shared" si="99"/>
        <v/>
      </c>
    </row>
    <row r="621" spans="1:12" x14ac:dyDescent="0.3">
      <c r="A621" s="21" t="str">
        <f t="shared" si="90"/>
        <v/>
      </c>
      <c r="B621" s="21" t="str">
        <f t="shared" si="91"/>
        <v/>
      </c>
      <c r="C621" s="35" t="str">
        <f t="shared" si="92"/>
        <v/>
      </c>
      <c r="D621" s="21" t="str">
        <f>IF($A621="","",IF(COUNTIF(KEVList,$A621)&gt;0,"Y",IF(ISNUMBER(MATCH(UPPER(IFERROR(INDEX(ImpData,ROW()-1,MATCH(Map_KEV,ImpHdr,0))&amp;"","")),{"Y","YES","TRUE","1"},0)),"Y","N")))</f>
        <v/>
      </c>
      <c r="E621" s="21" t="str">
        <f>IF($A621="","",IF(ISNUMBER(MATCH(UPPER(IFERROR(INDEX(ImpData,ROW()-1,MATCH(Map_Expl,ImpHdr,0))&amp;"","")),{"Y","YES","TRUE","1"},0)),"Y","N"))</f>
        <v/>
      </c>
      <c r="F621" s="21" t="str">
        <f t="shared" si="93"/>
        <v/>
      </c>
      <c r="G621" s="21" t="str">
        <f t="shared" si="94"/>
        <v/>
      </c>
      <c r="H621" s="21" t="str">
        <f t="shared" si="95"/>
        <v/>
      </c>
      <c r="I621" s="25" t="str">
        <f t="shared" si="96"/>
        <v/>
      </c>
      <c r="J621" s="25" t="str">
        <f t="shared" si="97"/>
        <v/>
      </c>
      <c r="K621" s="21" t="str">
        <f t="shared" si="98"/>
        <v/>
      </c>
      <c r="L621" s="36" t="str">
        <f t="shared" si="99"/>
        <v/>
      </c>
    </row>
    <row r="622" spans="1:12" x14ac:dyDescent="0.3">
      <c r="A622" s="21" t="str">
        <f t="shared" si="90"/>
        <v/>
      </c>
      <c r="B622" s="21" t="str">
        <f t="shared" si="91"/>
        <v/>
      </c>
      <c r="C622" s="35" t="str">
        <f t="shared" si="92"/>
        <v/>
      </c>
      <c r="D622" s="21" t="str">
        <f>IF($A622="","",IF(COUNTIF(KEVList,$A622)&gt;0,"Y",IF(ISNUMBER(MATCH(UPPER(IFERROR(INDEX(ImpData,ROW()-1,MATCH(Map_KEV,ImpHdr,0))&amp;"","")),{"Y","YES","TRUE","1"},0)),"Y","N")))</f>
        <v/>
      </c>
      <c r="E622" s="21" t="str">
        <f>IF($A622="","",IF(ISNUMBER(MATCH(UPPER(IFERROR(INDEX(ImpData,ROW()-1,MATCH(Map_Expl,ImpHdr,0))&amp;"","")),{"Y","YES","TRUE","1"},0)),"Y","N"))</f>
        <v/>
      </c>
      <c r="F622" s="21" t="str">
        <f t="shared" si="93"/>
        <v/>
      </c>
      <c r="G622" s="21" t="str">
        <f t="shared" si="94"/>
        <v/>
      </c>
      <c r="H622" s="21" t="str">
        <f t="shared" si="95"/>
        <v/>
      </c>
      <c r="I622" s="25" t="str">
        <f t="shared" si="96"/>
        <v/>
      </c>
      <c r="J622" s="25" t="str">
        <f t="shared" si="97"/>
        <v/>
      </c>
      <c r="K622" s="21" t="str">
        <f t="shared" si="98"/>
        <v/>
      </c>
      <c r="L622" s="36" t="str">
        <f t="shared" si="99"/>
        <v/>
      </c>
    </row>
    <row r="623" spans="1:12" x14ac:dyDescent="0.3">
      <c r="A623" s="21" t="str">
        <f t="shared" si="90"/>
        <v/>
      </c>
      <c r="B623" s="21" t="str">
        <f t="shared" si="91"/>
        <v/>
      </c>
      <c r="C623" s="35" t="str">
        <f t="shared" si="92"/>
        <v/>
      </c>
      <c r="D623" s="21" t="str">
        <f>IF($A623="","",IF(COUNTIF(KEVList,$A623)&gt;0,"Y",IF(ISNUMBER(MATCH(UPPER(IFERROR(INDEX(ImpData,ROW()-1,MATCH(Map_KEV,ImpHdr,0))&amp;"","")),{"Y","YES","TRUE","1"},0)),"Y","N")))</f>
        <v/>
      </c>
      <c r="E623" s="21" t="str">
        <f>IF($A623="","",IF(ISNUMBER(MATCH(UPPER(IFERROR(INDEX(ImpData,ROW()-1,MATCH(Map_Expl,ImpHdr,0))&amp;"","")),{"Y","YES","TRUE","1"},0)),"Y","N"))</f>
        <v/>
      </c>
      <c r="F623" s="21" t="str">
        <f t="shared" si="93"/>
        <v/>
      </c>
      <c r="G623" s="21" t="str">
        <f t="shared" si="94"/>
        <v/>
      </c>
      <c r="H623" s="21" t="str">
        <f t="shared" si="95"/>
        <v/>
      </c>
      <c r="I623" s="25" t="str">
        <f t="shared" si="96"/>
        <v/>
      </c>
      <c r="J623" s="25" t="str">
        <f t="shared" si="97"/>
        <v/>
      </c>
      <c r="K623" s="21" t="str">
        <f t="shared" si="98"/>
        <v/>
      </c>
      <c r="L623" s="36" t="str">
        <f t="shared" si="99"/>
        <v/>
      </c>
    </row>
    <row r="624" spans="1:12" x14ac:dyDescent="0.3">
      <c r="A624" s="21" t="str">
        <f t="shared" si="90"/>
        <v/>
      </c>
      <c r="B624" s="21" t="str">
        <f t="shared" si="91"/>
        <v/>
      </c>
      <c r="C624" s="35" t="str">
        <f t="shared" si="92"/>
        <v/>
      </c>
      <c r="D624" s="21" t="str">
        <f>IF($A624="","",IF(COUNTIF(KEVList,$A624)&gt;0,"Y",IF(ISNUMBER(MATCH(UPPER(IFERROR(INDEX(ImpData,ROW()-1,MATCH(Map_KEV,ImpHdr,0))&amp;"","")),{"Y","YES","TRUE","1"},0)),"Y","N")))</f>
        <v/>
      </c>
      <c r="E624" s="21" t="str">
        <f>IF($A624="","",IF(ISNUMBER(MATCH(UPPER(IFERROR(INDEX(ImpData,ROW()-1,MATCH(Map_Expl,ImpHdr,0))&amp;"","")),{"Y","YES","TRUE","1"},0)),"Y","N"))</f>
        <v/>
      </c>
      <c r="F624" s="21" t="str">
        <f t="shared" si="93"/>
        <v/>
      </c>
      <c r="G624" s="21" t="str">
        <f t="shared" si="94"/>
        <v/>
      </c>
      <c r="H624" s="21" t="str">
        <f t="shared" si="95"/>
        <v/>
      </c>
      <c r="I624" s="25" t="str">
        <f t="shared" si="96"/>
        <v/>
      </c>
      <c r="J624" s="25" t="str">
        <f t="shared" si="97"/>
        <v/>
      </c>
      <c r="K624" s="21" t="str">
        <f t="shared" si="98"/>
        <v/>
      </c>
      <c r="L624" s="36" t="str">
        <f t="shared" si="99"/>
        <v/>
      </c>
    </row>
    <row r="625" spans="1:12" x14ac:dyDescent="0.3">
      <c r="A625" s="21" t="str">
        <f t="shared" si="90"/>
        <v/>
      </c>
      <c r="B625" s="21" t="str">
        <f t="shared" si="91"/>
        <v/>
      </c>
      <c r="C625" s="35" t="str">
        <f t="shared" si="92"/>
        <v/>
      </c>
      <c r="D625" s="21" t="str">
        <f>IF($A625="","",IF(COUNTIF(KEVList,$A625)&gt;0,"Y",IF(ISNUMBER(MATCH(UPPER(IFERROR(INDEX(ImpData,ROW()-1,MATCH(Map_KEV,ImpHdr,0))&amp;"","")),{"Y","YES","TRUE","1"},0)),"Y","N")))</f>
        <v/>
      </c>
      <c r="E625" s="21" t="str">
        <f>IF($A625="","",IF(ISNUMBER(MATCH(UPPER(IFERROR(INDEX(ImpData,ROW()-1,MATCH(Map_Expl,ImpHdr,0))&amp;"","")),{"Y","YES","TRUE","1"},0)),"Y","N"))</f>
        <v/>
      </c>
      <c r="F625" s="21" t="str">
        <f t="shared" si="93"/>
        <v/>
      </c>
      <c r="G625" s="21" t="str">
        <f t="shared" si="94"/>
        <v/>
      </c>
      <c r="H625" s="21" t="str">
        <f t="shared" si="95"/>
        <v/>
      </c>
      <c r="I625" s="25" t="str">
        <f t="shared" si="96"/>
        <v/>
      </c>
      <c r="J625" s="25" t="str">
        <f t="shared" si="97"/>
        <v/>
      </c>
      <c r="K625" s="21" t="str">
        <f t="shared" si="98"/>
        <v/>
      </c>
      <c r="L625" s="36" t="str">
        <f t="shared" si="99"/>
        <v/>
      </c>
    </row>
    <row r="626" spans="1:12" x14ac:dyDescent="0.3">
      <c r="A626" s="21" t="str">
        <f t="shared" si="90"/>
        <v/>
      </c>
      <c r="B626" s="21" t="str">
        <f t="shared" si="91"/>
        <v/>
      </c>
      <c r="C626" s="35" t="str">
        <f t="shared" si="92"/>
        <v/>
      </c>
      <c r="D626" s="21" t="str">
        <f>IF($A626="","",IF(COUNTIF(KEVList,$A626)&gt;0,"Y",IF(ISNUMBER(MATCH(UPPER(IFERROR(INDEX(ImpData,ROW()-1,MATCH(Map_KEV,ImpHdr,0))&amp;"","")),{"Y","YES","TRUE","1"},0)),"Y","N")))</f>
        <v/>
      </c>
      <c r="E626" s="21" t="str">
        <f>IF($A626="","",IF(ISNUMBER(MATCH(UPPER(IFERROR(INDEX(ImpData,ROW()-1,MATCH(Map_Expl,ImpHdr,0))&amp;"","")),{"Y","YES","TRUE","1"},0)),"Y","N"))</f>
        <v/>
      </c>
      <c r="F626" s="21" t="str">
        <f t="shared" si="93"/>
        <v/>
      </c>
      <c r="G626" s="21" t="str">
        <f t="shared" si="94"/>
        <v/>
      </c>
      <c r="H626" s="21" t="str">
        <f t="shared" si="95"/>
        <v/>
      </c>
      <c r="I626" s="25" t="str">
        <f t="shared" si="96"/>
        <v/>
      </c>
      <c r="J626" s="25" t="str">
        <f t="shared" si="97"/>
        <v/>
      </c>
      <c r="K626" s="21" t="str">
        <f t="shared" si="98"/>
        <v/>
      </c>
      <c r="L626" s="36" t="str">
        <f t="shared" si="99"/>
        <v/>
      </c>
    </row>
    <row r="627" spans="1:12" x14ac:dyDescent="0.3">
      <c r="A627" s="21" t="str">
        <f t="shared" si="90"/>
        <v/>
      </c>
      <c r="B627" s="21" t="str">
        <f t="shared" si="91"/>
        <v/>
      </c>
      <c r="C627" s="35" t="str">
        <f t="shared" si="92"/>
        <v/>
      </c>
      <c r="D627" s="21" t="str">
        <f>IF($A627="","",IF(COUNTIF(KEVList,$A627)&gt;0,"Y",IF(ISNUMBER(MATCH(UPPER(IFERROR(INDEX(ImpData,ROW()-1,MATCH(Map_KEV,ImpHdr,0))&amp;"","")),{"Y","YES","TRUE","1"},0)),"Y","N")))</f>
        <v/>
      </c>
      <c r="E627" s="21" t="str">
        <f>IF($A627="","",IF(ISNUMBER(MATCH(UPPER(IFERROR(INDEX(ImpData,ROW()-1,MATCH(Map_Expl,ImpHdr,0))&amp;"","")),{"Y","YES","TRUE","1"},0)),"Y","N"))</f>
        <v/>
      </c>
      <c r="F627" s="21" t="str">
        <f t="shared" si="93"/>
        <v/>
      </c>
      <c r="G627" s="21" t="str">
        <f t="shared" si="94"/>
        <v/>
      </c>
      <c r="H627" s="21" t="str">
        <f t="shared" si="95"/>
        <v/>
      </c>
      <c r="I627" s="25" t="str">
        <f t="shared" si="96"/>
        <v/>
      </c>
      <c r="J627" s="25" t="str">
        <f t="shared" si="97"/>
        <v/>
      </c>
      <c r="K627" s="21" t="str">
        <f t="shared" si="98"/>
        <v/>
      </c>
      <c r="L627" s="36" t="str">
        <f t="shared" si="99"/>
        <v/>
      </c>
    </row>
    <row r="628" spans="1:12" x14ac:dyDescent="0.3">
      <c r="A628" s="21" t="str">
        <f t="shared" si="90"/>
        <v/>
      </c>
      <c r="B628" s="21" t="str">
        <f t="shared" si="91"/>
        <v/>
      </c>
      <c r="C628" s="35" t="str">
        <f t="shared" si="92"/>
        <v/>
      </c>
      <c r="D628" s="21" t="str">
        <f>IF($A628="","",IF(COUNTIF(KEVList,$A628)&gt;0,"Y",IF(ISNUMBER(MATCH(UPPER(IFERROR(INDEX(ImpData,ROW()-1,MATCH(Map_KEV,ImpHdr,0))&amp;"","")),{"Y","YES","TRUE","1"},0)),"Y","N")))</f>
        <v/>
      </c>
      <c r="E628" s="21" t="str">
        <f>IF($A628="","",IF(ISNUMBER(MATCH(UPPER(IFERROR(INDEX(ImpData,ROW()-1,MATCH(Map_Expl,ImpHdr,0))&amp;"","")),{"Y","YES","TRUE","1"},0)),"Y","N"))</f>
        <v/>
      </c>
      <c r="F628" s="21" t="str">
        <f t="shared" si="93"/>
        <v/>
      </c>
      <c r="G628" s="21" t="str">
        <f t="shared" si="94"/>
        <v/>
      </c>
      <c r="H628" s="21" t="str">
        <f t="shared" si="95"/>
        <v/>
      </c>
      <c r="I628" s="25" t="str">
        <f t="shared" si="96"/>
        <v/>
      </c>
      <c r="J628" s="25" t="str">
        <f t="shared" si="97"/>
        <v/>
      </c>
      <c r="K628" s="21" t="str">
        <f t="shared" si="98"/>
        <v/>
      </c>
      <c r="L628" s="36" t="str">
        <f t="shared" si="99"/>
        <v/>
      </c>
    </row>
    <row r="629" spans="1:12" x14ac:dyDescent="0.3">
      <c r="A629" s="21" t="str">
        <f t="shared" si="90"/>
        <v/>
      </c>
      <c r="B629" s="21" t="str">
        <f t="shared" si="91"/>
        <v/>
      </c>
      <c r="C629" s="35" t="str">
        <f t="shared" si="92"/>
        <v/>
      </c>
      <c r="D629" s="21" t="str">
        <f>IF($A629="","",IF(COUNTIF(KEVList,$A629)&gt;0,"Y",IF(ISNUMBER(MATCH(UPPER(IFERROR(INDEX(ImpData,ROW()-1,MATCH(Map_KEV,ImpHdr,0))&amp;"","")),{"Y","YES","TRUE","1"},0)),"Y","N")))</f>
        <v/>
      </c>
      <c r="E629" s="21" t="str">
        <f>IF($A629="","",IF(ISNUMBER(MATCH(UPPER(IFERROR(INDEX(ImpData,ROW()-1,MATCH(Map_Expl,ImpHdr,0))&amp;"","")),{"Y","YES","TRUE","1"},0)),"Y","N"))</f>
        <v/>
      </c>
      <c r="F629" s="21" t="str">
        <f t="shared" si="93"/>
        <v/>
      </c>
      <c r="G629" s="21" t="str">
        <f t="shared" si="94"/>
        <v/>
      </c>
      <c r="H629" s="21" t="str">
        <f t="shared" si="95"/>
        <v/>
      </c>
      <c r="I629" s="25" t="str">
        <f t="shared" si="96"/>
        <v/>
      </c>
      <c r="J629" s="25" t="str">
        <f t="shared" si="97"/>
        <v/>
      </c>
      <c r="K629" s="21" t="str">
        <f t="shared" si="98"/>
        <v/>
      </c>
      <c r="L629" s="36" t="str">
        <f t="shared" si="99"/>
        <v/>
      </c>
    </row>
    <row r="630" spans="1:12" x14ac:dyDescent="0.3">
      <c r="A630" s="21" t="str">
        <f t="shared" si="90"/>
        <v/>
      </c>
      <c r="B630" s="21" t="str">
        <f t="shared" si="91"/>
        <v/>
      </c>
      <c r="C630" s="35" t="str">
        <f t="shared" si="92"/>
        <v/>
      </c>
      <c r="D630" s="21" t="str">
        <f>IF($A630="","",IF(COUNTIF(KEVList,$A630)&gt;0,"Y",IF(ISNUMBER(MATCH(UPPER(IFERROR(INDEX(ImpData,ROW()-1,MATCH(Map_KEV,ImpHdr,0))&amp;"","")),{"Y","YES","TRUE","1"},0)),"Y","N")))</f>
        <v/>
      </c>
      <c r="E630" s="21" t="str">
        <f>IF($A630="","",IF(ISNUMBER(MATCH(UPPER(IFERROR(INDEX(ImpData,ROW()-1,MATCH(Map_Expl,ImpHdr,0))&amp;"","")),{"Y","YES","TRUE","1"},0)),"Y","N"))</f>
        <v/>
      </c>
      <c r="F630" s="21" t="str">
        <f t="shared" si="93"/>
        <v/>
      </c>
      <c r="G630" s="21" t="str">
        <f t="shared" si="94"/>
        <v/>
      </c>
      <c r="H630" s="21" t="str">
        <f t="shared" si="95"/>
        <v/>
      </c>
      <c r="I630" s="25" t="str">
        <f t="shared" si="96"/>
        <v/>
      </c>
      <c r="J630" s="25" t="str">
        <f t="shared" si="97"/>
        <v/>
      </c>
      <c r="K630" s="21" t="str">
        <f t="shared" si="98"/>
        <v/>
      </c>
      <c r="L630" s="36" t="str">
        <f t="shared" si="99"/>
        <v/>
      </c>
    </row>
    <row r="631" spans="1:12" x14ac:dyDescent="0.3">
      <c r="A631" s="21" t="str">
        <f t="shared" si="90"/>
        <v/>
      </c>
      <c r="B631" s="21" t="str">
        <f t="shared" si="91"/>
        <v/>
      </c>
      <c r="C631" s="35" t="str">
        <f t="shared" si="92"/>
        <v/>
      </c>
      <c r="D631" s="21" t="str">
        <f>IF($A631="","",IF(COUNTIF(KEVList,$A631)&gt;0,"Y",IF(ISNUMBER(MATCH(UPPER(IFERROR(INDEX(ImpData,ROW()-1,MATCH(Map_KEV,ImpHdr,0))&amp;"","")),{"Y","YES","TRUE","1"},0)),"Y","N")))</f>
        <v/>
      </c>
      <c r="E631" s="21" t="str">
        <f>IF($A631="","",IF(ISNUMBER(MATCH(UPPER(IFERROR(INDEX(ImpData,ROW()-1,MATCH(Map_Expl,ImpHdr,0))&amp;"","")),{"Y","YES","TRUE","1"},0)),"Y","N"))</f>
        <v/>
      </c>
      <c r="F631" s="21" t="str">
        <f t="shared" si="93"/>
        <v/>
      </c>
      <c r="G631" s="21" t="str">
        <f t="shared" si="94"/>
        <v/>
      </c>
      <c r="H631" s="21" t="str">
        <f t="shared" si="95"/>
        <v/>
      </c>
      <c r="I631" s="25" t="str">
        <f t="shared" si="96"/>
        <v/>
      </c>
      <c r="J631" s="25" t="str">
        <f t="shared" si="97"/>
        <v/>
      </c>
      <c r="K631" s="21" t="str">
        <f t="shared" si="98"/>
        <v/>
      </c>
      <c r="L631" s="36" t="str">
        <f t="shared" si="99"/>
        <v/>
      </c>
    </row>
    <row r="632" spans="1:12" x14ac:dyDescent="0.3">
      <c r="A632" s="21" t="str">
        <f t="shared" si="90"/>
        <v/>
      </c>
      <c r="B632" s="21" t="str">
        <f t="shared" si="91"/>
        <v/>
      </c>
      <c r="C632" s="35" t="str">
        <f t="shared" si="92"/>
        <v/>
      </c>
      <c r="D632" s="21" t="str">
        <f>IF($A632="","",IF(COUNTIF(KEVList,$A632)&gt;0,"Y",IF(ISNUMBER(MATCH(UPPER(IFERROR(INDEX(ImpData,ROW()-1,MATCH(Map_KEV,ImpHdr,0))&amp;"","")),{"Y","YES","TRUE","1"},0)),"Y","N")))</f>
        <v/>
      </c>
      <c r="E632" s="21" t="str">
        <f>IF($A632="","",IF(ISNUMBER(MATCH(UPPER(IFERROR(INDEX(ImpData,ROW()-1,MATCH(Map_Expl,ImpHdr,0))&amp;"","")),{"Y","YES","TRUE","1"},0)),"Y","N"))</f>
        <v/>
      </c>
      <c r="F632" s="21" t="str">
        <f t="shared" si="93"/>
        <v/>
      </c>
      <c r="G632" s="21" t="str">
        <f t="shared" si="94"/>
        <v/>
      </c>
      <c r="H632" s="21" t="str">
        <f t="shared" si="95"/>
        <v/>
      </c>
      <c r="I632" s="25" t="str">
        <f t="shared" si="96"/>
        <v/>
      </c>
      <c r="J632" s="25" t="str">
        <f t="shared" si="97"/>
        <v/>
      </c>
      <c r="K632" s="21" t="str">
        <f t="shared" si="98"/>
        <v/>
      </c>
      <c r="L632" s="36" t="str">
        <f t="shared" si="99"/>
        <v/>
      </c>
    </row>
    <row r="633" spans="1:12" x14ac:dyDescent="0.3">
      <c r="A633" s="21" t="str">
        <f t="shared" si="90"/>
        <v/>
      </c>
      <c r="B633" s="21" t="str">
        <f t="shared" si="91"/>
        <v/>
      </c>
      <c r="C633" s="35" t="str">
        <f t="shared" si="92"/>
        <v/>
      </c>
      <c r="D633" s="21" t="str">
        <f>IF($A633="","",IF(COUNTIF(KEVList,$A633)&gt;0,"Y",IF(ISNUMBER(MATCH(UPPER(IFERROR(INDEX(ImpData,ROW()-1,MATCH(Map_KEV,ImpHdr,0))&amp;"","")),{"Y","YES","TRUE","1"},0)),"Y","N")))</f>
        <v/>
      </c>
      <c r="E633" s="21" t="str">
        <f>IF($A633="","",IF(ISNUMBER(MATCH(UPPER(IFERROR(INDEX(ImpData,ROW()-1,MATCH(Map_Expl,ImpHdr,0))&amp;"","")),{"Y","YES","TRUE","1"},0)),"Y","N"))</f>
        <v/>
      </c>
      <c r="F633" s="21" t="str">
        <f t="shared" si="93"/>
        <v/>
      </c>
      <c r="G633" s="21" t="str">
        <f t="shared" si="94"/>
        <v/>
      </c>
      <c r="H633" s="21" t="str">
        <f t="shared" si="95"/>
        <v/>
      </c>
      <c r="I633" s="25" t="str">
        <f t="shared" si="96"/>
        <v/>
      </c>
      <c r="J633" s="25" t="str">
        <f t="shared" si="97"/>
        <v/>
      </c>
      <c r="K633" s="21" t="str">
        <f t="shared" si="98"/>
        <v/>
      </c>
      <c r="L633" s="36" t="str">
        <f t="shared" si="99"/>
        <v/>
      </c>
    </row>
    <row r="634" spans="1:12" x14ac:dyDescent="0.3">
      <c r="A634" s="21" t="str">
        <f t="shared" si="90"/>
        <v/>
      </c>
      <c r="B634" s="21" t="str">
        <f t="shared" si="91"/>
        <v/>
      </c>
      <c r="C634" s="35" t="str">
        <f t="shared" si="92"/>
        <v/>
      </c>
      <c r="D634" s="21" t="str">
        <f>IF($A634="","",IF(COUNTIF(KEVList,$A634)&gt;0,"Y",IF(ISNUMBER(MATCH(UPPER(IFERROR(INDEX(ImpData,ROW()-1,MATCH(Map_KEV,ImpHdr,0))&amp;"","")),{"Y","YES","TRUE","1"},0)),"Y","N")))</f>
        <v/>
      </c>
      <c r="E634" s="21" t="str">
        <f>IF($A634="","",IF(ISNUMBER(MATCH(UPPER(IFERROR(INDEX(ImpData,ROW()-1,MATCH(Map_Expl,ImpHdr,0))&amp;"","")),{"Y","YES","TRUE","1"},0)),"Y","N"))</f>
        <v/>
      </c>
      <c r="F634" s="21" t="str">
        <f t="shared" si="93"/>
        <v/>
      </c>
      <c r="G634" s="21" t="str">
        <f t="shared" si="94"/>
        <v/>
      </c>
      <c r="H634" s="21" t="str">
        <f t="shared" si="95"/>
        <v/>
      </c>
      <c r="I634" s="25" t="str">
        <f t="shared" si="96"/>
        <v/>
      </c>
      <c r="J634" s="25" t="str">
        <f t="shared" si="97"/>
        <v/>
      </c>
      <c r="K634" s="21" t="str">
        <f t="shared" si="98"/>
        <v/>
      </c>
      <c r="L634" s="36" t="str">
        <f t="shared" si="99"/>
        <v/>
      </c>
    </row>
    <row r="635" spans="1:12" x14ac:dyDescent="0.3">
      <c r="A635" s="21" t="str">
        <f t="shared" si="90"/>
        <v/>
      </c>
      <c r="B635" s="21" t="str">
        <f t="shared" si="91"/>
        <v/>
      </c>
      <c r="C635" s="35" t="str">
        <f t="shared" si="92"/>
        <v/>
      </c>
      <c r="D635" s="21" t="str">
        <f>IF($A635="","",IF(COUNTIF(KEVList,$A635)&gt;0,"Y",IF(ISNUMBER(MATCH(UPPER(IFERROR(INDEX(ImpData,ROW()-1,MATCH(Map_KEV,ImpHdr,0))&amp;"","")),{"Y","YES","TRUE","1"},0)),"Y","N")))</f>
        <v/>
      </c>
      <c r="E635" s="21" t="str">
        <f>IF($A635="","",IF(ISNUMBER(MATCH(UPPER(IFERROR(INDEX(ImpData,ROW()-1,MATCH(Map_Expl,ImpHdr,0))&amp;"","")),{"Y","YES","TRUE","1"},0)),"Y","N"))</f>
        <v/>
      </c>
      <c r="F635" s="21" t="str">
        <f t="shared" si="93"/>
        <v/>
      </c>
      <c r="G635" s="21" t="str">
        <f t="shared" si="94"/>
        <v/>
      </c>
      <c r="H635" s="21" t="str">
        <f t="shared" si="95"/>
        <v/>
      </c>
      <c r="I635" s="25" t="str">
        <f t="shared" si="96"/>
        <v/>
      </c>
      <c r="J635" s="25" t="str">
        <f t="shared" si="97"/>
        <v/>
      </c>
      <c r="K635" s="21" t="str">
        <f t="shared" si="98"/>
        <v/>
      </c>
      <c r="L635" s="36" t="str">
        <f t="shared" si="99"/>
        <v/>
      </c>
    </row>
    <row r="636" spans="1:12" x14ac:dyDescent="0.3">
      <c r="A636" s="21" t="str">
        <f t="shared" si="90"/>
        <v/>
      </c>
      <c r="B636" s="21" t="str">
        <f t="shared" si="91"/>
        <v/>
      </c>
      <c r="C636" s="35" t="str">
        <f t="shared" si="92"/>
        <v/>
      </c>
      <c r="D636" s="21" t="str">
        <f>IF($A636="","",IF(COUNTIF(KEVList,$A636)&gt;0,"Y",IF(ISNUMBER(MATCH(UPPER(IFERROR(INDEX(ImpData,ROW()-1,MATCH(Map_KEV,ImpHdr,0))&amp;"","")),{"Y","YES","TRUE","1"},0)),"Y","N")))</f>
        <v/>
      </c>
      <c r="E636" s="21" t="str">
        <f>IF($A636="","",IF(ISNUMBER(MATCH(UPPER(IFERROR(INDEX(ImpData,ROW()-1,MATCH(Map_Expl,ImpHdr,0))&amp;"","")),{"Y","YES","TRUE","1"},0)),"Y","N"))</f>
        <v/>
      </c>
      <c r="F636" s="21" t="str">
        <f t="shared" si="93"/>
        <v/>
      </c>
      <c r="G636" s="21" t="str">
        <f t="shared" si="94"/>
        <v/>
      </c>
      <c r="H636" s="21" t="str">
        <f t="shared" si="95"/>
        <v/>
      </c>
      <c r="I636" s="25" t="str">
        <f t="shared" si="96"/>
        <v/>
      </c>
      <c r="J636" s="25" t="str">
        <f t="shared" si="97"/>
        <v/>
      </c>
      <c r="K636" s="21" t="str">
        <f t="shared" si="98"/>
        <v/>
      </c>
      <c r="L636" s="36" t="str">
        <f t="shared" si="99"/>
        <v/>
      </c>
    </row>
    <row r="637" spans="1:12" x14ac:dyDescent="0.3">
      <c r="A637" s="21" t="str">
        <f t="shared" si="90"/>
        <v/>
      </c>
      <c r="B637" s="21" t="str">
        <f t="shared" si="91"/>
        <v/>
      </c>
      <c r="C637" s="35" t="str">
        <f t="shared" si="92"/>
        <v/>
      </c>
      <c r="D637" s="21" t="str">
        <f>IF($A637="","",IF(COUNTIF(KEVList,$A637)&gt;0,"Y",IF(ISNUMBER(MATCH(UPPER(IFERROR(INDEX(ImpData,ROW()-1,MATCH(Map_KEV,ImpHdr,0))&amp;"","")),{"Y","YES","TRUE","1"},0)),"Y","N")))</f>
        <v/>
      </c>
      <c r="E637" s="21" t="str">
        <f>IF($A637="","",IF(ISNUMBER(MATCH(UPPER(IFERROR(INDEX(ImpData,ROW()-1,MATCH(Map_Expl,ImpHdr,0))&amp;"","")),{"Y","YES","TRUE","1"},0)),"Y","N"))</f>
        <v/>
      </c>
      <c r="F637" s="21" t="str">
        <f t="shared" si="93"/>
        <v/>
      </c>
      <c r="G637" s="21" t="str">
        <f t="shared" si="94"/>
        <v/>
      </c>
      <c r="H637" s="21" t="str">
        <f t="shared" si="95"/>
        <v/>
      </c>
      <c r="I637" s="25" t="str">
        <f t="shared" si="96"/>
        <v/>
      </c>
      <c r="J637" s="25" t="str">
        <f t="shared" si="97"/>
        <v/>
      </c>
      <c r="K637" s="21" t="str">
        <f t="shared" si="98"/>
        <v/>
      </c>
      <c r="L637" s="36" t="str">
        <f t="shared" si="99"/>
        <v/>
      </c>
    </row>
    <row r="638" spans="1:12" x14ac:dyDescent="0.3">
      <c r="A638" s="21" t="str">
        <f t="shared" si="90"/>
        <v/>
      </c>
      <c r="B638" s="21" t="str">
        <f t="shared" si="91"/>
        <v/>
      </c>
      <c r="C638" s="35" t="str">
        <f t="shared" si="92"/>
        <v/>
      </c>
      <c r="D638" s="21" t="str">
        <f>IF($A638="","",IF(COUNTIF(KEVList,$A638)&gt;0,"Y",IF(ISNUMBER(MATCH(UPPER(IFERROR(INDEX(ImpData,ROW()-1,MATCH(Map_KEV,ImpHdr,0))&amp;"","")),{"Y","YES","TRUE","1"},0)),"Y","N")))</f>
        <v/>
      </c>
      <c r="E638" s="21" t="str">
        <f>IF($A638="","",IF(ISNUMBER(MATCH(UPPER(IFERROR(INDEX(ImpData,ROW()-1,MATCH(Map_Expl,ImpHdr,0))&amp;"","")),{"Y","YES","TRUE","1"},0)),"Y","N"))</f>
        <v/>
      </c>
      <c r="F638" s="21" t="str">
        <f t="shared" si="93"/>
        <v/>
      </c>
      <c r="G638" s="21" t="str">
        <f t="shared" si="94"/>
        <v/>
      </c>
      <c r="H638" s="21" t="str">
        <f t="shared" si="95"/>
        <v/>
      </c>
      <c r="I638" s="25" t="str">
        <f t="shared" si="96"/>
        <v/>
      </c>
      <c r="J638" s="25" t="str">
        <f t="shared" si="97"/>
        <v/>
      </c>
      <c r="K638" s="21" t="str">
        <f t="shared" si="98"/>
        <v/>
      </c>
      <c r="L638" s="36" t="str">
        <f t="shared" si="99"/>
        <v/>
      </c>
    </row>
    <row r="639" spans="1:12" x14ac:dyDescent="0.3">
      <c r="A639" s="21" t="str">
        <f t="shared" si="90"/>
        <v/>
      </c>
      <c r="B639" s="21" t="str">
        <f t="shared" si="91"/>
        <v/>
      </c>
      <c r="C639" s="35" t="str">
        <f t="shared" si="92"/>
        <v/>
      </c>
      <c r="D639" s="21" t="str">
        <f>IF($A639="","",IF(COUNTIF(KEVList,$A639)&gt;0,"Y",IF(ISNUMBER(MATCH(UPPER(IFERROR(INDEX(ImpData,ROW()-1,MATCH(Map_KEV,ImpHdr,0))&amp;"","")),{"Y","YES","TRUE","1"},0)),"Y","N")))</f>
        <v/>
      </c>
      <c r="E639" s="21" t="str">
        <f>IF($A639="","",IF(ISNUMBER(MATCH(UPPER(IFERROR(INDEX(ImpData,ROW()-1,MATCH(Map_Expl,ImpHdr,0))&amp;"","")),{"Y","YES","TRUE","1"},0)),"Y","N"))</f>
        <v/>
      </c>
      <c r="F639" s="21" t="str">
        <f t="shared" si="93"/>
        <v/>
      </c>
      <c r="G639" s="21" t="str">
        <f t="shared" si="94"/>
        <v/>
      </c>
      <c r="H639" s="21" t="str">
        <f t="shared" si="95"/>
        <v/>
      </c>
      <c r="I639" s="25" t="str">
        <f t="shared" si="96"/>
        <v/>
      </c>
      <c r="J639" s="25" t="str">
        <f t="shared" si="97"/>
        <v/>
      </c>
      <c r="K639" s="21" t="str">
        <f t="shared" si="98"/>
        <v/>
      </c>
      <c r="L639" s="36" t="str">
        <f t="shared" si="99"/>
        <v/>
      </c>
    </row>
    <row r="640" spans="1:12" x14ac:dyDescent="0.3">
      <c r="A640" s="21" t="str">
        <f t="shared" si="90"/>
        <v/>
      </c>
      <c r="B640" s="21" t="str">
        <f t="shared" si="91"/>
        <v/>
      </c>
      <c r="C640" s="35" t="str">
        <f t="shared" si="92"/>
        <v/>
      </c>
      <c r="D640" s="21" t="str">
        <f>IF($A640="","",IF(COUNTIF(KEVList,$A640)&gt;0,"Y",IF(ISNUMBER(MATCH(UPPER(IFERROR(INDEX(ImpData,ROW()-1,MATCH(Map_KEV,ImpHdr,0))&amp;"","")),{"Y","YES","TRUE","1"},0)),"Y","N")))</f>
        <v/>
      </c>
      <c r="E640" s="21" t="str">
        <f>IF($A640="","",IF(ISNUMBER(MATCH(UPPER(IFERROR(INDEX(ImpData,ROW()-1,MATCH(Map_Expl,ImpHdr,0))&amp;"","")),{"Y","YES","TRUE","1"},0)),"Y","N"))</f>
        <v/>
      </c>
      <c r="F640" s="21" t="str">
        <f t="shared" si="93"/>
        <v/>
      </c>
      <c r="G640" s="21" t="str">
        <f t="shared" si="94"/>
        <v/>
      </c>
      <c r="H640" s="21" t="str">
        <f t="shared" si="95"/>
        <v/>
      </c>
      <c r="I640" s="25" t="str">
        <f t="shared" si="96"/>
        <v/>
      </c>
      <c r="J640" s="25" t="str">
        <f t="shared" si="97"/>
        <v/>
      </c>
      <c r="K640" s="21" t="str">
        <f t="shared" si="98"/>
        <v/>
      </c>
      <c r="L640" s="36" t="str">
        <f t="shared" si="99"/>
        <v/>
      </c>
    </row>
    <row r="641" spans="1:12" x14ac:dyDescent="0.3">
      <c r="A641" s="21" t="str">
        <f t="shared" si="90"/>
        <v/>
      </c>
      <c r="B641" s="21" t="str">
        <f t="shared" si="91"/>
        <v/>
      </c>
      <c r="C641" s="35" t="str">
        <f t="shared" si="92"/>
        <v/>
      </c>
      <c r="D641" s="21" t="str">
        <f>IF($A641="","",IF(COUNTIF(KEVList,$A641)&gt;0,"Y",IF(ISNUMBER(MATCH(UPPER(IFERROR(INDEX(ImpData,ROW()-1,MATCH(Map_KEV,ImpHdr,0))&amp;"","")),{"Y","YES","TRUE","1"},0)),"Y","N")))</f>
        <v/>
      </c>
      <c r="E641" s="21" t="str">
        <f>IF($A641="","",IF(ISNUMBER(MATCH(UPPER(IFERROR(INDEX(ImpData,ROW()-1,MATCH(Map_Expl,ImpHdr,0))&amp;"","")),{"Y","YES","TRUE","1"},0)),"Y","N"))</f>
        <v/>
      </c>
      <c r="F641" s="21" t="str">
        <f t="shared" si="93"/>
        <v/>
      </c>
      <c r="G641" s="21" t="str">
        <f t="shared" si="94"/>
        <v/>
      </c>
      <c r="H641" s="21" t="str">
        <f t="shared" si="95"/>
        <v/>
      </c>
      <c r="I641" s="25" t="str">
        <f t="shared" si="96"/>
        <v/>
      </c>
      <c r="J641" s="25" t="str">
        <f t="shared" si="97"/>
        <v/>
      </c>
      <c r="K641" s="21" t="str">
        <f t="shared" si="98"/>
        <v/>
      </c>
      <c r="L641" s="36" t="str">
        <f t="shared" si="99"/>
        <v/>
      </c>
    </row>
    <row r="642" spans="1:12" x14ac:dyDescent="0.3">
      <c r="A642" s="21" t="str">
        <f t="shared" ref="A642:A705" si="100">IFERROR(IF(INDEX(ImpData,ROW()-1,MATCH(Map_CVE,ImpHdr,0))="","",INDEX(ImpData,ROW()-1,MATCH(Map_CVE,ImpHdr,0))),"")</f>
        <v/>
      </c>
      <c r="B642" s="21" t="str">
        <f t="shared" ref="B642:B705" si="101">IF($A642="","",IFERROR(VALUE(INDEX(ImpData,ROW()-1,MATCH(Map_CVSS,ImpHdr,0))),""))</f>
        <v/>
      </c>
      <c r="C642" s="35" t="str">
        <f t="shared" ref="C642:C705" si="102">IF($A642="","",IFERROR(VALUE(INDEX(ImpData,ROW()-1,MATCH(Map_EPSS,ImpHdr,0))),IFERROR(VLOOKUP($A642,EPSSList,2,FALSE),"")))</f>
        <v/>
      </c>
      <c r="D642" s="21" t="str">
        <f>IF($A642="","",IF(COUNTIF(KEVList,$A642)&gt;0,"Y",IF(ISNUMBER(MATCH(UPPER(IFERROR(INDEX(ImpData,ROW()-1,MATCH(Map_KEV,ImpHdr,0))&amp;"","")),{"Y","YES","TRUE","1"},0)),"Y","N")))</f>
        <v/>
      </c>
      <c r="E642" s="21" t="str">
        <f>IF($A642="","",IF(ISNUMBER(MATCH(UPPER(IFERROR(INDEX(ImpData,ROW()-1,MATCH(Map_Expl,ImpHdr,0))&amp;"","")),{"Y","YES","TRUE","1"},0)),"Y","N"))</f>
        <v/>
      </c>
      <c r="F642" s="21" t="str">
        <f t="shared" ref="F642:F705" si="103">IF($A642="","",IFERROR(VLOOKUP($K642,AssetList,2,FALSE),""))</f>
        <v/>
      </c>
      <c r="G642" s="21" t="str">
        <f t="shared" ref="G642:G705" si="104">IF($A642="","",IFERROR(VLOOKUP($K642,AssetList,3,FALSE),""))</f>
        <v/>
      </c>
      <c r="H642" s="21" t="str">
        <f t="shared" ref="H642:H705" si="105">IF($A642="","","N")</f>
        <v/>
      </c>
      <c r="I642" s="25" t="str">
        <f t="shared" ref="I642:I705" si="106">IF($A642="","",IFERROR(IF(INDEX(ImpData,ROW()-1,MATCH(Map_First,ImpHdr,0))="","",INDEX(ImpData,ROW()-1,MATCH(Map_First,ImpHdr,0))+0),""))</f>
        <v/>
      </c>
      <c r="J642" s="25" t="str">
        <f t="shared" ref="J642:J705" si="107">IF($A642="","",IFERROR(IF(INDEX(ImpData,ROW()-1,MATCH(Map_Fixed,ImpHdr,0))="","",INDEX(ImpData,ROW()-1,MATCH(Map_Fixed,ImpHdr,0))+0),""))</f>
        <v/>
      </c>
      <c r="K642" s="21" t="str">
        <f t="shared" ref="K642:K705" si="108">IF($A642="","",IFERROR(INDEX(ImpData,ROW()-1,MATCH(Map_Host,ImpHdr,0)),""))</f>
        <v/>
      </c>
      <c r="L642" s="36" t="str">
        <f t="shared" ref="L642:L705" si="109">IF($A642="","",IF($K642="","No asset column mapped",IF(OR($F642="",$G642=""),"Add to Assets tab: "&amp;$K642,IF($B642="","CVSS missing",""))))</f>
        <v/>
      </c>
    </row>
    <row r="643" spans="1:12" x14ac:dyDescent="0.3">
      <c r="A643" s="21" t="str">
        <f t="shared" si="100"/>
        <v/>
      </c>
      <c r="B643" s="21" t="str">
        <f t="shared" si="101"/>
        <v/>
      </c>
      <c r="C643" s="35" t="str">
        <f t="shared" si="102"/>
        <v/>
      </c>
      <c r="D643" s="21" t="str">
        <f>IF($A643="","",IF(COUNTIF(KEVList,$A643)&gt;0,"Y",IF(ISNUMBER(MATCH(UPPER(IFERROR(INDEX(ImpData,ROW()-1,MATCH(Map_KEV,ImpHdr,0))&amp;"","")),{"Y","YES","TRUE","1"},0)),"Y","N")))</f>
        <v/>
      </c>
      <c r="E643" s="21" t="str">
        <f>IF($A643="","",IF(ISNUMBER(MATCH(UPPER(IFERROR(INDEX(ImpData,ROW()-1,MATCH(Map_Expl,ImpHdr,0))&amp;"","")),{"Y","YES","TRUE","1"},0)),"Y","N"))</f>
        <v/>
      </c>
      <c r="F643" s="21" t="str">
        <f t="shared" si="103"/>
        <v/>
      </c>
      <c r="G643" s="21" t="str">
        <f t="shared" si="104"/>
        <v/>
      </c>
      <c r="H643" s="21" t="str">
        <f t="shared" si="105"/>
        <v/>
      </c>
      <c r="I643" s="25" t="str">
        <f t="shared" si="106"/>
        <v/>
      </c>
      <c r="J643" s="25" t="str">
        <f t="shared" si="107"/>
        <v/>
      </c>
      <c r="K643" s="21" t="str">
        <f t="shared" si="108"/>
        <v/>
      </c>
      <c r="L643" s="36" t="str">
        <f t="shared" si="109"/>
        <v/>
      </c>
    </row>
    <row r="644" spans="1:12" x14ac:dyDescent="0.3">
      <c r="A644" s="21" t="str">
        <f t="shared" si="100"/>
        <v/>
      </c>
      <c r="B644" s="21" t="str">
        <f t="shared" si="101"/>
        <v/>
      </c>
      <c r="C644" s="35" t="str">
        <f t="shared" si="102"/>
        <v/>
      </c>
      <c r="D644" s="21" t="str">
        <f>IF($A644="","",IF(COUNTIF(KEVList,$A644)&gt;0,"Y",IF(ISNUMBER(MATCH(UPPER(IFERROR(INDEX(ImpData,ROW()-1,MATCH(Map_KEV,ImpHdr,0))&amp;"","")),{"Y","YES","TRUE","1"},0)),"Y","N")))</f>
        <v/>
      </c>
      <c r="E644" s="21" t="str">
        <f>IF($A644="","",IF(ISNUMBER(MATCH(UPPER(IFERROR(INDEX(ImpData,ROW()-1,MATCH(Map_Expl,ImpHdr,0))&amp;"","")),{"Y","YES","TRUE","1"},0)),"Y","N"))</f>
        <v/>
      </c>
      <c r="F644" s="21" t="str">
        <f t="shared" si="103"/>
        <v/>
      </c>
      <c r="G644" s="21" t="str">
        <f t="shared" si="104"/>
        <v/>
      </c>
      <c r="H644" s="21" t="str">
        <f t="shared" si="105"/>
        <v/>
      </c>
      <c r="I644" s="25" t="str">
        <f t="shared" si="106"/>
        <v/>
      </c>
      <c r="J644" s="25" t="str">
        <f t="shared" si="107"/>
        <v/>
      </c>
      <c r="K644" s="21" t="str">
        <f t="shared" si="108"/>
        <v/>
      </c>
      <c r="L644" s="36" t="str">
        <f t="shared" si="109"/>
        <v/>
      </c>
    </row>
    <row r="645" spans="1:12" x14ac:dyDescent="0.3">
      <c r="A645" s="21" t="str">
        <f t="shared" si="100"/>
        <v/>
      </c>
      <c r="B645" s="21" t="str">
        <f t="shared" si="101"/>
        <v/>
      </c>
      <c r="C645" s="35" t="str">
        <f t="shared" si="102"/>
        <v/>
      </c>
      <c r="D645" s="21" t="str">
        <f>IF($A645="","",IF(COUNTIF(KEVList,$A645)&gt;0,"Y",IF(ISNUMBER(MATCH(UPPER(IFERROR(INDEX(ImpData,ROW()-1,MATCH(Map_KEV,ImpHdr,0))&amp;"","")),{"Y","YES","TRUE","1"},0)),"Y","N")))</f>
        <v/>
      </c>
      <c r="E645" s="21" t="str">
        <f>IF($A645="","",IF(ISNUMBER(MATCH(UPPER(IFERROR(INDEX(ImpData,ROW()-1,MATCH(Map_Expl,ImpHdr,0))&amp;"","")),{"Y","YES","TRUE","1"},0)),"Y","N"))</f>
        <v/>
      </c>
      <c r="F645" s="21" t="str">
        <f t="shared" si="103"/>
        <v/>
      </c>
      <c r="G645" s="21" t="str">
        <f t="shared" si="104"/>
        <v/>
      </c>
      <c r="H645" s="21" t="str">
        <f t="shared" si="105"/>
        <v/>
      </c>
      <c r="I645" s="25" t="str">
        <f t="shared" si="106"/>
        <v/>
      </c>
      <c r="J645" s="25" t="str">
        <f t="shared" si="107"/>
        <v/>
      </c>
      <c r="K645" s="21" t="str">
        <f t="shared" si="108"/>
        <v/>
      </c>
      <c r="L645" s="36" t="str">
        <f t="shared" si="109"/>
        <v/>
      </c>
    </row>
    <row r="646" spans="1:12" x14ac:dyDescent="0.3">
      <c r="A646" s="21" t="str">
        <f t="shared" si="100"/>
        <v/>
      </c>
      <c r="B646" s="21" t="str">
        <f t="shared" si="101"/>
        <v/>
      </c>
      <c r="C646" s="35" t="str">
        <f t="shared" si="102"/>
        <v/>
      </c>
      <c r="D646" s="21" t="str">
        <f>IF($A646="","",IF(COUNTIF(KEVList,$A646)&gt;0,"Y",IF(ISNUMBER(MATCH(UPPER(IFERROR(INDEX(ImpData,ROW()-1,MATCH(Map_KEV,ImpHdr,0))&amp;"","")),{"Y","YES","TRUE","1"},0)),"Y","N")))</f>
        <v/>
      </c>
      <c r="E646" s="21" t="str">
        <f>IF($A646="","",IF(ISNUMBER(MATCH(UPPER(IFERROR(INDEX(ImpData,ROW()-1,MATCH(Map_Expl,ImpHdr,0))&amp;"","")),{"Y","YES","TRUE","1"},0)),"Y","N"))</f>
        <v/>
      </c>
      <c r="F646" s="21" t="str">
        <f t="shared" si="103"/>
        <v/>
      </c>
      <c r="G646" s="21" t="str">
        <f t="shared" si="104"/>
        <v/>
      </c>
      <c r="H646" s="21" t="str">
        <f t="shared" si="105"/>
        <v/>
      </c>
      <c r="I646" s="25" t="str">
        <f t="shared" si="106"/>
        <v/>
      </c>
      <c r="J646" s="25" t="str">
        <f t="shared" si="107"/>
        <v/>
      </c>
      <c r="K646" s="21" t="str">
        <f t="shared" si="108"/>
        <v/>
      </c>
      <c r="L646" s="36" t="str">
        <f t="shared" si="109"/>
        <v/>
      </c>
    </row>
    <row r="647" spans="1:12" x14ac:dyDescent="0.3">
      <c r="A647" s="21" t="str">
        <f t="shared" si="100"/>
        <v/>
      </c>
      <c r="B647" s="21" t="str">
        <f t="shared" si="101"/>
        <v/>
      </c>
      <c r="C647" s="35" t="str">
        <f t="shared" si="102"/>
        <v/>
      </c>
      <c r="D647" s="21" t="str">
        <f>IF($A647="","",IF(COUNTIF(KEVList,$A647)&gt;0,"Y",IF(ISNUMBER(MATCH(UPPER(IFERROR(INDEX(ImpData,ROW()-1,MATCH(Map_KEV,ImpHdr,0))&amp;"","")),{"Y","YES","TRUE","1"},0)),"Y","N")))</f>
        <v/>
      </c>
      <c r="E647" s="21" t="str">
        <f>IF($A647="","",IF(ISNUMBER(MATCH(UPPER(IFERROR(INDEX(ImpData,ROW()-1,MATCH(Map_Expl,ImpHdr,0))&amp;"","")),{"Y","YES","TRUE","1"},0)),"Y","N"))</f>
        <v/>
      </c>
      <c r="F647" s="21" t="str">
        <f t="shared" si="103"/>
        <v/>
      </c>
      <c r="G647" s="21" t="str">
        <f t="shared" si="104"/>
        <v/>
      </c>
      <c r="H647" s="21" t="str">
        <f t="shared" si="105"/>
        <v/>
      </c>
      <c r="I647" s="25" t="str">
        <f t="shared" si="106"/>
        <v/>
      </c>
      <c r="J647" s="25" t="str">
        <f t="shared" si="107"/>
        <v/>
      </c>
      <c r="K647" s="21" t="str">
        <f t="shared" si="108"/>
        <v/>
      </c>
      <c r="L647" s="36" t="str">
        <f t="shared" si="109"/>
        <v/>
      </c>
    </row>
    <row r="648" spans="1:12" x14ac:dyDescent="0.3">
      <c r="A648" s="21" t="str">
        <f t="shared" si="100"/>
        <v/>
      </c>
      <c r="B648" s="21" t="str">
        <f t="shared" si="101"/>
        <v/>
      </c>
      <c r="C648" s="35" t="str">
        <f t="shared" si="102"/>
        <v/>
      </c>
      <c r="D648" s="21" t="str">
        <f>IF($A648="","",IF(COUNTIF(KEVList,$A648)&gt;0,"Y",IF(ISNUMBER(MATCH(UPPER(IFERROR(INDEX(ImpData,ROW()-1,MATCH(Map_KEV,ImpHdr,0))&amp;"","")),{"Y","YES","TRUE","1"},0)),"Y","N")))</f>
        <v/>
      </c>
      <c r="E648" s="21" t="str">
        <f>IF($A648="","",IF(ISNUMBER(MATCH(UPPER(IFERROR(INDEX(ImpData,ROW()-1,MATCH(Map_Expl,ImpHdr,0))&amp;"","")),{"Y","YES","TRUE","1"},0)),"Y","N"))</f>
        <v/>
      </c>
      <c r="F648" s="21" t="str">
        <f t="shared" si="103"/>
        <v/>
      </c>
      <c r="G648" s="21" t="str">
        <f t="shared" si="104"/>
        <v/>
      </c>
      <c r="H648" s="21" t="str">
        <f t="shared" si="105"/>
        <v/>
      </c>
      <c r="I648" s="25" t="str">
        <f t="shared" si="106"/>
        <v/>
      </c>
      <c r="J648" s="25" t="str">
        <f t="shared" si="107"/>
        <v/>
      </c>
      <c r="K648" s="21" t="str">
        <f t="shared" si="108"/>
        <v/>
      </c>
      <c r="L648" s="36" t="str">
        <f t="shared" si="109"/>
        <v/>
      </c>
    </row>
    <row r="649" spans="1:12" x14ac:dyDescent="0.3">
      <c r="A649" s="21" t="str">
        <f t="shared" si="100"/>
        <v/>
      </c>
      <c r="B649" s="21" t="str">
        <f t="shared" si="101"/>
        <v/>
      </c>
      <c r="C649" s="35" t="str">
        <f t="shared" si="102"/>
        <v/>
      </c>
      <c r="D649" s="21" t="str">
        <f>IF($A649="","",IF(COUNTIF(KEVList,$A649)&gt;0,"Y",IF(ISNUMBER(MATCH(UPPER(IFERROR(INDEX(ImpData,ROW()-1,MATCH(Map_KEV,ImpHdr,0))&amp;"","")),{"Y","YES","TRUE","1"},0)),"Y","N")))</f>
        <v/>
      </c>
      <c r="E649" s="21" t="str">
        <f>IF($A649="","",IF(ISNUMBER(MATCH(UPPER(IFERROR(INDEX(ImpData,ROW()-1,MATCH(Map_Expl,ImpHdr,0))&amp;"","")),{"Y","YES","TRUE","1"},0)),"Y","N"))</f>
        <v/>
      </c>
      <c r="F649" s="21" t="str">
        <f t="shared" si="103"/>
        <v/>
      </c>
      <c r="G649" s="21" t="str">
        <f t="shared" si="104"/>
        <v/>
      </c>
      <c r="H649" s="21" t="str">
        <f t="shared" si="105"/>
        <v/>
      </c>
      <c r="I649" s="25" t="str">
        <f t="shared" si="106"/>
        <v/>
      </c>
      <c r="J649" s="25" t="str">
        <f t="shared" si="107"/>
        <v/>
      </c>
      <c r="K649" s="21" t="str">
        <f t="shared" si="108"/>
        <v/>
      </c>
      <c r="L649" s="36" t="str">
        <f t="shared" si="109"/>
        <v/>
      </c>
    </row>
    <row r="650" spans="1:12" x14ac:dyDescent="0.3">
      <c r="A650" s="21" t="str">
        <f t="shared" si="100"/>
        <v/>
      </c>
      <c r="B650" s="21" t="str">
        <f t="shared" si="101"/>
        <v/>
      </c>
      <c r="C650" s="35" t="str">
        <f t="shared" si="102"/>
        <v/>
      </c>
      <c r="D650" s="21" t="str">
        <f>IF($A650="","",IF(COUNTIF(KEVList,$A650)&gt;0,"Y",IF(ISNUMBER(MATCH(UPPER(IFERROR(INDEX(ImpData,ROW()-1,MATCH(Map_KEV,ImpHdr,0))&amp;"","")),{"Y","YES","TRUE","1"},0)),"Y","N")))</f>
        <v/>
      </c>
      <c r="E650" s="21" t="str">
        <f>IF($A650="","",IF(ISNUMBER(MATCH(UPPER(IFERROR(INDEX(ImpData,ROW()-1,MATCH(Map_Expl,ImpHdr,0))&amp;"","")),{"Y","YES","TRUE","1"},0)),"Y","N"))</f>
        <v/>
      </c>
      <c r="F650" s="21" t="str">
        <f t="shared" si="103"/>
        <v/>
      </c>
      <c r="G650" s="21" t="str">
        <f t="shared" si="104"/>
        <v/>
      </c>
      <c r="H650" s="21" t="str">
        <f t="shared" si="105"/>
        <v/>
      </c>
      <c r="I650" s="25" t="str">
        <f t="shared" si="106"/>
        <v/>
      </c>
      <c r="J650" s="25" t="str">
        <f t="shared" si="107"/>
        <v/>
      </c>
      <c r="K650" s="21" t="str">
        <f t="shared" si="108"/>
        <v/>
      </c>
      <c r="L650" s="36" t="str">
        <f t="shared" si="109"/>
        <v/>
      </c>
    </row>
    <row r="651" spans="1:12" x14ac:dyDescent="0.3">
      <c r="A651" s="21" t="str">
        <f t="shared" si="100"/>
        <v/>
      </c>
      <c r="B651" s="21" t="str">
        <f t="shared" si="101"/>
        <v/>
      </c>
      <c r="C651" s="35" t="str">
        <f t="shared" si="102"/>
        <v/>
      </c>
      <c r="D651" s="21" t="str">
        <f>IF($A651="","",IF(COUNTIF(KEVList,$A651)&gt;0,"Y",IF(ISNUMBER(MATCH(UPPER(IFERROR(INDEX(ImpData,ROW()-1,MATCH(Map_KEV,ImpHdr,0))&amp;"","")),{"Y","YES","TRUE","1"},0)),"Y","N")))</f>
        <v/>
      </c>
      <c r="E651" s="21" t="str">
        <f>IF($A651="","",IF(ISNUMBER(MATCH(UPPER(IFERROR(INDEX(ImpData,ROW()-1,MATCH(Map_Expl,ImpHdr,0))&amp;"","")),{"Y","YES","TRUE","1"},0)),"Y","N"))</f>
        <v/>
      </c>
      <c r="F651" s="21" t="str">
        <f t="shared" si="103"/>
        <v/>
      </c>
      <c r="G651" s="21" t="str">
        <f t="shared" si="104"/>
        <v/>
      </c>
      <c r="H651" s="21" t="str">
        <f t="shared" si="105"/>
        <v/>
      </c>
      <c r="I651" s="25" t="str">
        <f t="shared" si="106"/>
        <v/>
      </c>
      <c r="J651" s="25" t="str">
        <f t="shared" si="107"/>
        <v/>
      </c>
      <c r="K651" s="21" t="str">
        <f t="shared" si="108"/>
        <v/>
      </c>
      <c r="L651" s="36" t="str">
        <f t="shared" si="109"/>
        <v/>
      </c>
    </row>
    <row r="652" spans="1:12" x14ac:dyDescent="0.3">
      <c r="A652" s="21" t="str">
        <f t="shared" si="100"/>
        <v/>
      </c>
      <c r="B652" s="21" t="str">
        <f t="shared" si="101"/>
        <v/>
      </c>
      <c r="C652" s="35" t="str">
        <f t="shared" si="102"/>
        <v/>
      </c>
      <c r="D652" s="21" t="str">
        <f>IF($A652="","",IF(COUNTIF(KEVList,$A652)&gt;0,"Y",IF(ISNUMBER(MATCH(UPPER(IFERROR(INDEX(ImpData,ROW()-1,MATCH(Map_KEV,ImpHdr,0))&amp;"","")),{"Y","YES","TRUE","1"},0)),"Y","N")))</f>
        <v/>
      </c>
      <c r="E652" s="21" t="str">
        <f>IF($A652="","",IF(ISNUMBER(MATCH(UPPER(IFERROR(INDEX(ImpData,ROW()-1,MATCH(Map_Expl,ImpHdr,0))&amp;"","")),{"Y","YES","TRUE","1"},0)),"Y","N"))</f>
        <v/>
      </c>
      <c r="F652" s="21" t="str">
        <f t="shared" si="103"/>
        <v/>
      </c>
      <c r="G652" s="21" t="str">
        <f t="shared" si="104"/>
        <v/>
      </c>
      <c r="H652" s="21" t="str">
        <f t="shared" si="105"/>
        <v/>
      </c>
      <c r="I652" s="25" t="str">
        <f t="shared" si="106"/>
        <v/>
      </c>
      <c r="J652" s="25" t="str">
        <f t="shared" si="107"/>
        <v/>
      </c>
      <c r="K652" s="21" t="str">
        <f t="shared" si="108"/>
        <v/>
      </c>
      <c r="L652" s="36" t="str">
        <f t="shared" si="109"/>
        <v/>
      </c>
    </row>
    <row r="653" spans="1:12" x14ac:dyDescent="0.3">
      <c r="A653" s="21" t="str">
        <f t="shared" si="100"/>
        <v/>
      </c>
      <c r="B653" s="21" t="str">
        <f t="shared" si="101"/>
        <v/>
      </c>
      <c r="C653" s="35" t="str">
        <f t="shared" si="102"/>
        <v/>
      </c>
      <c r="D653" s="21" t="str">
        <f>IF($A653="","",IF(COUNTIF(KEVList,$A653)&gt;0,"Y",IF(ISNUMBER(MATCH(UPPER(IFERROR(INDEX(ImpData,ROW()-1,MATCH(Map_KEV,ImpHdr,0))&amp;"","")),{"Y","YES","TRUE","1"},0)),"Y","N")))</f>
        <v/>
      </c>
      <c r="E653" s="21" t="str">
        <f>IF($A653="","",IF(ISNUMBER(MATCH(UPPER(IFERROR(INDEX(ImpData,ROW()-1,MATCH(Map_Expl,ImpHdr,0))&amp;"","")),{"Y","YES","TRUE","1"},0)),"Y","N"))</f>
        <v/>
      </c>
      <c r="F653" s="21" t="str">
        <f t="shared" si="103"/>
        <v/>
      </c>
      <c r="G653" s="21" t="str">
        <f t="shared" si="104"/>
        <v/>
      </c>
      <c r="H653" s="21" t="str">
        <f t="shared" si="105"/>
        <v/>
      </c>
      <c r="I653" s="25" t="str">
        <f t="shared" si="106"/>
        <v/>
      </c>
      <c r="J653" s="25" t="str">
        <f t="shared" si="107"/>
        <v/>
      </c>
      <c r="K653" s="21" t="str">
        <f t="shared" si="108"/>
        <v/>
      </c>
      <c r="L653" s="36" t="str">
        <f t="shared" si="109"/>
        <v/>
      </c>
    </row>
    <row r="654" spans="1:12" x14ac:dyDescent="0.3">
      <c r="A654" s="21" t="str">
        <f t="shared" si="100"/>
        <v/>
      </c>
      <c r="B654" s="21" t="str">
        <f t="shared" si="101"/>
        <v/>
      </c>
      <c r="C654" s="35" t="str">
        <f t="shared" si="102"/>
        <v/>
      </c>
      <c r="D654" s="21" t="str">
        <f>IF($A654="","",IF(COUNTIF(KEVList,$A654)&gt;0,"Y",IF(ISNUMBER(MATCH(UPPER(IFERROR(INDEX(ImpData,ROW()-1,MATCH(Map_KEV,ImpHdr,0))&amp;"","")),{"Y","YES","TRUE","1"},0)),"Y","N")))</f>
        <v/>
      </c>
      <c r="E654" s="21" t="str">
        <f>IF($A654="","",IF(ISNUMBER(MATCH(UPPER(IFERROR(INDEX(ImpData,ROW()-1,MATCH(Map_Expl,ImpHdr,0))&amp;"","")),{"Y","YES","TRUE","1"},0)),"Y","N"))</f>
        <v/>
      </c>
      <c r="F654" s="21" t="str">
        <f t="shared" si="103"/>
        <v/>
      </c>
      <c r="G654" s="21" t="str">
        <f t="shared" si="104"/>
        <v/>
      </c>
      <c r="H654" s="21" t="str">
        <f t="shared" si="105"/>
        <v/>
      </c>
      <c r="I654" s="25" t="str">
        <f t="shared" si="106"/>
        <v/>
      </c>
      <c r="J654" s="25" t="str">
        <f t="shared" si="107"/>
        <v/>
      </c>
      <c r="K654" s="21" t="str">
        <f t="shared" si="108"/>
        <v/>
      </c>
      <c r="L654" s="36" t="str">
        <f t="shared" si="109"/>
        <v/>
      </c>
    </row>
    <row r="655" spans="1:12" x14ac:dyDescent="0.3">
      <c r="A655" s="21" t="str">
        <f t="shared" si="100"/>
        <v/>
      </c>
      <c r="B655" s="21" t="str">
        <f t="shared" si="101"/>
        <v/>
      </c>
      <c r="C655" s="35" t="str">
        <f t="shared" si="102"/>
        <v/>
      </c>
      <c r="D655" s="21" t="str">
        <f>IF($A655="","",IF(COUNTIF(KEVList,$A655)&gt;0,"Y",IF(ISNUMBER(MATCH(UPPER(IFERROR(INDEX(ImpData,ROW()-1,MATCH(Map_KEV,ImpHdr,0))&amp;"","")),{"Y","YES","TRUE","1"},0)),"Y","N")))</f>
        <v/>
      </c>
      <c r="E655" s="21" t="str">
        <f>IF($A655="","",IF(ISNUMBER(MATCH(UPPER(IFERROR(INDEX(ImpData,ROW()-1,MATCH(Map_Expl,ImpHdr,0))&amp;"","")),{"Y","YES","TRUE","1"},0)),"Y","N"))</f>
        <v/>
      </c>
      <c r="F655" s="21" t="str">
        <f t="shared" si="103"/>
        <v/>
      </c>
      <c r="G655" s="21" t="str">
        <f t="shared" si="104"/>
        <v/>
      </c>
      <c r="H655" s="21" t="str">
        <f t="shared" si="105"/>
        <v/>
      </c>
      <c r="I655" s="25" t="str">
        <f t="shared" si="106"/>
        <v/>
      </c>
      <c r="J655" s="25" t="str">
        <f t="shared" si="107"/>
        <v/>
      </c>
      <c r="K655" s="21" t="str">
        <f t="shared" si="108"/>
        <v/>
      </c>
      <c r="L655" s="36" t="str">
        <f t="shared" si="109"/>
        <v/>
      </c>
    </row>
    <row r="656" spans="1:12" x14ac:dyDescent="0.3">
      <c r="A656" s="21" t="str">
        <f t="shared" si="100"/>
        <v/>
      </c>
      <c r="B656" s="21" t="str">
        <f t="shared" si="101"/>
        <v/>
      </c>
      <c r="C656" s="35" t="str">
        <f t="shared" si="102"/>
        <v/>
      </c>
      <c r="D656" s="21" t="str">
        <f>IF($A656="","",IF(COUNTIF(KEVList,$A656)&gt;0,"Y",IF(ISNUMBER(MATCH(UPPER(IFERROR(INDEX(ImpData,ROW()-1,MATCH(Map_KEV,ImpHdr,0))&amp;"","")),{"Y","YES","TRUE","1"},0)),"Y","N")))</f>
        <v/>
      </c>
      <c r="E656" s="21" t="str">
        <f>IF($A656="","",IF(ISNUMBER(MATCH(UPPER(IFERROR(INDEX(ImpData,ROW()-1,MATCH(Map_Expl,ImpHdr,0))&amp;"","")),{"Y","YES","TRUE","1"},0)),"Y","N"))</f>
        <v/>
      </c>
      <c r="F656" s="21" t="str">
        <f t="shared" si="103"/>
        <v/>
      </c>
      <c r="G656" s="21" t="str">
        <f t="shared" si="104"/>
        <v/>
      </c>
      <c r="H656" s="21" t="str">
        <f t="shared" si="105"/>
        <v/>
      </c>
      <c r="I656" s="25" t="str">
        <f t="shared" si="106"/>
        <v/>
      </c>
      <c r="J656" s="25" t="str">
        <f t="shared" si="107"/>
        <v/>
      </c>
      <c r="K656" s="21" t="str">
        <f t="shared" si="108"/>
        <v/>
      </c>
      <c r="L656" s="36" t="str">
        <f t="shared" si="109"/>
        <v/>
      </c>
    </row>
    <row r="657" spans="1:12" x14ac:dyDescent="0.3">
      <c r="A657" s="21" t="str">
        <f t="shared" si="100"/>
        <v/>
      </c>
      <c r="B657" s="21" t="str">
        <f t="shared" si="101"/>
        <v/>
      </c>
      <c r="C657" s="35" t="str">
        <f t="shared" si="102"/>
        <v/>
      </c>
      <c r="D657" s="21" t="str">
        <f>IF($A657="","",IF(COUNTIF(KEVList,$A657)&gt;0,"Y",IF(ISNUMBER(MATCH(UPPER(IFERROR(INDEX(ImpData,ROW()-1,MATCH(Map_KEV,ImpHdr,0))&amp;"","")),{"Y","YES","TRUE","1"},0)),"Y","N")))</f>
        <v/>
      </c>
      <c r="E657" s="21" t="str">
        <f>IF($A657="","",IF(ISNUMBER(MATCH(UPPER(IFERROR(INDEX(ImpData,ROW()-1,MATCH(Map_Expl,ImpHdr,0))&amp;"","")),{"Y","YES","TRUE","1"},0)),"Y","N"))</f>
        <v/>
      </c>
      <c r="F657" s="21" t="str">
        <f t="shared" si="103"/>
        <v/>
      </c>
      <c r="G657" s="21" t="str">
        <f t="shared" si="104"/>
        <v/>
      </c>
      <c r="H657" s="21" t="str">
        <f t="shared" si="105"/>
        <v/>
      </c>
      <c r="I657" s="25" t="str">
        <f t="shared" si="106"/>
        <v/>
      </c>
      <c r="J657" s="25" t="str">
        <f t="shared" si="107"/>
        <v/>
      </c>
      <c r="K657" s="21" t="str">
        <f t="shared" si="108"/>
        <v/>
      </c>
      <c r="L657" s="36" t="str">
        <f t="shared" si="109"/>
        <v/>
      </c>
    </row>
    <row r="658" spans="1:12" x14ac:dyDescent="0.3">
      <c r="A658" s="21" t="str">
        <f t="shared" si="100"/>
        <v/>
      </c>
      <c r="B658" s="21" t="str">
        <f t="shared" si="101"/>
        <v/>
      </c>
      <c r="C658" s="35" t="str">
        <f t="shared" si="102"/>
        <v/>
      </c>
      <c r="D658" s="21" t="str">
        <f>IF($A658="","",IF(COUNTIF(KEVList,$A658)&gt;0,"Y",IF(ISNUMBER(MATCH(UPPER(IFERROR(INDEX(ImpData,ROW()-1,MATCH(Map_KEV,ImpHdr,0))&amp;"","")),{"Y","YES","TRUE","1"},0)),"Y","N")))</f>
        <v/>
      </c>
      <c r="E658" s="21" t="str">
        <f>IF($A658="","",IF(ISNUMBER(MATCH(UPPER(IFERROR(INDEX(ImpData,ROW()-1,MATCH(Map_Expl,ImpHdr,0))&amp;"","")),{"Y","YES","TRUE","1"},0)),"Y","N"))</f>
        <v/>
      </c>
      <c r="F658" s="21" t="str">
        <f t="shared" si="103"/>
        <v/>
      </c>
      <c r="G658" s="21" t="str">
        <f t="shared" si="104"/>
        <v/>
      </c>
      <c r="H658" s="21" t="str">
        <f t="shared" si="105"/>
        <v/>
      </c>
      <c r="I658" s="25" t="str">
        <f t="shared" si="106"/>
        <v/>
      </c>
      <c r="J658" s="25" t="str">
        <f t="shared" si="107"/>
        <v/>
      </c>
      <c r="K658" s="21" t="str">
        <f t="shared" si="108"/>
        <v/>
      </c>
      <c r="L658" s="36" t="str">
        <f t="shared" si="109"/>
        <v/>
      </c>
    </row>
    <row r="659" spans="1:12" x14ac:dyDescent="0.3">
      <c r="A659" s="21" t="str">
        <f t="shared" si="100"/>
        <v/>
      </c>
      <c r="B659" s="21" t="str">
        <f t="shared" si="101"/>
        <v/>
      </c>
      <c r="C659" s="35" t="str">
        <f t="shared" si="102"/>
        <v/>
      </c>
      <c r="D659" s="21" t="str">
        <f>IF($A659="","",IF(COUNTIF(KEVList,$A659)&gt;0,"Y",IF(ISNUMBER(MATCH(UPPER(IFERROR(INDEX(ImpData,ROW()-1,MATCH(Map_KEV,ImpHdr,0))&amp;"","")),{"Y","YES","TRUE","1"},0)),"Y","N")))</f>
        <v/>
      </c>
      <c r="E659" s="21" t="str">
        <f>IF($A659="","",IF(ISNUMBER(MATCH(UPPER(IFERROR(INDEX(ImpData,ROW()-1,MATCH(Map_Expl,ImpHdr,0))&amp;"","")),{"Y","YES","TRUE","1"},0)),"Y","N"))</f>
        <v/>
      </c>
      <c r="F659" s="21" t="str">
        <f t="shared" si="103"/>
        <v/>
      </c>
      <c r="G659" s="21" t="str">
        <f t="shared" si="104"/>
        <v/>
      </c>
      <c r="H659" s="21" t="str">
        <f t="shared" si="105"/>
        <v/>
      </c>
      <c r="I659" s="25" t="str">
        <f t="shared" si="106"/>
        <v/>
      </c>
      <c r="J659" s="25" t="str">
        <f t="shared" si="107"/>
        <v/>
      </c>
      <c r="K659" s="21" t="str">
        <f t="shared" si="108"/>
        <v/>
      </c>
      <c r="L659" s="36" t="str">
        <f t="shared" si="109"/>
        <v/>
      </c>
    </row>
    <row r="660" spans="1:12" x14ac:dyDescent="0.3">
      <c r="A660" s="21" t="str">
        <f t="shared" si="100"/>
        <v/>
      </c>
      <c r="B660" s="21" t="str">
        <f t="shared" si="101"/>
        <v/>
      </c>
      <c r="C660" s="35" t="str">
        <f t="shared" si="102"/>
        <v/>
      </c>
      <c r="D660" s="21" t="str">
        <f>IF($A660="","",IF(COUNTIF(KEVList,$A660)&gt;0,"Y",IF(ISNUMBER(MATCH(UPPER(IFERROR(INDEX(ImpData,ROW()-1,MATCH(Map_KEV,ImpHdr,0))&amp;"","")),{"Y","YES","TRUE","1"},0)),"Y","N")))</f>
        <v/>
      </c>
      <c r="E660" s="21" t="str">
        <f>IF($A660="","",IF(ISNUMBER(MATCH(UPPER(IFERROR(INDEX(ImpData,ROW()-1,MATCH(Map_Expl,ImpHdr,0))&amp;"","")),{"Y","YES","TRUE","1"},0)),"Y","N"))</f>
        <v/>
      </c>
      <c r="F660" s="21" t="str">
        <f t="shared" si="103"/>
        <v/>
      </c>
      <c r="G660" s="21" t="str">
        <f t="shared" si="104"/>
        <v/>
      </c>
      <c r="H660" s="21" t="str">
        <f t="shared" si="105"/>
        <v/>
      </c>
      <c r="I660" s="25" t="str">
        <f t="shared" si="106"/>
        <v/>
      </c>
      <c r="J660" s="25" t="str">
        <f t="shared" si="107"/>
        <v/>
      </c>
      <c r="K660" s="21" t="str">
        <f t="shared" si="108"/>
        <v/>
      </c>
      <c r="L660" s="36" t="str">
        <f t="shared" si="109"/>
        <v/>
      </c>
    </row>
    <row r="661" spans="1:12" x14ac:dyDescent="0.3">
      <c r="A661" s="21" t="str">
        <f t="shared" si="100"/>
        <v/>
      </c>
      <c r="B661" s="21" t="str">
        <f t="shared" si="101"/>
        <v/>
      </c>
      <c r="C661" s="35" t="str">
        <f t="shared" si="102"/>
        <v/>
      </c>
      <c r="D661" s="21" t="str">
        <f>IF($A661="","",IF(COUNTIF(KEVList,$A661)&gt;0,"Y",IF(ISNUMBER(MATCH(UPPER(IFERROR(INDEX(ImpData,ROW()-1,MATCH(Map_KEV,ImpHdr,0))&amp;"","")),{"Y","YES","TRUE","1"},0)),"Y","N")))</f>
        <v/>
      </c>
      <c r="E661" s="21" t="str">
        <f>IF($A661="","",IF(ISNUMBER(MATCH(UPPER(IFERROR(INDEX(ImpData,ROW()-1,MATCH(Map_Expl,ImpHdr,0))&amp;"","")),{"Y","YES","TRUE","1"},0)),"Y","N"))</f>
        <v/>
      </c>
      <c r="F661" s="21" t="str">
        <f t="shared" si="103"/>
        <v/>
      </c>
      <c r="G661" s="21" t="str">
        <f t="shared" si="104"/>
        <v/>
      </c>
      <c r="H661" s="21" t="str">
        <f t="shared" si="105"/>
        <v/>
      </c>
      <c r="I661" s="25" t="str">
        <f t="shared" si="106"/>
        <v/>
      </c>
      <c r="J661" s="25" t="str">
        <f t="shared" si="107"/>
        <v/>
      </c>
      <c r="K661" s="21" t="str">
        <f t="shared" si="108"/>
        <v/>
      </c>
      <c r="L661" s="36" t="str">
        <f t="shared" si="109"/>
        <v/>
      </c>
    </row>
    <row r="662" spans="1:12" x14ac:dyDescent="0.3">
      <c r="A662" s="21" t="str">
        <f t="shared" si="100"/>
        <v/>
      </c>
      <c r="B662" s="21" t="str">
        <f t="shared" si="101"/>
        <v/>
      </c>
      <c r="C662" s="35" t="str">
        <f t="shared" si="102"/>
        <v/>
      </c>
      <c r="D662" s="21" t="str">
        <f>IF($A662="","",IF(COUNTIF(KEVList,$A662)&gt;0,"Y",IF(ISNUMBER(MATCH(UPPER(IFERROR(INDEX(ImpData,ROW()-1,MATCH(Map_KEV,ImpHdr,0))&amp;"","")),{"Y","YES","TRUE","1"},0)),"Y","N")))</f>
        <v/>
      </c>
      <c r="E662" s="21" t="str">
        <f>IF($A662="","",IF(ISNUMBER(MATCH(UPPER(IFERROR(INDEX(ImpData,ROW()-1,MATCH(Map_Expl,ImpHdr,0))&amp;"","")),{"Y","YES","TRUE","1"},0)),"Y","N"))</f>
        <v/>
      </c>
      <c r="F662" s="21" t="str">
        <f t="shared" si="103"/>
        <v/>
      </c>
      <c r="G662" s="21" t="str">
        <f t="shared" si="104"/>
        <v/>
      </c>
      <c r="H662" s="21" t="str">
        <f t="shared" si="105"/>
        <v/>
      </c>
      <c r="I662" s="25" t="str">
        <f t="shared" si="106"/>
        <v/>
      </c>
      <c r="J662" s="25" t="str">
        <f t="shared" si="107"/>
        <v/>
      </c>
      <c r="K662" s="21" t="str">
        <f t="shared" si="108"/>
        <v/>
      </c>
      <c r="L662" s="36" t="str">
        <f t="shared" si="109"/>
        <v/>
      </c>
    </row>
    <row r="663" spans="1:12" x14ac:dyDescent="0.3">
      <c r="A663" s="21" t="str">
        <f t="shared" si="100"/>
        <v/>
      </c>
      <c r="B663" s="21" t="str">
        <f t="shared" si="101"/>
        <v/>
      </c>
      <c r="C663" s="35" t="str">
        <f t="shared" si="102"/>
        <v/>
      </c>
      <c r="D663" s="21" t="str">
        <f>IF($A663="","",IF(COUNTIF(KEVList,$A663)&gt;0,"Y",IF(ISNUMBER(MATCH(UPPER(IFERROR(INDEX(ImpData,ROW()-1,MATCH(Map_KEV,ImpHdr,0))&amp;"","")),{"Y","YES","TRUE","1"},0)),"Y","N")))</f>
        <v/>
      </c>
      <c r="E663" s="21" t="str">
        <f>IF($A663="","",IF(ISNUMBER(MATCH(UPPER(IFERROR(INDEX(ImpData,ROW()-1,MATCH(Map_Expl,ImpHdr,0))&amp;"","")),{"Y","YES","TRUE","1"},0)),"Y","N"))</f>
        <v/>
      </c>
      <c r="F663" s="21" t="str">
        <f t="shared" si="103"/>
        <v/>
      </c>
      <c r="G663" s="21" t="str">
        <f t="shared" si="104"/>
        <v/>
      </c>
      <c r="H663" s="21" t="str">
        <f t="shared" si="105"/>
        <v/>
      </c>
      <c r="I663" s="25" t="str">
        <f t="shared" si="106"/>
        <v/>
      </c>
      <c r="J663" s="25" t="str">
        <f t="shared" si="107"/>
        <v/>
      </c>
      <c r="K663" s="21" t="str">
        <f t="shared" si="108"/>
        <v/>
      </c>
      <c r="L663" s="36" t="str">
        <f t="shared" si="109"/>
        <v/>
      </c>
    </row>
    <row r="664" spans="1:12" x14ac:dyDescent="0.3">
      <c r="A664" s="21" t="str">
        <f t="shared" si="100"/>
        <v/>
      </c>
      <c r="B664" s="21" t="str">
        <f t="shared" si="101"/>
        <v/>
      </c>
      <c r="C664" s="35" t="str">
        <f t="shared" si="102"/>
        <v/>
      </c>
      <c r="D664" s="21" t="str">
        <f>IF($A664="","",IF(COUNTIF(KEVList,$A664)&gt;0,"Y",IF(ISNUMBER(MATCH(UPPER(IFERROR(INDEX(ImpData,ROW()-1,MATCH(Map_KEV,ImpHdr,0))&amp;"","")),{"Y","YES","TRUE","1"},0)),"Y","N")))</f>
        <v/>
      </c>
      <c r="E664" s="21" t="str">
        <f>IF($A664="","",IF(ISNUMBER(MATCH(UPPER(IFERROR(INDEX(ImpData,ROW()-1,MATCH(Map_Expl,ImpHdr,0))&amp;"","")),{"Y","YES","TRUE","1"},0)),"Y","N"))</f>
        <v/>
      </c>
      <c r="F664" s="21" t="str">
        <f t="shared" si="103"/>
        <v/>
      </c>
      <c r="G664" s="21" t="str">
        <f t="shared" si="104"/>
        <v/>
      </c>
      <c r="H664" s="21" t="str">
        <f t="shared" si="105"/>
        <v/>
      </c>
      <c r="I664" s="25" t="str">
        <f t="shared" si="106"/>
        <v/>
      </c>
      <c r="J664" s="25" t="str">
        <f t="shared" si="107"/>
        <v/>
      </c>
      <c r="K664" s="21" t="str">
        <f t="shared" si="108"/>
        <v/>
      </c>
      <c r="L664" s="36" t="str">
        <f t="shared" si="109"/>
        <v/>
      </c>
    </row>
    <row r="665" spans="1:12" x14ac:dyDescent="0.3">
      <c r="A665" s="21" t="str">
        <f t="shared" si="100"/>
        <v/>
      </c>
      <c r="B665" s="21" t="str">
        <f t="shared" si="101"/>
        <v/>
      </c>
      <c r="C665" s="35" t="str">
        <f t="shared" si="102"/>
        <v/>
      </c>
      <c r="D665" s="21" t="str">
        <f>IF($A665="","",IF(COUNTIF(KEVList,$A665)&gt;0,"Y",IF(ISNUMBER(MATCH(UPPER(IFERROR(INDEX(ImpData,ROW()-1,MATCH(Map_KEV,ImpHdr,0))&amp;"","")),{"Y","YES","TRUE","1"},0)),"Y","N")))</f>
        <v/>
      </c>
      <c r="E665" s="21" t="str">
        <f>IF($A665="","",IF(ISNUMBER(MATCH(UPPER(IFERROR(INDEX(ImpData,ROW()-1,MATCH(Map_Expl,ImpHdr,0))&amp;"","")),{"Y","YES","TRUE","1"},0)),"Y","N"))</f>
        <v/>
      </c>
      <c r="F665" s="21" t="str">
        <f t="shared" si="103"/>
        <v/>
      </c>
      <c r="G665" s="21" t="str">
        <f t="shared" si="104"/>
        <v/>
      </c>
      <c r="H665" s="21" t="str">
        <f t="shared" si="105"/>
        <v/>
      </c>
      <c r="I665" s="25" t="str">
        <f t="shared" si="106"/>
        <v/>
      </c>
      <c r="J665" s="25" t="str">
        <f t="shared" si="107"/>
        <v/>
      </c>
      <c r="K665" s="21" t="str">
        <f t="shared" si="108"/>
        <v/>
      </c>
      <c r="L665" s="36" t="str">
        <f t="shared" si="109"/>
        <v/>
      </c>
    </row>
    <row r="666" spans="1:12" x14ac:dyDescent="0.3">
      <c r="A666" s="21" t="str">
        <f t="shared" si="100"/>
        <v/>
      </c>
      <c r="B666" s="21" t="str">
        <f t="shared" si="101"/>
        <v/>
      </c>
      <c r="C666" s="35" t="str">
        <f t="shared" si="102"/>
        <v/>
      </c>
      <c r="D666" s="21" t="str">
        <f>IF($A666="","",IF(COUNTIF(KEVList,$A666)&gt;0,"Y",IF(ISNUMBER(MATCH(UPPER(IFERROR(INDEX(ImpData,ROW()-1,MATCH(Map_KEV,ImpHdr,0))&amp;"","")),{"Y","YES","TRUE","1"},0)),"Y","N")))</f>
        <v/>
      </c>
      <c r="E666" s="21" t="str">
        <f>IF($A666="","",IF(ISNUMBER(MATCH(UPPER(IFERROR(INDEX(ImpData,ROW()-1,MATCH(Map_Expl,ImpHdr,0))&amp;"","")),{"Y","YES","TRUE","1"},0)),"Y","N"))</f>
        <v/>
      </c>
      <c r="F666" s="21" t="str">
        <f t="shared" si="103"/>
        <v/>
      </c>
      <c r="G666" s="21" t="str">
        <f t="shared" si="104"/>
        <v/>
      </c>
      <c r="H666" s="21" t="str">
        <f t="shared" si="105"/>
        <v/>
      </c>
      <c r="I666" s="25" t="str">
        <f t="shared" si="106"/>
        <v/>
      </c>
      <c r="J666" s="25" t="str">
        <f t="shared" si="107"/>
        <v/>
      </c>
      <c r="K666" s="21" t="str">
        <f t="shared" si="108"/>
        <v/>
      </c>
      <c r="L666" s="36" t="str">
        <f t="shared" si="109"/>
        <v/>
      </c>
    </row>
    <row r="667" spans="1:12" x14ac:dyDescent="0.3">
      <c r="A667" s="21" t="str">
        <f t="shared" si="100"/>
        <v/>
      </c>
      <c r="B667" s="21" t="str">
        <f t="shared" si="101"/>
        <v/>
      </c>
      <c r="C667" s="35" t="str">
        <f t="shared" si="102"/>
        <v/>
      </c>
      <c r="D667" s="21" t="str">
        <f>IF($A667="","",IF(COUNTIF(KEVList,$A667)&gt;0,"Y",IF(ISNUMBER(MATCH(UPPER(IFERROR(INDEX(ImpData,ROW()-1,MATCH(Map_KEV,ImpHdr,0))&amp;"","")),{"Y","YES","TRUE","1"},0)),"Y","N")))</f>
        <v/>
      </c>
      <c r="E667" s="21" t="str">
        <f>IF($A667="","",IF(ISNUMBER(MATCH(UPPER(IFERROR(INDEX(ImpData,ROW()-1,MATCH(Map_Expl,ImpHdr,0))&amp;"","")),{"Y","YES","TRUE","1"},0)),"Y","N"))</f>
        <v/>
      </c>
      <c r="F667" s="21" t="str">
        <f t="shared" si="103"/>
        <v/>
      </c>
      <c r="G667" s="21" t="str">
        <f t="shared" si="104"/>
        <v/>
      </c>
      <c r="H667" s="21" t="str">
        <f t="shared" si="105"/>
        <v/>
      </c>
      <c r="I667" s="25" t="str">
        <f t="shared" si="106"/>
        <v/>
      </c>
      <c r="J667" s="25" t="str">
        <f t="shared" si="107"/>
        <v/>
      </c>
      <c r="K667" s="21" t="str">
        <f t="shared" si="108"/>
        <v/>
      </c>
      <c r="L667" s="36" t="str">
        <f t="shared" si="109"/>
        <v/>
      </c>
    </row>
    <row r="668" spans="1:12" x14ac:dyDescent="0.3">
      <c r="A668" s="21" t="str">
        <f t="shared" si="100"/>
        <v/>
      </c>
      <c r="B668" s="21" t="str">
        <f t="shared" si="101"/>
        <v/>
      </c>
      <c r="C668" s="35" t="str">
        <f t="shared" si="102"/>
        <v/>
      </c>
      <c r="D668" s="21" t="str">
        <f>IF($A668="","",IF(COUNTIF(KEVList,$A668)&gt;0,"Y",IF(ISNUMBER(MATCH(UPPER(IFERROR(INDEX(ImpData,ROW()-1,MATCH(Map_KEV,ImpHdr,0))&amp;"","")),{"Y","YES","TRUE","1"},0)),"Y","N")))</f>
        <v/>
      </c>
      <c r="E668" s="21" t="str">
        <f>IF($A668="","",IF(ISNUMBER(MATCH(UPPER(IFERROR(INDEX(ImpData,ROW()-1,MATCH(Map_Expl,ImpHdr,0))&amp;"","")),{"Y","YES","TRUE","1"},0)),"Y","N"))</f>
        <v/>
      </c>
      <c r="F668" s="21" t="str">
        <f t="shared" si="103"/>
        <v/>
      </c>
      <c r="G668" s="21" t="str">
        <f t="shared" si="104"/>
        <v/>
      </c>
      <c r="H668" s="21" t="str">
        <f t="shared" si="105"/>
        <v/>
      </c>
      <c r="I668" s="25" t="str">
        <f t="shared" si="106"/>
        <v/>
      </c>
      <c r="J668" s="25" t="str">
        <f t="shared" si="107"/>
        <v/>
      </c>
      <c r="K668" s="21" t="str">
        <f t="shared" si="108"/>
        <v/>
      </c>
      <c r="L668" s="36" t="str">
        <f t="shared" si="109"/>
        <v/>
      </c>
    </row>
    <row r="669" spans="1:12" x14ac:dyDescent="0.3">
      <c r="A669" s="21" t="str">
        <f t="shared" si="100"/>
        <v/>
      </c>
      <c r="B669" s="21" t="str">
        <f t="shared" si="101"/>
        <v/>
      </c>
      <c r="C669" s="35" t="str">
        <f t="shared" si="102"/>
        <v/>
      </c>
      <c r="D669" s="21" t="str">
        <f>IF($A669="","",IF(COUNTIF(KEVList,$A669)&gt;0,"Y",IF(ISNUMBER(MATCH(UPPER(IFERROR(INDEX(ImpData,ROW()-1,MATCH(Map_KEV,ImpHdr,0))&amp;"","")),{"Y","YES","TRUE","1"},0)),"Y","N")))</f>
        <v/>
      </c>
      <c r="E669" s="21" t="str">
        <f>IF($A669="","",IF(ISNUMBER(MATCH(UPPER(IFERROR(INDEX(ImpData,ROW()-1,MATCH(Map_Expl,ImpHdr,0))&amp;"","")),{"Y","YES","TRUE","1"},0)),"Y","N"))</f>
        <v/>
      </c>
      <c r="F669" s="21" t="str">
        <f t="shared" si="103"/>
        <v/>
      </c>
      <c r="G669" s="21" t="str">
        <f t="shared" si="104"/>
        <v/>
      </c>
      <c r="H669" s="21" t="str">
        <f t="shared" si="105"/>
        <v/>
      </c>
      <c r="I669" s="25" t="str">
        <f t="shared" si="106"/>
        <v/>
      </c>
      <c r="J669" s="25" t="str">
        <f t="shared" si="107"/>
        <v/>
      </c>
      <c r="K669" s="21" t="str">
        <f t="shared" si="108"/>
        <v/>
      </c>
      <c r="L669" s="36" t="str">
        <f t="shared" si="109"/>
        <v/>
      </c>
    </row>
    <row r="670" spans="1:12" x14ac:dyDescent="0.3">
      <c r="A670" s="21" t="str">
        <f t="shared" si="100"/>
        <v/>
      </c>
      <c r="B670" s="21" t="str">
        <f t="shared" si="101"/>
        <v/>
      </c>
      <c r="C670" s="35" t="str">
        <f t="shared" si="102"/>
        <v/>
      </c>
      <c r="D670" s="21" t="str">
        <f>IF($A670="","",IF(COUNTIF(KEVList,$A670)&gt;0,"Y",IF(ISNUMBER(MATCH(UPPER(IFERROR(INDEX(ImpData,ROW()-1,MATCH(Map_KEV,ImpHdr,0))&amp;"","")),{"Y","YES","TRUE","1"},0)),"Y","N")))</f>
        <v/>
      </c>
      <c r="E670" s="21" t="str">
        <f>IF($A670="","",IF(ISNUMBER(MATCH(UPPER(IFERROR(INDEX(ImpData,ROW()-1,MATCH(Map_Expl,ImpHdr,0))&amp;"","")),{"Y","YES","TRUE","1"},0)),"Y","N"))</f>
        <v/>
      </c>
      <c r="F670" s="21" t="str">
        <f t="shared" si="103"/>
        <v/>
      </c>
      <c r="G670" s="21" t="str">
        <f t="shared" si="104"/>
        <v/>
      </c>
      <c r="H670" s="21" t="str">
        <f t="shared" si="105"/>
        <v/>
      </c>
      <c r="I670" s="25" t="str">
        <f t="shared" si="106"/>
        <v/>
      </c>
      <c r="J670" s="25" t="str">
        <f t="shared" si="107"/>
        <v/>
      </c>
      <c r="K670" s="21" t="str">
        <f t="shared" si="108"/>
        <v/>
      </c>
      <c r="L670" s="36" t="str">
        <f t="shared" si="109"/>
        <v/>
      </c>
    </row>
    <row r="671" spans="1:12" x14ac:dyDescent="0.3">
      <c r="A671" s="21" t="str">
        <f t="shared" si="100"/>
        <v/>
      </c>
      <c r="B671" s="21" t="str">
        <f t="shared" si="101"/>
        <v/>
      </c>
      <c r="C671" s="35" t="str">
        <f t="shared" si="102"/>
        <v/>
      </c>
      <c r="D671" s="21" t="str">
        <f>IF($A671="","",IF(COUNTIF(KEVList,$A671)&gt;0,"Y",IF(ISNUMBER(MATCH(UPPER(IFERROR(INDEX(ImpData,ROW()-1,MATCH(Map_KEV,ImpHdr,0))&amp;"","")),{"Y","YES","TRUE","1"},0)),"Y","N")))</f>
        <v/>
      </c>
      <c r="E671" s="21" t="str">
        <f>IF($A671="","",IF(ISNUMBER(MATCH(UPPER(IFERROR(INDEX(ImpData,ROW()-1,MATCH(Map_Expl,ImpHdr,0))&amp;"","")),{"Y","YES","TRUE","1"},0)),"Y","N"))</f>
        <v/>
      </c>
      <c r="F671" s="21" t="str">
        <f t="shared" si="103"/>
        <v/>
      </c>
      <c r="G671" s="21" t="str">
        <f t="shared" si="104"/>
        <v/>
      </c>
      <c r="H671" s="21" t="str">
        <f t="shared" si="105"/>
        <v/>
      </c>
      <c r="I671" s="25" t="str">
        <f t="shared" si="106"/>
        <v/>
      </c>
      <c r="J671" s="25" t="str">
        <f t="shared" si="107"/>
        <v/>
      </c>
      <c r="K671" s="21" t="str">
        <f t="shared" si="108"/>
        <v/>
      </c>
      <c r="L671" s="36" t="str">
        <f t="shared" si="109"/>
        <v/>
      </c>
    </row>
    <row r="672" spans="1:12" x14ac:dyDescent="0.3">
      <c r="A672" s="21" t="str">
        <f t="shared" si="100"/>
        <v/>
      </c>
      <c r="B672" s="21" t="str">
        <f t="shared" si="101"/>
        <v/>
      </c>
      <c r="C672" s="35" t="str">
        <f t="shared" si="102"/>
        <v/>
      </c>
      <c r="D672" s="21" t="str">
        <f>IF($A672="","",IF(COUNTIF(KEVList,$A672)&gt;0,"Y",IF(ISNUMBER(MATCH(UPPER(IFERROR(INDEX(ImpData,ROW()-1,MATCH(Map_KEV,ImpHdr,0))&amp;"","")),{"Y","YES","TRUE","1"},0)),"Y","N")))</f>
        <v/>
      </c>
      <c r="E672" s="21" t="str">
        <f>IF($A672="","",IF(ISNUMBER(MATCH(UPPER(IFERROR(INDEX(ImpData,ROW()-1,MATCH(Map_Expl,ImpHdr,0))&amp;"","")),{"Y","YES","TRUE","1"},0)),"Y","N"))</f>
        <v/>
      </c>
      <c r="F672" s="21" t="str">
        <f t="shared" si="103"/>
        <v/>
      </c>
      <c r="G672" s="21" t="str">
        <f t="shared" si="104"/>
        <v/>
      </c>
      <c r="H672" s="21" t="str">
        <f t="shared" si="105"/>
        <v/>
      </c>
      <c r="I672" s="25" t="str">
        <f t="shared" si="106"/>
        <v/>
      </c>
      <c r="J672" s="25" t="str">
        <f t="shared" si="107"/>
        <v/>
      </c>
      <c r="K672" s="21" t="str">
        <f t="shared" si="108"/>
        <v/>
      </c>
      <c r="L672" s="36" t="str">
        <f t="shared" si="109"/>
        <v/>
      </c>
    </row>
    <row r="673" spans="1:12" x14ac:dyDescent="0.3">
      <c r="A673" s="21" t="str">
        <f t="shared" si="100"/>
        <v/>
      </c>
      <c r="B673" s="21" t="str">
        <f t="shared" si="101"/>
        <v/>
      </c>
      <c r="C673" s="35" t="str">
        <f t="shared" si="102"/>
        <v/>
      </c>
      <c r="D673" s="21" t="str">
        <f>IF($A673="","",IF(COUNTIF(KEVList,$A673)&gt;0,"Y",IF(ISNUMBER(MATCH(UPPER(IFERROR(INDEX(ImpData,ROW()-1,MATCH(Map_KEV,ImpHdr,0))&amp;"","")),{"Y","YES","TRUE","1"},0)),"Y","N")))</f>
        <v/>
      </c>
      <c r="E673" s="21" t="str">
        <f>IF($A673="","",IF(ISNUMBER(MATCH(UPPER(IFERROR(INDEX(ImpData,ROW()-1,MATCH(Map_Expl,ImpHdr,0))&amp;"","")),{"Y","YES","TRUE","1"},0)),"Y","N"))</f>
        <v/>
      </c>
      <c r="F673" s="21" t="str">
        <f t="shared" si="103"/>
        <v/>
      </c>
      <c r="G673" s="21" t="str">
        <f t="shared" si="104"/>
        <v/>
      </c>
      <c r="H673" s="21" t="str">
        <f t="shared" si="105"/>
        <v/>
      </c>
      <c r="I673" s="25" t="str">
        <f t="shared" si="106"/>
        <v/>
      </c>
      <c r="J673" s="25" t="str">
        <f t="shared" si="107"/>
        <v/>
      </c>
      <c r="K673" s="21" t="str">
        <f t="shared" si="108"/>
        <v/>
      </c>
      <c r="L673" s="36" t="str">
        <f t="shared" si="109"/>
        <v/>
      </c>
    </row>
    <row r="674" spans="1:12" x14ac:dyDescent="0.3">
      <c r="A674" s="21" t="str">
        <f t="shared" si="100"/>
        <v/>
      </c>
      <c r="B674" s="21" t="str">
        <f t="shared" si="101"/>
        <v/>
      </c>
      <c r="C674" s="35" t="str">
        <f t="shared" si="102"/>
        <v/>
      </c>
      <c r="D674" s="21" t="str">
        <f>IF($A674="","",IF(COUNTIF(KEVList,$A674)&gt;0,"Y",IF(ISNUMBER(MATCH(UPPER(IFERROR(INDEX(ImpData,ROW()-1,MATCH(Map_KEV,ImpHdr,0))&amp;"","")),{"Y","YES","TRUE","1"},0)),"Y","N")))</f>
        <v/>
      </c>
      <c r="E674" s="21" t="str">
        <f>IF($A674="","",IF(ISNUMBER(MATCH(UPPER(IFERROR(INDEX(ImpData,ROW()-1,MATCH(Map_Expl,ImpHdr,0))&amp;"","")),{"Y","YES","TRUE","1"},0)),"Y","N"))</f>
        <v/>
      </c>
      <c r="F674" s="21" t="str">
        <f t="shared" si="103"/>
        <v/>
      </c>
      <c r="G674" s="21" t="str">
        <f t="shared" si="104"/>
        <v/>
      </c>
      <c r="H674" s="21" t="str">
        <f t="shared" si="105"/>
        <v/>
      </c>
      <c r="I674" s="25" t="str">
        <f t="shared" si="106"/>
        <v/>
      </c>
      <c r="J674" s="25" t="str">
        <f t="shared" si="107"/>
        <v/>
      </c>
      <c r="K674" s="21" t="str">
        <f t="shared" si="108"/>
        <v/>
      </c>
      <c r="L674" s="36" t="str">
        <f t="shared" si="109"/>
        <v/>
      </c>
    </row>
    <row r="675" spans="1:12" x14ac:dyDescent="0.3">
      <c r="A675" s="21" t="str">
        <f t="shared" si="100"/>
        <v/>
      </c>
      <c r="B675" s="21" t="str">
        <f t="shared" si="101"/>
        <v/>
      </c>
      <c r="C675" s="35" t="str">
        <f t="shared" si="102"/>
        <v/>
      </c>
      <c r="D675" s="21" t="str">
        <f>IF($A675="","",IF(COUNTIF(KEVList,$A675)&gt;0,"Y",IF(ISNUMBER(MATCH(UPPER(IFERROR(INDEX(ImpData,ROW()-1,MATCH(Map_KEV,ImpHdr,0))&amp;"","")),{"Y","YES","TRUE","1"},0)),"Y","N")))</f>
        <v/>
      </c>
      <c r="E675" s="21" t="str">
        <f>IF($A675="","",IF(ISNUMBER(MATCH(UPPER(IFERROR(INDEX(ImpData,ROW()-1,MATCH(Map_Expl,ImpHdr,0))&amp;"","")),{"Y","YES","TRUE","1"},0)),"Y","N"))</f>
        <v/>
      </c>
      <c r="F675" s="21" t="str">
        <f t="shared" si="103"/>
        <v/>
      </c>
      <c r="G675" s="21" t="str">
        <f t="shared" si="104"/>
        <v/>
      </c>
      <c r="H675" s="21" t="str">
        <f t="shared" si="105"/>
        <v/>
      </c>
      <c r="I675" s="25" t="str">
        <f t="shared" si="106"/>
        <v/>
      </c>
      <c r="J675" s="25" t="str">
        <f t="shared" si="107"/>
        <v/>
      </c>
      <c r="K675" s="21" t="str">
        <f t="shared" si="108"/>
        <v/>
      </c>
      <c r="L675" s="36" t="str">
        <f t="shared" si="109"/>
        <v/>
      </c>
    </row>
    <row r="676" spans="1:12" x14ac:dyDescent="0.3">
      <c r="A676" s="21" t="str">
        <f t="shared" si="100"/>
        <v/>
      </c>
      <c r="B676" s="21" t="str">
        <f t="shared" si="101"/>
        <v/>
      </c>
      <c r="C676" s="35" t="str">
        <f t="shared" si="102"/>
        <v/>
      </c>
      <c r="D676" s="21" t="str">
        <f>IF($A676="","",IF(COUNTIF(KEVList,$A676)&gt;0,"Y",IF(ISNUMBER(MATCH(UPPER(IFERROR(INDEX(ImpData,ROW()-1,MATCH(Map_KEV,ImpHdr,0))&amp;"","")),{"Y","YES","TRUE","1"},0)),"Y","N")))</f>
        <v/>
      </c>
      <c r="E676" s="21" t="str">
        <f>IF($A676="","",IF(ISNUMBER(MATCH(UPPER(IFERROR(INDEX(ImpData,ROW()-1,MATCH(Map_Expl,ImpHdr,0))&amp;"","")),{"Y","YES","TRUE","1"},0)),"Y","N"))</f>
        <v/>
      </c>
      <c r="F676" s="21" t="str">
        <f t="shared" si="103"/>
        <v/>
      </c>
      <c r="G676" s="21" t="str">
        <f t="shared" si="104"/>
        <v/>
      </c>
      <c r="H676" s="21" t="str">
        <f t="shared" si="105"/>
        <v/>
      </c>
      <c r="I676" s="25" t="str">
        <f t="shared" si="106"/>
        <v/>
      </c>
      <c r="J676" s="25" t="str">
        <f t="shared" si="107"/>
        <v/>
      </c>
      <c r="K676" s="21" t="str">
        <f t="shared" si="108"/>
        <v/>
      </c>
      <c r="L676" s="36" t="str">
        <f t="shared" si="109"/>
        <v/>
      </c>
    </row>
    <row r="677" spans="1:12" x14ac:dyDescent="0.3">
      <c r="A677" s="21" t="str">
        <f t="shared" si="100"/>
        <v/>
      </c>
      <c r="B677" s="21" t="str">
        <f t="shared" si="101"/>
        <v/>
      </c>
      <c r="C677" s="35" t="str">
        <f t="shared" si="102"/>
        <v/>
      </c>
      <c r="D677" s="21" t="str">
        <f>IF($A677="","",IF(COUNTIF(KEVList,$A677)&gt;0,"Y",IF(ISNUMBER(MATCH(UPPER(IFERROR(INDEX(ImpData,ROW()-1,MATCH(Map_KEV,ImpHdr,0))&amp;"","")),{"Y","YES","TRUE","1"},0)),"Y","N")))</f>
        <v/>
      </c>
      <c r="E677" s="21" t="str">
        <f>IF($A677="","",IF(ISNUMBER(MATCH(UPPER(IFERROR(INDEX(ImpData,ROW()-1,MATCH(Map_Expl,ImpHdr,0))&amp;"","")),{"Y","YES","TRUE","1"},0)),"Y","N"))</f>
        <v/>
      </c>
      <c r="F677" s="21" t="str">
        <f t="shared" si="103"/>
        <v/>
      </c>
      <c r="G677" s="21" t="str">
        <f t="shared" si="104"/>
        <v/>
      </c>
      <c r="H677" s="21" t="str">
        <f t="shared" si="105"/>
        <v/>
      </c>
      <c r="I677" s="25" t="str">
        <f t="shared" si="106"/>
        <v/>
      </c>
      <c r="J677" s="25" t="str">
        <f t="shared" si="107"/>
        <v/>
      </c>
      <c r="K677" s="21" t="str">
        <f t="shared" si="108"/>
        <v/>
      </c>
      <c r="L677" s="36" t="str">
        <f t="shared" si="109"/>
        <v/>
      </c>
    </row>
    <row r="678" spans="1:12" x14ac:dyDescent="0.3">
      <c r="A678" s="21" t="str">
        <f t="shared" si="100"/>
        <v/>
      </c>
      <c r="B678" s="21" t="str">
        <f t="shared" si="101"/>
        <v/>
      </c>
      <c r="C678" s="35" t="str">
        <f t="shared" si="102"/>
        <v/>
      </c>
      <c r="D678" s="21" t="str">
        <f>IF($A678="","",IF(COUNTIF(KEVList,$A678)&gt;0,"Y",IF(ISNUMBER(MATCH(UPPER(IFERROR(INDEX(ImpData,ROW()-1,MATCH(Map_KEV,ImpHdr,0))&amp;"","")),{"Y","YES","TRUE","1"},0)),"Y","N")))</f>
        <v/>
      </c>
      <c r="E678" s="21" t="str">
        <f>IF($A678="","",IF(ISNUMBER(MATCH(UPPER(IFERROR(INDEX(ImpData,ROW()-1,MATCH(Map_Expl,ImpHdr,0))&amp;"","")),{"Y","YES","TRUE","1"},0)),"Y","N"))</f>
        <v/>
      </c>
      <c r="F678" s="21" t="str">
        <f t="shared" si="103"/>
        <v/>
      </c>
      <c r="G678" s="21" t="str">
        <f t="shared" si="104"/>
        <v/>
      </c>
      <c r="H678" s="21" t="str">
        <f t="shared" si="105"/>
        <v/>
      </c>
      <c r="I678" s="25" t="str">
        <f t="shared" si="106"/>
        <v/>
      </c>
      <c r="J678" s="25" t="str">
        <f t="shared" si="107"/>
        <v/>
      </c>
      <c r="K678" s="21" t="str">
        <f t="shared" si="108"/>
        <v/>
      </c>
      <c r="L678" s="36" t="str">
        <f t="shared" si="109"/>
        <v/>
      </c>
    </row>
    <row r="679" spans="1:12" x14ac:dyDescent="0.3">
      <c r="A679" s="21" t="str">
        <f t="shared" si="100"/>
        <v/>
      </c>
      <c r="B679" s="21" t="str">
        <f t="shared" si="101"/>
        <v/>
      </c>
      <c r="C679" s="35" t="str">
        <f t="shared" si="102"/>
        <v/>
      </c>
      <c r="D679" s="21" t="str">
        <f>IF($A679="","",IF(COUNTIF(KEVList,$A679)&gt;0,"Y",IF(ISNUMBER(MATCH(UPPER(IFERROR(INDEX(ImpData,ROW()-1,MATCH(Map_KEV,ImpHdr,0))&amp;"","")),{"Y","YES","TRUE","1"},0)),"Y","N")))</f>
        <v/>
      </c>
      <c r="E679" s="21" t="str">
        <f>IF($A679="","",IF(ISNUMBER(MATCH(UPPER(IFERROR(INDEX(ImpData,ROW()-1,MATCH(Map_Expl,ImpHdr,0))&amp;"","")),{"Y","YES","TRUE","1"},0)),"Y","N"))</f>
        <v/>
      </c>
      <c r="F679" s="21" t="str">
        <f t="shared" si="103"/>
        <v/>
      </c>
      <c r="G679" s="21" t="str">
        <f t="shared" si="104"/>
        <v/>
      </c>
      <c r="H679" s="21" t="str">
        <f t="shared" si="105"/>
        <v/>
      </c>
      <c r="I679" s="25" t="str">
        <f t="shared" si="106"/>
        <v/>
      </c>
      <c r="J679" s="25" t="str">
        <f t="shared" si="107"/>
        <v/>
      </c>
      <c r="K679" s="21" t="str">
        <f t="shared" si="108"/>
        <v/>
      </c>
      <c r="L679" s="36" t="str">
        <f t="shared" si="109"/>
        <v/>
      </c>
    </row>
    <row r="680" spans="1:12" x14ac:dyDescent="0.3">
      <c r="A680" s="21" t="str">
        <f t="shared" si="100"/>
        <v/>
      </c>
      <c r="B680" s="21" t="str">
        <f t="shared" si="101"/>
        <v/>
      </c>
      <c r="C680" s="35" t="str">
        <f t="shared" si="102"/>
        <v/>
      </c>
      <c r="D680" s="21" t="str">
        <f>IF($A680="","",IF(COUNTIF(KEVList,$A680)&gt;0,"Y",IF(ISNUMBER(MATCH(UPPER(IFERROR(INDEX(ImpData,ROW()-1,MATCH(Map_KEV,ImpHdr,0))&amp;"","")),{"Y","YES","TRUE","1"},0)),"Y","N")))</f>
        <v/>
      </c>
      <c r="E680" s="21" t="str">
        <f>IF($A680="","",IF(ISNUMBER(MATCH(UPPER(IFERROR(INDEX(ImpData,ROW()-1,MATCH(Map_Expl,ImpHdr,0))&amp;"","")),{"Y","YES","TRUE","1"},0)),"Y","N"))</f>
        <v/>
      </c>
      <c r="F680" s="21" t="str">
        <f t="shared" si="103"/>
        <v/>
      </c>
      <c r="G680" s="21" t="str">
        <f t="shared" si="104"/>
        <v/>
      </c>
      <c r="H680" s="21" t="str">
        <f t="shared" si="105"/>
        <v/>
      </c>
      <c r="I680" s="25" t="str">
        <f t="shared" si="106"/>
        <v/>
      </c>
      <c r="J680" s="25" t="str">
        <f t="shared" si="107"/>
        <v/>
      </c>
      <c r="K680" s="21" t="str">
        <f t="shared" si="108"/>
        <v/>
      </c>
      <c r="L680" s="36" t="str">
        <f t="shared" si="109"/>
        <v/>
      </c>
    </row>
    <row r="681" spans="1:12" x14ac:dyDescent="0.3">
      <c r="A681" s="21" t="str">
        <f t="shared" si="100"/>
        <v/>
      </c>
      <c r="B681" s="21" t="str">
        <f t="shared" si="101"/>
        <v/>
      </c>
      <c r="C681" s="35" t="str">
        <f t="shared" si="102"/>
        <v/>
      </c>
      <c r="D681" s="21" t="str">
        <f>IF($A681="","",IF(COUNTIF(KEVList,$A681)&gt;0,"Y",IF(ISNUMBER(MATCH(UPPER(IFERROR(INDEX(ImpData,ROW()-1,MATCH(Map_KEV,ImpHdr,0))&amp;"","")),{"Y","YES","TRUE","1"},0)),"Y","N")))</f>
        <v/>
      </c>
      <c r="E681" s="21" t="str">
        <f>IF($A681="","",IF(ISNUMBER(MATCH(UPPER(IFERROR(INDEX(ImpData,ROW()-1,MATCH(Map_Expl,ImpHdr,0))&amp;"","")),{"Y","YES","TRUE","1"},0)),"Y","N"))</f>
        <v/>
      </c>
      <c r="F681" s="21" t="str">
        <f t="shared" si="103"/>
        <v/>
      </c>
      <c r="G681" s="21" t="str">
        <f t="shared" si="104"/>
        <v/>
      </c>
      <c r="H681" s="21" t="str">
        <f t="shared" si="105"/>
        <v/>
      </c>
      <c r="I681" s="25" t="str">
        <f t="shared" si="106"/>
        <v/>
      </c>
      <c r="J681" s="25" t="str">
        <f t="shared" si="107"/>
        <v/>
      </c>
      <c r="K681" s="21" t="str">
        <f t="shared" si="108"/>
        <v/>
      </c>
      <c r="L681" s="36" t="str">
        <f t="shared" si="109"/>
        <v/>
      </c>
    </row>
    <row r="682" spans="1:12" x14ac:dyDescent="0.3">
      <c r="A682" s="21" t="str">
        <f t="shared" si="100"/>
        <v/>
      </c>
      <c r="B682" s="21" t="str">
        <f t="shared" si="101"/>
        <v/>
      </c>
      <c r="C682" s="35" t="str">
        <f t="shared" si="102"/>
        <v/>
      </c>
      <c r="D682" s="21" t="str">
        <f>IF($A682="","",IF(COUNTIF(KEVList,$A682)&gt;0,"Y",IF(ISNUMBER(MATCH(UPPER(IFERROR(INDEX(ImpData,ROW()-1,MATCH(Map_KEV,ImpHdr,0))&amp;"","")),{"Y","YES","TRUE","1"},0)),"Y","N")))</f>
        <v/>
      </c>
      <c r="E682" s="21" t="str">
        <f>IF($A682="","",IF(ISNUMBER(MATCH(UPPER(IFERROR(INDEX(ImpData,ROW()-1,MATCH(Map_Expl,ImpHdr,0))&amp;"","")),{"Y","YES","TRUE","1"},0)),"Y","N"))</f>
        <v/>
      </c>
      <c r="F682" s="21" t="str">
        <f t="shared" si="103"/>
        <v/>
      </c>
      <c r="G682" s="21" t="str">
        <f t="shared" si="104"/>
        <v/>
      </c>
      <c r="H682" s="21" t="str">
        <f t="shared" si="105"/>
        <v/>
      </c>
      <c r="I682" s="25" t="str">
        <f t="shared" si="106"/>
        <v/>
      </c>
      <c r="J682" s="25" t="str">
        <f t="shared" si="107"/>
        <v/>
      </c>
      <c r="K682" s="21" t="str">
        <f t="shared" si="108"/>
        <v/>
      </c>
      <c r="L682" s="36" t="str">
        <f t="shared" si="109"/>
        <v/>
      </c>
    </row>
    <row r="683" spans="1:12" x14ac:dyDescent="0.3">
      <c r="A683" s="21" t="str">
        <f t="shared" si="100"/>
        <v/>
      </c>
      <c r="B683" s="21" t="str">
        <f t="shared" si="101"/>
        <v/>
      </c>
      <c r="C683" s="35" t="str">
        <f t="shared" si="102"/>
        <v/>
      </c>
      <c r="D683" s="21" t="str">
        <f>IF($A683="","",IF(COUNTIF(KEVList,$A683)&gt;0,"Y",IF(ISNUMBER(MATCH(UPPER(IFERROR(INDEX(ImpData,ROW()-1,MATCH(Map_KEV,ImpHdr,0))&amp;"","")),{"Y","YES","TRUE","1"},0)),"Y","N")))</f>
        <v/>
      </c>
      <c r="E683" s="21" t="str">
        <f>IF($A683="","",IF(ISNUMBER(MATCH(UPPER(IFERROR(INDEX(ImpData,ROW()-1,MATCH(Map_Expl,ImpHdr,0))&amp;"","")),{"Y","YES","TRUE","1"},0)),"Y","N"))</f>
        <v/>
      </c>
      <c r="F683" s="21" t="str">
        <f t="shared" si="103"/>
        <v/>
      </c>
      <c r="G683" s="21" t="str">
        <f t="shared" si="104"/>
        <v/>
      </c>
      <c r="H683" s="21" t="str">
        <f t="shared" si="105"/>
        <v/>
      </c>
      <c r="I683" s="25" t="str">
        <f t="shared" si="106"/>
        <v/>
      </c>
      <c r="J683" s="25" t="str">
        <f t="shared" si="107"/>
        <v/>
      </c>
      <c r="K683" s="21" t="str">
        <f t="shared" si="108"/>
        <v/>
      </c>
      <c r="L683" s="36" t="str">
        <f t="shared" si="109"/>
        <v/>
      </c>
    </row>
    <row r="684" spans="1:12" x14ac:dyDescent="0.3">
      <c r="A684" s="21" t="str">
        <f t="shared" si="100"/>
        <v/>
      </c>
      <c r="B684" s="21" t="str">
        <f t="shared" si="101"/>
        <v/>
      </c>
      <c r="C684" s="35" t="str">
        <f t="shared" si="102"/>
        <v/>
      </c>
      <c r="D684" s="21" t="str">
        <f>IF($A684="","",IF(COUNTIF(KEVList,$A684)&gt;0,"Y",IF(ISNUMBER(MATCH(UPPER(IFERROR(INDEX(ImpData,ROW()-1,MATCH(Map_KEV,ImpHdr,0))&amp;"","")),{"Y","YES","TRUE","1"},0)),"Y","N")))</f>
        <v/>
      </c>
      <c r="E684" s="21" t="str">
        <f>IF($A684="","",IF(ISNUMBER(MATCH(UPPER(IFERROR(INDEX(ImpData,ROW()-1,MATCH(Map_Expl,ImpHdr,0))&amp;"","")),{"Y","YES","TRUE","1"},0)),"Y","N"))</f>
        <v/>
      </c>
      <c r="F684" s="21" t="str">
        <f t="shared" si="103"/>
        <v/>
      </c>
      <c r="G684" s="21" t="str">
        <f t="shared" si="104"/>
        <v/>
      </c>
      <c r="H684" s="21" t="str">
        <f t="shared" si="105"/>
        <v/>
      </c>
      <c r="I684" s="25" t="str">
        <f t="shared" si="106"/>
        <v/>
      </c>
      <c r="J684" s="25" t="str">
        <f t="shared" si="107"/>
        <v/>
      </c>
      <c r="K684" s="21" t="str">
        <f t="shared" si="108"/>
        <v/>
      </c>
      <c r="L684" s="36" t="str">
        <f t="shared" si="109"/>
        <v/>
      </c>
    </row>
    <row r="685" spans="1:12" x14ac:dyDescent="0.3">
      <c r="A685" s="21" t="str">
        <f t="shared" si="100"/>
        <v/>
      </c>
      <c r="B685" s="21" t="str">
        <f t="shared" si="101"/>
        <v/>
      </c>
      <c r="C685" s="35" t="str">
        <f t="shared" si="102"/>
        <v/>
      </c>
      <c r="D685" s="21" t="str">
        <f>IF($A685="","",IF(COUNTIF(KEVList,$A685)&gt;0,"Y",IF(ISNUMBER(MATCH(UPPER(IFERROR(INDEX(ImpData,ROW()-1,MATCH(Map_KEV,ImpHdr,0))&amp;"","")),{"Y","YES","TRUE","1"},0)),"Y","N")))</f>
        <v/>
      </c>
      <c r="E685" s="21" t="str">
        <f>IF($A685="","",IF(ISNUMBER(MATCH(UPPER(IFERROR(INDEX(ImpData,ROW()-1,MATCH(Map_Expl,ImpHdr,0))&amp;"","")),{"Y","YES","TRUE","1"},0)),"Y","N"))</f>
        <v/>
      </c>
      <c r="F685" s="21" t="str">
        <f t="shared" si="103"/>
        <v/>
      </c>
      <c r="G685" s="21" t="str">
        <f t="shared" si="104"/>
        <v/>
      </c>
      <c r="H685" s="21" t="str">
        <f t="shared" si="105"/>
        <v/>
      </c>
      <c r="I685" s="25" t="str">
        <f t="shared" si="106"/>
        <v/>
      </c>
      <c r="J685" s="25" t="str">
        <f t="shared" si="107"/>
        <v/>
      </c>
      <c r="K685" s="21" t="str">
        <f t="shared" si="108"/>
        <v/>
      </c>
      <c r="L685" s="36" t="str">
        <f t="shared" si="109"/>
        <v/>
      </c>
    </row>
    <row r="686" spans="1:12" x14ac:dyDescent="0.3">
      <c r="A686" s="21" t="str">
        <f t="shared" si="100"/>
        <v/>
      </c>
      <c r="B686" s="21" t="str">
        <f t="shared" si="101"/>
        <v/>
      </c>
      <c r="C686" s="35" t="str">
        <f t="shared" si="102"/>
        <v/>
      </c>
      <c r="D686" s="21" t="str">
        <f>IF($A686="","",IF(COUNTIF(KEVList,$A686)&gt;0,"Y",IF(ISNUMBER(MATCH(UPPER(IFERROR(INDEX(ImpData,ROW()-1,MATCH(Map_KEV,ImpHdr,0))&amp;"","")),{"Y","YES","TRUE","1"},0)),"Y","N")))</f>
        <v/>
      </c>
      <c r="E686" s="21" t="str">
        <f>IF($A686="","",IF(ISNUMBER(MATCH(UPPER(IFERROR(INDEX(ImpData,ROW()-1,MATCH(Map_Expl,ImpHdr,0))&amp;"","")),{"Y","YES","TRUE","1"},0)),"Y","N"))</f>
        <v/>
      </c>
      <c r="F686" s="21" t="str">
        <f t="shared" si="103"/>
        <v/>
      </c>
      <c r="G686" s="21" t="str">
        <f t="shared" si="104"/>
        <v/>
      </c>
      <c r="H686" s="21" t="str">
        <f t="shared" si="105"/>
        <v/>
      </c>
      <c r="I686" s="25" t="str">
        <f t="shared" si="106"/>
        <v/>
      </c>
      <c r="J686" s="25" t="str">
        <f t="shared" si="107"/>
        <v/>
      </c>
      <c r="K686" s="21" t="str">
        <f t="shared" si="108"/>
        <v/>
      </c>
      <c r="L686" s="36" t="str">
        <f t="shared" si="109"/>
        <v/>
      </c>
    </row>
    <row r="687" spans="1:12" x14ac:dyDescent="0.3">
      <c r="A687" s="21" t="str">
        <f t="shared" si="100"/>
        <v/>
      </c>
      <c r="B687" s="21" t="str">
        <f t="shared" si="101"/>
        <v/>
      </c>
      <c r="C687" s="35" t="str">
        <f t="shared" si="102"/>
        <v/>
      </c>
      <c r="D687" s="21" t="str">
        <f>IF($A687="","",IF(COUNTIF(KEVList,$A687)&gt;0,"Y",IF(ISNUMBER(MATCH(UPPER(IFERROR(INDEX(ImpData,ROW()-1,MATCH(Map_KEV,ImpHdr,0))&amp;"","")),{"Y","YES","TRUE","1"},0)),"Y","N")))</f>
        <v/>
      </c>
      <c r="E687" s="21" t="str">
        <f>IF($A687="","",IF(ISNUMBER(MATCH(UPPER(IFERROR(INDEX(ImpData,ROW()-1,MATCH(Map_Expl,ImpHdr,0))&amp;"","")),{"Y","YES","TRUE","1"},0)),"Y","N"))</f>
        <v/>
      </c>
      <c r="F687" s="21" t="str">
        <f t="shared" si="103"/>
        <v/>
      </c>
      <c r="G687" s="21" t="str">
        <f t="shared" si="104"/>
        <v/>
      </c>
      <c r="H687" s="21" t="str">
        <f t="shared" si="105"/>
        <v/>
      </c>
      <c r="I687" s="25" t="str">
        <f t="shared" si="106"/>
        <v/>
      </c>
      <c r="J687" s="25" t="str">
        <f t="shared" si="107"/>
        <v/>
      </c>
      <c r="K687" s="21" t="str">
        <f t="shared" si="108"/>
        <v/>
      </c>
      <c r="L687" s="36" t="str">
        <f t="shared" si="109"/>
        <v/>
      </c>
    </row>
    <row r="688" spans="1:12" x14ac:dyDescent="0.3">
      <c r="A688" s="21" t="str">
        <f t="shared" si="100"/>
        <v/>
      </c>
      <c r="B688" s="21" t="str">
        <f t="shared" si="101"/>
        <v/>
      </c>
      <c r="C688" s="35" t="str">
        <f t="shared" si="102"/>
        <v/>
      </c>
      <c r="D688" s="21" t="str">
        <f>IF($A688="","",IF(COUNTIF(KEVList,$A688)&gt;0,"Y",IF(ISNUMBER(MATCH(UPPER(IFERROR(INDEX(ImpData,ROW()-1,MATCH(Map_KEV,ImpHdr,0))&amp;"","")),{"Y","YES","TRUE","1"},0)),"Y","N")))</f>
        <v/>
      </c>
      <c r="E688" s="21" t="str">
        <f>IF($A688="","",IF(ISNUMBER(MATCH(UPPER(IFERROR(INDEX(ImpData,ROW()-1,MATCH(Map_Expl,ImpHdr,0))&amp;"","")),{"Y","YES","TRUE","1"},0)),"Y","N"))</f>
        <v/>
      </c>
      <c r="F688" s="21" t="str">
        <f t="shared" si="103"/>
        <v/>
      </c>
      <c r="G688" s="21" t="str">
        <f t="shared" si="104"/>
        <v/>
      </c>
      <c r="H688" s="21" t="str">
        <f t="shared" si="105"/>
        <v/>
      </c>
      <c r="I688" s="25" t="str">
        <f t="shared" si="106"/>
        <v/>
      </c>
      <c r="J688" s="25" t="str">
        <f t="shared" si="107"/>
        <v/>
      </c>
      <c r="K688" s="21" t="str">
        <f t="shared" si="108"/>
        <v/>
      </c>
      <c r="L688" s="36" t="str">
        <f t="shared" si="109"/>
        <v/>
      </c>
    </row>
    <row r="689" spans="1:12" x14ac:dyDescent="0.3">
      <c r="A689" s="21" t="str">
        <f t="shared" si="100"/>
        <v/>
      </c>
      <c r="B689" s="21" t="str">
        <f t="shared" si="101"/>
        <v/>
      </c>
      <c r="C689" s="35" t="str">
        <f t="shared" si="102"/>
        <v/>
      </c>
      <c r="D689" s="21" t="str">
        <f>IF($A689="","",IF(COUNTIF(KEVList,$A689)&gt;0,"Y",IF(ISNUMBER(MATCH(UPPER(IFERROR(INDEX(ImpData,ROW()-1,MATCH(Map_KEV,ImpHdr,0))&amp;"","")),{"Y","YES","TRUE","1"},0)),"Y","N")))</f>
        <v/>
      </c>
      <c r="E689" s="21" t="str">
        <f>IF($A689="","",IF(ISNUMBER(MATCH(UPPER(IFERROR(INDEX(ImpData,ROW()-1,MATCH(Map_Expl,ImpHdr,0))&amp;"","")),{"Y","YES","TRUE","1"},0)),"Y","N"))</f>
        <v/>
      </c>
      <c r="F689" s="21" t="str">
        <f t="shared" si="103"/>
        <v/>
      </c>
      <c r="G689" s="21" t="str">
        <f t="shared" si="104"/>
        <v/>
      </c>
      <c r="H689" s="21" t="str">
        <f t="shared" si="105"/>
        <v/>
      </c>
      <c r="I689" s="25" t="str">
        <f t="shared" si="106"/>
        <v/>
      </c>
      <c r="J689" s="25" t="str">
        <f t="shared" si="107"/>
        <v/>
      </c>
      <c r="K689" s="21" t="str">
        <f t="shared" si="108"/>
        <v/>
      </c>
      <c r="L689" s="36" t="str">
        <f t="shared" si="109"/>
        <v/>
      </c>
    </row>
    <row r="690" spans="1:12" x14ac:dyDescent="0.3">
      <c r="A690" s="21" t="str">
        <f t="shared" si="100"/>
        <v/>
      </c>
      <c r="B690" s="21" t="str">
        <f t="shared" si="101"/>
        <v/>
      </c>
      <c r="C690" s="35" t="str">
        <f t="shared" si="102"/>
        <v/>
      </c>
      <c r="D690" s="21" t="str">
        <f>IF($A690="","",IF(COUNTIF(KEVList,$A690)&gt;0,"Y",IF(ISNUMBER(MATCH(UPPER(IFERROR(INDEX(ImpData,ROW()-1,MATCH(Map_KEV,ImpHdr,0))&amp;"","")),{"Y","YES","TRUE","1"},0)),"Y","N")))</f>
        <v/>
      </c>
      <c r="E690" s="21" t="str">
        <f>IF($A690="","",IF(ISNUMBER(MATCH(UPPER(IFERROR(INDEX(ImpData,ROW()-1,MATCH(Map_Expl,ImpHdr,0))&amp;"","")),{"Y","YES","TRUE","1"},0)),"Y","N"))</f>
        <v/>
      </c>
      <c r="F690" s="21" t="str">
        <f t="shared" si="103"/>
        <v/>
      </c>
      <c r="G690" s="21" t="str">
        <f t="shared" si="104"/>
        <v/>
      </c>
      <c r="H690" s="21" t="str">
        <f t="shared" si="105"/>
        <v/>
      </c>
      <c r="I690" s="25" t="str">
        <f t="shared" si="106"/>
        <v/>
      </c>
      <c r="J690" s="25" t="str">
        <f t="shared" si="107"/>
        <v/>
      </c>
      <c r="K690" s="21" t="str">
        <f t="shared" si="108"/>
        <v/>
      </c>
      <c r="L690" s="36" t="str">
        <f t="shared" si="109"/>
        <v/>
      </c>
    </row>
    <row r="691" spans="1:12" x14ac:dyDescent="0.3">
      <c r="A691" s="21" t="str">
        <f t="shared" si="100"/>
        <v/>
      </c>
      <c r="B691" s="21" t="str">
        <f t="shared" si="101"/>
        <v/>
      </c>
      <c r="C691" s="35" t="str">
        <f t="shared" si="102"/>
        <v/>
      </c>
      <c r="D691" s="21" t="str">
        <f>IF($A691="","",IF(COUNTIF(KEVList,$A691)&gt;0,"Y",IF(ISNUMBER(MATCH(UPPER(IFERROR(INDEX(ImpData,ROW()-1,MATCH(Map_KEV,ImpHdr,0))&amp;"","")),{"Y","YES","TRUE","1"},0)),"Y","N")))</f>
        <v/>
      </c>
      <c r="E691" s="21" t="str">
        <f>IF($A691="","",IF(ISNUMBER(MATCH(UPPER(IFERROR(INDEX(ImpData,ROW()-1,MATCH(Map_Expl,ImpHdr,0))&amp;"","")),{"Y","YES","TRUE","1"},0)),"Y","N"))</f>
        <v/>
      </c>
      <c r="F691" s="21" t="str">
        <f t="shared" si="103"/>
        <v/>
      </c>
      <c r="G691" s="21" t="str">
        <f t="shared" si="104"/>
        <v/>
      </c>
      <c r="H691" s="21" t="str">
        <f t="shared" si="105"/>
        <v/>
      </c>
      <c r="I691" s="25" t="str">
        <f t="shared" si="106"/>
        <v/>
      </c>
      <c r="J691" s="25" t="str">
        <f t="shared" si="107"/>
        <v/>
      </c>
      <c r="K691" s="21" t="str">
        <f t="shared" si="108"/>
        <v/>
      </c>
      <c r="L691" s="36" t="str">
        <f t="shared" si="109"/>
        <v/>
      </c>
    </row>
    <row r="692" spans="1:12" x14ac:dyDescent="0.3">
      <c r="A692" s="21" t="str">
        <f t="shared" si="100"/>
        <v/>
      </c>
      <c r="B692" s="21" t="str">
        <f t="shared" si="101"/>
        <v/>
      </c>
      <c r="C692" s="35" t="str">
        <f t="shared" si="102"/>
        <v/>
      </c>
      <c r="D692" s="21" t="str">
        <f>IF($A692="","",IF(COUNTIF(KEVList,$A692)&gt;0,"Y",IF(ISNUMBER(MATCH(UPPER(IFERROR(INDEX(ImpData,ROW()-1,MATCH(Map_KEV,ImpHdr,0))&amp;"","")),{"Y","YES","TRUE","1"},0)),"Y","N")))</f>
        <v/>
      </c>
      <c r="E692" s="21" t="str">
        <f>IF($A692="","",IF(ISNUMBER(MATCH(UPPER(IFERROR(INDEX(ImpData,ROW()-1,MATCH(Map_Expl,ImpHdr,0))&amp;"","")),{"Y","YES","TRUE","1"},0)),"Y","N"))</f>
        <v/>
      </c>
      <c r="F692" s="21" t="str">
        <f t="shared" si="103"/>
        <v/>
      </c>
      <c r="G692" s="21" t="str">
        <f t="shared" si="104"/>
        <v/>
      </c>
      <c r="H692" s="21" t="str">
        <f t="shared" si="105"/>
        <v/>
      </c>
      <c r="I692" s="25" t="str">
        <f t="shared" si="106"/>
        <v/>
      </c>
      <c r="J692" s="25" t="str">
        <f t="shared" si="107"/>
        <v/>
      </c>
      <c r="K692" s="21" t="str">
        <f t="shared" si="108"/>
        <v/>
      </c>
      <c r="L692" s="36" t="str">
        <f t="shared" si="109"/>
        <v/>
      </c>
    </row>
    <row r="693" spans="1:12" x14ac:dyDescent="0.3">
      <c r="A693" s="21" t="str">
        <f t="shared" si="100"/>
        <v/>
      </c>
      <c r="B693" s="21" t="str">
        <f t="shared" si="101"/>
        <v/>
      </c>
      <c r="C693" s="35" t="str">
        <f t="shared" si="102"/>
        <v/>
      </c>
      <c r="D693" s="21" t="str">
        <f>IF($A693="","",IF(COUNTIF(KEVList,$A693)&gt;0,"Y",IF(ISNUMBER(MATCH(UPPER(IFERROR(INDEX(ImpData,ROW()-1,MATCH(Map_KEV,ImpHdr,0))&amp;"","")),{"Y","YES","TRUE","1"},0)),"Y","N")))</f>
        <v/>
      </c>
      <c r="E693" s="21" t="str">
        <f>IF($A693="","",IF(ISNUMBER(MATCH(UPPER(IFERROR(INDEX(ImpData,ROW()-1,MATCH(Map_Expl,ImpHdr,0))&amp;"","")),{"Y","YES","TRUE","1"},0)),"Y","N"))</f>
        <v/>
      </c>
      <c r="F693" s="21" t="str">
        <f t="shared" si="103"/>
        <v/>
      </c>
      <c r="G693" s="21" t="str">
        <f t="shared" si="104"/>
        <v/>
      </c>
      <c r="H693" s="21" t="str">
        <f t="shared" si="105"/>
        <v/>
      </c>
      <c r="I693" s="25" t="str">
        <f t="shared" si="106"/>
        <v/>
      </c>
      <c r="J693" s="25" t="str">
        <f t="shared" si="107"/>
        <v/>
      </c>
      <c r="K693" s="21" t="str">
        <f t="shared" si="108"/>
        <v/>
      </c>
      <c r="L693" s="36" t="str">
        <f t="shared" si="109"/>
        <v/>
      </c>
    </row>
    <row r="694" spans="1:12" x14ac:dyDescent="0.3">
      <c r="A694" s="21" t="str">
        <f t="shared" si="100"/>
        <v/>
      </c>
      <c r="B694" s="21" t="str">
        <f t="shared" si="101"/>
        <v/>
      </c>
      <c r="C694" s="35" t="str">
        <f t="shared" si="102"/>
        <v/>
      </c>
      <c r="D694" s="21" t="str">
        <f>IF($A694="","",IF(COUNTIF(KEVList,$A694)&gt;0,"Y",IF(ISNUMBER(MATCH(UPPER(IFERROR(INDEX(ImpData,ROW()-1,MATCH(Map_KEV,ImpHdr,0))&amp;"","")),{"Y","YES","TRUE","1"},0)),"Y","N")))</f>
        <v/>
      </c>
      <c r="E694" s="21" t="str">
        <f>IF($A694="","",IF(ISNUMBER(MATCH(UPPER(IFERROR(INDEX(ImpData,ROW()-1,MATCH(Map_Expl,ImpHdr,0))&amp;"","")),{"Y","YES","TRUE","1"},0)),"Y","N"))</f>
        <v/>
      </c>
      <c r="F694" s="21" t="str">
        <f t="shared" si="103"/>
        <v/>
      </c>
      <c r="G694" s="21" t="str">
        <f t="shared" si="104"/>
        <v/>
      </c>
      <c r="H694" s="21" t="str">
        <f t="shared" si="105"/>
        <v/>
      </c>
      <c r="I694" s="25" t="str">
        <f t="shared" si="106"/>
        <v/>
      </c>
      <c r="J694" s="25" t="str">
        <f t="shared" si="107"/>
        <v/>
      </c>
      <c r="K694" s="21" t="str">
        <f t="shared" si="108"/>
        <v/>
      </c>
      <c r="L694" s="36" t="str">
        <f t="shared" si="109"/>
        <v/>
      </c>
    </row>
    <row r="695" spans="1:12" x14ac:dyDescent="0.3">
      <c r="A695" s="21" t="str">
        <f t="shared" si="100"/>
        <v/>
      </c>
      <c r="B695" s="21" t="str">
        <f t="shared" si="101"/>
        <v/>
      </c>
      <c r="C695" s="35" t="str">
        <f t="shared" si="102"/>
        <v/>
      </c>
      <c r="D695" s="21" t="str">
        <f>IF($A695="","",IF(COUNTIF(KEVList,$A695)&gt;0,"Y",IF(ISNUMBER(MATCH(UPPER(IFERROR(INDEX(ImpData,ROW()-1,MATCH(Map_KEV,ImpHdr,0))&amp;"","")),{"Y","YES","TRUE","1"},0)),"Y","N")))</f>
        <v/>
      </c>
      <c r="E695" s="21" t="str">
        <f>IF($A695="","",IF(ISNUMBER(MATCH(UPPER(IFERROR(INDEX(ImpData,ROW()-1,MATCH(Map_Expl,ImpHdr,0))&amp;"","")),{"Y","YES","TRUE","1"},0)),"Y","N"))</f>
        <v/>
      </c>
      <c r="F695" s="21" t="str">
        <f t="shared" si="103"/>
        <v/>
      </c>
      <c r="G695" s="21" t="str">
        <f t="shared" si="104"/>
        <v/>
      </c>
      <c r="H695" s="21" t="str">
        <f t="shared" si="105"/>
        <v/>
      </c>
      <c r="I695" s="25" t="str">
        <f t="shared" si="106"/>
        <v/>
      </c>
      <c r="J695" s="25" t="str">
        <f t="shared" si="107"/>
        <v/>
      </c>
      <c r="K695" s="21" t="str">
        <f t="shared" si="108"/>
        <v/>
      </c>
      <c r="L695" s="36" t="str">
        <f t="shared" si="109"/>
        <v/>
      </c>
    </row>
    <row r="696" spans="1:12" x14ac:dyDescent="0.3">
      <c r="A696" s="21" t="str">
        <f t="shared" si="100"/>
        <v/>
      </c>
      <c r="B696" s="21" t="str">
        <f t="shared" si="101"/>
        <v/>
      </c>
      <c r="C696" s="35" t="str">
        <f t="shared" si="102"/>
        <v/>
      </c>
      <c r="D696" s="21" t="str">
        <f>IF($A696="","",IF(COUNTIF(KEVList,$A696)&gt;0,"Y",IF(ISNUMBER(MATCH(UPPER(IFERROR(INDEX(ImpData,ROW()-1,MATCH(Map_KEV,ImpHdr,0))&amp;"","")),{"Y","YES","TRUE","1"},0)),"Y","N")))</f>
        <v/>
      </c>
      <c r="E696" s="21" t="str">
        <f>IF($A696="","",IF(ISNUMBER(MATCH(UPPER(IFERROR(INDEX(ImpData,ROW()-1,MATCH(Map_Expl,ImpHdr,0))&amp;"","")),{"Y","YES","TRUE","1"},0)),"Y","N"))</f>
        <v/>
      </c>
      <c r="F696" s="21" t="str">
        <f t="shared" si="103"/>
        <v/>
      </c>
      <c r="G696" s="21" t="str">
        <f t="shared" si="104"/>
        <v/>
      </c>
      <c r="H696" s="21" t="str">
        <f t="shared" si="105"/>
        <v/>
      </c>
      <c r="I696" s="25" t="str">
        <f t="shared" si="106"/>
        <v/>
      </c>
      <c r="J696" s="25" t="str">
        <f t="shared" si="107"/>
        <v/>
      </c>
      <c r="K696" s="21" t="str">
        <f t="shared" si="108"/>
        <v/>
      </c>
      <c r="L696" s="36" t="str">
        <f t="shared" si="109"/>
        <v/>
      </c>
    </row>
    <row r="697" spans="1:12" x14ac:dyDescent="0.3">
      <c r="A697" s="21" t="str">
        <f t="shared" si="100"/>
        <v/>
      </c>
      <c r="B697" s="21" t="str">
        <f t="shared" si="101"/>
        <v/>
      </c>
      <c r="C697" s="35" t="str">
        <f t="shared" si="102"/>
        <v/>
      </c>
      <c r="D697" s="21" t="str">
        <f>IF($A697="","",IF(COUNTIF(KEVList,$A697)&gt;0,"Y",IF(ISNUMBER(MATCH(UPPER(IFERROR(INDEX(ImpData,ROW()-1,MATCH(Map_KEV,ImpHdr,0))&amp;"","")),{"Y","YES","TRUE","1"},0)),"Y","N")))</f>
        <v/>
      </c>
      <c r="E697" s="21" t="str">
        <f>IF($A697="","",IF(ISNUMBER(MATCH(UPPER(IFERROR(INDEX(ImpData,ROW()-1,MATCH(Map_Expl,ImpHdr,0))&amp;"","")),{"Y","YES","TRUE","1"},0)),"Y","N"))</f>
        <v/>
      </c>
      <c r="F697" s="21" t="str">
        <f t="shared" si="103"/>
        <v/>
      </c>
      <c r="G697" s="21" t="str">
        <f t="shared" si="104"/>
        <v/>
      </c>
      <c r="H697" s="21" t="str">
        <f t="shared" si="105"/>
        <v/>
      </c>
      <c r="I697" s="25" t="str">
        <f t="shared" si="106"/>
        <v/>
      </c>
      <c r="J697" s="25" t="str">
        <f t="shared" si="107"/>
        <v/>
      </c>
      <c r="K697" s="21" t="str">
        <f t="shared" si="108"/>
        <v/>
      </c>
      <c r="L697" s="36" t="str">
        <f t="shared" si="109"/>
        <v/>
      </c>
    </row>
    <row r="698" spans="1:12" x14ac:dyDescent="0.3">
      <c r="A698" s="21" t="str">
        <f t="shared" si="100"/>
        <v/>
      </c>
      <c r="B698" s="21" t="str">
        <f t="shared" si="101"/>
        <v/>
      </c>
      <c r="C698" s="35" t="str">
        <f t="shared" si="102"/>
        <v/>
      </c>
      <c r="D698" s="21" t="str">
        <f>IF($A698="","",IF(COUNTIF(KEVList,$A698)&gt;0,"Y",IF(ISNUMBER(MATCH(UPPER(IFERROR(INDEX(ImpData,ROW()-1,MATCH(Map_KEV,ImpHdr,0))&amp;"","")),{"Y","YES","TRUE","1"},0)),"Y","N")))</f>
        <v/>
      </c>
      <c r="E698" s="21" t="str">
        <f>IF($A698="","",IF(ISNUMBER(MATCH(UPPER(IFERROR(INDEX(ImpData,ROW()-1,MATCH(Map_Expl,ImpHdr,0))&amp;"","")),{"Y","YES","TRUE","1"},0)),"Y","N"))</f>
        <v/>
      </c>
      <c r="F698" s="21" t="str">
        <f t="shared" si="103"/>
        <v/>
      </c>
      <c r="G698" s="21" t="str">
        <f t="shared" si="104"/>
        <v/>
      </c>
      <c r="H698" s="21" t="str">
        <f t="shared" si="105"/>
        <v/>
      </c>
      <c r="I698" s="25" t="str">
        <f t="shared" si="106"/>
        <v/>
      </c>
      <c r="J698" s="25" t="str">
        <f t="shared" si="107"/>
        <v/>
      </c>
      <c r="K698" s="21" t="str">
        <f t="shared" si="108"/>
        <v/>
      </c>
      <c r="L698" s="36" t="str">
        <f t="shared" si="109"/>
        <v/>
      </c>
    </row>
    <row r="699" spans="1:12" x14ac:dyDescent="0.3">
      <c r="A699" s="21" t="str">
        <f t="shared" si="100"/>
        <v/>
      </c>
      <c r="B699" s="21" t="str">
        <f t="shared" si="101"/>
        <v/>
      </c>
      <c r="C699" s="35" t="str">
        <f t="shared" si="102"/>
        <v/>
      </c>
      <c r="D699" s="21" t="str">
        <f>IF($A699="","",IF(COUNTIF(KEVList,$A699)&gt;0,"Y",IF(ISNUMBER(MATCH(UPPER(IFERROR(INDEX(ImpData,ROW()-1,MATCH(Map_KEV,ImpHdr,0))&amp;"","")),{"Y","YES","TRUE","1"},0)),"Y","N")))</f>
        <v/>
      </c>
      <c r="E699" s="21" t="str">
        <f>IF($A699="","",IF(ISNUMBER(MATCH(UPPER(IFERROR(INDEX(ImpData,ROW()-1,MATCH(Map_Expl,ImpHdr,0))&amp;"","")),{"Y","YES","TRUE","1"},0)),"Y","N"))</f>
        <v/>
      </c>
      <c r="F699" s="21" t="str">
        <f t="shared" si="103"/>
        <v/>
      </c>
      <c r="G699" s="21" t="str">
        <f t="shared" si="104"/>
        <v/>
      </c>
      <c r="H699" s="21" t="str">
        <f t="shared" si="105"/>
        <v/>
      </c>
      <c r="I699" s="25" t="str">
        <f t="shared" si="106"/>
        <v/>
      </c>
      <c r="J699" s="25" t="str">
        <f t="shared" si="107"/>
        <v/>
      </c>
      <c r="K699" s="21" t="str">
        <f t="shared" si="108"/>
        <v/>
      </c>
      <c r="L699" s="36" t="str">
        <f t="shared" si="109"/>
        <v/>
      </c>
    </row>
    <row r="700" spans="1:12" x14ac:dyDescent="0.3">
      <c r="A700" s="21" t="str">
        <f t="shared" si="100"/>
        <v/>
      </c>
      <c r="B700" s="21" t="str">
        <f t="shared" si="101"/>
        <v/>
      </c>
      <c r="C700" s="35" t="str">
        <f t="shared" si="102"/>
        <v/>
      </c>
      <c r="D700" s="21" t="str">
        <f>IF($A700="","",IF(COUNTIF(KEVList,$A700)&gt;0,"Y",IF(ISNUMBER(MATCH(UPPER(IFERROR(INDEX(ImpData,ROW()-1,MATCH(Map_KEV,ImpHdr,0))&amp;"","")),{"Y","YES","TRUE","1"},0)),"Y","N")))</f>
        <v/>
      </c>
      <c r="E700" s="21" t="str">
        <f>IF($A700="","",IF(ISNUMBER(MATCH(UPPER(IFERROR(INDEX(ImpData,ROW()-1,MATCH(Map_Expl,ImpHdr,0))&amp;"","")),{"Y","YES","TRUE","1"},0)),"Y","N"))</f>
        <v/>
      </c>
      <c r="F700" s="21" t="str">
        <f t="shared" si="103"/>
        <v/>
      </c>
      <c r="G700" s="21" t="str">
        <f t="shared" si="104"/>
        <v/>
      </c>
      <c r="H700" s="21" t="str">
        <f t="shared" si="105"/>
        <v/>
      </c>
      <c r="I700" s="25" t="str">
        <f t="shared" si="106"/>
        <v/>
      </c>
      <c r="J700" s="25" t="str">
        <f t="shared" si="107"/>
        <v/>
      </c>
      <c r="K700" s="21" t="str">
        <f t="shared" si="108"/>
        <v/>
      </c>
      <c r="L700" s="36" t="str">
        <f t="shared" si="109"/>
        <v/>
      </c>
    </row>
    <row r="701" spans="1:12" x14ac:dyDescent="0.3">
      <c r="A701" s="21" t="str">
        <f t="shared" si="100"/>
        <v/>
      </c>
      <c r="B701" s="21" t="str">
        <f t="shared" si="101"/>
        <v/>
      </c>
      <c r="C701" s="35" t="str">
        <f t="shared" si="102"/>
        <v/>
      </c>
      <c r="D701" s="21" t="str">
        <f>IF($A701="","",IF(COUNTIF(KEVList,$A701)&gt;0,"Y",IF(ISNUMBER(MATCH(UPPER(IFERROR(INDEX(ImpData,ROW()-1,MATCH(Map_KEV,ImpHdr,0))&amp;"","")),{"Y","YES","TRUE","1"},0)),"Y","N")))</f>
        <v/>
      </c>
      <c r="E701" s="21" t="str">
        <f>IF($A701="","",IF(ISNUMBER(MATCH(UPPER(IFERROR(INDEX(ImpData,ROW()-1,MATCH(Map_Expl,ImpHdr,0))&amp;"","")),{"Y","YES","TRUE","1"},0)),"Y","N"))</f>
        <v/>
      </c>
      <c r="F701" s="21" t="str">
        <f t="shared" si="103"/>
        <v/>
      </c>
      <c r="G701" s="21" t="str">
        <f t="shared" si="104"/>
        <v/>
      </c>
      <c r="H701" s="21" t="str">
        <f t="shared" si="105"/>
        <v/>
      </c>
      <c r="I701" s="25" t="str">
        <f t="shared" si="106"/>
        <v/>
      </c>
      <c r="J701" s="25" t="str">
        <f t="shared" si="107"/>
        <v/>
      </c>
      <c r="K701" s="21" t="str">
        <f t="shared" si="108"/>
        <v/>
      </c>
      <c r="L701" s="36" t="str">
        <f t="shared" si="109"/>
        <v/>
      </c>
    </row>
    <row r="702" spans="1:12" x14ac:dyDescent="0.3">
      <c r="A702" s="21" t="str">
        <f t="shared" si="100"/>
        <v/>
      </c>
      <c r="B702" s="21" t="str">
        <f t="shared" si="101"/>
        <v/>
      </c>
      <c r="C702" s="35" t="str">
        <f t="shared" si="102"/>
        <v/>
      </c>
      <c r="D702" s="21" t="str">
        <f>IF($A702="","",IF(COUNTIF(KEVList,$A702)&gt;0,"Y",IF(ISNUMBER(MATCH(UPPER(IFERROR(INDEX(ImpData,ROW()-1,MATCH(Map_KEV,ImpHdr,0))&amp;"","")),{"Y","YES","TRUE","1"},0)),"Y","N")))</f>
        <v/>
      </c>
      <c r="E702" s="21" t="str">
        <f>IF($A702="","",IF(ISNUMBER(MATCH(UPPER(IFERROR(INDEX(ImpData,ROW()-1,MATCH(Map_Expl,ImpHdr,0))&amp;"","")),{"Y","YES","TRUE","1"},0)),"Y","N"))</f>
        <v/>
      </c>
      <c r="F702" s="21" t="str">
        <f t="shared" si="103"/>
        <v/>
      </c>
      <c r="G702" s="21" t="str">
        <f t="shared" si="104"/>
        <v/>
      </c>
      <c r="H702" s="21" t="str">
        <f t="shared" si="105"/>
        <v/>
      </c>
      <c r="I702" s="25" t="str">
        <f t="shared" si="106"/>
        <v/>
      </c>
      <c r="J702" s="25" t="str">
        <f t="shared" si="107"/>
        <v/>
      </c>
      <c r="K702" s="21" t="str">
        <f t="shared" si="108"/>
        <v/>
      </c>
      <c r="L702" s="36" t="str">
        <f t="shared" si="109"/>
        <v/>
      </c>
    </row>
    <row r="703" spans="1:12" x14ac:dyDescent="0.3">
      <c r="A703" s="21" t="str">
        <f t="shared" si="100"/>
        <v/>
      </c>
      <c r="B703" s="21" t="str">
        <f t="shared" si="101"/>
        <v/>
      </c>
      <c r="C703" s="35" t="str">
        <f t="shared" si="102"/>
        <v/>
      </c>
      <c r="D703" s="21" t="str">
        <f>IF($A703="","",IF(COUNTIF(KEVList,$A703)&gt;0,"Y",IF(ISNUMBER(MATCH(UPPER(IFERROR(INDEX(ImpData,ROW()-1,MATCH(Map_KEV,ImpHdr,0))&amp;"","")),{"Y","YES","TRUE","1"},0)),"Y","N")))</f>
        <v/>
      </c>
      <c r="E703" s="21" t="str">
        <f>IF($A703="","",IF(ISNUMBER(MATCH(UPPER(IFERROR(INDEX(ImpData,ROW()-1,MATCH(Map_Expl,ImpHdr,0))&amp;"","")),{"Y","YES","TRUE","1"},0)),"Y","N"))</f>
        <v/>
      </c>
      <c r="F703" s="21" t="str">
        <f t="shared" si="103"/>
        <v/>
      </c>
      <c r="G703" s="21" t="str">
        <f t="shared" si="104"/>
        <v/>
      </c>
      <c r="H703" s="21" t="str">
        <f t="shared" si="105"/>
        <v/>
      </c>
      <c r="I703" s="25" t="str">
        <f t="shared" si="106"/>
        <v/>
      </c>
      <c r="J703" s="25" t="str">
        <f t="shared" si="107"/>
        <v/>
      </c>
      <c r="K703" s="21" t="str">
        <f t="shared" si="108"/>
        <v/>
      </c>
      <c r="L703" s="36" t="str">
        <f t="shared" si="109"/>
        <v/>
      </c>
    </row>
    <row r="704" spans="1:12" x14ac:dyDescent="0.3">
      <c r="A704" s="21" t="str">
        <f t="shared" si="100"/>
        <v/>
      </c>
      <c r="B704" s="21" t="str">
        <f t="shared" si="101"/>
        <v/>
      </c>
      <c r="C704" s="35" t="str">
        <f t="shared" si="102"/>
        <v/>
      </c>
      <c r="D704" s="21" t="str">
        <f>IF($A704="","",IF(COUNTIF(KEVList,$A704)&gt;0,"Y",IF(ISNUMBER(MATCH(UPPER(IFERROR(INDEX(ImpData,ROW()-1,MATCH(Map_KEV,ImpHdr,0))&amp;"","")),{"Y","YES","TRUE","1"},0)),"Y","N")))</f>
        <v/>
      </c>
      <c r="E704" s="21" t="str">
        <f>IF($A704="","",IF(ISNUMBER(MATCH(UPPER(IFERROR(INDEX(ImpData,ROW()-1,MATCH(Map_Expl,ImpHdr,0))&amp;"","")),{"Y","YES","TRUE","1"},0)),"Y","N"))</f>
        <v/>
      </c>
      <c r="F704" s="21" t="str">
        <f t="shared" si="103"/>
        <v/>
      </c>
      <c r="G704" s="21" t="str">
        <f t="shared" si="104"/>
        <v/>
      </c>
      <c r="H704" s="21" t="str">
        <f t="shared" si="105"/>
        <v/>
      </c>
      <c r="I704" s="25" t="str">
        <f t="shared" si="106"/>
        <v/>
      </c>
      <c r="J704" s="25" t="str">
        <f t="shared" si="107"/>
        <v/>
      </c>
      <c r="K704" s="21" t="str">
        <f t="shared" si="108"/>
        <v/>
      </c>
      <c r="L704" s="36" t="str">
        <f t="shared" si="109"/>
        <v/>
      </c>
    </row>
    <row r="705" spans="1:12" x14ac:dyDescent="0.3">
      <c r="A705" s="21" t="str">
        <f t="shared" si="100"/>
        <v/>
      </c>
      <c r="B705" s="21" t="str">
        <f t="shared" si="101"/>
        <v/>
      </c>
      <c r="C705" s="35" t="str">
        <f t="shared" si="102"/>
        <v/>
      </c>
      <c r="D705" s="21" t="str">
        <f>IF($A705="","",IF(COUNTIF(KEVList,$A705)&gt;0,"Y",IF(ISNUMBER(MATCH(UPPER(IFERROR(INDEX(ImpData,ROW()-1,MATCH(Map_KEV,ImpHdr,0))&amp;"","")),{"Y","YES","TRUE","1"},0)),"Y","N")))</f>
        <v/>
      </c>
      <c r="E705" s="21" t="str">
        <f>IF($A705="","",IF(ISNUMBER(MATCH(UPPER(IFERROR(INDEX(ImpData,ROW()-1,MATCH(Map_Expl,ImpHdr,0))&amp;"","")),{"Y","YES","TRUE","1"},0)),"Y","N"))</f>
        <v/>
      </c>
      <c r="F705" s="21" t="str">
        <f t="shared" si="103"/>
        <v/>
      </c>
      <c r="G705" s="21" t="str">
        <f t="shared" si="104"/>
        <v/>
      </c>
      <c r="H705" s="21" t="str">
        <f t="shared" si="105"/>
        <v/>
      </c>
      <c r="I705" s="25" t="str">
        <f t="shared" si="106"/>
        <v/>
      </c>
      <c r="J705" s="25" t="str">
        <f t="shared" si="107"/>
        <v/>
      </c>
      <c r="K705" s="21" t="str">
        <f t="shared" si="108"/>
        <v/>
      </c>
      <c r="L705" s="36" t="str">
        <f t="shared" si="109"/>
        <v/>
      </c>
    </row>
    <row r="706" spans="1:12" x14ac:dyDescent="0.3">
      <c r="A706" s="21" t="str">
        <f t="shared" ref="A706:A769" si="110">IFERROR(IF(INDEX(ImpData,ROW()-1,MATCH(Map_CVE,ImpHdr,0))="","",INDEX(ImpData,ROW()-1,MATCH(Map_CVE,ImpHdr,0))),"")</f>
        <v/>
      </c>
      <c r="B706" s="21" t="str">
        <f t="shared" ref="B706:B769" si="111">IF($A706="","",IFERROR(VALUE(INDEX(ImpData,ROW()-1,MATCH(Map_CVSS,ImpHdr,0))),""))</f>
        <v/>
      </c>
      <c r="C706" s="35" t="str">
        <f t="shared" ref="C706:C769" si="112">IF($A706="","",IFERROR(VALUE(INDEX(ImpData,ROW()-1,MATCH(Map_EPSS,ImpHdr,0))),IFERROR(VLOOKUP($A706,EPSSList,2,FALSE),"")))</f>
        <v/>
      </c>
      <c r="D706" s="21" t="str">
        <f>IF($A706="","",IF(COUNTIF(KEVList,$A706)&gt;0,"Y",IF(ISNUMBER(MATCH(UPPER(IFERROR(INDEX(ImpData,ROW()-1,MATCH(Map_KEV,ImpHdr,0))&amp;"","")),{"Y","YES","TRUE","1"},0)),"Y","N")))</f>
        <v/>
      </c>
      <c r="E706" s="21" t="str">
        <f>IF($A706="","",IF(ISNUMBER(MATCH(UPPER(IFERROR(INDEX(ImpData,ROW()-1,MATCH(Map_Expl,ImpHdr,0))&amp;"","")),{"Y","YES","TRUE","1"},0)),"Y","N"))</f>
        <v/>
      </c>
      <c r="F706" s="21" t="str">
        <f t="shared" ref="F706:F769" si="113">IF($A706="","",IFERROR(VLOOKUP($K706,AssetList,2,FALSE),""))</f>
        <v/>
      </c>
      <c r="G706" s="21" t="str">
        <f t="shared" ref="G706:G769" si="114">IF($A706="","",IFERROR(VLOOKUP($K706,AssetList,3,FALSE),""))</f>
        <v/>
      </c>
      <c r="H706" s="21" t="str">
        <f t="shared" ref="H706:H769" si="115">IF($A706="","","N")</f>
        <v/>
      </c>
      <c r="I706" s="25" t="str">
        <f t="shared" ref="I706:I769" si="116">IF($A706="","",IFERROR(IF(INDEX(ImpData,ROW()-1,MATCH(Map_First,ImpHdr,0))="","",INDEX(ImpData,ROW()-1,MATCH(Map_First,ImpHdr,0))+0),""))</f>
        <v/>
      </c>
      <c r="J706" s="25" t="str">
        <f t="shared" ref="J706:J769" si="117">IF($A706="","",IFERROR(IF(INDEX(ImpData,ROW()-1,MATCH(Map_Fixed,ImpHdr,0))="","",INDEX(ImpData,ROW()-1,MATCH(Map_Fixed,ImpHdr,0))+0),""))</f>
        <v/>
      </c>
      <c r="K706" s="21" t="str">
        <f t="shared" ref="K706:K769" si="118">IF($A706="","",IFERROR(INDEX(ImpData,ROW()-1,MATCH(Map_Host,ImpHdr,0)),""))</f>
        <v/>
      </c>
      <c r="L706" s="36" t="str">
        <f t="shared" ref="L706:L769" si="119">IF($A706="","",IF($K706="","No asset column mapped",IF(OR($F706="",$G706=""),"Add to Assets tab: "&amp;$K706,IF($B706="","CVSS missing",""))))</f>
        <v/>
      </c>
    </row>
    <row r="707" spans="1:12" x14ac:dyDescent="0.3">
      <c r="A707" s="21" t="str">
        <f t="shared" si="110"/>
        <v/>
      </c>
      <c r="B707" s="21" t="str">
        <f t="shared" si="111"/>
        <v/>
      </c>
      <c r="C707" s="35" t="str">
        <f t="shared" si="112"/>
        <v/>
      </c>
      <c r="D707" s="21" t="str">
        <f>IF($A707="","",IF(COUNTIF(KEVList,$A707)&gt;0,"Y",IF(ISNUMBER(MATCH(UPPER(IFERROR(INDEX(ImpData,ROW()-1,MATCH(Map_KEV,ImpHdr,0))&amp;"","")),{"Y","YES","TRUE","1"},0)),"Y","N")))</f>
        <v/>
      </c>
      <c r="E707" s="21" t="str">
        <f>IF($A707="","",IF(ISNUMBER(MATCH(UPPER(IFERROR(INDEX(ImpData,ROW()-1,MATCH(Map_Expl,ImpHdr,0))&amp;"","")),{"Y","YES","TRUE","1"},0)),"Y","N"))</f>
        <v/>
      </c>
      <c r="F707" s="21" t="str">
        <f t="shared" si="113"/>
        <v/>
      </c>
      <c r="G707" s="21" t="str">
        <f t="shared" si="114"/>
        <v/>
      </c>
      <c r="H707" s="21" t="str">
        <f t="shared" si="115"/>
        <v/>
      </c>
      <c r="I707" s="25" t="str">
        <f t="shared" si="116"/>
        <v/>
      </c>
      <c r="J707" s="25" t="str">
        <f t="shared" si="117"/>
        <v/>
      </c>
      <c r="K707" s="21" t="str">
        <f t="shared" si="118"/>
        <v/>
      </c>
      <c r="L707" s="36" t="str">
        <f t="shared" si="119"/>
        <v/>
      </c>
    </row>
    <row r="708" spans="1:12" x14ac:dyDescent="0.3">
      <c r="A708" s="21" t="str">
        <f t="shared" si="110"/>
        <v/>
      </c>
      <c r="B708" s="21" t="str">
        <f t="shared" si="111"/>
        <v/>
      </c>
      <c r="C708" s="35" t="str">
        <f t="shared" si="112"/>
        <v/>
      </c>
      <c r="D708" s="21" t="str">
        <f>IF($A708="","",IF(COUNTIF(KEVList,$A708)&gt;0,"Y",IF(ISNUMBER(MATCH(UPPER(IFERROR(INDEX(ImpData,ROW()-1,MATCH(Map_KEV,ImpHdr,0))&amp;"","")),{"Y","YES","TRUE","1"},0)),"Y","N")))</f>
        <v/>
      </c>
      <c r="E708" s="21" t="str">
        <f>IF($A708="","",IF(ISNUMBER(MATCH(UPPER(IFERROR(INDEX(ImpData,ROW()-1,MATCH(Map_Expl,ImpHdr,0))&amp;"","")),{"Y","YES","TRUE","1"},0)),"Y","N"))</f>
        <v/>
      </c>
      <c r="F708" s="21" t="str">
        <f t="shared" si="113"/>
        <v/>
      </c>
      <c r="G708" s="21" t="str">
        <f t="shared" si="114"/>
        <v/>
      </c>
      <c r="H708" s="21" t="str">
        <f t="shared" si="115"/>
        <v/>
      </c>
      <c r="I708" s="25" t="str">
        <f t="shared" si="116"/>
        <v/>
      </c>
      <c r="J708" s="25" t="str">
        <f t="shared" si="117"/>
        <v/>
      </c>
      <c r="K708" s="21" t="str">
        <f t="shared" si="118"/>
        <v/>
      </c>
      <c r="L708" s="36" t="str">
        <f t="shared" si="119"/>
        <v/>
      </c>
    </row>
    <row r="709" spans="1:12" x14ac:dyDescent="0.3">
      <c r="A709" s="21" t="str">
        <f t="shared" si="110"/>
        <v/>
      </c>
      <c r="B709" s="21" t="str">
        <f t="shared" si="111"/>
        <v/>
      </c>
      <c r="C709" s="35" t="str">
        <f t="shared" si="112"/>
        <v/>
      </c>
      <c r="D709" s="21" t="str">
        <f>IF($A709="","",IF(COUNTIF(KEVList,$A709)&gt;0,"Y",IF(ISNUMBER(MATCH(UPPER(IFERROR(INDEX(ImpData,ROW()-1,MATCH(Map_KEV,ImpHdr,0))&amp;"","")),{"Y","YES","TRUE","1"},0)),"Y","N")))</f>
        <v/>
      </c>
      <c r="E709" s="21" t="str">
        <f>IF($A709="","",IF(ISNUMBER(MATCH(UPPER(IFERROR(INDEX(ImpData,ROW()-1,MATCH(Map_Expl,ImpHdr,0))&amp;"","")),{"Y","YES","TRUE","1"},0)),"Y","N"))</f>
        <v/>
      </c>
      <c r="F709" s="21" t="str">
        <f t="shared" si="113"/>
        <v/>
      </c>
      <c r="G709" s="21" t="str">
        <f t="shared" si="114"/>
        <v/>
      </c>
      <c r="H709" s="21" t="str">
        <f t="shared" si="115"/>
        <v/>
      </c>
      <c r="I709" s="25" t="str">
        <f t="shared" si="116"/>
        <v/>
      </c>
      <c r="J709" s="25" t="str">
        <f t="shared" si="117"/>
        <v/>
      </c>
      <c r="K709" s="21" t="str">
        <f t="shared" si="118"/>
        <v/>
      </c>
      <c r="L709" s="36" t="str">
        <f t="shared" si="119"/>
        <v/>
      </c>
    </row>
    <row r="710" spans="1:12" x14ac:dyDescent="0.3">
      <c r="A710" s="21" t="str">
        <f t="shared" si="110"/>
        <v/>
      </c>
      <c r="B710" s="21" t="str">
        <f t="shared" si="111"/>
        <v/>
      </c>
      <c r="C710" s="35" t="str">
        <f t="shared" si="112"/>
        <v/>
      </c>
      <c r="D710" s="21" t="str">
        <f>IF($A710="","",IF(COUNTIF(KEVList,$A710)&gt;0,"Y",IF(ISNUMBER(MATCH(UPPER(IFERROR(INDEX(ImpData,ROW()-1,MATCH(Map_KEV,ImpHdr,0))&amp;"","")),{"Y","YES","TRUE","1"},0)),"Y","N")))</f>
        <v/>
      </c>
      <c r="E710" s="21" t="str">
        <f>IF($A710="","",IF(ISNUMBER(MATCH(UPPER(IFERROR(INDEX(ImpData,ROW()-1,MATCH(Map_Expl,ImpHdr,0))&amp;"","")),{"Y","YES","TRUE","1"},0)),"Y","N"))</f>
        <v/>
      </c>
      <c r="F710" s="21" t="str">
        <f t="shared" si="113"/>
        <v/>
      </c>
      <c r="G710" s="21" t="str">
        <f t="shared" si="114"/>
        <v/>
      </c>
      <c r="H710" s="21" t="str">
        <f t="shared" si="115"/>
        <v/>
      </c>
      <c r="I710" s="25" t="str">
        <f t="shared" si="116"/>
        <v/>
      </c>
      <c r="J710" s="25" t="str">
        <f t="shared" si="117"/>
        <v/>
      </c>
      <c r="K710" s="21" t="str">
        <f t="shared" si="118"/>
        <v/>
      </c>
      <c r="L710" s="36" t="str">
        <f t="shared" si="119"/>
        <v/>
      </c>
    </row>
    <row r="711" spans="1:12" x14ac:dyDescent="0.3">
      <c r="A711" s="21" t="str">
        <f t="shared" si="110"/>
        <v/>
      </c>
      <c r="B711" s="21" t="str">
        <f t="shared" si="111"/>
        <v/>
      </c>
      <c r="C711" s="35" t="str">
        <f t="shared" si="112"/>
        <v/>
      </c>
      <c r="D711" s="21" t="str">
        <f>IF($A711="","",IF(COUNTIF(KEVList,$A711)&gt;0,"Y",IF(ISNUMBER(MATCH(UPPER(IFERROR(INDEX(ImpData,ROW()-1,MATCH(Map_KEV,ImpHdr,0))&amp;"","")),{"Y","YES","TRUE","1"},0)),"Y","N")))</f>
        <v/>
      </c>
      <c r="E711" s="21" t="str">
        <f>IF($A711="","",IF(ISNUMBER(MATCH(UPPER(IFERROR(INDEX(ImpData,ROW()-1,MATCH(Map_Expl,ImpHdr,0))&amp;"","")),{"Y","YES","TRUE","1"},0)),"Y","N"))</f>
        <v/>
      </c>
      <c r="F711" s="21" t="str">
        <f t="shared" si="113"/>
        <v/>
      </c>
      <c r="G711" s="21" t="str">
        <f t="shared" si="114"/>
        <v/>
      </c>
      <c r="H711" s="21" t="str">
        <f t="shared" si="115"/>
        <v/>
      </c>
      <c r="I711" s="25" t="str">
        <f t="shared" si="116"/>
        <v/>
      </c>
      <c r="J711" s="25" t="str">
        <f t="shared" si="117"/>
        <v/>
      </c>
      <c r="K711" s="21" t="str">
        <f t="shared" si="118"/>
        <v/>
      </c>
      <c r="L711" s="36" t="str">
        <f t="shared" si="119"/>
        <v/>
      </c>
    </row>
    <row r="712" spans="1:12" x14ac:dyDescent="0.3">
      <c r="A712" s="21" t="str">
        <f t="shared" si="110"/>
        <v/>
      </c>
      <c r="B712" s="21" t="str">
        <f t="shared" si="111"/>
        <v/>
      </c>
      <c r="C712" s="35" t="str">
        <f t="shared" si="112"/>
        <v/>
      </c>
      <c r="D712" s="21" t="str">
        <f>IF($A712="","",IF(COUNTIF(KEVList,$A712)&gt;0,"Y",IF(ISNUMBER(MATCH(UPPER(IFERROR(INDEX(ImpData,ROW()-1,MATCH(Map_KEV,ImpHdr,0))&amp;"","")),{"Y","YES","TRUE","1"},0)),"Y","N")))</f>
        <v/>
      </c>
      <c r="E712" s="21" t="str">
        <f>IF($A712="","",IF(ISNUMBER(MATCH(UPPER(IFERROR(INDEX(ImpData,ROW()-1,MATCH(Map_Expl,ImpHdr,0))&amp;"","")),{"Y","YES","TRUE","1"},0)),"Y","N"))</f>
        <v/>
      </c>
      <c r="F712" s="21" t="str">
        <f t="shared" si="113"/>
        <v/>
      </c>
      <c r="G712" s="21" t="str">
        <f t="shared" si="114"/>
        <v/>
      </c>
      <c r="H712" s="21" t="str">
        <f t="shared" si="115"/>
        <v/>
      </c>
      <c r="I712" s="25" t="str">
        <f t="shared" si="116"/>
        <v/>
      </c>
      <c r="J712" s="25" t="str">
        <f t="shared" si="117"/>
        <v/>
      </c>
      <c r="K712" s="21" t="str">
        <f t="shared" si="118"/>
        <v/>
      </c>
      <c r="L712" s="36" t="str">
        <f t="shared" si="119"/>
        <v/>
      </c>
    </row>
    <row r="713" spans="1:12" x14ac:dyDescent="0.3">
      <c r="A713" s="21" t="str">
        <f t="shared" si="110"/>
        <v/>
      </c>
      <c r="B713" s="21" t="str">
        <f t="shared" si="111"/>
        <v/>
      </c>
      <c r="C713" s="35" t="str">
        <f t="shared" si="112"/>
        <v/>
      </c>
      <c r="D713" s="21" t="str">
        <f>IF($A713="","",IF(COUNTIF(KEVList,$A713)&gt;0,"Y",IF(ISNUMBER(MATCH(UPPER(IFERROR(INDEX(ImpData,ROW()-1,MATCH(Map_KEV,ImpHdr,0))&amp;"","")),{"Y","YES","TRUE","1"},0)),"Y","N")))</f>
        <v/>
      </c>
      <c r="E713" s="21" t="str">
        <f>IF($A713="","",IF(ISNUMBER(MATCH(UPPER(IFERROR(INDEX(ImpData,ROW()-1,MATCH(Map_Expl,ImpHdr,0))&amp;"","")),{"Y","YES","TRUE","1"},0)),"Y","N"))</f>
        <v/>
      </c>
      <c r="F713" s="21" t="str">
        <f t="shared" si="113"/>
        <v/>
      </c>
      <c r="G713" s="21" t="str">
        <f t="shared" si="114"/>
        <v/>
      </c>
      <c r="H713" s="21" t="str">
        <f t="shared" si="115"/>
        <v/>
      </c>
      <c r="I713" s="25" t="str">
        <f t="shared" si="116"/>
        <v/>
      </c>
      <c r="J713" s="25" t="str">
        <f t="shared" si="117"/>
        <v/>
      </c>
      <c r="K713" s="21" t="str">
        <f t="shared" si="118"/>
        <v/>
      </c>
      <c r="L713" s="36" t="str">
        <f t="shared" si="119"/>
        <v/>
      </c>
    </row>
    <row r="714" spans="1:12" x14ac:dyDescent="0.3">
      <c r="A714" s="21" t="str">
        <f t="shared" si="110"/>
        <v/>
      </c>
      <c r="B714" s="21" t="str">
        <f t="shared" si="111"/>
        <v/>
      </c>
      <c r="C714" s="35" t="str">
        <f t="shared" si="112"/>
        <v/>
      </c>
      <c r="D714" s="21" t="str">
        <f>IF($A714="","",IF(COUNTIF(KEVList,$A714)&gt;0,"Y",IF(ISNUMBER(MATCH(UPPER(IFERROR(INDEX(ImpData,ROW()-1,MATCH(Map_KEV,ImpHdr,0))&amp;"","")),{"Y","YES","TRUE","1"},0)),"Y","N")))</f>
        <v/>
      </c>
      <c r="E714" s="21" t="str">
        <f>IF($A714="","",IF(ISNUMBER(MATCH(UPPER(IFERROR(INDEX(ImpData,ROW()-1,MATCH(Map_Expl,ImpHdr,0))&amp;"","")),{"Y","YES","TRUE","1"},0)),"Y","N"))</f>
        <v/>
      </c>
      <c r="F714" s="21" t="str">
        <f t="shared" si="113"/>
        <v/>
      </c>
      <c r="G714" s="21" t="str">
        <f t="shared" si="114"/>
        <v/>
      </c>
      <c r="H714" s="21" t="str">
        <f t="shared" si="115"/>
        <v/>
      </c>
      <c r="I714" s="25" t="str">
        <f t="shared" si="116"/>
        <v/>
      </c>
      <c r="J714" s="25" t="str">
        <f t="shared" si="117"/>
        <v/>
      </c>
      <c r="K714" s="21" t="str">
        <f t="shared" si="118"/>
        <v/>
      </c>
      <c r="L714" s="36" t="str">
        <f t="shared" si="119"/>
        <v/>
      </c>
    </row>
    <row r="715" spans="1:12" x14ac:dyDescent="0.3">
      <c r="A715" s="21" t="str">
        <f t="shared" si="110"/>
        <v/>
      </c>
      <c r="B715" s="21" t="str">
        <f t="shared" si="111"/>
        <v/>
      </c>
      <c r="C715" s="35" t="str">
        <f t="shared" si="112"/>
        <v/>
      </c>
      <c r="D715" s="21" t="str">
        <f>IF($A715="","",IF(COUNTIF(KEVList,$A715)&gt;0,"Y",IF(ISNUMBER(MATCH(UPPER(IFERROR(INDEX(ImpData,ROW()-1,MATCH(Map_KEV,ImpHdr,0))&amp;"","")),{"Y","YES","TRUE","1"},0)),"Y","N")))</f>
        <v/>
      </c>
      <c r="E715" s="21" t="str">
        <f>IF($A715="","",IF(ISNUMBER(MATCH(UPPER(IFERROR(INDEX(ImpData,ROW()-1,MATCH(Map_Expl,ImpHdr,0))&amp;"","")),{"Y","YES","TRUE","1"},0)),"Y","N"))</f>
        <v/>
      </c>
      <c r="F715" s="21" t="str">
        <f t="shared" si="113"/>
        <v/>
      </c>
      <c r="G715" s="21" t="str">
        <f t="shared" si="114"/>
        <v/>
      </c>
      <c r="H715" s="21" t="str">
        <f t="shared" si="115"/>
        <v/>
      </c>
      <c r="I715" s="25" t="str">
        <f t="shared" si="116"/>
        <v/>
      </c>
      <c r="J715" s="25" t="str">
        <f t="shared" si="117"/>
        <v/>
      </c>
      <c r="K715" s="21" t="str">
        <f t="shared" si="118"/>
        <v/>
      </c>
      <c r="L715" s="36" t="str">
        <f t="shared" si="119"/>
        <v/>
      </c>
    </row>
    <row r="716" spans="1:12" x14ac:dyDescent="0.3">
      <c r="A716" s="21" t="str">
        <f t="shared" si="110"/>
        <v/>
      </c>
      <c r="B716" s="21" t="str">
        <f t="shared" si="111"/>
        <v/>
      </c>
      <c r="C716" s="35" t="str">
        <f t="shared" si="112"/>
        <v/>
      </c>
      <c r="D716" s="21" t="str">
        <f>IF($A716="","",IF(COUNTIF(KEVList,$A716)&gt;0,"Y",IF(ISNUMBER(MATCH(UPPER(IFERROR(INDEX(ImpData,ROW()-1,MATCH(Map_KEV,ImpHdr,0))&amp;"","")),{"Y","YES","TRUE","1"},0)),"Y","N")))</f>
        <v/>
      </c>
      <c r="E716" s="21" t="str">
        <f>IF($A716="","",IF(ISNUMBER(MATCH(UPPER(IFERROR(INDEX(ImpData,ROW()-1,MATCH(Map_Expl,ImpHdr,0))&amp;"","")),{"Y","YES","TRUE","1"},0)),"Y","N"))</f>
        <v/>
      </c>
      <c r="F716" s="21" t="str">
        <f t="shared" si="113"/>
        <v/>
      </c>
      <c r="G716" s="21" t="str">
        <f t="shared" si="114"/>
        <v/>
      </c>
      <c r="H716" s="21" t="str">
        <f t="shared" si="115"/>
        <v/>
      </c>
      <c r="I716" s="25" t="str">
        <f t="shared" si="116"/>
        <v/>
      </c>
      <c r="J716" s="25" t="str">
        <f t="shared" si="117"/>
        <v/>
      </c>
      <c r="K716" s="21" t="str">
        <f t="shared" si="118"/>
        <v/>
      </c>
      <c r="L716" s="36" t="str">
        <f t="shared" si="119"/>
        <v/>
      </c>
    </row>
    <row r="717" spans="1:12" x14ac:dyDescent="0.3">
      <c r="A717" s="21" t="str">
        <f t="shared" si="110"/>
        <v/>
      </c>
      <c r="B717" s="21" t="str">
        <f t="shared" si="111"/>
        <v/>
      </c>
      <c r="C717" s="35" t="str">
        <f t="shared" si="112"/>
        <v/>
      </c>
      <c r="D717" s="21" t="str">
        <f>IF($A717="","",IF(COUNTIF(KEVList,$A717)&gt;0,"Y",IF(ISNUMBER(MATCH(UPPER(IFERROR(INDEX(ImpData,ROW()-1,MATCH(Map_KEV,ImpHdr,0))&amp;"","")),{"Y","YES","TRUE","1"},0)),"Y","N")))</f>
        <v/>
      </c>
      <c r="E717" s="21" t="str">
        <f>IF($A717="","",IF(ISNUMBER(MATCH(UPPER(IFERROR(INDEX(ImpData,ROW()-1,MATCH(Map_Expl,ImpHdr,0))&amp;"","")),{"Y","YES","TRUE","1"},0)),"Y","N"))</f>
        <v/>
      </c>
      <c r="F717" s="21" t="str">
        <f t="shared" si="113"/>
        <v/>
      </c>
      <c r="G717" s="21" t="str">
        <f t="shared" si="114"/>
        <v/>
      </c>
      <c r="H717" s="21" t="str">
        <f t="shared" si="115"/>
        <v/>
      </c>
      <c r="I717" s="25" t="str">
        <f t="shared" si="116"/>
        <v/>
      </c>
      <c r="J717" s="25" t="str">
        <f t="shared" si="117"/>
        <v/>
      </c>
      <c r="K717" s="21" t="str">
        <f t="shared" si="118"/>
        <v/>
      </c>
      <c r="L717" s="36" t="str">
        <f t="shared" si="119"/>
        <v/>
      </c>
    </row>
    <row r="718" spans="1:12" x14ac:dyDescent="0.3">
      <c r="A718" s="21" t="str">
        <f t="shared" si="110"/>
        <v/>
      </c>
      <c r="B718" s="21" t="str">
        <f t="shared" si="111"/>
        <v/>
      </c>
      <c r="C718" s="35" t="str">
        <f t="shared" si="112"/>
        <v/>
      </c>
      <c r="D718" s="21" t="str">
        <f>IF($A718="","",IF(COUNTIF(KEVList,$A718)&gt;0,"Y",IF(ISNUMBER(MATCH(UPPER(IFERROR(INDEX(ImpData,ROW()-1,MATCH(Map_KEV,ImpHdr,0))&amp;"","")),{"Y","YES","TRUE","1"},0)),"Y","N")))</f>
        <v/>
      </c>
      <c r="E718" s="21" t="str">
        <f>IF($A718="","",IF(ISNUMBER(MATCH(UPPER(IFERROR(INDEX(ImpData,ROW()-1,MATCH(Map_Expl,ImpHdr,0))&amp;"","")),{"Y","YES","TRUE","1"},0)),"Y","N"))</f>
        <v/>
      </c>
      <c r="F718" s="21" t="str">
        <f t="shared" si="113"/>
        <v/>
      </c>
      <c r="G718" s="21" t="str">
        <f t="shared" si="114"/>
        <v/>
      </c>
      <c r="H718" s="21" t="str">
        <f t="shared" si="115"/>
        <v/>
      </c>
      <c r="I718" s="25" t="str">
        <f t="shared" si="116"/>
        <v/>
      </c>
      <c r="J718" s="25" t="str">
        <f t="shared" si="117"/>
        <v/>
      </c>
      <c r="K718" s="21" t="str">
        <f t="shared" si="118"/>
        <v/>
      </c>
      <c r="L718" s="36" t="str">
        <f t="shared" si="119"/>
        <v/>
      </c>
    </row>
    <row r="719" spans="1:12" x14ac:dyDescent="0.3">
      <c r="A719" s="21" t="str">
        <f t="shared" si="110"/>
        <v/>
      </c>
      <c r="B719" s="21" t="str">
        <f t="shared" si="111"/>
        <v/>
      </c>
      <c r="C719" s="35" t="str">
        <f t="shared" si="112"/>
        <v/>
      </c>
      <c r="D719" s="21" t="str">
        <f>IF($A719="","",IF(COUNTIF(KEVList,$A719)&gt;0,"Y",IF(ISNUMBER(MATCH(UPPER(IFERROR(INDEX(ImpData,ROW()-1,MATCH(Map_KEV,ImpHdr,0))&amp;"","")),{"Y","YES","TRUE","1"},0)),"Y","N")))</f>
        <v/>
      </c>
      <c r="E719" s="21" t="str">
        <f>IF($A719="","",IF(ISNUMBER(MATCH(UPPER(IFERROR(INDEX(ImpData,ROW()-1,MATCH(Map_Expl,ImpHdr,0))&amp;"","")),{"Y","YES","TRUE","1"},0)),"Y","N"))</f>
        <v/>
      </c>
      <c r="F719" s="21" t="str">
        <f t="shared" si="113"/>
        <v/>
      </c>
      <c r="G719" s="21" t="str">
        <f t="shared" si="114"/>
        <v/>
      </c>
      <c r="H719" s="21" t="str">
        <f t="shared" si="115"/>
        <v/>
      </c>
      <c r="I719" s="25" t="str">
        <f t="shared" si="116"/>
        <v/>
      </c>
      <c r="J719" s="25" t="str">
        <f t="shared" si="117"/>
        <v/>
      </c>
      <c r="K719" s="21" t="str">
        <f t="shared" si="118"/>
        <v/>
      </c>
      <c r="L719" s="36" t="str">
        <f t="shared" si="119"/>
        <v/>
      </c>
    </row>
    <row r="720" spans="1:12" x14ac:dyDescent="0.3">
      <c r="A720" s="21" t="str">
        <f t="shared" si="110"/>
        <v/>
      </c>
      <c r="B720" s="21" t="str">
        <f t="shared" si="111"/>
        <v/>
      </c>
      <c r="C720" s="35" t="str">
        <f t="shared" si="112"/>
        <v/>
      </c>
      <c r="D720" s="21" t="str">
        <f>IF($A720="","",IF(COUNTIF(KEVList,$A720)&gt;0,"Y",IF(ISNUMBER(MATCH(UPPER(IFERROR(INDEX(ImpData,ROW()-1,MATCH(Map_KEV,ImpHdr,0))&amp;"","")),{"Y","YES","TRUE","1"},0)),"Y","N")))</f>
        <v/>
      </c>
      <c r="E720" s="21" t="str">
        <f>IF($A720="","",IF(ISNUMBER(MATCH(UPPER(IFERROR(INDEX(ImpData,ROW()-1,MATCH(Map_Expl,ImpHdr,0))&amp;"","")),{"Y","YES","TRUE","1"},0)),"Y","N"))</f>
        <v/>
      </c>
      <c r="F720" s="21" t="str">
        <f t="shared" si="113"/>
        <v/>
      </c>
      <c r="G720" s="21" t="str">
        <f t="shared" si="114"/>
        <v/>
      </c>
      <c r="H720" s="21" t="str">
        <f t="shared" si="115"/>
        <v/>
      </c>
      <c r="I720" s="25" t="str">
        <f t="shared" si="116"/>
        <v/>
      </c>
      <c r="J720" s="25" t="str">
        <f t="shared" si="117"/>
        <v/>
      </c>
      <c r="K720" s="21" t="str">
        <f t="shared" si="118"/>
        <v/>
      </c>
      <c r="L720" s="36" t="str">
        <f t="shared" si="119"/>
        <v/>
      </c>
    </row>
    <row r="721" spans="1:12" x14ac:dyDescent="0.3">
      <c r="A721" s="21" t="str">
        <f t="shared" si="110"/>
        <v/>
      </c>
      <c r="B721" s="21" t="str">
        <f t="shared" si="111"/>
        <v/>
      </c>
      <c r="C721" s="35" t="str">
        <f t="shared" si="112"/>
        <v/>
      </c>
      <c r="D721" s="21" t="str">
        <f>IF($A721="","",IF(COUNTIF(KEVList,$A721)&gt;0,"Y",IF(ISNUMBER(MATCH(UPPER(IFERROR(INDEX(ImpData,ROW()-1,MATCH(Map_KEV,ImpHdr,0))&amp;"","")),{"Y","YES","TRUE","1"},0)),"Y","N")))</f>
        <v/>
      </c>
      <c r="E721" s="21" t="str">
        <f>IF($A721="","",IF(ISNUMBER(MATCH(UPPER(IFERROR(INDEX(ImpData,ROW()-1,MATCH(Map_Expl,ImpHdr,0))&amp;"","")),{"Y","YES","TRUE","1"},0)),"Y","N"))</f>
        <v/>
      </c>
      <c r="F721" s="21" t="str">
        <f t="shared" si="113"/>
        <v/>
      </c>
      <c r="G721" s="21" t="str">
        <f t="shared" si="114"/>
        <v/>
      </c>
      <c r="H721" s="21" t="str">
        <f t="shared" si="115"/>
        <v/>
      </c>
      <c r="I721" s="25" t="str">
        <f t="shared" si="116"/>
        <v/>
      </c>
      <c r="J721" s="25" t="str">
        <f t="shared" si="117"/>
        <v/>
      </c>
      <c r="K721" s="21" t="str">
        <f t="shared" si="118"/>
        <v/>
      </c>
      <c r="L721" s="36" t="str">
        <f t="shared" si="119"/>
        <v/>
      </c>
    </row>
    <row r="722" spans="1:12" x14ac:dyDescent="0.3">
      <c r="A722" s="21" t="str">
        <f t="shared" si="110"/>
        <v/>
      </c>
      <c r="B722" s="21" t="str">
        <f t="shared" si="111"/>
        <v/>
      </c>
      <c r="C722" s="35" t="str">
        <f t="shared" si="112"/>
        <v/>
      </c>
      <c r="D722" s="21" t="str">
        <f>IF($A722="","",IF(COUNTIF(KEVList,$A722)&gt;0,"Y",IF(ISNUMBER(MATCH(UPPER(IFERROR(INDEX(ImpData,ROW()-1,MATCH(Map_KEV,ImpHdr,0))&amp;"","")),{"Y","YES","TRUE","1"},0)),"Y","N")))</f>
        <v/>
      </c>
      <c r="E722" s="21" t="str">
        <f>IF($A722="","",IF(ISNUMBER(MATCH(UPPER(IFERROR(INDEX(ImpData,ROW()-1,MATCH(Map_Expl,ImpHdr,0))&amp;"","")),{"Y","YES","TRUE","1"},0)),"Y","N"))</f>
        <v/>
      </c>
      <c r="F722" s="21" t="str">
        <f t="shared" si="113"/>
        <v/>
      </c>
      <c r="G722" s="21" t="str">
        <f t="shared" si="114"/>
        <v/>
      </c>
      <c r="H722" s="21" t="str">
        <f t="shared" si="115"/>
        <v/>
      </c>
      <c r="I722" s="25" t="str">
        <f t="shared" si="116"/>
        <v/>
      </c>
      <c r="J722" s="25" t="str">
        <f t="shared" si="117"/>
        <v/>
      </c>
      <c r="K722" s="21" t="str">
        <f t="shared" si="118"/>
        <v/>
      </c>
      <c r="L722" s="36" t="str">
        <f t="shared" si="119"/>
        <v/>
      </c>
    </row>
    <row r="723" spans="1:12" x14ac:dyDescent="0.3">
      <c r="A723" s="21" t="str">
        <f t="shared" si="110"/>
        <v/>
      </c>
      <c r="B723" s="21" t="str">
        <f t="shared" si="111"/>
        <v/>
      </c>
      <c r="C723" s="35" t="str">
        <f t="shared" si="112"/>
        <v/>
      </c>
      <c r="D723" s="21" t="str">
        <f>IF($A723="","",IF(COUNTIF(KEVList,$A723)&gt;0,"Y",IF(ISNUMBER(MATCH(UPPER(IFERROR(INDEX(ImpData,ROW()-1,MATCH(Map_KEV,ImpHdr,0))&amp;"","")),{"Y","YES","TRUE","1"},0)),"Y","N")))</f>
        <v/>
      </c>
      <c r="E723" s="21" t="str">
        <f>IF($A723="","",IF(ISNUMBER(MATCH(UPPER(IFERROR(INDEX(ImpData,ROW()-1,MATCH(Map_Expl,ImpHdr,0))&amp;"","")),{"Y","YES","TRUE","1"},0)),"Y","N"))</f>
        <v/>
      </c>
      <c r="F723" s="21" t="str">
        <f t="shared" si="113"/>
        <v/>
      </c>
      <c r="G723" s="21" t="str">
        <f t="shared" si="114"/>
        <v/>
      </c>
      <c r="H723" s="21" t="str">
        <f t="shared" si="115"/>
        <v/>
      </c>
      <c r="I723" s="25" t="str">
        <f t="shared" si="116"/>
        <v/>
      </c>
      <c r="J723" s="25" t="str">
        <f t="shared" si="117"/>
        <v/>
      </c>
      <c r="K723" s="21" t="str">
        <f t="shared" si="118"/>
        <v/>
      </c>
      <c r="L723" s="36" t="str">
        <f t="shared" si="119"/>
        <v/>
      </c>
    </row>
    <row r="724" spans="1:12" x14ac:dyDescent="0.3">
      <c r="A724" s="21" t="str">
        <f t="shared" si="110"/>
        <v/>
      </c>
      <c r="B724" s="21" t="str">
        <f t="shared" si="111"/>
        <v/>
      </c>
      <c r="C724" s="35" t="str">
        <f t="shared" si="112"/>
        <v/>
      </c>
      <c r="D724" s="21" t="str">
        <f>IF($A724="","",IF(COUNTIF(KEVList,$A724)&gt;0,"Y",IF(ISNUMBER(MATCH(UPPER(IFERROR(INDEX(ImpData,ROW()-1,MATCH(Map_KEV,ImpHdr,0))&amp;"","")),{"Y","YES","TRUE","1"},0)),"Y","N")))</f>
        <v/>
      </c>
      <c r="E724" s="21" t="str">
        <f>IF($A724="","",IF(ISNUMBER(MATCH(UPPER(IFERROR(INDEX(ImpData,ROW()-1,MATCH(Map_Expl,ImpHdr,0))&amp;"","")),{"Y","YES","TRUE","1"},0)),"Y","N"))</f>
        <v/>
      </c>
      <c r="F724" s="21" t="str">
        <f t="shared" si="113"/>
        <v/>
      </c>
      <c r="G724" s="21" t="str">
        <f t="shared" si="114"/>
        <v/>
      </c>
      <c r="H724" s="21" t="str">
        <f t="shared" si="115"/>
        <v/>
      </c>
      <c r="I724" s="25" t="str">
        <f t="shared" si="116"/>
        <v/>
      </c>
      <c r="J724" s="25" t="str">
        <f t="shared" si="117"/>
        <v/>
      </c>
      <c r="K724" s="21" t="str">
        <f t="shared" si="118"/>
        <v/>
      </c>
      <c r="L724" s="36" t="str">
        <f t="shared" si="119"/>
        <v/>
      </c>
    </row>
    <row r="725" spans="1:12" x14ac:dyDescent="0.3">
      <c r="A725" s="21" t="str">
        <f t="shared" si="110"/>
        <v/>
      </c>
      <c r="B725" s="21" t="str">
        <f t="shared" si="111"/>
        <v/>
      </c>
      <c r="C725" s="35" t="str">
        <f t="shared" si="112"/>
        <v/>
      </c>
      <c r="D725" s="21" t="str">
        <f>IF($A725="","",IF(COUNTIF(KEVList,$A725)&gt;0,"Y",IF(ISNUMBER(MATCH(UPPER(IFERROR(INDEX(ImpData,ROW()-1,MATCH(Map_KEV,ImpHdr,0))&amp;"","")),{"Y","YES","TRUE","1"},0)),"Y","N")))</f>
        <v/>
      </c>
      <c r="E725" s="21" t="str">
        <f>IF($A725="","",IF(ISNUMBER(MATCH(UPPER(IFERROR(INDEX(ImpData,ROW()-1,MATCH(Map_Expl,ImpHdr,0))&amp;"","")),{"Y","YES","TRUE","1"},0)),"Y","N"))</f>
        <v/>
      </c>
      <c r="F725" s="21" t="str">
        <f t="shared" si="113"/>
        <v/>
      </c>
      <c r="G725" s="21" t="str">
        <f t="shared" si="114"/>
        <v/>
      </c>
      <c r="H725" s="21" t="str">
        <f t="shared" si="115"/>
        <v/>
      </c>
      <c r="I725" s="25" t="str">
        <f t="shared" si="116"/>
        <v/>
      </c>
      <c r="J725" s="25" t="str">
        <f t="shared" si="117"/>
        <v/>
      </c>
      <c r="K725" s="21" t="str">
        <f t="shared" si="118"/>
        <v/>
      </c>
      <c r="L725" s="36" t="str">
        <f t="shared" si="119"/>
        <v/>
      </c>
    </row>
    <row r="726" spans="1:12" x14ac:dyDescent="0.3">
      <c r="A726" s="21" t="str">
        <f t="shared" si="110"/>
        <v/>
      </c>
      <c r="B726" s="21" t="str">
        <f t="shared" si="111"/>
        <v/>
      </c>
      <c r="C726" s="35" t="str">
        <f t="shared" si="112"/>
        <v/>
      </c>
      <c r="D726" s="21" t="str">
        <f>IF($A726="","",IF(COUNTIF(KEVList,$A726)&gt;0,"Y",IF(ISNUMBER(MATCH(UPPER(IFERROR(INDEX(ImpData,ROW()-1,MATCH(Map_KEV,ImpHdr,0))&amp;"","")),{"Y","YES","TRUE","1"},0)),"Y","N")))</f>
        <v/>
      </c>
      <c r="E726" s="21" t="str">
        <f>IF($A726="","",IF(ISNUMBER(MATCH(UPPER(IFERROR(INDEX(ImpData,ROW()-1,MATCH(Map_Expl,ImpHdr,0))&amp;"","")),{"Y","YES","TRUE","1"},0)),"Y","N"))</f>
        <v/>
      </c>
      <c r="F726" s="21" t="str">
        <f t="shared" si="113"/>
        <v/>
      </c>
      <c r="G726" s="21" t="str">
        <f t="shared" si="114"/>
        <v/>
      </c>
      <c r="H726" s="21" t="str">
        <f t="shared" si="115"/>
        <v/>
      </c>
      <c r="I726" s="25" t="str">
        <f t="shared" si="116"/>
        <v/>
      </c>
      <c r="J726" s="25" t="str">
        <f t="shared" si="117"/>
        <v/>
      </c>
      <c r="K726" s="21" t="str">
        <f t="shared" si="118"/>
        <v/>
      </c>
      <c r="L726" s="36" t="str">
        <f t="shared" si="119"/>
        <v/>
      </c>
    </row>
    <row r="727" spans="1:12" x14ac:dyDescent="0.3">
      <c r="A727" s="21" t="str">
        <f t="shared" si="110"/>
        <v/>
      </c>
      <c r="B727" s="21" t="str">
        <f t="shared" si="111"/>
        <v/>
      </c>
      <c r="C727" s="35" t="str">
        <f t="shared" si="112"/>
        <v/>
      </c>
      <c r="D727" s="21" t="str">
        <f>IF($A727="","",IF(COUNTIF(KEVList,$A727)&gt;0,"Y",IF(ISNUMBER(MATCH(UPPER(IFERROR(INDEX(ImpData,ROW()-1,MATCH(Map_KEV,ImpHdr,0))&amp;"","")),{"Y","YES","TRUE","1"},0)),"Y","N")))</f>
        <v/>
      </c>
      <c r="E727" s="21" t="str">
        <f>IF($A727="","",IF(ISNUMBER(MATCH(UPPER(IFERROR(INDEX(ImpData,ROW()-1,MATCH(Map_Expl,ImpHdr,0))&amp;"","")),{"Y","YES","TRUE","1"},0)),"Y","N"))</f>
        <v/>
      </c>
      <c r="F727" s="21" t="str">
        <f t="shared" si="113"/>
        <v/>
      </c>
      <c r="G727" s="21" t="str">
        <f t="shared" si="114"/>
        <v/>
      </c>
      <c r="H727" s="21" t="str">
        <f t="shared" si="115"/>
        <v/>
      </c>
      <c r="I727" s="25" t="str">
        <f t="shared" si="116"/>
        <v/>
      </c>
      <c r="J727" s="25" t="str">
        <f t="shared" si="117"/>
        <v/>
      </c>
      <c r="K727" s="21" t="str">
        <f t="shared" si="118"/>
        <v/>
      </c>
      <c r="L727" s="36" t="str">
        <f t="shared" si="119"/>
        <v/>
      </c>
    </row>
    <row r="728" spans="1:12" x14ac:dyDescent="0.3">
      <c r="A728" s="21" t="str">
        <f t="shared" si="110"/>
        <v/>
      </c>
      <c r="B728" s="21" t="str">
        <f t="shared" si="111"/>
        <v/>
      </c>
      <c r="C728" s="35" t="str">
        <f t="shared" si="112"/>
        <v/>
      </c>
      <c r="D728" s="21" t="str">
        <f>IF($A728="","",IF(COUNTIF(KEVList,$A728)&gt;0,"Y",IF(ISNUMBER(MATCH(UPPER(IFERROR(INDEX(ImpData,ROW()-1,MATCH(Map_KEV,ImpHdr,0))&amp;"","")),{"Y","YES","TRUE","1"},0)),"Y","N")))</f>
        <v/>
      </c>
      <c r="E728" s="21" t="str">
        <f>IF($A728="","",IF(ISNUMBER(MATCH(UPPER(IFERROR(INDEX(ImpData,ROW()-1,MATCH(Map_Expl,ImpHdr,0))&amp;"","")),{"Y","YES","TRUE","1"},0)),"Y","N"))</f>
        <v/>
      </c>
      <c r="F728" s="21" t="str">
        <f t="shared" si="113"/>
        <v/>
      </c>
      <c r="G728" s="21" t="str">
        <f t="shared" si="114"/>
        <v/>
      </c>
      <c r="H728" s="21" t="str">
        <f t="shared" si="115"/>
        <v/>
      </c>
      <c r="I728" s="25" t="str">
        <f t="shared" si="116"/>
        <v/>
      </c>
      <c r="J728" s="25" t="str">
        <f t="shared" si="117"/>
        <v/>
      </c>
      <c r="K728" s="21" t="str">
        <f t="shared" si="118"/>
        <v/>
      </c>
      <c r="L728" s="36" t="str">
        <f t="shared" si="119"/>
        <v/>
      </c>
    </row>
    <row r="729" spans="1:12" x14ac:dyDescent="0.3">
      <c r="A729" s="21" t="str">
        <f t="shared" si="110"/>
        <v/>
      </c>
      <c r="B729" s="21" t="str">
        <f t="shared" si="111"/>
        <v/>
      </c>
      <c r="C729" s="35" t="str">
        <f t="shared" si="112"/>
        <v/>
      </c>
      <c r="D729" s="21" t="str">
        <f>IF($A729="","",IF(COUNTIF(KEVList,$A729)&gt;0,"Y",IF(ISNUMBER(MATCH(UPPER(IFERROR(INDEX(ImpData,ROW()-1,MATCH(Map_KEV,ImpHdr,0))&amp;"","")),{"Y","YES","TRUE","1"},0)),"Y","N")))</f>
        <v/>
      </c>
      <c r="E729" s="21" t="str">
        <f>IF($A729="","",IF(ISNUMBER(MATCH(UPPER(IFERROR(INDEX(ImpData,ROW()-1,MATCH(Map_Expl,ImpHdr,0))&amp;"","")),{"Y","YES","TRUE","1"},0)),"Y","N"))</f>
        <v/>
      </c>
      <c r="F729" s="21" t="str">
        <f t="shared" si="113"/>
        <v/>
      </c>
      <c r="G729" s="21" t="str">
        <f t="shared" si="114"/>
        <v/>
      </c>
      <c r="H729" s="21" t="str">
        <f t="shared" si="115"/>
        <v/>
      </c>
      <c r="I729" s="25" t="str">
        <f t="shared" si="116"/>
        <v/>
      </c>
      <c r="J729" s="25" t="str">
        <f t="shared" si="117"/>
        <v/>
      </c>
      <c r="K729" s="21" t="str">
        <f t="shared" si="118"/>
        <v/>
      </c>
      <c r="L729" s="36" t="str">
        <f t="shared" si="119"/>
        <v/>
      </c>
    </row>
    <row r="730" spans="1:12" x14ac:dyDescent="0.3">
      <c r="A730" s="21" t="str">
        <f t="shared" si="110"/>
        <v/>
      </c>
      <c r="B730" s="21" t="str">
        <f t="shared" si="111"/>
        <v/>
      </c>
      <c r="C730" s="35" t="str">
        <f t="shared" si="112"/>
        <v/>
      </c>
      <c r="D730" s="21" t="str">
        <f>IF($A730="","",IF(COUNTIF(KEVList,$A730)&gt;0,"Y",IF(ISNUMBER(MATCH(UPPER(IFERROR(INDEX(ImpData,ROW()-1,MATCH(Map_KEV,ImpHdr,0))&amp;"","")),{"Y","YES","TRUE","1"},0)),"Y","N")))</f>
        <v/>
      </c>
      <c r="E730" s="21" t="str">
        <f>IF($A730="","",IF(ISNUMBER(MATCH(UPPER(IFERROR(INDEX(ImpData,ROW()-1,MATCH(Map_Expl,ImpHdr,0))&amp;"","")),{"Y","YES","TRUE","1"},0)),"Y","N"))</f>
        <v/>
      </c>
      <c r="F730" s="21" t="str">
        <f t="shared" si="113"/>
        <v/>
      </c>
      <c r="G730" s="21" t="str">
        <f t="shared" si="114"/>
        <v/>
      </c>
      <c r="H730" s="21" t="str">
        <f t="shared" si="115"/>
        <v/>
      </c>
      <c r="I730" s="25" t="str">
        <f t="shared" si="116"/>
        <v/>
      </c>
      <c r="J730" s="25" t="str">
        <f t="shared" si="117"/>
        <v/>
      </c>
      <c r="K730" s="21" t="str">
        <f t="shared" si="118"/>
        <v/>
      </c>
      <c r="L730" s="36" t="str">
        <f t="shared" si="119"/>
        <v/>
      </c>
    </row>
    <row r="731" spans="1:12" x14ac:dyDescent="0.3">
      <c r="A731" s="21" t="str">
        <f t="shared" si="110"/>
        <v/>
      </c>
      <c r="B731" s="21" t="str">
        <f t="shared" si="111"/>
        <v/>
      </c>
      <c r="C731" s="35" t="str">
        <f t="shared" si="112"/>
        <v/>
      </c>
      <c r="D731" s="21" t="str">
        <f>IF($A731="","",IF(COUNTIF(KEVList,$A731)&gt;0,"Y",IF(ISNUMBER(MATCH(UPPER(IFERROR(INDEX(ImpData,ROW()-1,MATCH(Map_KEV,ImpHdr,0))&amp;"","")),{"Y","YES","TRUE","1"},0)),"Y","N")))</f>
        <v/>
      </c>
      <c r="E731" s="21" t="str">
        <f>IF($A731="","",IF(ISNUMBER(MATCH(UPPER(IFERROR(INDEX(ImpData,ROW()-1,MATCH(Map_Expl,ImpHdr,0))&amp;"","")),{"Y","YES","TRUE","1"},0)),"Y","N"))</f>
        <v/>
      </c>
      <c r="F731" s="21" t="str">
        <f t="shared" si="113"/>
        <v/>
      </c>
      <c r="G731" s="21" t="str">
        <f t="shared" si="114"/>
        <v/>
      </c>
      <c r="H731" s="21" t="str">
        <f t="shared" si="115"/>
        <v/>
      </c>
      <c r="I731" s="25" t="str">
        <f t="shared" si="116"/>
        <v/>
      </c>
      <c r="J731" s="25" t="str">
        <f t="shared" si="117"/>
        <v/>
      </c>
      <c r="K731" s="21" t="str">
        <f t="shared" si="118"/>
        <v/>
      </c>
      <c r="L731" s="36" t="str">
        <f t="shared" si="119"/>
        <v/>
      </c>
    </row>
    <row r="732" spans="1:12" x14ac:dyDescent="0.3">
      <c r="A732" s="21" t="str">
        <f t="shared" si="110"/>
        <v/>
      </c>
      <c r="B732" s="21" t="str">
        <f t="shared" si="111"/>
        <v/>
      </c>
      <c r="C732" s="35" t="str">
        <f t="shared" si="112"/>
        <v/>
      </c>
      <c r="D732" s="21" t="str">
        <f>IF($A732="","",IF(COUNTIF(KEVList,$A732)&gt;0,"Y",IF(ISNUMBER(MATCH(UPPER(IFERROR(INDEX(ImpData,ROW()-1,MATCH(Map_KEV,ImpHdr,0))&amp;"","")),{"Y","YES","TRUE","1"},0)),"Y","N")))</f>
        <v/>
      </c>
      <c r="E732" s="21" t="str">
        <f>IF($A732="","",IF(ISNUMBER(MATCH(UPPER(IFERROR(INDEX(ImpData,ROW()-1,MATCH(Map_Expl,ImpHdr,0))&amp;"","")),{"Y","YES","TRUE","1"},0)),"Y","N"))</f>
        <v/>
      </c>
      <c r="F732" s="21" t="str">
        <f t="shared" si="113"/>
        <v/>
      </c>
      <c r="G732" s="21" t="str">
        <f t="shared" si="114"/>
        <v/>
      </c>
      <c r="H732" s="21" t="str">
        <f t="shared" si="115"/>
        <v/>
      </c>
      <c r="I732" s="25" t="str">
        <f t="shared" si="116"/>
        <v/>
      </c>
      <c r="J732" s="25" t="str">
        <f t="shared" si="117"/>
        <v/>
      </c>
      <c r="K732" s="21" t="str">
        <f t="shared" si="118"/>
        <v/>
      </c>
      <c r="L732" s="36" t="str">
        <f t="shared" si="119"/>
        <v/>
      </c>
    </row>
    <row r="733" spans="1:12" x14ac:dyDescent="0.3">
      <c r="A733" s="21" t="str">
        <f t="shared" si="110"/>
        <v/>
      </c>
      <c r="B733" s="21" t="str">
        <f t="shared" si="111"/>
        <v/>
      </c>
      <c r="C733" s="35" t="str">
        <f t="shared" si="112"/>
        <v/>
      </c>
      <c r="D733" s="21" t="str">
        <f>IF($A733="","",IF(COUNTIF(KEVList,$A733)&gt;0,"Y",IF(ISNUMBER(MATCH(UPPER(IFERROR(INDEX(ImpData,ROW()-1,MATCH(Map_KEV,ImpHdr,0))&amp;"","")),{"Y","YES","TRUE","1"},0)),"Y","N")))</f>
        <v/>
      </c>
      <c r="E733" s="21" t="str">
        <f>IF($A733="","",IF(ISNUMBER(MATCH(UPPER(IFERROR(INDEX(ImpData,ROW()-1,MATCH(Map_Expl,ImpHdr,0))&amp;"","")),{"Y","YES","TRUE","1"},0)),"Y","N"))</f>
        <v/>
      </c>
      <c r="F733" s="21" t="str">
        <f t="shared" si="113"/>
        <v/>
      </c>
      <c r="G733" s="21" t="str">
        <f t="shared" si="114"/>
        <v/>
      </c>
      <c r="H733" s="21" t="str">
        <f t="shared" si="115"/>
        <v/>
      </c>
      <c r="I733" s="25" t="str">
        <f t="shared" si="116"/>
        <v/>
      </c>
      <c r="J733" s="25" t="str">
        <f t="shared" si="117"/>
        <v/>
      </c>
      <c r="K733" s="21" t="str">
        <f t="shared" si="118"/>
        <v/>
      </c>
      <c r="L733" s="36" t="str">
        <f t="shared" si="119"/>
        <v/>
      </c>
    </row>
    <row r="734" spans="1:12" x14ac:dyDescent="0.3">
      <c r="A734" s="21" t="str">
        <f t="shared" si="110"/>
        <v/>
      </c>
      <c r="B734" s="21" t="str">
        <f t="shared" si="111"/>
        <v/>
      </c>
      <c r="C734" s="35" t="str">
        <f t="shared" si="112"/>
        <v/>
      </c>
      <c r="D734" s="21" t="str">
        <f>IF($A734="","",IF(COUNTIF(KEVList,$A734)&gt;0,"Y",IF(ISNUMBER(MATCH(UPPER(IFERROR(INDEX(ImpData,ROW()-1,MATCH(Map_KEV,ImpHdr,0))&amp;"","")),{"Y","YES","TRUE","1"},0)),"Y","N")))</f>
        <v/>
      </c>
      <c r="E734" s="21" t="str">
        <f>IF($A734="","",IF(ISNUMBER(MATCH(UPPER(IFERROR(INDEX(ImpData,ROW()-1,MATCH(Map_Expl,ImpHdr,0))&amp;"","")),{"Y","YES","TRUE","1"},0)),"Y","N"))</f>
        <v/>
      </c>
      <c r="F734" s="21" t="str">
        <f t="shared" si="113"/>
        <v/>
      </c>
      <c r="G734" s="21" t="str">
        <f t="shared" si="114"/>
        <v/>
      </c>
      <c r="H734" s="21" t="str">
        <f t="shared" si="115"/>
        <v/>
      </c>
      <c r="I734" s="25" t="str">
        <f t="shared" si="116"/>
        <v/>
      </c>
      <c r="J734" s="25" t="str">
        <f t="shared" si="117"/>
        <v/>
      </c>
      <c r="K734" s="21" t="str">
        <f t="shared" si="118"/>
        <v/>
      </c>
      <c r="L734" s="36" t="str">
        <f t="shared" si="119"/>
        <v/>
      </c>
    </row>
    <row r="735" spans="1:12" x14ac:dyDescent="0.3">
      <c r="A735" s="21" t="str">
        <f t="shared" si="110"/>
        <v/>
      </c>
      <c r="B735" s="21" t="str">
        <f t="shared" si="111"/>
        <v/>
      </c>
      <c r="C735" s="35" t="str">
        <f t="shared" si="112"/>
        <v/>
      </c>
      <c r="D735" s="21" t="str">
        <f>IF($A735="","",IF(COUNTIF(KEVList,$A735)&gt;0,"Y",IF(ISNUMBER(MATCH(UPPER(IFERROR(INDEX(ImpData,ROW()-1,MATCH(Map_KEV,ImpHdr,0))&amp;"","")),{"Y","YES","TRUE","1"},0)),"Y","N")))</f>
        <v/>
      </c>
      <c r="E735" s="21" t="str">
        <f>IF($A735="","",IF(ISNUMBER(MATCH(UPPER(IFERROR(INDEX(ImpData,ROW()-1,MATCH(Map_Expl,ImpHdr,0))&amp;"","")),{"Y","YES","TRUE","1"},0)),"Y","N"))</f>
        <v/>
      </c>
      <c r="F735" s="21" t="str">
        <f t="shared" si="113"/>
        <v/>
      </c>
      <c r="G735" s="21" t="str">
        <f t="shared" si="114"/>
        <v/>
      </c>
      <c r="H735" s="21" t="str">
        <f t="shared" si="115"/>
        <v/>
      </c>
      <c r="I735" s="25" t="str">
        <f t="shared" si="116"/>
        <v/>
      </c>
      <c r="J735" s="25" t="str">
        <f t="shared" si="117"/>
        <v/>
      </c>
      <c r="K735" s="21" t="str">
        <f t="shared" si="118"/>
        <v/>
      </c>
      <c r="L735" s="36" t="str">
        <f t="shared" si="119"/>
        <v/>
      </c>
    </row>
    <row r="736" spans="1:12" x14ac:dyDescent="0.3">
      <c r="A736" s="21" t="str">
        <f t="shared" si="110"/>
        <v/>
      </c>
      <c r="B736" s="21" t="str">
        <f t="shared" si="111"/>
        <v/>
      </c>
      <c r="C736" s="35" t="str">
        <f t="shared" si="112"/>
        <v/>
      </c>
      <c r="D736" s="21" t="str">
        <f>IF($A736="","",IF(COUNTIF(KEVList,$A736)&gt;0,"Y",IF(ISNUMBER(MATCH(UPPER(IFERROR(INDEX(ImpData,ROW()-1,MATCH(Map_KEV,ImpHdr,0))&amp;"","")),{"Y","YES","TRUE","1"},0)),"Y","N")))</f>
        <v/>
      </c>
      <c r="E736" s="21" t="str">
        <f>IF($A736="","",IF(ISNUMBER(MATCH(UPPER(IFERROR(INDEX(ImpData,ROW()-1,MATCH(Map_Expl,ImpHdr,0))&amp;"","")),{"Y","YES","TRUE","1"},0)),"Y","N"))</f>
        <v/>
      </c>
      <c r="F736" s="21" t="str">
        <f t="shared" si="113"/>
        <v/>
      </c>
      <c r="G736" s="21" t="str">
        <f t="shared" si="114"/>
        <v/>
      </c>
      <c r="H736" s="21" t="str">
        <f t="shared" si="115"/>
        <v/>
      </c>
      <c r="I736" s="25" t="str">
        <f t="shared" si="116"/>
        <v/>
      </c>
      <c r="J736" s="25" t="str">
        <f t="shared" si="117"/>
        <v/>
      </c>
      <c r="K736" s="21" t="str">
        <f t="shared" si="118"/>
        <v/>
      </c>
      <c r="L736" s="36" t="str">
        <f t="shared" si="119"/>
        <v/>
      </c>
    </row>
    <row r="737" spans="1:12" x14ac:dyDescent="0.3">
      <c r="A737" s="21" t="str">
        <f t="shared" si="110"/>
        <v/>
      </c>
      <c r="B737" s="21" t="str">
        <f t="shared" si="111"/>
        <v/>
      </c>
      <c r="C737" s="35" t="str">
        <f t="shared" si="112"/>
        <v/>
      </c>
      <c r="D737" s="21" t="str">
        <f>IF($A737="","",IF(COUNTIF(KEVList,$A737)&gt;0,"Y",IF(ISNUMBER(MATCH(UPPER(IFERROR(INDEX(ImpData,ROW()-1,MATCH(Map_KEV,ImpHdr,0))&amp;"","")),{"Y","YES","TRUE","1"},0)),"Y","N")))</f>
        <v/>
      </c>
      <c r="E737" s="21" t="str">
        <f>IF($A737="","",IF(ISNUMBER(MATCH(UPPER(IFERROR(INDEX(ImpData,ROW()-1,MATCH(Map_Expl,ImpHdr,0))&amp;"","")),{"Y","YES","TRUE","1"},0)),"Y","N"))</f>
        <v/>
      </c>
      <c r="F737" s="21" t="str">
        <f t="shared" si="113"/>
        <v/>
      </c>
      <c r="G737" s="21" t="str">
        <f t="shared" si="114"/>
        <v/>
      </c>
      <c r="H737" s="21" t="str">
        <f t="shared" si="115"/>
        <v/>
      </c>
      <c r="I737" s="25" t="str">
        <f t="shared" si="116"/>
        <v/>
      </c>
      <c r="J737" s="25" t="str">
        <f t="shared" si="117"/>
        <v/>
      </c>
      <c r="K737" s="21" t="str">
        <f t="shared" si="118"/>
        <v/>
      </c>
      <c r="L737" s="36" t="str">
        <f t="shared" si="119"/>
        <v/>
      </c>
    </row>
    <row r="738" spans="1:12" x14ac:dyDescent="0.3">
      <c r="A738" s="21" t="str">
        <f t="shared" si="110"/>
        <v/>
      </c>
      <c r="B738" s="21" t="str">
        <f t="shared" si="111"/>
        <v/>
      </c>
      <c r="C738" s="35" t="str">
        <f t="shared" si="112"/>
        <v/>
      </c>
      <c r="D738" s="21" t="str">
        <f>IF($A738="","",IF(COUNTIF(KEVList,$A738)&gt;0,"Y",IF(ISNUMBER(MATCH(UPPER(IFERROR(INDEX(ImpData,ROW()-1,MATCH(Map_KEV,ImpHdr,0))&amp;"","")),{"Y","YES","TRUE","1"},0)),"Y","N")))</f>
        <v/>
      </c>
      <c r="E738" s="21" t="str">
        <f>IF($A738="","",IF(ISNUMBER(MATCH(UPPER(IFERROR(INDEX(ImpData,ROW()-1,MATCH(Map_Expl,ImpHdr,0))&amp;"","")),{"Y","YES","TRUE","1"},0)),"Y","N"))</f>
        <v/>
      </c>
      <c r="F738" s="21" t="str">
        <f t="shared" si="113"/>
        <v/>
      </c>
      <c r="G738" s="21" t="str">
        <f t="shared" si="114"/>
        <v/>
      </c>
      <c r="H738" s="21" t="str">
        <f t="shared" si="115"/>
        <v/>
      </c>
      <c r="I738" s="25" t="str">
        <f t="shared" si="116"/>
        <v/>
      </c>
      <c r="J738" s="25" t="str">
        <f t="shared" si="117"/>
        <v/>
      </c>
      <c r="K738" s="21" t="str">
        <f t="shared" si="118"/>
        <v/>
      </c>
      <c r="L738" s="36" t="str">
        <f t="shared" si="119"/>
        <v/>
      </c>
    </row>
    <row r="739" spans="1:12" x14ac:dyDescent="0.3">
      <c r="A739" s="21" t="str">
        <f t="shared" si="110"/>
        <v/>
      </c>
      <c r="B739" s="21" t="str">
        <f t="shared" si="111"/>
        <v/>
      </c>
      <c r="C739" s="35" t="str">
        <f t="shared" si="112"/>
        <v/>
      </c>
      <c r="D739" s="21" t="str">
        <f>IF($A739="","",IF(COUNTIF(KEVList,$A739)&gt;0,"Y",IF(ISNUMBER(MATCH(UPPER(IFERROR(INDEX(ImpData,ROW()-1,MATCH(Map_KEV,ImpHdr,0))&amp;"","")),{"Y","YES","TRUE","1"},0)),"Y","N")))</f>
        <v/>
      </c>
      <c r="E739" s="21" t="str">
        <f>IF($A739="","",IF(ISNUMBER(MATCH(UPPER(IFERROR(INDEX(ImpData,ROW()-1,MATCH(Map_Expl,ImpHdr,0))&amp;"","")),{"Y","YES","TRUE","1"},0)),"Y","N"))</f>
        <v/>
      </c>
      <c r="F739" s="21" t="str">
        <f t="shared" si="113"/>
        <v/>
      </c>
      <c r="G739" s="21" t="str">
        <f t="shared" si="114"/>
        <v/>
      </c>
      <c r="H739" s="21" t="str">
        <f t="shared" si="115"/>
        <v/>
      </c>
      <c r="I739" s="25" t="str">
        <f t="shared" si="116"/>
        <v/>
      </c>
      <c r="J739" s="25" t="str">
        <f t="shared" si="117"/>
        <v/>
      </c>
      <c r="K739" s="21" t="str">
        <f t="shared" si="118"/>
        <v/>
      </c>
      <c r="L739" s="36" t="str">
        <f t="shared" si="119"/>
        <v/>
      </c>
    </row>
    <row r="740" spans="1:12" x14ac:dyDescent="0.3">
      <c r="A740" s="21" t="str">
        <f t="shared" si="110"/>
        <v/>
      </c>
      <c r="B740" s="21" t="str">
        <f t="shared" si="111"/>
        <v/>
      </c>
      <c r="C740" s="35" t="str">
        <f t="shared" si="112"/>
        <v/>
      </c>
      <c r="D740" s="21" t="str">
        <f>IF($A740="","",IF(COUNTIF(KEVList,$A740)&gt;0,"Y",IF(ISNUMBER(MATCH(UPPER(IFERROR(INDEX(ImpData,ROW()-1,MATCH(Map_KEV,ImpHdr,0))&amp;"","")),{"Y","YES","TRUE","1"},0)),"Y","N")))</f>
        <v/>
      </c>
      <c r="E740" s="21" t="str">
        <f>IF($A740="","",IF(ISNUMBER(MATCH(UPPER(IFERROR(INDEX(ImpData,ROW()-1,MATCH(Map_Expl,ImpHdr,0))&amp;"","")),{"Y","YES","TRUE","1"},0)),"Y","N"))</f>
        <v/>
      </c>
      <c r="F740" s="21" t="str">
        <f t="shared" si="113"/>
        <v/>
      </c>
      <c r="G740" s="21" t="str">
        <f t="shared" si="114"/>
        <v/>
      </c>
      <c r="H740" s="21" t="str">
        <f t="shared" si="115"/>
        <v/>
      </c>
      <c r="I740" s="25" t="str">
        <f t="shared" si="116"/>
        <v/>
      </c>
      <c r="J740" s="25" t="str">
        <f t="shared" si="117"/>
        <v/>
      </c>
      <c r="K740" s="21" t="str">
        <f t="shared" si="118"/>
        <v/>
      </c>
      <c r="L740" s="36" t="str">
        <f t="shared" si="119"/>
        <v/>
      </c>
    </row>
    <row r="741" spans="1:12" x14ac:dyDescent="0.3">
      <c r="A741" s="21" t="str">
        <f t="shared" si="110"/>
        <v/>
      </c>
      <c r="B741" s="21" t="str">
        <f t="shared" si="111"/>
        <v/>
      </c>
      <c r="C741" s="35" t="str">
        <f t="shared" si="112"/>
        <v/>
      </c>
      <c r="D741" s="21" t="str">
        <f>IF($A741="","",IF(COUNTIF(KEVList,$A741)&gt;0,"Y",IF(ISNUMBER(MATCH(UPPER(IFERROR(INDEX(ImpData,ROW()-1,MATCH(Map_KEV,ImpHdr,0))&amp;"","")),{"Y","YES","TRUE","1"},0)),"Y","N")))</f>
        <v/>
      </c>
      <c r="E741" s="21" t="str">
        <f>IF($A741="","",IF(ISNUMBER(MATCH(UPPER(IFERROR(INDEX(ImpData,ROW()-1,MATCH(Map_Expl,ImpHdr,0))&amp;"","")),{"Y","YES","TRUE","1"},0)),"Y","N"))</f>
        <v/>
      </c>
      <c r="F741" s="21" t="str">
        <f t="shared" si="113"/>
        <v/>
      </c>
      <c r="G741" s="21" t="str">
        <f t="shared" si="114"/>
        <v/>
      </c>
      <c r="H741" s="21" t="str">
        <f t="shared" si="115"/>
        <v/>
      </c>
      <c r="I741" s="25" t="str">
        <f t="shared" si="116"/>
        <v/>
      </c>
      <c r="J741" s="25" t="str">
        <f t="shared" si="117"/>
        <v/>
      </c>
      <c r="K741" s="21" t="str">
        <f t="shared" si="118"/>
        <v/>
      </c>
      <c r="L741" s="36" t="str">
        <f t="shared" si="119"/>
        <v/>
      </c>
    </row>
    <row r="742" spans="1:12" x14ac:dyDescent="0.3">
      <c r="A742" s="21" t="str">
        <f t="shared" si="110"/>
        <v/>
      </c>
      <c r="B742" s="21" t="str">
        <f t="shared" si="111"/>
        <v/>
      </c>
      <c r="C742" s="35" t="str">
        <f t="shared" si="112"/>
        <v/>
      </c>
      <c r="D742" s="21" t="str">
        <f>IF($A742="","",IF(COUNTIF(KEVList,$A742)&gt;0,"Y",IF(ISNUMBER(MATCH(UPPER(IFERROR(INDEX(ImpData,ROW()-1,MATCH(Map_KEV,ImpHdr,0))&amp;"","")),{"Y","YES","TRUE","1"},0)),"Y","N")))</f>
        <v/>
      </c>
      <c r="E742" s="21" t="str">
        <f>IF($A742="","",IF(ISNUMBER(MATCH(UPPER(IFERROR(INDEX(ImpData,ROW()-1,MATCH(Map_Expl,ImpHdr,0))&amp;"","")),{"Y","YES","TRUE","1"},0)),"Y","N"))</f>
        <v/>
      </c>
      <c r="F742" s="21" t="str">
        <f t="shared" si="113"/>
        <v/>
      </c>
      <c r="G742" s="21" t="str">
        <f t="shared" si="114"/>
        <v/>
      </c>
      <c r="H742" s="21" t="str">
        <f t="shared" si="115"/>
        <v/>
      </c>
      <c r="I742" s="25" t="str">
        <f t="shared" si="116"/>
        <v/>
      </c>
      <c r="J742" s="25" t="str">
        <f t="shared" si="117"/>
        <v/>
      </c>
      <c r="K742" s="21" t="str">
        <f t="shared" si="118"/>
        <v/>
      </c>
      <c r="L742" s="36" t="str">
        <f t="shared" si="119"/>
        <v/>
      </c>
    </row>
    <row r="743" spans="1:12" x14ac:dyDescent="0.3">
      <c r="A743" s="21" t="str">
        <f t="shared" si="110"/>
        <v/>
      </c>
      <c r="B743" s="21" t="str">
        <f t="shared" si="111"/>
        <v/>
      </c>
      <c r="C743" s="35" t="str">
        <f t="shared" si="112"/>
        <v/>
      </c>
      <c r="D743" s="21" t="str">
        <f>IF($A743="","",IF(COUNTIF(KEVList,$A743)&gt;0,"Y",IF(ISNUMBER(MATCH(UPPER(IFERROR(INDEX(ImpData,ROW()-1,MATCH(Map_KEV,ImpHdr,0))&amp;"","")),{"Y","YES","TRUE","1"},0)),"Y","N")))</f>
        <v/>
      </c>
      <c r="E743" s="21" t="str">
        <f>IF($A743="","",IF(ISNUMBER(MATCH(UPPER(IFERROR(INDEX(ImpData,ROW()-1,MATCH(Map_Expl,ImpHdr,0))&amp;"","")),{"Y","YES","TRUE","1"},0)),"Y","N"))</f>
        <v/>
      </c>
      <c r="F743" s="21" t="str">
        <f t="shared" si="113"/>
        <v/>
      </c>
      <c r="G743" s="21" t="str">
        <f t="shared" si="114"/>
        <v/>
      </c>
      <c r="H743" s="21" t="str">
        <f t="shared" si="115"/>
        <v/>
      </c>
      <c r="I743" s="25" t="str">
        <f t="shared" si="116"/>
        <v/>
      </c>
      <c r="J743" s="25" t="str">
        <f t="shared" si="117"/>
        <v/>
      </c>
      <c r="K743" s="21" t="str">
        <f t="shared" si="118"/>
        <v/>
      </c>
      <c r="L743" s="36" t="str">
        <f t="shared" si="119"/>
        <v/>
      </c>
    </row>
    <row r="744" spans="1:12" x14ac:dyDescent="0.3">
      <c r="A744" s="21" t="str">
        <f t="shared" si="110"/>
        <v/>
      </c>
      <c r="B744" s="21" t="str">
        <f t="shared" si="111"/>
        <v/>
      </c>
      <c r="C744" s="35" t="str">
        <f t="shared" si="112"/>
        <v/>
      </c>
      <c r="D744" s="21" t="str">
        <f>IF($A744="","",IF(COUNTIF(KEVList,$A744)&gt;0,"Y",IF(ISNUMBER(MATCH(UPPER(IFERROR(INDEX(ImpData,ROW()-1,MATCH(Map_KEV,ImpHdr,0))&amp;"","")),{"Y","YES","TRUE","1"},0)),"Y","N")))</f>
        <v/>
      </c>
      <c r="E744" s="21" t="str">
        <f>IF($A744="","",IF(ISNUMBER(MATCH(UPPER(IFERROR(INDEX(ImpData,ROW()-1,MATCH(Map_Expl,ImpHdr,0))&amp;"","")),{"Y","YES","TRUE","1"},0)),"Y","N"))</f>
        <v/>
      </c>
      <c r="F744" s="21" t="str">
        <f t="shared" si="113"/>
        <v/>
      </c>
      <c r="G744" s="21" t="str">
        <f t="shared" si="114"/>
        <v/>
      </c>
      <c r="H744" s="21" t="str">
        <f t="shared" si="115"/>
        <v/>
      </c>
      <c r="I744" s="25" t="str">
        <f t="shared" si="116"/>
        <v/>
      </c>
      <c r="J744" s="25" t="str">
        <f t="shared" si="117"/>
        <v/>
      </c>
      <c r="K744" s="21" t="str">
        <f t="shared" si="118"/>
        <v/>
      </c>
      <c r="L744" s="36" t="str">
        <f t="shared" si="119"/>
        <v/>
      </c>
    </row>
    <row r="745" spans="1:12" x14ac:dyDescent="0.3">
      <c r="A745" s="21" t="str">
        <f t="shared" si="110"/>
        <v/>
      </c>
      <c r="B745" s="21" t="str">
        <f t="shared" si="111"/>
        <v/>
      </c>
      <c r="C745" s="35" t="str">
        <f t="shared" si="112"/>
        <v/>
      </c>
      <c r="D745" s="21" t="str">
        <f>IF($A745="","",IF(COUNTIF(KEVList,$A745)&gt;0,"Y",IF(ISNUMBER(MATCH(UPPER(IFERROR(INDEX(ImpData,ROW()-1,MATCH(Map_KEV,ImpHdr,0))&amp;"","")),{"Y","YES","TRUE","1"},0)),"Y","N")))</f>
        <v/>
      </c>
      <c r="E745" s="21" t="str">
        <f>IF($A745="","",IF(ISNUMBER(MATCH(UPPER(IFERROR(INDEX(ImpData,ROW()-1,MATCH(Map_Expl,ImpHdr,0))&amp;"","")),{"Y","YES","TRUE","1"},0)),"Y","N"))</f>
        <v/>
      </c>
      <c r="F745" s="21" t="str">
        <f t="shared" si="113"/>
        <v/>
      </c>
      <c r="G745" s="21" t="str">
        <f t="shared" si="114"/>
        <v/>
      </c>
      <c r="H745" s="21" t="str">
        <f t="shared" si="115"/>
        <v/>
      </c>
      <c r="I745" s="25" t="str">
        <f t="shared" si="116"/>
        <v/>
      </c>
      <c r="J745" s="25" t="str">
        <f t="shared" si="117"/>
        <v/>
      </c>
      <c r="K745" s="21" t="str">
        <f t="shared" si="118"/>
        <v/>
      </c>
      <c r="L745" s="36" t="str">
        <f t="shared" si="119"/>
        <v/>
      </c>
    </row>
    <row r="746" spans="1:12" x14ac:dyDescent="0.3">
      <c r="A746" s="21" t="str">
        <f t="shared" si="110"/>
        <v/>
      </c>
      <c r="B746" s="21" t="str">
        <f t="shared" si="111"/>
        <v/>
      </c>
      <c r="C746" s="35" t="str">
        <f t="shared" si="112"/>
        <v/>
      </c>
      <c r="D746" s="21" t="str">
        <f>IF($A746="","",IF(COUNTIF(KEVList,$A746)&gt;0,"Y",IF(ISNUMBER(MATCH(UPPER(IFERROR(INDEX(ImpData,ROW()-1,MATCH(Map_KEV,ImpHdr,0))&amp;"","")),{"Y","YES","TRUE","1"},0)),"Y","N")))</f>
        <v/>
      </c>
      <c r="E746" s="21" t="str">
        <f>IF($A746="","",IF(ISNUMBER(MATCH(UPPER(IFERROR(INDEX(ImpData,ROW()-1,MATCH(Map_Expl,ImpHdr,0))&amp;"","")),{"Y","YES","TRUE","1"},0)),"Y","N"))</f>
        <v/>
      </c>
      <c r="F746" s="21" t="str">
        <f t="shared" si="113"/>
        <v/>
      </c>
      <c r="G746" s="21" t="str">
        <f t="shared" si="114"/>
        <v/>
      </c>
      <c r="H746" s="21" t="str">
        <f t="shared" si="115"/>
        <v/>
      </c>
      <c r="I746" s="25" t="str">
        <f t="shared" si="116"/>
        <v/>
      </c>
      <c r="J746" s="25" t="str">
        <f t="shared" si="117"/>
        <v/>
      </c>
      <c r="K746" s="21" t="str">
        <f t="shared" si="118"/>
        <v/>
      </c>
      <c r="L746" s="36" t="str">
        <f t="shared" si="119"/>
        <v/>
      </c>
    </row>
    <row r="747" spans="1:12" x14ac:dyDescent="0.3">
      <c r="A747" s="21" t="str">
        <f t="shared" si="110"/>
        <v/>
      </c>
      <c r="B747" s="21" t="str">
        <f t="shared" si="111"/>
        <v/>
      </c>
      <c r="C747" s="35" t="str">
        <f t="shared" si="112"/>
        <v/>
      </c>
      <c r="D747" s="21" t="str">
        <f>IF($A747="","",IF(COUNTIF(KEVList,$A747)&gt;0,"Y",IF(ISNUMBER(MATCH(UPPER(IFERROR(INDEX(ImpData,ROW()-1,MATCH(Map_KEV,ImpHdr,0))&amp;"","")),{"Y","YES","TRUE","1"},0)),"Y","N")))</f>
        <v/>
      </c>
      <c r="E747" s="21" t="str">
        <f>IF($A747="","",IF(ISNUMBER(MATCH(UPPER(IFERROR(INDEX(ImpData,ROW()-1,MATCH(Map_Expl,ImpHdr,0))&amp;"","")),{"Y","YES","TRUE","1"},0)),"Y","N"))</f>
        <v/>
      </c>
      <c r="F747" s="21" t="str">
        <f t="shared" si="113"/>
        <v/>
      </c>
      <c r="G747" s="21" t="str">
        <f t="shared" si="114"/>
        <v/>
      </c>
      <c r="H747" s="21" t="str">
        <f t="shared" si="115"/>
        <v/>
      </c>
      <c r="I747" s="25" t="str">
        <f t="shared" si="116"/>
        <v/>
      </c>
      <c r="J747" s="25" t="str">
        <f t="shared" si="117"/>
        <v/>
      </c>
      <c r="K747" s="21" t="str">
        <f t="shared" si="118"/>
        <v/>
      </c>
      <c r="L747" s="36" t="str">
        <f t="shared" si="119"/>
        <v/>
      </c>
    </row>
    <row r="748" spans="1:12" x14ac:dyDescent="0.3">
      <c r="A748" s="21" t="str">
        <f t="shared" si="110"/>
        <v/>
      </c>
      <c r="B748" s="21" t="str">
        <f t="shared" si="111"/>
        <v/>
      </c>
      <c r="C748" s="35" t="str">
        <f t="shared" si="112"/>
        <v/>
      </c>
      <c r="D748" s="21" t="str">
        <f>IF($A748="","",IF(COUNTIF(KEVList,$A748)&gt;0,"Y",IF(ISNUMBER(MATCH(UPPER(IFERROR(INDEX(ImpData,ROW()-1,MATCH(Map_KEV,ImpHdr,0))&amp;"","")),{"Y","YES","TRUE","1"},0)),"Y","N")))</f>
        <v/>
      </c>
      <c r="E748" s="21" t="str">
        <f>IF($A748="","",IF(ISNUMBER(MATCH(UPPER(IFERROR(INDEX(ImpData,ROW()-1,MATCH(Map_Expl,ImpHdr,0))&amp;"","")),{"Y","YES","TRUE","1"},0)),"Y","N"))</f>
        <v/>
      </c>
      <c r="F748" s="21" t="str">
        <f t="shared" si="113"/>
        <v/>
      </c>
      <c r="G748" s="21" t="str">
        <f t="shared" si="114"/>
        <v/>
      </c>
      <c r="H748" s="21" t="str">
        <f t="shared" si="115"/>
        <v/>
      </c>
      <c r="I748" s="25" t="str">
        <f t="shared" si="116"/>
        <v/>
      </c>
      <c r="J748" s="25" t="str">
        <f t="shared" si="117"/>
        <v/>
      </c>
      <c r="K748" s="21" t="str">
        <f t="shared" si="118"/>
        <v/>
      </c>
      <c r="L748" s="36" t="str">
        <f t="shared" si="119"/>
        <v/>
      </c>
    </row>
    <row r="749" spans="1:12" x14ac:dyDescent="0.3">
      <c r="A749" s="21" t="str">
        <f t="shared" si="110"/>
        <v/>
      </c>
      <c r="B749" s="21" t="str">
        <f t="shared" si="111"/>
        <v/>
      </c>
      <c r="C749" s="35" t="str">
        <f t="shared" si="112"/>
        <v/>
      </c>
      <c r="D749" s="21" t="str">
        <f>IF($A749="","",IF(COUNTIF(KEVList,$A749)&gt;0,"Y",IF(ISNUMBER(MATCH(UPPER(IFERROR(INDEX(ImpData,ROW()-1,MATCH(Map_KEV,ImpHdr,0))&amp;"","")),{"Y","YES","TRUE","1"},0)),"Y","N")))</f>
        <v/>
      </c>
      <c r="E749" s="21" t="str">
        <f>IF($A749="","",IF(ISNUMBER(MATCH(UPPER(IFERROR(INDEX(ImpData,ROW()-1,MATCH(Map_Expl,ImpHdr,0))&amp;"","")),{"Y","YES","TRUE","1"},0)),"Y","N"))</f>
        <v/>
      </c>
      <c r="F749" s="21" t="str">
        <f t="shared" si="113"/>
        <v/>
      </c>
      <c r="G749" s="21" t="str">
        <f t="shared" si="114"/>
        <v/>
      </c>
      <c r="H749" s="21" t="str">
        <f t="shared" si="115"/>
        <v/>
      </c>
      <c r="I749" s="25" t="str">
        <f t="shared" si="116"/>
        <v/>
      </c>
      <c r="J749" s="25" t="str">
        <f t="shared" si="117"/>
        <v/>
      </c>
      <c r="K749" s="21" t="str">
        <f t="shared" si="118"/>
        <v/>
      </c>
      <c r="L749" s="36" t="str">
        <f t="shared" si="119"/>
        <v/>
      </c>
    </row>
    <row r="750" spans="1:12" x14ac:dyDescent="0.3">
      <c r="A750" s="21" t="str">
        <f t="shared" si="110"/>
        <v/>
      </c>
      <c r="B750" s="21" t="str">
        <f t="shared" si="111"/>
        <v/>
      </c>
      <c r="C750" s="35" t="str">
        <f t="shared" si="112"/>
        <v/>
      </c>
      <c r="D750" s="21" t="str">
        <f>IF($A750="","",IF(COUNTIF(KEVList,$A750)&gt;0,"Y",IF(ISNUMBER(MATCH(UPPER(IFERROR(INDEX(ImpData,ROW()-1,MATCH(Map_KEV,ImpHdr,0))&amp;"","")),{"Y","YES","TRUE","1"},0)),"Y","N")))</f>
        <v/>
      </c>
      <c r="E750" s="21" t="str">
        <f>IF($A750="","",IF(ISNUMBER(MATCH(UPPER(IFERROR(INDEX(ImpData,ROW()-1,MATCH(Map_Expl,ImpHdr,0))&amp;"","")),{"Y","YES","TRUE","1"},0)),"Y","N"))</f>
        <v/>
      </c>
      <c r="F750" s="21" t="str">
        <f t="shared" si="113"/>
        <v/>
      </c>
      <c r="G750" s="21" t="str">
        <f t="shared" si="114"/>
        <v/>
      </c>
      <c r="H750" s="21" t="str">
        <f t="shared" si="115"/>
        <v/>
      </c>
      <c r="I750" s="25" t="str">
        <f t="shared" si="116"/>
        <v/>
      </c>
      <c r="J750" s="25" t="str">
        <f t="shared" si="117"/>
        <v/>
      </c>
      <c r="K750" s="21" t="str">
        <f t="shared" si="118"/>
        <v/>
      </c>
      <c r="L750" s="36" t="str">
        <f t="shared" si="119"/>
        <v/>
      </c>
    </row>
    <row r="751" spans="1:12" x14ac:dyDescent="0.3">
      <c r="A751" s="21" t="str">
        <f t="shared" si="110"/>
        <v/>
      </c>
      <c r="B751" s="21" t="str">
        <f t="shared" si="111"/>
        <v/>
      </c>
      <c r="C751" s="35" t="str">
        <f t="shared" si="112"/>
        <v/>
      </c>
      <c r="D751" s="21" t="str">
        <f>IF($A751="","",IF(COUNTIF(KEVList,$A751)&gt;0,"Y",IF(ISNUMBER(MATCH(UPPER(IFERROR(INDEX(ImpData,ROW()-1,MATCH(Map_KEV,ImpHdr,0))&amp;"","")),{"Y","YES","TRUE","1"},0)),"Y","N")))</f>
        <v/>
      </c>
      <c r="E751" s="21" t="str">
        <f>IF($A751="","",IF(ISNUMBER(MATCH(UPPER(IFERROR(INDEX(ImpData,ROW()-1,MATCH(Map_Expl,ImpHdr,0))&amp;"","")),{"Y","YES","TRUE","1"},0)),"Y","N"))</f>
        <v/>
      </c>
      <c r="F751" s="21" t="str">
        <f t="shared" si="113"/>
        <v/>
      </c>
      <c r="G751" s="21" t="str">
        <f t="shared" si="114"/>
        <v/>
      </c>
      <c r="H751" s="21" t="str">
        <f t="shared" si="115"/>
        <v/>
      </c>
      <c r="I751" s="25" t="str">
        <f t="shared" si="116"/>
        <v/>
      </c>
      <c r="J751" s="25" t="str">
        <f t="shared" si="117"/>
        <v/>
      </c>
      <c r="K751" s="21" t="str">
        <f t="shared" si="118"/>
        <v/>
      </c>
      <c r="L751" s="36" t="str">
        <f t="shared" si="119"/>
        <v/>
      </c>
    </row>
    <row r="752" spans="1:12" x14ac:dyDescent="0.3">
      <c r="A752" s="21" t="str">
        <f t="shared" si="110"/>
        <v/>
      </c>
      <c r="B752" s="21" t="str">
        <f t="shared" si="111"/>
        <v/>
      </c>
      <c r="C752" s="35" t="str">
        <f t="shared" si="112"/>
        <v/>
      </c>
      <c r="D752" s="21" t="str">
        <f>IF($A752="","",IF(COUNTIF(KEVList,$A752)&gt;0,"Y",IF(ISNUMBER(MATCH(UPPER(IFERROR(INDEX(ImpData,ROW()-1,MATCH(Map_KEV,ImpHdr,0))&amp;"","")),{"Y","YES","TRUE","1"},0)),"Y","N")))</f>
        <v/>
      </c>
      <c r="E752" s="21" t="str">
        <f>IF($A752="","",IF(ISNUMBER(MATCH(UPPER(IFERROR(INDEX(ImpData,ROW()-1,MATCH(Map_Expl,ImpHdr,0))&amp;"","")),{"Y","YES","TRUE","1"},0)),"Y","N"))</f>
        <v/>
      </c>
      <c r="F752" s="21" t="str">
        <f t="shared" si="113"/>
        <v/>
      </c>
      <c r="G752" s="21" t="str">
        <f t="shared" si="114"/>
        <v/>
      </c>
      <c r="H752" s="21" t="str">
        <f t="shared" si="115"/>
        <v/>
      </c>
      <c r="I752" s="25" t="str">
        <f t="shared" si="116"/>
        <v/>
      </c>
      <c r="J752" s="25" t="str">
        <f t="shared" si="117"/>
        <v/>
      </c>
      <c r="K752" s="21" t="str">
        <f t="shared" si="118"/>
        <v/>
      </c>
      <c r="L752" s="36" t="str">
        <f t="shared" si="119"/>
        <v/>
      </c>
    </row>
    <row r="753" spans="1:12" x14ac:dyDescent="0.3">
      <c r="A753" s="21" t="str">
        <f t="shared" si="110"/>
        <v/>
      </c>
      <c r="B753" s="21" t="str">
        <f t="shared" si="111"/>
        <v/>
      </c>
      <c r="C753" s="35" t="str">
        <f t="shared" si="112"/>
        <v/>
      </c>
      <c r="D753" s="21" t="str">
        <f>IF($A753="","",IF(COUNTIF(KEVList,$A753)&gt;0,"Y",IF(ISNUMBER(MATCH(UPPER(IFERROR(INDEX(ImpData,ROW()-1,MATCH(Map_KEV,ImpHdr,0))&amp;"","")),{"Y","YES","TRUE","1"},0)),"Y","N")))</f>
        <v/>
      </c>
      <c r="E753" s="21" t="str">
        <f>IF($A753="","",IF(ISNUMBER(MATCH(UPPER(IFERROR(INDEX(ImpData,ROW()-1,MATCH(Map_Expl,ImpHdr,0))&amp;"","")),{"Y","YES","TRUE","1"},0)),"Y","N"))</f>
        <v/>
      </c>
      <c r="F753" s="21" t="str">
        <f t="shared" si="113"/>
        <v/>
      </c>
      <c r="G753" s="21" t="str">
        <f t="shared" si="114"/>
        <v/>
      </c>
      <c r="H753" s="21" t="str">
        <f t="shared" si="115"/>
        <v/>
      </c>
      <c r="I753" s="25" t="str">
        <f t="shared" si="116"/>
        <v/>
      </c>
      <c r="J753" s="25" t="str">
        <f t="shared" si="117"/>
        <v/>
      </c>
      <c r="K753" s="21" t="str">
        <f t="shared" si="118"/>
        <v/>
      </c>
      <c r="L753" s="36" t="str">
        <f t="shared" si="119"/>
        <v/>
      </c>
    </row>
    <row r="754" spans="1:12" x14ac:dyDescent="0.3">
      <c r="A754" s="21" t="str">
        <f t="shared" si="110"/>
        <v/>
      </c>
      <c r="B754" s="21" t="str">
        <f t="shared" si="111"/>
        <v/>
      </c>
      <c r="C754" s="35" t="str">
        <f t="shared" si="112"/>
        <v/>
      </c>
      <c r="D754" s="21" t="str">
        <f>IF($A754="","",IF(COUNTIF(KEVList,$A754)&gt;0,"Y",IF(ISNUMBER(MATCH(UPPER(IFERROR(INDEX(ImpData,ROW()-1,MATCH(Map_KEV,ImpHdr,0))&amp;"","")),{"Y","YES","TRUE","1"},0)),"Y","N")))</f>
        <v/>
      </c>
      <c r="E754" s="21" t="str">
        <f>IF($A754="","",IF(ISNUMBER(MATCH(UPPER(IFERROR(INDEX(ImpData,ROW()-1,MATCH(Map_Expl,ImpHdr,0))&amp;"","")),{"Y","YES","TRUE","1"},0)),"Y","N"))</f>
        <v/>
      </c>
      <c r="F754" s="21" t="str">
        <f t="shared" si="113"/>
        <v/>
      </c>
      <c r="G754" s="21" t="str">
        <f t="shared" si="114"/>
        <v/>
      </c>
      <c r="H754" s="21" t="str">
        <f t="shared" si="115"/>
        <v/>
      </c>
      <c r="I754" s="25" t="str">
        <f t="shared" si="116"/>
        <v/>
      </c>
      <c r="J754" s="25" t="str">
        <f t="shared" si="117"/>
        <v/>
      </c>
      <c r="K754" s="21" t="str">
        <f t="shared" si="118"/>
        <v/>
      </c>
      <c r="L754" s="36" t="str">
        <f t="shared" si="119"/>
        <v/>
      </c>
    </row>
    <row r="755" spans="1:12" x14ac:dyDescent="0.3">
      <c r="A755" s="21" t="str">
        <f t="shared" si="110"/>
        <v/>
      </c>
      <c r="B755" s="21" t="str">
        <f t="shared" si="111"/>
        <v/>
      </c>
      <c r="C755" s="35" t="str">
        <f t="shared" si="112"/>
        <v/>
      </c>
      <c r="D755" s="21" t="str">
        <f>IF($A755="","",IF(COUNTIF(KEVList,$A755)&gt;0,"Y",IF(ISNUMBER(MATCH(UPPER(IFERROR(INDEX(ImpData,ROW()-1,MATCH(Map_KEV,ImpHdr,0))&amp;"","")),{"Y","YES","TRUE","1"},0)),"Y","N")))</f>
        <v/>
      </c>
      <c r="E755" s="21" t="str">
        <f>IF($A755="","",IF(ISNUMBER(MATCH(UPPER(IFERROR(INDEX(ImpData,ROW()-1,MATCH(Map_Expl,ImpHdr,0))&amp;"","")),{"Y","YES","TRUE","1"},0)),"Y","N"))</f>
        <v/>
      </c>
      <c r="F755" s="21" t="str">
        <f t="shared" si="113"/>
        <v/>
      </c>
      <c r="G755" s="21" t="str">
        <f t="shared" si="114"/>
        <v/>
      </c>
      <c r="H755" s="21" t="str">
        <f t="shared" si="115"/>
        <v/>
      </c>
      <c r="I755" s="25" t="str">
        <f t="shared" si="116"/>
        <v/>
      </c>
      <c r="J755" s="25" t="str">
        <f t="shared" si="117"/>
        <v/>
      </c>
      <c r="K755" s="21" t="str">
        <f t="shared" si="118"/>
        <v/>
      </c>
      <c r="L755" s="36" t="str">
        <f t="shared" si="119"/>
        <v/>
      </c>
    </row>
    <row r="756" spans="1:12" x14ac:dyDescent="0.3">
      <c r="A756" s="21" t="str">
        <f t="shared" si="110"/>
        <v/>
      </c>
      <c r="B756" s="21" t="str">
        <f t="shared" si="111"/>
        <v/>
      </c>
      <c r="C756" s="35" t="str">
        <f t="shared" si="112"/>
        <v/>
      </c>
      <c r="D756" s="21" t="str">
        <f>IF($A756="","",IF(COUNTIF(KEVList,$A756)&gt;0,"Y",IF(ISNUMBER(MATCH(UPPER(IFERROR(INDEX(ImpData,ROW()-1,MATCH(Map_KEV,ImpHdr,0))&amp;"","")),{"Y","YES","TRUE","1"},0)),"Y","N")))</f>
        <v/>
      </c>
      <c r="E756" s="21" t="str">
        <f>IF($A756="","",IF(ISNUMBER(MATCH(UPPER(IFERROR(INDEX(ImpData,ROW()-1,MATCH(Map_Expl,ImpHdr,0))&amp;"","")),{"Y","YES","TRUE","1"},0)),"Y","N"))</f>
        <v/>
      </c>
      <c r="F756" s="21" t="str">
        <f t="shared" si="113"/>
        <v/>
      </c>
      <c r="G756" s="21" t="str">
        <f t="shared" si="114"/>
        <v/>
      </c>
      <c r="H756" s="21" t="str">
        <f t="shared" si="115"/>
        <v/>
      </c>
      <c r="I756" s="25" t="str">
        <f t="shared" si="116"/>
        <v/>
      </c>
      <c r="J756" s="25" t="str">
        <f t="shared" si="117"/>
        <v/>
      </c>
      <c r="K756" s="21" t="str">
        <f t="shared" si="118"/>
        <v/>
      </c>
      <c r="L756" s="36" t="str">
        <f t="shared" si="119"/>
        <v/>
      </c>
    </row>
    <row r="757" spans="1:12" x14ac:dyDescent="0.3">
      <c r="A757" s="21" t="str">
        <f t="shared" si="110"/>
        <v/>
      </c>
      <c r="B757" s="21" t="str">
        <f t="shared" si="111"/>
        <v/>
      </c>
      <c r="C757" s="35" t="str">
        <f t="shared" si="112"/>
        <v/>
      </c>
      <c r="D757" s="21" t="str">
        <f>IF($A757="","",IF(COUNTIF(KEVList,$A757)&gt;0,"Y",IF(ISNUMBER(MATCH(UPPER(IFERROR(INDEX(ImpData,ROW()-1,MATCH(Map_KEV,ImpHdr,0))&amp;"","")),{"Y","YES","TRUE","1"},0)),"Y","N")))</f>
        <v/>
      </c>
      <c r="E757" s="21" t="str">
        <f>IF($A757="","",IF(ISNUMBER(MATCH(UPPER(IFERROR(INDEX(ImpData,ROW()-1,MATCH(Map_Expl,ImpHdr,0))&amp;"","")),{"Y","YES","TRUE","1"},0)),"Y","N"))</f>
        <v/>
      </c>
      <c r="F757" s="21" t="str">
        <f t="shared" si="113"/>
        <v/>
      </c>
      <c r="G757" s="21" t="str">
        <f t="shared" si="114"/>
        <v/>
      </c>
      <c r="H757" s="21" t="str">
        <f t="shared" si="115"/>
        <v/>
      </c>
      <c r="I757" s="25" t="str">
        <f t="shared" si="116"/>
        <v/>
      </c>
      <c r="J757" s="25" t="str">
        <f t="shared" si="117"/>
        <v/>
      </c>
      <c r="K757" s="21" t="str">
        <f t="shared" si="118"/>
        <v/>
      </c>
      <c r="L757" s="36" t="str">
        <f t="shared" si="119"/>
        <v/>
      </c>
    </row>
    <row r="758" spans="1:12" x14ac:dyDescent="0.3">
      <c r="A758" s="21" t="str">
        <f t="shared" si="110"/>
        <v/>
      </c>
      <c r="B758" s="21" t="str">
        <f t="shared" si="111"/>
        <v/>
      </c>
      <c r="C758" s="35" t="str">
        <f t="shared" si="112"/>
        <v/>
      </c>
      <c r="D758" s="21" t="str">
        <f>IF($A758="","",IF(COUNTIF(KEVList,$A758)&gt;0,"Y",IF(ISNUMBER(MATCH(UPPER(IFERROR(INDEX(ImpData,ROW()-1,MATCH(Map_KEV,ImpHdr,0))&amp;"","")),{"Y","YES","TRUE","1"},0)),"Y","N")))</f>
        <v/>
      </c>
      <c r="E758" s="21" t="str">
        <f>IF($A758="","",IF(ISNUMBER(MATCH(UPPER(IFERROR(INDEX(ImpData,ROW()-1,MATCH(Map_Expl,ImpHdr,0))&amp;"","")),{"Y","YES","TRUE","1"},0)),"Y","N"))</f>
        <v/>
      </c>
      <c r="F758" s="21" t="str">
        <f t="shared" si="113"/>
        <v/>
      </c>
      <c r="G758" s="21" t="str">
        <f t="shared" si="114"/>
        <v/>
      </c>
      <c r="H758" s="21" t="str">
        <f t="shared" si="115"/>
        <v/>
      </c>
      <c r="I758" s="25" t="str">
        <f t="shared" si="116"/>
        <v/>
      </c>
      <c r="J758" s="25" t="str">
        <f t="shared" si="117"/>
        <v/>
      </c>
      <c r="K758" s="21" t="str">
        <f t="shared" si="118"/>
        <v/>
      </c>
      <c r="L758" s="36" t="str">
        <f t="shared" si="119"/>
        <v/>
      </c>
    </row>
    <row r="759" spans="1:12" x14ac:dyDescent="0.3">
      <c r="A759" s="21" t="str">
        <f t="shared" si="110"/>
        <v/>
      </c>
      <c r="B759" s="21" t="str">
        <f t="shared" si="111"/>
        <v/>
      </c>
      <c r="C759" s="35" t="str">
        <f t="shared" si="112"/>
        <v/>
      </c>
      <c r="D759" s="21" t="str">
        <f>IF($A759="","",IF(COUNTIF(KEVList,$A759)&gt;0,"Y",IF(ISNUMBER(MATCH(UPPER(IFERROR(INDEX(ImpData,ROW()-1,MATCH(Map_KEV,ImpHdr,0))&amp;"","")),{"Y","YES","TRUE","1"},0)),"Y","N")))</f>
        <v/>
      </c>
      <c r="E759" s="21" t="str">
        <f>IF($A759="","",IF(ISNUMBER(MATCH(UPPER(IFERROR(INDEX(ImpData,ROW()-1,MATCH(Map_Expl,ImpHdr,0))&amp;"","")),{"Y","YES","TRUE","1"},0)),"Y","N"))</f>
        <v/>
      </c>
      <c r="F759" s="21" t="str">
        <f t="shared" si="113"/>
        <v/>
      </c>
      <c r="G759" s="21" t="str">
        <f t="shared" si="114"/>
        <v/>
      </c>
      <c r="H759" s="21" t="str">
        <f t="shared" si="115"/>
        <v/>
      </c>
      <c r="I759" s="25" t="str">
        <f t="shared" si="116"/>
        <v/>
      </c>
      <c r="J759" s="25" t="str">
        <f t="shared" si="117"/>
        <v/>
      </c>
      <c r="K759" s="21" t="str">
        <f t="shared" si="118"/>
        <v/>
      </c>
      <c r="L759" s="36" t="str">
        <f t="shared" si="119"/>
        <v/>
      </c>
    </row>
    <row r="760" spans="1:12" x14ac:dyDescent="0.3">
      <c r="A760" s="21" t="str">
        <f t="shared" si="110"/>
        <v/>
      </c>
      <c r="B760" s="21" t="str">
        <f t="shared" si="111"/>
        <v/>
      </c>
      <c r="C760" s="35" t="str">
        <f t="shared" si="112"/>
        <v/>
      </c>
      <c r="D760" s="21" t="str">
        <f>IF($A760="","",IF(COUNTIF(KEVList,$A760)&gt;0,"Y",IF(ISNUMBER(MATCH(UPPER(IFERROR(INDEX(ImpData,ROW()-1,MATCH(Map_KEV,ImpHdr,0))&amp;"","")),{"Y","YES","TRUE","1"},0)),"Y","N")))</f>
        <v/>
      </c>
      <c r="E760" s="21" t="str">
        <f>IF($A760="","",IF(ISNUMBER(MATCH(UPPER(IFERROR(INDEX(ImpData,ROW()-1,MATCH(Map_Expl,ImpHdr,0))&amp;"","")),{"Y","YES","TRUE","1"},0)),"Y","N"))</f>
        <v/>
      </c>
      <c r="F760" s="21" t="str">
        <f t="shared" si="113"/>
        <v/>
      </c>
      <c r="G760" s="21" t="str">
        <f t="shared" si="114"/>
        <v/>
      </c>
      <c r="H760" s="21" t="str">
        <f t="shared" si="115"/>
        <v/>
      </c>
      <c r="I760" s="25" t="str">
        <f t="shared" si="116"/>
        <v/>
      </c>
      <c r="J760" s="25" t="str">
        <f t="shared" si="117"/>
        <v/>
      </c>
      <c r="K760" s="21" t="str">
        <f t="shared" si="118"/>
        <v/>
      </c>
      <c r="L760" s="36" t="str">
        <f t="shared" si="119"/>
        <v/>
      </c>
    </row>
    <row r="761" spans="1:12" x14ac:dyDescent="0.3">
      <c r="A761" s="21" t="str">
        <f t="shared" si="110"/>
        <v/>
      </c>
      <c r="B761" s="21" t="str">
        <f t="shared" si="111"/>
        <v/>
      </c>
      <c r="C761" s="35" t="str">
        <f t="shared" si="112"/>
        <v/>
      </c>
      <c r="D761" s="21" t="str">
        <f>IF($A761="","",IF(COUNTIF(KEVList,$A761)&gt;0,"Y",IF(ISNUMBER(MATCH(UPPER(IFERROR(INDEX(ImpData,ROW()-1,MATCH(Map_KEV,ImpHdr,0))&amp;"","")),{"Y","YES","TRUE","1"},0)),"Y","N")))</f>
        <v/>
      </c>
      <c r="E761" s="21" t="str">
        <f>IF($A761="","",IF(ISNUMBER(MATCH(UPPER(IFERROR(INDEX(ImpData,ROW()-1,MATCH(Map_Expl,ImpHdr,0))&amp;"","")),{"Y","YES","TRUE","1"},0)),"Y","N"))</f>
        <v/>
      </c>
      <c r="F761" s="21" t="str">
        <f t="shared" si="113"/>
        <v/>
      </c>
      <c r="G761" s="21" t="str">
        <f t="shared" si="114"/>
        <v/>
      </c>
      <c r="H761" s="21" t="str">
        <f t="shared" si="115"/>
        <v/>
      </c>
      <c r="I761" s="25" t="str">
        <f t="shared" si="116"/>
        <v/>
      </c>
      <c r="J761" s="25" t="str">
        <f t="shared" si="117"/>
        <v/>
      </c>
      <c r="K761" s="21" t="str">
        <f t="shared" si="118"/>
        <v/>
      </c>
      <c r="L761" s="36" t="str">
        <f t="shared" si="119"/>
        <v/>
      </c>
    </row>
    <row r="762" spans="1:12" x14ac:dyDescent="0.3">
      <c r="A762" s="21" t="str">
        <f t="shared" si="110"/>
        <v/>
      </c>
      <c r="B762" s="21" t="str">
        <f t="shared" si="111"/>
        <v/>
      </c>
      <c r="C762" s="35" t="str">
        <f t="shared" si="112"/>
        <v/>
      </c>
      <c r="D762" s="21" t="str">
        <f>IF($A762="","",IF(COUNTIF(KEVList,$A762)&gt;0,"Y",IF(ISNUMBER(MATCH(UPPER(IFERROR(INDEX(ImpData,ROW()-1,MATCH(Map_KEV,ImpHdr,0))&amp;"","")),{"Y","YES","TRUE","1"},0)),"Y","N")))</f>
        <v/>
      </c>
      <c r="E762" s="21" t="str">
        <f>IF($A762="","",IF(ISNUMBER(MATCH(UPPER(IFERROR(INDEX(ImpData,ROW()-1,MATCH(Map_Expl,ImpHdr,0))&amp;"","")),{"Y","YES","TRUE","1"},0)),"Y","N"))</f>
        <v/>
      </c>
      <c r="F762" s="21" t="str">
        <f t="shared" si="113"/>
        <v/>
      </c>
      <c r="G762" s="21" t="str">
        <f t="shared" si="114"/>
        <v/>
      </c>
      <c r="H762" s="21" t="str">
        <f t="shared" si="115"/>
        <v/>
      </c>
      <c r="I762" s="25" t="str">
        <f t="shared" si="116"/>
        <v/>
      </c>
      <c r="J762" s="25" t="str">
        <f t="shared" si="117"/>
        <v/>
      </c>
      <c r="K762" s="21" t="str">
        <f t="shared" si="118"/>
        <v/>
      </c>
      <c r="L762" s="36" t="str">
        <f t="shared" si="119"/>
        <v/>
      </c>
    </row>
    <row r="763" spans="1:12" x14ac:dyDescent="0.3">
      <c r="A763" s="21" t="str">
        <f t="shared" si="110"/>
        <v/>
      </c>
      <c r="B763" s="21" t="str">
        <f t="shared" si="111"/>
        <v/>
      </c>
      <c r="C763" s="35" t="str">
        <f t="shared" si="112"/>
        <v/>
      </c>
      <c r="D763" s="21" t="str">
        <f>IF($A763="","",IF(COUNTIF(KEVList,$A763)&gt;0,"Y",IF(ISNUMBER(MATCH(UPPER(IFERROR(INDEX(ImpData,ROW()-1,MATCH(Map_KEV,ImpHdr,0))&amp;"","")),{"Y","YES","TRUE","1"},0)),"Y","N")))</f>
        <v/>
      </c>
      <c r="E763" s="21" t="str">
        <f>IF($A763="","",IF(ISNUMBER(MATCH(UPPER(IFERROR(INDEX(ImpData,ROW()-1,MATCH(Map_Expl,ImpHdr,0))&amp;"","")),{"Y","YES","TRUE","1"},0)),"Y","N"))</f>
        <v/>
      </c>
      <c r="F763" s="21" t="str">
        <f t="shared" si="113"/>
        <v/>
      </c>
      <c r="G763" s="21" t="str">
        <f t="shared" si="114"/>
        <v/>
      </c>
      <c r="H763" s="21" t="str">
        <f t="shared" si="115"/>
        <v/>
      </c>
      <c r="I763" s="25" t="str">
        <f t="shared" si="116"/>
        <v/>
      </c>
      <c r="J763" s="25" t="str">
        <f t="shared" si="117"/>
        <v/>
      </c>
      <c r="K763" s="21" t="str">
        <f t="shared" si="118"/>
        <v/>
      </c>
      <c r="L763" s="36" t="str">
        <f t="shared" si="119"/>
        <v/>
      </c>
    </row>
    <row r="764" spans="1:12" x14ac:dyDescent="0.3">
      <c r="A764" s="21" t="str">
        <f t="shared" si="110"/>
        <v/>
      </c>
      <c r="B764" s="21" t="str">
        <f t="shared" si="111"/>
        <v/>
      </c>
      <c r="C764" s="35" t="str">
        <f t="shared" si="112"/>
        <v/>
      </c>
      <c r="D764" s="21" t="str">
        <f>IF($A764="","",IF(COUNTIF(KEVList,$A764)&gt;0,"Y",IF(ISNUMBER(MATCH(UPPER(IFERROR(INDEX(ImpData,ROW()-1,MATCH(Map_KEV,ImpHdr,0))&amp;"","")),{"Y","YES","TRUE","1"},0)),"Y","N")))</f>
        <v/>
      </c>
      <c r="E764" s="21" t="str">
        <f>IF($A764="","",IF(ISNUMBER(MATCH(UPPER(IFERROR(INDEX(ImpData,ROW()-1,MATCH(Map_Expl,ImpHdr,0))&amp;"","")),{"Y","YES","TRUE","1"},0)),"Y","N"))</f>
        <v/>
      </c>
      <c r="F764" s="21" t="str">
        <f t="shared" si="113"/>
        <v/>
      </c>
      <c r="G764" s="21" t="str">
        <f t="shared" si="114"/>
        <v/>
      </c>
      <c r="H764" s="21" t="str">
        <f t="shared" si="115"/>
        <v/>
      </c>
      <c r="I764" s="25" t="str">
        <f t="shared" si="116"/>
        <v/>
      </c>
      <c r="J764" s="25" t="str">
        <f t="shared" si="117"/>
        <v/>
      </c>
      <c r="K764" s="21" t="str">
        <f t="shared" si="118"/>
        <v/>
      </c>
      <c r="L764" s="36" t="str">
        <f t="shared" si="119"/>
        <v/>
      </c>
    </row>
    <row r="765" spans="1:12" x14ac:dyDescent="0.3">
      <c r="A765" s="21" t="str">
        <f t="shared" si="110"/>
        <v/>
      </c>
      <c r="B765" s="21" t="str">
        <f t="shared" si="111"/>
        <v/>
      </c>
      <c r="C765" s="35" t="str">
        <f t="shared" si="112"/>
        <v/>
      </c>
      <c r="D765" s="21" t="str">
        <f>IF($A765="","",IF(COUNTIF(KEVList,$A765)&gt;0,"Y",IF(ISNUMBER(MATCH(UPPER(IFERROR(INDEX(ImpData,ROW()-1,MATCH(Map_KEV,ImpHdr,0))&amp;"","")),{"Y","YES","TRUE","1"},0)),"Y","N")))</f>
        <v/>
      </c>
      <c r="E765" s="21" t="str">
        <f>IF($A765="","",IF(ISNUMBER(MATCH(UPPER(IFERROR(INDEX(ImpData,ROW()-1,MATCH(Map_Expl,ImpHdr,0))&amp;"","")),{"Y","YES","TRUE","1"},0)),"Y","N"))</f>
        <v/>
      </c>
      <c r="F765" s="21" t="str">
        <f t="shared" si="113"/>
        <v/>
      </c>
      <c r="G765" s="21" t="str">
        <f t="shared" si="114"/>
        <v/>
      </c>
      <c r="H765" s="21" t="str">
        <f t="shared" si="115"/>
        <v/>
      </c>
      <c r="I765" s="25" t="str">
        <f t="shared" si="116"/>
        <v/>
      </c>
      <c r="J765" s="25" t="str">
        <f t="shared" si="117"/>
        <v/>
      </c>
      <c r="K765" s="21" t="str">
        <f t="shared" si="118"/>
        <v/>
      </c>
      <c r="L765" s="36" t="str">
        <f t="shared" si="119"/>
        <v/>
      </c>
    </row>
    <row r="766" spans="1:12" x14ac:dyDescent="0.3">
      <c r="A766" s="21" t="str">
        <f t="shared" si="110"/>
        <v/>
      </c>
      <c r="B766" s="21" t="str">
        <f t="shared" si="111"/>
        <v/>
      </c>
      <c r="C766" s="35" t="str">
        <f t="shared" si="112"/>
        <v/>
      </c>
      <c r="D766" s="21" t="str">
        <f>IF($A766="","",IF(COUNTIF(KEVList,$A766)&gt;0,"Y",IF(ISNUMBER(MATCH(UPPER(IFERROR(INDEX(ImpData,ROW()-1,MATCH(Map_KEV,ImpHdr,0))&amp;"","")),{"Y","YES","TRUE","1"},0)),"Y","N")))</f>
        <v/>
      </c>
      <c r="E766" s="21" t="str">
        <f>IF($A766="","",IF(ISNUMBER(MATCH(UPPER(IFERROR(INDEX(ImpData,ROW()-1,MATCH(Map_Expl,ImpHdr,0))&amp;"","")),{"Y","YES","TRUE","1"},0)),"Y","N"))</f>
        <v/>
      </c>
      <c r="F766" s="21" t="str">
        <f t="shared" si="113"/>
        <v/>
      </c>
      <c r="G766" s="21" t="str">
        <f t="shared" si="114"/>
        <v/>
      </c>
      <c r="H766" s="21" t="str">
        <f t="shared" si="115"/>
        <v/>
      </c>
      <c r="I766" s="25" t="str">
        <f t="shared" si="116"/>
        <v/>
      </c>
      <c r="J766" s="25" t="str">
        <f t="shared" si="117"/>
        <v/>
      </c>
      <c r="K766" s="21" t="str">
        <f t="shared" si="118"/>
        <v/>
      </c>
      <c r="L766" s="36" t="str">
        <f t="shared" si="119"/>
        <v/>
      </c>
    </row>
    <row r="767" spans="1:12" x14ac:dyDescent="0.3">
      <c r="A767" s="21" t="str">
        <f t="shared" si="110"/>
        <v/>
      </c>
      <c r="B767" s="21" t="str">
        <f t="shared" si="111"/>
        <v/>
      </c>
      <c r="C767" s="35" t="str">
        <f t="shared" si="112"/>
        <v/>
      </c>
      <c r="D767" s="21" t="str">
        <f>IF($A767="","",IF(COUNTIF(KEVList,$A767)&gt;0,"Y",IF(ISNUMBER(MATCH(UPPER(IFERROR(INDEX(ImpData,ROW()-1,MATCH(Map_KEV,ImpHdr,0))&amp;"","")),{"Y","YES","TRUE","1"},0)),"Y","N")))</f>
        <v/>
      </c>
      <c r="E767" s="21" t="str">
        <f>IF($A767="","",IF(ISNUMBER(MATCH(UPPER(IFERROR(INDEX(ImpData,ROW()-1,MATCH(Map_Expl,ImpHdr,0))&amp;"","")),{"Y","YES","TRUE","1"},0)),"Y","N"))</f>
        <v/>
      </c>
      <c r="F767" s="21" t="str">
        <f t="shared" si="113"/>
        <v/>
      </c>
      <c r="G767" s="21" t="str">
        <f t="shared" si="114"/>
        <v/>
      </c>
      <c r="H767" s="21" t="str">
        <f t="shared" si="115"/>
        <v/>
      </c>
      <c r="I767" s="25" t="str">
        <f t="shared" si="116"/>
        <v/>
      </c>
      <c r="J767" s="25" t="str">
        <f t="shared" si="117"/>
        <v/>
      </c>
      <c r="K767" s="21" t="str">
        <f t="shared" si="118"/>
        <v/>
      </c>
      <c r="L767" s="36" t="str">
        <f t="shared" si="119"/>
        <v/>
      </c>
    </row>
    <row r="768" spans="1:12" x14ac:dyDescent="0.3">
      <c r="A768" s="21" t="str">
        <f t="shared" si="110"/>
        <v/>
      </c>
      <c r="B768" s="21" t="str">
        <f t="shared" si="111"/>
        <v/>
      </c>
      <c r="C768" s="35" t="str">
        <f t="shared" si="112"/>
        <v/>
      </c>
      <c r="D768" s="21" t="str">
        <f>IF($A768="","",IF(COUNTIF(KEVList,$A768)&gt;0,"Y",IF(ISNUMBER(MATCH(UPPER(IFERROR(INDEX(ImpData,ROW()-1,MATCH(Map_KEV,ImpHdr,0))&amp;"","")),{"Y","YES","TRUE","1"},0)),"Y","N")))</f>
        <v/>
      </c>
      <c r="E768" s="21" t="str">
        <f>IF($A768="","",IF(ISNUMBER(MATCH(UPPER(IFERROR(INDEX(ImpData,ROW()-1,MATCH(Map_Expl,ImpHdr,0))&amp;"","")),{"Y","YES","TRUE","1"},0)),"Y","N"))</f>
        <v/>
      </c>
      <c r="F768" s="21" t="str">
        <f t="shared" si="113"/>
        <v/>
      </c>
      <c r="G768" s="21" t="str">
        <f t="shared" si="114"/>
        <v/>
      </c>
      <c r="H768" s="21" t="str">
        <f t="shared" si="115"/>
        <v/>
      </c>
      <c r="I768" s="25" t="str">
        <f t="shared" si="116"/>
        <v/>
      </c>
      <c r="J768" s="25" t="str">
        <f t="shared" si="117"/>
        <v/>
      </c>
      <c r="K768" s="21" t="str">
        <f t="shared" si="118"/>
        <v/>
      </c>
      <c r="L768" s="36" t="str">
        <f t="shared" si="119"/>
        <v/>
      </c>
    </row>
    <row r="769" spans="1:12" x14ac:dyDescent="0.3">
      <c r="A769" s="21" t="str">
        <f t="shared" si="110"/>
        <v/>
      </c>
      <c r="B769" s="21" t="str">
        <f t="shared" si="111"/>
        <v/>
      </c>
      <c r="C769" s="35" t="str">
        <f t="shared" si="112"/>
        <v/>
      </c>
      <c r="D769" s="21" t="str">
        <f>IF($A769="","",IF(COUNTIF(KEVList,$A769)&gt;0,"Y",IF(ISNUMBER(MATCH(UPPER(IFERROR(INDEX(ImpData,ROW()-1,MATCH(Map_KEV,ImpHdr,0))&amp;"","")),{"Y","YES","TRUE","1"},0)),"Y","N")))</f>
        <v/>
      </c>
      <c r="E769" s="21" t="str">
        <f>IF($A769="","",IF(ISNUMBER(MATCH(UPPER(IFERROR(INDEX(ImpData,ROW()-1,MATCH(Map_Expl,ImpHdr,0))&amp;"","")),{"Y","YES","TRUE","1"},0)),"Y","N"))</f>
        <v/>
      </c>
      <c r="F769" s="21" t="str">
        <f t="shared" si="113"/>
        <v/>
      </c>
      <c r="G769" s="21" t="str">
        <f t="shared" si="114"/>
        <v/>
      </c>
      <c r="H769" s="21" t="str">
        <f t="shared" si="115"/>
        <v/>
      </c>
      <c r="I769" s="25" t="str">
        <f t="shared" si="116"/>
        <v/>
      </c>
      <c r="J769" s="25" t="str">
        <f t="shared" si="117"/>
        <v/>
      </c>
      <c r="K769" s="21" t="str">
        <f t="shared" si="118"/>
        <v/>
      </c>
      <c r="L769" s="36" t="str">
        <f t="shared" si="119"/>
        <v/>
      </c>
    </row>
    <row r="770" spans="1:12" x14ac:dyDescent="0.3">
      <c r="A770" s="21" t="str">
        <f t="shared" ref="A770:A833" si="120">IFERROR(IF(INDEX(ImpData,ROW()-1,MATCH(Map_CVE,ImpHdr,0))="","",INDEX(ImpData,ROW()-1,MATCH(Map_CVE,ImpHdr,0))),"")</f>
        <v/>
      </c>
      <c r="B770" s="21" t="str">
        <f t="shared" ref="B770:B833" si="121">IF($A770="","",IFERROR(VALUE(INDEX(ImpData,ROW()-1,MATCH(Map_CVSS,ImpHdr,0))),""))</f>
        <v/>
      </c>
      <c r="C770" s="35" t="str">
        <f t="shared" ref="C770:C833" si="122">IF($A770="","",IFERROR(VALUE(INDEX(ImpData,ROW()-1,MATCH(Map_EPSS,ImpHdr,0))),IFERROR(VLOOKUP($A770,EPSSList,2,FALSE),"")))</f>
        <v/>
      </c>
      <c r="D770" s="21" t="str">
        <f>IF($A770="","",IF(COUNTIF(KEVList,$A770)&gt;0,"Y",IF(ISNUMBER(MATCH(UPPER(IFERROR(INDEX(ImpData,ROW()-1,MATCH(Map_KEV,ImpHdr,0))&amp;"","")),{"Y","YES","TRUE","1"},0)),"Y","N")))</f>
        <v/>
      </c>
      <c r="E770" s="21" t="str">
        <f>IF($A770="","",IF(ISNUMBER(MATCH(UPPER(IFERROR(INDEX(ImpData,ROW()-1,MATCH(Map_Expl,ImpHdr,0))&amp;"","")),{"Y","YES","TRUE","1"},0)),"Y","N"))</f>
        <v/>
      </c>
      <c r="F770" s="21" t="str">
        <f t="shared" ref="F770:F833" si="123">IF($A770="","",IFERROR(VLOOKUP($K770,AssetList,2,FALSE),""))</f>
        <v/>
      </c>
      <c r="G770" s="21" t="str">
        <f t="shared" ref="G770:G833" si="124">IF($A770="","",IFERROR(VLOOKUP($K770,AssetList,3,FALSE),""))</f>
        <v/>
      </c>
      <c r="H770" s="21" t="str">
        <f t="shared" ref="H770:H833" si="125">IF($A770="","","N")</f>
        <v/>
      </c>
      <c r="I770" s="25" t="str">
        <f t="shared" ref="I770:I833" si="126">IF($A770="","",IFERROR(IF(INDEX(ImpData,ROW()-1,MATCH(Map_First,ImpHdr,0))="","",INDEX(ImpData,ROW()-1,MATCH(Map_First,ImpHdr,0))+0),""))</f>
        <v/>
      </c>
      <c r="J770" s="25" t="str">
        <f t="shared" ref="J770:J833" si="127">IF($A770="","",IFERROR(IF(INDEX(ImpData,ROW()-1,MATCH(Map_Fixed,ImpHdr,0))="","",INDEX(ImpData,ROW()-1,MATCH(Map_Fixed,ImpHdr,0))+0),""))</f>
        <v/>
      </c>
      <c r="K770" s="21" t="str">
        <f t="shared" ref="K770:K833" si="128">IF($A770="","",IFERROR(INDEX(ImpData,ROW()-1,MATCH(Map_Host,ImpHdr,0)),""))</f>
        <v/>
      </c>
      <c r="L770" s="36" t="str">
        <f t="shared" ref="L770:L833" si="129">IF($A770="","",IF($K770="","No asset column mapped",IF(OR($F770="",$G770=""),"Add to Assets tab: "&amp;$K770,IF($B770="","CVSS missing",""))))</f>
        <v/>
      </c>
    </row>
    <row r="771" spans="1:12" x14ac:dyDescent="0.3">
      <c r="A771" s="21" t="str">
        <f t="shared" si="120"/>
        <v/>
      </c>
      <c r="B771" s="21" t="str">
        <f t="shared" si="121"/>
        <v/>
      </c>
      <c r="C771" s="35" t="str">
        <f t="shared" si="122"/>
        <v/>
      </c>
      <c r="D771" s="21" t="str">
        <f>IF($A771="","",IF(COUNTIF(KEVList,$A771)&gt;0,"Y",IF(ISNUMBER(MATCH(UPPER(IFERROR(INDEX(ImpData,ROW()-1,MATCH(Map_KEV,ImpHdr,0))&amp;"","")),{"Y","YES","TRUE","1"},0)),"Y","N")))</f>
        <v/>
      </c>
      <c r="E771" s="21" t="str">
        <f>IF($A771="","",IF(ISNUMBER(MATCH(UPPER(IFERROR(INDEX(ImpData,ROW()-1,MATCH(Map_Expl,ImpHdr,0))&amp;"","")),{"Y","YES","TRUE","1"},0)),"Y","N"))</f>
        <v/>
      </c>
      <c r="F771" s="21" t="str">
        <f t="shared" si="123"/>
        <v/>
      </c>
      <c r="G771" s="21" t="str">
        <f t="shared" si="124"/>
        <v/>
      </c>
      <c r="H771" s="21" t="str">
        <f t="shared" si="125"/>
        <v/>
      </c>
      <c r="I771" s="25" t="str">
        <f t="shared" si="126"/>
        <v/>
      </c>
      <c r="J771" s="25" t="str">
        <f t="shared" si="127"/>
        <v/>
      </c>
      <c r="K771" s="21" t="str">
        <f t="shared" si="128"/>
        <v/>
      </c>
      <c r="L771" s="36" t="str">
        <f t="shared" si="129"/>
        <v/>
      </c>
    </row>
    <row r="772" spans="1:12" x14ac:dyDescent="0.3">
      <c r="A772" s="21" t="str">
        <f t="shared" si="120"/>
        <v/>
      </c>
      <c r="B772" s="21" t="str">
        <f t="shared" si="121"/>
        <v/>
      </c>
      <c r="C772" s="35" t="str">
        <f t="shared" si="122"/>
        <v/>
      </c>
      <c r="D772" s="21" t="str">
        <f>IF($A772="","",IF(COUNTIF(KEVList,$A772)&gt;0,"Y",IF(ISNUMBER(MATCH(UPPER(IFERROR(INDEX(ImpData,ROW()-1,MATCH(Map_KEV,ImpHdr,0))&amp;"","")),{"Y","YES","TRUE","1"},0)),"Y","N")))</f>
        <v/>
      </c>
      <c r="E772" s="21" t="str">
        <f>IF($A772="","",IF(ISNUMBER(MATCH(UPPER(IFERROR(INDEX(ImpData,ROW()-1,MATCH(Map_Expl,ImpHdr,0))&amp;"","")),{"Y","YES","TRUE","1"},0)),"Y","N"))</f>
        <v/>
      </c>
      <c r="F772" s="21" t="str">
        <f t="shared" si="123"/>
        <v/>
      </c>
      <c r="G772" s="21" t="str">
        <f t="shared" si="124"/>
        <v/>
      </c>
      <c r="H772" s="21" t="str">
        <f t="shared" si="125"/>
        <v/>
      </c>
      <c r="I772" s="25" t="str">
        <f t="shared" si="126"/>
        <v/>
      </c>
      <c r="J772" s="25" t="str">
        <f t="shared" si="127"/>
        <v/>
      </c>
      <c r="K772" s="21" t="str">
        <f t="shared" si="128"/>
        <v/>
      </c>
      <c r="L772" s="36" t="str">
        <f t="shared" si="129"/>
        <v/>
      </c>
    </row>
    <row r="773" spans="1:12" x14ac:dyDescent="0.3">
      <c r="A773" s="21" t="str">
        <f t="shared" si="120"/>
        <v/>
      </c>
      <c r="B773" s="21" t="str">
        <f t="shared" si="121"/>
        <v/>
      </c>
      <c r="C773" s="35" t="str">
        <f t="shared" si="122"/>
        <v/>
      </c>
      <c r="D773" s="21" t="str">
        <f>IF($A773="","",IF(COUNTIF(KEVList,$A773)&gt;0,"Y",IF(ISNUMBER(MATCH(UPPER(IFERROR(INDEX(ImpData,ROW()-1,MATCH(Map_KEV,ImpHdr,0))&amp;"","")),{"Y","YES","TRUE","1"},0)),"Y","N")))</f>
        <v/>
      </c>
      <c r="E773" s="21" t="str">
        <f>IF($A773="","",IF(ISNUMBER(MATCH(UPPER(IFERROR(INDEX(ImpData,ROW()-1,MATCH(Map_Expl,ImpHdr,0))&amp;"","")),{"Y","YES","TRUE","1"},0)),"Y","N"))</f>
        <v/>
      </c>
      <c r="F773" s="21" t="str">
        <f t="shared" si="123"/>
        <v/>
      </c>
      <c r="G773" s="21" t="str">
        <f t="shared" si="124"/>
        <v/>
      </c>
      <c r="H773" s="21" t="str">
        <f t="shared" si="125"/>
        <v/>
      </c>
      <c r="I773" s="25" t="str">
        <f t="shared" si="126"/>
        <v/>
      </c>
      <c r="J773" s="25" t="str">
        <f t="shared" si="127"/>
        <v/>
      </c>
      <c r="K773" s="21" t="str">
        <f t="shared" si="128"/>
        <v/>
      </c>
      <c r="L773" s="36" t="str">
        <f t="shared" si="129"/>
        <v/>
      </c>
    </row>
    <row r="774" spans="1:12" x14ac:dyDescent="0.3">
      <c r="A774" s="21" t="str">
        <f t="shared" si="120"/>
        <v/>
      </c>
      <c r="B774" s="21" t="str">
        <f t="shared" si="121"/>
        <v/>
      </c>
      <c r="C774" s="35" t="str">
        <f t="shared" si="122"/>
        <v/>
      </c>
      <c r="D774" s="21" t="str">
        <f>IF($A774="","",IF(COUNTIF(KEVList,$A774)&gt;0,"Y",IF(ISNUMBER(MATCH(UPPER(IFERROR(INDEX(ImpData,ROW()-1,MATCH(Map_KEV,ImpHdr,0))&amp;"","")),{"Y","YES","TRUE","1"},0)),"Y","N")))</f>
        <v/>
      </c>
      <c r="E774" s="21" t="str">
        <f>IF($A774="","",IF(ISNUMBER(MATCH(UPPER(IFERROR(INDEX(ImpData,ROW()-1,MATCH(Map_Expl,ImpHdr,0))&amp;"","")),{"Y","YES","TRUE","1"},0)),"Y","N"))</f>
        <v/>
      </c>
      <c r="F774" s="21" t="str">
        <f t="shared" si="123"/>
        <v/>
      </c>
      <c r="G774" s="21" t="str">
        <f t="shared" si="124"/>
        <v/>
      </c>
      <c r="H774" s="21" t="str">
        <f t="shared" si="125"/>
        <v/>
      </c>
      <c r="I774" s="25" t="str">
        <f t="shared" si="126"/>
        <v/>
      </c>
      <c r="J774" s="25" t="str">
        <f t="shared" si="127"/>
        <v/>
      </c>
      <c r="K774" s="21" t="str">
        <f t="shared" si="128"/>
        <v/>
      </c>
      <c r="L774" s="36" t="str">
        <f t="shared" si="129"/>
        <v/>
      </c>
    </row>
    <row r="775" spans="1:12" x14ac:dyDescent="0.3">
      <c r="A775" s="21" t="str">
        <f t="shared" si="120"/>
        <v/>
      </c>
      <c r="B775" s="21" t="str">
        <f t="shared" si="121"/>
        <v/>
      </c>
      <c r="C775" s="35" t="str">
        <f t="shared" si="122"/>
        <v/>
      </c>
      <c r="D775" s="21" t="str">
        <f>IF($A775="","",IF(COUNTIF(KEVList,$A775)&gt;0,"Y",IF(ISNUMBER(MATCH(UPPER(IFERROR(INDEX(ImpData,ROW()-1,MATCH(Map_KEV,ImpHdr,0))&amp;"","")),{"Y","YES","TRUE","1"},0)),"Y","N")))</f>
        <v/>
      </c>
      <c r="E775" s="21" t="str">
        <f>IF($A775="","",IF(ISNUMBER(MATCH(UPPER(IFERROR(INDEX(ImpData,ROW()-1,MATCH(Map_Expl,ImpHdr,0))&amp;"","")),{"Y","YES","TRUE","1"},0)),"Y","N"))</f>
        <v/>
      </c>
      <c r="F775" s="21" t="str">
        <f t="shared" si="123"/>
        <v/>
      </c>
      <c r="G775" s="21" t="str">
        <f t="shared" si="124"/>
        <v/>
      </c>
      <c r="H775" s="21" t="str">
        <f t="shared" si="125"/>
        <v/>
      </c>
      <c r="I775" s="25" t="str">
        <f t="shared" si="126"/>
        <v/>
      </c>
      <c r="J775" s="25" t="str">
        <f t="shared" si="127"/>
        <v/>
      </c>
      <c r="K775" s="21" t="str">
        <f t="shared" si="128"/>
        <v/>
      </c>
      <c r="L775" s="36" t="str">
        <f t="shared" si="129"/>
        <v/>
      </c>
    </row>
    <row r="776" spans="1:12" x14ac:dyDescent="0.3">
      <c r="A776" s="21" t="str">
        <f t="shared" si="120"/>
        <v/>
      </c>
      <c r="B776" s="21" t="str">
        <f t="shared" si="121"/>
        <v/>
      </c>
      <c r="C776" s="35" t="str">
        <f t="shared" si="122"/>
        <v/>
      </c>
      <c r="D776" s="21" t="str">
        <f>IF($A776="","",IF(COUNTIF(KEVList,$A776)&gt;0,"Y",IF(ISNUMBER(MATCH(UPPER(IFERROR(INDEX(ImpData,ROW()-1,MATCH(Map_KEV,ImpHdr,0))&amp;"","")),{"Y","YES","TRUE","1"},0)),"Y","N")))</f>
        <v/>
      </c>
      <c r="E776" s="21" t="str">
        <f>IF($A776="","",IF(ISNUMBER(MATCH(UPPER(IFERROR(INDEX(ImpData,ROW()-1,MATCH(Map_Expl,ImpHdr,0))&amp;"","")),{"Y","YES","TRUE","1"},0)),"Y","N"))</f>
        <v/>
      </c>
      <c r="F776" s="21" t="str">
        <f t="shared" si="123"/>
        <v/>
      </c>
      <c r="G776" s="21" t="str">
        <f t="shared" si="124"/>
        <v/>
      </c>
      <c r="H776" s="21" t="str">
        <f t="shared" si="125"/>
        <v/>
      </c>
      <c r="I776" s="25" t="str">
        <f t="shared" si="126"/>
        <v/>
      </c>
      <c r="J776" s="25" t="str">
        <f t="shared" si="127"/>
        <v/>
      </c>
      <c r="K776" s="21" t="str">
        <f t="shared" si="128"/>
        <v/>
      </c>
      <c r="L776" s="36" t="str">
        <f t="shared" si="129"/>
        <v/>
      </c>
    </row>
    <row r="777" spans="1:12" x14ac:dyDescent="0.3">
      <c r="A777" s="21" t="str">
        <f t="shared" si="120"/>
        <v/>
      </c>
      <c r="B777" s="21" t="str">
        <f t="shared" si="121"/>
        <v/>
      </c>
      <c r="C777" s="35" t="str">
        <f t="shared" si="122"/>
        <v/>
      </c>
      <c r="D777" s="21" t="str">
        <f>IF($A777="","",IF(COUNTIF(KEVList,$A777)&gt;0,"Y",IF(ISNUMBER(MATCH(UPPER(IFERROR(INDEX(ImpData,ROW()-1,MATCH(Map_KEV,ImpHdr,0))&amp;"","")),{"Y","YES","TRUE","1"},0)),"Y","N")))</f>
        <v/>
      </c>
      <c r="E777" s="21" t="str">
        <f>IF($A777="","",IF(ISNUMBER(MATCH(UPPER(IFERROR(INDEX(ImpData,ROW()-1,MATCH(Map_Expl,ImpHdr,0))&amp;"","")),{"Y","YES","TRUE","1"},0)),"Y","N"))</f>
        <v/>
      </c>
      <c r="F777" s="21" t="str">
        <f t="shared" si="123"/>
        <v/>
      </c>
      <c r="G777" s="21" t="str">
        <f t="shared" si="124"/>
        <v/>
      </c>
      <c r="H777" s="21" t="str">
        <f t="shared" si="125"/>
        <v/>
      </c>
      <c r="I777" s="25" t="str">
        <f t="shared" si="126"/>
        <v/>
      </c>
      <c r="J777" s="25" t="str">
        <f t="shared" si="127"/>
        <v/>
      </c>
      <c r="K777" s="21" t="str">
        <f t="shared" si="128"/>
        <v/>
      </c>
      <c r="L777" s="36" t="str">
        <f t="shared" si="129"/>
        <v/>
      </c>
    </row>
    <row r="778" spans="1:12" x14ac:dyDescent="0.3">
      <c r="A778" s="21" t="str">
        <f t="shared" si="120"/>
        <v/>
      </c>
      <c r="B778" s="21" t="str">
        <f t="shared" si="121"/>
        <v/>
      </c>
      <c r="C778" s="35" t="str">
        <f t="shared" si="122"/>
        <v/>
      </c>
      <c r="D778" s="21" t="str">
        <f>IF($A778="","",IF(COUNTIF(KEVList,$A778)&gt;0,"Y",IF(ISNUMBER(MATCH(UPPER(IFERROR(INDEX(ImpData,ROW()-1,MATCH(Map_KEV,ImpHdr,0))&amp;"","")),{"Y","YES","TRUE","1"},0)),"Y","N")))</f>
        <v/>
      </c>
      <c r="E778" s="21" t="str">
        <f>IF($A778="","",IF(ISNUMBER(MATCH(UPPER(IFERROR(INDEX(ImpData,ROW()-1,MATCH(Map_Expl,ImpHdr,0))&amp;"","")),{"Y","YES","TRUE","1"},0)),"Y","N"))</f>
        <v/>
      </c>
      <c r="F778" s="21" t="str">
        <f t="shared" si="123"/>
        <v/>
      </c>
      <c r="G778" s="21" t="str">
        <f t="shared" si="124"/>
        <v/>
      </c>
      <c r="H778" s="21" t="str">
        <f t="shared" si="125"/>
        <v/>
      </c>
      <c r="I778" s="25" t="str">
        <f t="shared" si="126"/>
        <v/>
      </c>
      <c r="J778" s="25" t="str">
        <f t="shared" si="127"/>
        <v/>
      </c>
      <c r="K778" s="21" t="str">
        <f t="shared" si="128"/>
        <v/>
      </c>
      <c r="L778" s="36" t="str">
        <f t="shared" si="129"/>
        <v/>
      </c>
    </row>
    <row r="779" spans="1:12" x14ac:dyDescent="0.3">
      <c r="A779" s="21" t="str">
        <f t="shared" si="120"/>
        <v/>
      </c>
      <c r="B779" s="21" t="str">
        <f t="shared" si="121"/>
        <v/>
      </c>
      <c r="C779" s="35" t="str">
        <f t="shared" si="122"/>
        <v/>
      </c>
      <c r="D779" s="21" t="str">
        <f>IF($A779="","",IF(COUNTIF(KEVList,$A779)&gt;0,"Y",IF(ISNUMBER(MATCH(UPPER(IFERROR(INDEX(ImpData,ROW()-1,MATCH(Map_KEV,ImpHdr,0))&amp;"","")),{"Y","YES","TRUE","1"},0)),"Y","N")))</f>
        <v/>
      </c>
      <c r="E779" s="21" t="str">
        <f>IF($A779="","",IF(ISNUMBER(MATCH(UPPER(IFERROR(INDEX(ImpData,ROW()-1,MATCH(Map_Expl,ImpHdr,0))&amp;"","")),{"Y","YES","TRUE","1"},0)),"Y","N"))</f>
        <v/>
      </c>
      <c r="F779" s="21" t="str">
        <f t="shared" si="123"/>
        <v/>
      </c>
      <c r="G779" s="21" t="str">
        <f t="shared" si="124"/>
        <v/>
      </c>
      <c r="H779" s="21" t="str">
        <f t="shared" si="125"/>
        <v/>
      </c>
      <c r="I779" s="25" t="str">
        <f t="shared" si="126"/>
        <v/>
      </c>
      <c r="J779" s="25" t="str">
        <f t="shared" si="127"/>
        <v/>
      </c>
      <c r="K779" s="21" t="str">
        <f t="shared" si="128"/>
        <v/>
      </c>
      <c r="L779" s="36" t="str">
        <f t="shared" si="129"/>
        <v/>
      </c>
    </row>
    <row r="780" spans="1:12" x14ac:dyDescent="0.3">
      <c r="A780" s="21" t="str">
        <f t="shared" si="120"/>
        <v/>
      </c>
      <c r="B780" s="21" t="str">
        <f t="shared" si="121"/>
        <v/>
      </c>
      <c r="C780" s="35" t="str">
        <f t="shared" si="122"/>
        <v/>
      </c>
      <c r="D780" s="21" t="str">
        <f>IF($A780="","",IF(COUNTIF(KEVList,$A780)&gt;0,"Y",IF(ISNUMBER(MATCH(UPPER(IFERROR(INDEX(ImpData,ROW()-1,MATCH(Map_KEV,ImpHdr,0))&amp;"","")),{"Y","YES","TRUE","1"},0)),"Y","N")))</f>
        <v/>
      </c>
      <c r="E780" s="21" t="str">
        <f>IF($A780="","",IF(ISNUMBER(MATCH(UPPER(IFERROR(INDEX(ImpData,ROW()-1,MATCH(Map_Expl,ImpHdr,0))&amp;"","")),{"Y","YES","TRUE","1"},0)),"Y","N"))</f>
        <v/>
      </c>
      <c r="F780" s="21" t="str">
        <f t="shared" si="123"/>
        <v/>
      </c>
      <c r="G780" s="21" t="str">
        <f t="shared" si="124"/>
        <v/>
      </c>
      <c r="H780" s="21" t="str">
        <f t="shared" si="125"/>
        <v/>
      </c>
      <c r="I780" s="25" t="str">
        <f t="shared" si="126"/>
        <v/>
      </c>
      <c r="J780" s="25" t="str">
        <f t="shared" si="127"/>
        <v/>
      </c>
      <c r="K780" s="21" t="str">
        <f t="shared" si="128"/>
        <v/>
      </c>
      <c r="L780" s="36" t="str">
        <f t="shared" si="129"/>
        <v/>
      </c>
    </row>
    <row r="781" spans="1:12" x14ac:dyDescent="0.3">
      <c r="A781" s="21" t="str">
        <f t="shared" si="120"/>
        <v/>
      </c>
      <c r="B781" s="21" t="str">
        <f t="shared" si="121"/>
        <v/>
      </c>
      <c r="C781" s="35" t="str">
        <f t="shared" si="122"/>
        <v/>
      </c>
      <c r="D781" s="21" t="str">
        <f>IF($A781="","",IF(COUNTIF(KEVList,$A781)&gt;0,"Y",IF(ISNUMBER(MATCH(UPPER(IFERROR(INDEX(ImpData,ROW()-1,MATCH(Map_KEV,ImpHdr,0))&amp;"","")),{"Y","YES","TRUE","1"},0)),"Y","N")))</f>
        <v/>
      </c>
      <c r="E781" s="21" t="str">
        <f>IF($A781="","",IF(ISNUMBER(MATCH(UPPER(IFERROR(INDEX(ImpData,ROW()-1,MATCH(Map_Expl,ImpHdr,0))&amp;"","")),{"Y","YES","TRUE","1"},0)),"Y","N"))</f>
        <v/>
      </c>
      <c r="F781" s="21" t="str">
        <f t="shared" si="123"/>
        <v/>
      </c>
      <c r="G781" s="21" t="str">
        <f t="shared" si="124"/>
        <v/>
      </c>
      <c r="H781" s="21" t="str">
        <f t="shared" si="125"/>
        <v/>
      </c>
      <c r="I781" s="25" t="str">
        <f t="shared" si="126"/>
        <v/>
      </c>
      <c r="J781" s="25" t="str">
        <f t="shared" si="127"/>
        <v/>
      </c>
      <c r="K781" s="21" t="str">
        <f t="shared" si="128"/>
        <v/>
      </c>
      <c r="L781" s="36" t="str">
        <f t="shared" si="129"/>
        <v/>
      </c>
    </row>
    <row r="782" spans="1:12" x14ac:dyDescent="0.3">
      <c r="A782" s="21" t="str">
        <f t="shared" si="120"/>
        <v/>
      </c>
      <c r="B782" s="21" t="str">
        <f t="shared" si="121"/>
        <v/>
      </c>
      <c r="C782" s="35" t="str">
        <f t="shared" si="122"/>
        <v/>
      </c>
      <c r="D782" s="21" t="str">
        <f>IF($A782="","",IF(COUNTIF(KEVList,$A782)&gt;0,"Y",IF(ISNUMBER(MATCH(UPPER(IFERROR(INDEX(ImpData,ROW()-1,MATCH(Map_KEV,ImpHdr,0))&amp;"","")),{"Y","YES","TRUE","1"},0)),"Y","N")))</f>
        <v/>
      </c>
      <c r="E782" s="21" t="str">
        <f>IF($A782="","",IF(ISNUMBER(MATCH(UPPER(IFERROR(INDEX(ImpData,ROW()-1,MATCH(Map_Expl,ImpHdr,0))&amp;"","")),{"Y","YES","TRUE","1"},0)),"Y","N"))</f>
        <v/>
      </c>
      <c r="F782" s="21" t="str">
        <f t="shared" si="123"/>
        <v/>
      </c>
      <c r="G782" s="21" t="str">
        <f t="shared" si="124"/>
        <v/>
      </c>
      <c r="H782" s="21" t="str">
        <f t="shared" si="125"/>
        <v/>
      </c>
      <c r="I782" s="25" t="str">
        <f t="shared" si="126"/>
        <v/>
      </c>
      <c r="J782" s="25" t="str">
        <f t="shared" si="127"/>
        <v/>
      </c>
      <c r="K782" s="21" t="str">
        <f t="shared" si="128"/>
        <v/>
      </c>
      <c r="L782" s="36" t="str">
        <f t="shared" si="129"/>
        <v/>
      </c>
    </row>
    <row r="783" spans="1:12" x14ac:dyDescent="0.3">
      <c r="A783" s="21" t="str">
        <f t="shared" si="120"/>
        <v/>
      </c>
      <c r="B783" s="21" t="str">
        <f t="shared" si="121"/>
        <v/>
      </c>
      <c r="C783" s="35" t="str">
        <f t="shared" si="122"/>
        <v/>
      </c>
      <c r="D783" s="21" t="str">
        <f>IF($A783="","",IF(COUNTIF(KEVList,$A783)&gt;0,"Y",IF(ISNUMBER(MATCH(UPPER(IFERROR(INDEX(ImpData,ROW()-1,MATCH(Map_KEV,ImpHdr,0))&amp;"","")),{"Y","YES","TRUE","1"},0)),"Y","N")))</f>
        <v/>
      </c>
      <c r="E783" s="21" t="str">
        <f>IF($A783="","",IF(ISNUMBER(MATCH(UPPER(IFERROR(INDEX(ImpData,ROW()-1,MATCH(Map_Expl,ImpHdr,0))&amp;"","")),{"Y","YES","TRUE","1"},0)),"Y","N"))</f>
        <v/>
      </c>
      <c r="F783" s="21" t="str">
        <f t="shared" si="123"/>
        <v/>
      </c>
      <c r="G783" s="21" t="str">
        <f t="shared" si="124"/>
        <v/>
      </c>
      <c r="H783" s="21" t="str">
        <f t="shared" si="125"/>
        <v/>
      </c>
      <c r="I783" s="25" t="str">
        <f t="shared" si="126"/>
        <v/>
      </c>
      <c r="J783" s="25" t="str">
        <f t="shared" si="127"/>
        <v/>
      </c>
      <c r="K783" s="21" t="str">
        <f t="shared" si="128"/>
        <v/>
      </c>
      <c r="L783" s="36" t="str">
        <f t="shared" si="129"/>
        <v/>
      </c>
    </row>
    <row r="784" spans="1:12" x14ac:dyDescent="0.3">
      <c r="A784" s="21" t="str">
        <f t="shared" si="120"/>
        <v/>
      </c>
      <c r="B784" s="21" t="str">
        <f t="shared" si="121"/>
        <v/>
      </c>
      <c r="C784" s="35" t="str">
        <f t="shared" si="122"/>
        <v/>
      </c>
      <c r="D784" s="21" t="str">
        <f>IF($A784="","",IF(COUNTIF(KEVList,$A784)&gt;0,"Y",IF(ISNUMBER(MATCH(UPPER(IFERROR(INDEX(ImpData,ROW()-1,MATCH(Map_KEV,ImpHdr,0))&amp;"","")),{"Y","YES","TRUE","1"},0)),"Y","N")))</f>
        <v/>
      </c>
      <c r="E784" s="21" t="str">
        <f>IF($A784="","",IF(ISNUMBER(MATCH(UPPER(IFERROR(INDEX(ImpData,ROW()-1,MATCH(Map_Expl,ImpHdr,0))&amp;"","")),{"Y","YES","TRUE","1"},0)),"Y","N"))</f>
        <v/>
      </c>
      <c r="F784" s="21" t="str">
        <f t="shared" si="123"/>
        <v/>
      </c>
      <c r="G784" s="21" t="str">
        <f t="shared" si="124"/>
        <v/>
      </c>
      <c r="H784" s="21" t="str">
        <f t="shared" si="125"/>
        <v/>
      </c>
      <c r="I784" s="25" t="str">
        <f t="shared" si="126"/>
        <v/>
      </c>
      <c r="J784" s="25" t="str">
        <f t="shared" si="127"/>
        <v/>
      </c>
      <c r="K784" s="21" t="str">
        <f t="shared" si="128"/>
        <v/>
      </c>
      <c r="L784" s="36" t="str">
        <f t="shared" si="129"/>
        <v/>
      </c>
    </row>
    <row r="785" spans="1:12" x14ac:dyDescent="0.3">
      <c r="A785" s="21" t="str">
        <f t="shared" si="120"/>
        <v/>
      </c>
      <c r="B785" s="21" t="str">
        <f t="shared" si="121"/>
        <v/>
      </c>
      <c r="C785" s="35" t="str">
        <f t="shared" si="122"/>
        <v/>
      </c>
      <c r="D785" s="21" t="str">
        <f>IF($A785="","",IF(COUNTIF(KEVList,$A785)&gt;0,"Y",IF(ISNUMBER(MATCH(UPPER(IFERROR(INDEX(ImpData,ROW()-1,MATCH(Map_KEV,ImpHdr,0))&amp;"","")),{"Y","YES","TRUE","1"},0)),"Y","N")))</f>
        <v/>
      </c>
      <c r="E785" s="21" t="str">
        <f>IF($A785="","",IF(ISNUMBER(MATCH(UPPER(IFERROR(INDEX(ImpData,ROW()-1,MATCH(Map_Expl,ImpHdr,0))&amp;"","")),{"Y","YES","TRUE","1"},0)),"Y","N"))</f>
        <v/>
      </c>
      <c r="F785" s="21" t="str">
        <f t="shared" si="123"/>
        <v/>
      </c>
      <c r="G785" s="21" t="str">
        <f t="shared" si="124"/>
        <v/>
      </c>
      <c r="H785" s="21" t="str">
        <f t="shared" si="125"/>
        <v/>
      </c>
      <c r="I785" s="25" t="str">
        <f t="shared" si="126"/>
        <v/>
      </c>
      <c r="J785" s="25" t="str">
        <f t="shared" si="127"/>
        <v/>
      </c>
      <c r="K785" s="21" t="str">
        <f t="shared" si="128"/>
        <v/>
      </c>
      <c r="L785" s="36" t="str">
        <f t="shared" si="129"/>
        <v/>
      </c>
    </row>
    <row r="786" spans="1:12" x14ac:dyDescent="0.3">
      <c r="A786" s="21" t="str">
        <f t="shared" si="120"/>
        <v/>
      </c>
      <c r="B786" s="21" t="str">
        <f t="shared" si="121"/>
        <v/>
      </c>
      <c r="C786" s="35" t="str">
        <f t="shared" si="122"/>
        <v/>
      </c>
      <c r="D786" s="21" t="str">
        <f>IF($A786="","",IF(COUNTIF(KEVList,$A786)&gt;0,"Y",IF(ISNUMBER(MATCH(UPPER(IFERROR(INDEX(ImpData,ROW()-1,MATCH(Map_KEV,ImpHdr,0))&amp;"","")),{"Y","YES","TRUE","1"},0)),"Y","N")))</f>
        <v/>
      </c>
      <c r="E786" s="21" t="str">
        <f>IF($A786="","",IF(ISNUMBER(MATCH(UPPER(IFERROR(INDEX(ImpData,ROW()-1,MATCH(Map_Expl,ImpHdr,0))&amp;"","")),{"Y","YES","TRUE","1"},0)),"Y","N"))</f>
        <v/>
      </c>
      <c r="F786" s="21" t="str">
        <f t="shared" si="123"/>
        <v/>
      </c>
      <c r="G786" s="21" t="str">
        <f t="shared" si="124"/>
        <v/>
      </c>
      <c r="H786" s="21" t="str">
        <f t="shared" si="125"/>
        <v/>
      </c>
      <c r="I786" s="25" t="str">
        <f t="shared" si="126"/>
        <v/>
      </c>
      <c r="J786" s="25" t="str">
        <f t="shared" si="127"/>
        <v/>
      </c>
      <c r="K786" s="21" t="str">
        <f t="shared" si="128"/>
        <v/>
      </c>
      <c r="L786" s="36" t="str">
        <f t="shared" si="129"/>
        <v/>
      </c>
    </row>
    <row r="787" spans="1:12" x14ac:dyDescent="0.3">
      <c r="A787" s="21" t="str">
        <f t="shared" si="120"/>
        <v/>
      </c>
      <c r="B787" s="21" t="str">
        <f t="shared" si="121"/>
        <v/>
      </c>
      <c r="C787" s="35" t="str">
        <f t="shared" si="122"/>
        <v/>
      </c>
      <c r="D787" s="21" t="str">
        <f>IF($A787="","",IF(COUNTIF(KEVList,$A787)&gt;0,"Y",IF(ISNUMBER(MATCH(UPPER(IFERROR(INDEX(ImpData,ROW()-1,MATCH(Map_KEV,ImpHdr,0))&amp;"","")),{"Y","YES","TRUE","1"},0)),"Y","N")))</f>
        <v/>
      </c>
      <c r="E787" s="21" t="str">
        <f>IF($A787="","",IF(ISNUMBER(MATCH(UPPER(IFERROR(INDEX(ImpData,ROW()-1,MATCH(Map_Expl,ImpHdr,0))&amp;"","")),{"Y","YES","TRUE","1"},0)),"Y","N"))</f>
        <v/>
      </c>
      <c r="F787" s="21" t="str">
        <f t="shared" si="123"/>
        <v/>
      </c>
      <c r="G787" s="21" t="str">
        <f t="shared" si="124"/>
        <v/>
      </c>
      <c r="H787" s="21" t="str">
        <f t="shared" si="125"/>
        <v/>
      </c>
      <c r="I787" s="25" t="str">
        <f t="shared" si="126"/>
        <v/>
      </c>
      <c r="J787" s="25" t="str">
        <f t="shared" si="127"/>
        <v/>
      </c>
      <c r="K787" s="21" t="str">
        <f t="shared" si="128"/>
        <v/>
      </c>
      <c r="L787" s="36" t="str">
        <f t="shared" si="129"/>
        <v/>
      </c>
    </row>
    <row r="788" spans="1:12" x14ac:dyDescent="0.3">
      <c r="A788" s="21" t="str">
        <f t="shared" si="120"/>
        <v/>
      </c>
      <c r="B788" s="21" t="str">
        <f t="shared" si="121"/>
        <v/>
      </c>
      <c r="C788" s="35" t="str">
        <f t="shared" si="122"/>
        <v/>
      </c>
      <c r="D788" s="21" t="str">
        <f>IF($A788="","",IF(COUNTIF(KEVList,$A788)&gt;0,"Y",IF(ISNUMBER(MATCH(UPPER(IFERROR(INDEX(ImpData,ROW()-1,MATCH(Map_KEV,ImpHdr,0))&amp;"","")),{"Y","YES","TRUE","1"},0)),"Y","N")))</f>
        <v/>
      </c>
      <c r="E788" s="21" t="str">
        <f>IF($A788="","",IF(ISNUMBER(MATCH(UPPER(IFERROR(INDEX(ImpData,ROW()-1,MATCH(Map_Expl,ImpHdr,0))&amp;"","")),{"Y","YES","TRUE","1"},0)),"Y","N"))</f>
        <v/>
      </c>
      <c r="F788" s="21" t="str">
        <f t="shared" si="123"/>
        <v/>
      </c>
      <c r="G788" s="21" t="str">
        <f t="shared" si="124"/>
        <v/>
      </c>
      <c r="H788" s="21" t="str">
        <f t="shared" si="125"/>
        <v/>
      </c>
      <c r="I788" s="25" t="str">
        <f t="shared" si="126"/>
        <v/>
      </c>
      <c r="J788" s="25" t="str">
        <f t="shared" si="127"/>
        <v/>
      </c>
      <c r="K788" s="21" t="str">
        <f t="shared" si="128"/>
        <v/>
      </c>
      <c r="L788" s="36" t="str">
        <f t="shared" si="129"/>
        <v/>
      </c>
    </row>
    <row r="789" spans="1:12" x14ac:dyDescent="0.3">
      <c r="A789" s="21" t="str">
        <f t="shared" si="120"/>
        <v/>
      </c>
      <c r="B789" s="21" t="str">
        <f t="shared" si="121"/>
        <v/>
      </c>
      <c r="C789" s="35" t="str">
        <f t="shared" si="122"/>
        <v/>
      </c>
      <c r="D789" s="21" t="str">
        <f>IF($A789="","",IF(COUNTIF(KEVList,$A789)&gt;0,"Y",IF(ISNUMBER(MATCH(UPPER(IFERROR(INDEX(ImpData,ROW()-1,MATCH(Map_KEV,ImpHdr,0))&amp;"","")),{"Y","YES","TRUE","1"},0)),"Y","N")))</f>
        <v/>
      </c>
      <c r="E789" s="21" t="str">
        <f>IF($A789="","",IF(ISNUMBER(MATCH(UPPER(IFERROR(INDEX(ImpData,ROW()-1,MATCH(Map_Expl,ImpHdr,0))&amp;"","")),{"Y","YES","TRUE","1"},0)),"Y","N"))</f>
        <v/>
      </c>
      <c r="F789" s="21" t="str">
        <f t="shared" si="123"/>
        <v/>
      </c>
      <c r="G789" s="21" t="str">
        <f t="shared" si="124"/>
        <v/>
      </c>
      <c r="H789" s="21" t="str">
        <f t="shared" si="125"/>
        <v/>
      </c>
      <c r="I789" s="25" t="str">
        <f t="shared" si="126"/>
        <v/>
      </c>
      <c r="J789" s="25" t="str">
        <f t="shared" si="127"/>
        <v/>
      </c>
      <c r="K789" s="21" t="str">
        <f t="shared" si="128"/>
        <v/>
      </c>
      <c r="L789" s="36" t="str">
        <f t="shared" si="129"/>
        <v/>
      </c>
    </row>
    <row r="790" spans="1:12" x14ac:dyDescent="0.3">
      <c r="A790" s="21" t="str">
        <f t="shared" si="120"/>
        <v/>
      </c>
      <c r="B790" s="21" t="str">
        <f t="shared" si="121"/>
        <v/>
      </c>
      <c r="C790" s="35" t="str">
        <f t="shared" si="122"/>
        <v/>
      </c>
      <c r="D790" s="21" t="str">
        <f>IF($A790="","",IF(COUNTIF(KEVList,$A790)&gt;0,"Y",IF(ISNUMBER(MATCH(UPPER(IFERROR(INDEX(ImpData,ROW()-1,MATCH(Map_KEV,ImpHdr,0))&amp;"","")),{"Y","YES","TRUE","1"},0)),"Y","N")))</f>
        <v/>
      </c>
      <c r="E790" s="21" t="str">
        <f>IF($A790="","",IF(ISNUMBER(MATCH(UPPER(IFERROR(INDEX(ImpData,ROW()-1,MATCH(Map_Expl,ImpHdr,0))&amp;"","")),{"Y","YES","TRUE","1"},0)),"Y","N"))</f>
        <v/>
      </c>
      <c r="F790" s="21" t="str">
        <f t="shared" si="123"/>
        <v/>
      </c>
      <c r="G790" s="21" t="str">
        <f t="shared" si="124"/>
        <v/>
      </c>
      <c r="H790" s="21" t="str">
        <f t="shared" si="125"/>
        <v/>
      </c>
      <c r="I790" s="25" t="str">
        <f t="shared" si="126"/>
        <v/>
      </c>
      <c r="J790" s="25" t="str">
        <f t="shared" si="127"/>
        <v/>
      </c>
      <c r="K790" s="21" t="str">
        <f t="shared" si="128"/>
        <v/>
      </c>
      <c r="L790" s="36" t="str">
        <f t="shared" si="129"/>
        <v/>
      </c>
    </row>
    <row r="791" spans="1:12" x14ac:dyDescent="0.3">
      <c r="A791" s="21" t="str">
        <f t="shared" si="120"/>
        <v/>
      </c>
      <c r="B791" s="21" t="str">
        <f t="shared" si="121"/>
        <v/>
      </c>
      <c r="C791" s="35" t="str">
        <f t="shared" si="122"/>
        <v/>
      </c>
      <c r="D791" s="21" t="str">
        <f>IF($A791="","",IF(COUNTIF(KEVList,$A791)&gt;0,"Y",IF(ISNUMBER(MATCH(UPPER(IFERROR(INDEX(ImpData,ROW()-1,MATCH(Map_KEV,ImpHdr,0))&amp;"","")),{"Y","YES","TRUE","1"},0)),"Y","N")))</f>
        <v/>
      </c>
      <c r="E791" s="21" t="str">
        <f>IF($A791="","",IF(ISNUMBER(MATCH(UPPER(IFERROR(INDEX(ImpData,ROW()-1,MATCH(Map_Expl,ImpHdr,0))&amp;"","")),{"Y","YES","TRUE","1"},0)),"Y","N"))</f>
        <v/>
      </c>
      <c r="F791" s="21" t="str">
        <f t="shared" si="123"/>
        <v/>
      </c>
      <c r="G791" s="21" t="str">
        <f t="shared" si="124"/>
        <v/>
      </c>
      <c r="H791" s="21" t="str">
        <f t="shared" si="125"/>
        <v/>
      </c>
      <c r="I791" s="25" t="str">
        <f t="shared" si="126"/>
        <v/>
      </c>
      <c r="J791" s="25" t="str">
        <f t="shared" si="127"/>
        <v/>
      </c>
      <c r="K791" s="21" t="str">
        <f t="shared" si="128"/>
        <v/>
      </c>
      <c r="L791" s="36" t="str">
        <f t="shared" si="129"/>
        <v/>
      </c>
    </row>
    <row r="792" spans="1:12" x14ac:dyDescent="0.3">
      <c r="A792" s="21" t="str">
        <f t="shared" si="120"/>
        <v/>
      </c>
      <c r="B792" s="21" t="str">
        <f t="shared" si="121"/>
        <v/>
      </c>
      <c r="C792" s="35" t="str">
        <f t="shared" si="122"/>
        <v/>
      </c>
      <c r="D792" s="21" t="str">
        <f>IF($A792="","",IF(COUNTIF(KEVList,$A792)&gt;0,"Y",IF(ISNUMBER(MATCH(UPPER(IFERROR(INDEX(ImpData,ROW()-1,MATCH(Map_KEV,ImpHdr,0))&amp;"","")),{"Y","YES","TRUE","1"},0)),"Y","N")))</f>
        <v/>
      </c>
      <c r="E792" s="21" t="str">
        <f>IF($A792="","",IF(ISNUMBER(MATCH(UPPER(IFERROR(INDEX(ImpData,ROW()-1,MATCH(Map_Expl,ImpHdr,0))&amp;"","")),{"Y","YES","TRUE","1"},0)),"Y","N"))</f>
        <v/>
      </c>
      <c r="F792" s="21" t="str">
        <f t="shared" si="123"/>
        <v/>
      </c>
      <c r="G792" s="21" t="str">
        <f t="shared" si="124"/>
        <v/>
      </c>
      <c r="H792" s="21" t="str">
        <f t="shared" si="125"/>
        <v/>
      </c>
      <c r="I792" s="25" t="str">
        <f t="shared" si="126"/>
        <v/>
      </c>
      <c r="J792" s="25" t="str">
        <f t="shared" si="127"/>
        <v/>
      </c>
      <c r="K792" s="21" t="str">
        <f t="shared" si="128"/>
        <v/>
      </c>
      <c r="L792" s="36" t="str">
        <f t="shared" si="129"/>
        <v/>
      </c>
    </row>
    <row r="793" spans="1:12" x14ac:dyDescent="0.3">
      <c r="A793" s="21" t="str">
        <f t="shared" si="120"/>
        <v/>
      </c>
      <c r="B793" s="21" t="str">
        <f t="shared" si="121"/>
        <v/>
      </c>
      <c r="C793" s="35" t="str">
        <f t="shared" si="122"/>
        <v/>
      </c>
      <c r="D793" s="21" t="str">
        <f>IF($A793="","",IF(COUNTIF(KEVList,$A793)&gt;0,"Y",IF(ISNUMBER(MATCH(UPPER(IFERROR(INDEX(ImpData,ROW()-1,MATCH(Map_KEV,ImpHdr,0))&amp;"","")),{"Y","YES","TRUE","1"},0)),"Y","N")))</f>
        <v/>
      </c>
      <c r="E793" s="21" t="str">
        <f>IF($A793="","",IF(ISNUMBER(MATCH(UPPER(IFERROR(INDEX(ImpData,ROW()-1,MATCH(Map_Expl,ImpHdr,0))&amp;"","")),{"Y","YES","TRUE","1"},0)),"Y","N"))</f>
        <v/>
      </c>
      <c r="F793" s="21" t="str">
        <f t="shared" si="123"/>
        <v/>
      </c>
      <c r="G793" s="21" t="str">
        <f t="shared" si="124"/>
        <v/>
      </c>
      <c r="H793" s="21" t="str">
        <f t="shared" si="125"/>
        <v/>
      </c>
      <c r="I793" s="25" t="str">
        <f t="shared" si="126"/>
        <v/>
      </c>
      <c r="J793" s="25" t="str">
        <f t="shared" si="127"/>
        <v/>
      </c>
      <c r="K793" s="21" t="str">
        <f t="shared" si="128"/>
        <v/>
      </c>
      <c r="L793" s="36" t="str">
        <f t="shared" si="129"/>
        <v/>
      </c>
    </row>
    <row r="794" spans="1:12" x14ac:dyDescent="0.3">
      <c r="A794" s="21" t="str">
        <f t="shared" si="120"/>
        <v/>
      </c>
      <c r="B794" s="21" t="str">
        <f t="shared" si="121"/>
        <v/>
      </c>
      <c r="C794" s="35" t="str">
        <f t="shared" si="122"/>
        <v/>
      </c>
      <c r="D794" s="21" t="str">
        <f>IF($A794="","",IF(COUNTIF(KEVList,$A794)&gt;0,"Y",IF(ISNUMBER(MATCH(UPPER(IFERROR(INDEX(ImpData,ROW()-1,MATCH(Map_KEV,ImpHdr,0))&amp;"","")),{"Y","YES","TRUE","1"},0)),"Y","N")))</f>
        <v/>
      </c>
      <c r="E794" s="21" t="str">
        <f>IF($A794="","",IF(ISNUMBER(MATCH(UPPER(IFERROR(INDEX(ImpData,ROW()-1,MATCH(Map_Expl,ImpHdr,0))&amp;"","")),{"Y","YES","TRUE","1"},0)),"Y","N"))</f>
        <v/>
      </c>
      <c r="F794" s="21" t="str">
        <f t="shared" si="123"/>
        <v/>
      </c>
      <c r="G794" s="21" t="str">
        <f t="shared" si="124"/>
        <v/>
      </c>
      <c r="H794" s="21" t="str">
        <f t="shared" si="125"/>
        <v/>
      </c>
      <c r="I794" s="25" t="str">
        <f t="shared" si="126"/>
        <v/>
      </c>
      <c r="J794" s="25" t="str">
        <f t="shared" si="127"/>
        <v/>
      </c>
      <c r="K794" s="21" t="str">
        <f t="shared" si="128"/>
        <v/>
      </c>
      <c r="L794" s="36" t="str">
        <f t="shared" si="129"/>
        <v/>
      </c>
    </row>
    <row r="795" spans="1:12" x14ac:dyDescent="0.3">
      <c r="A795" s="21" t="str">
        <f t="shared" si="120"/>
        <v/>
      </c>
      <c r="B795" s="21" t="str">
        <f t="shared" si="121"/>
        <v/>
      </c>
      <c r="C795" s="35" t="str">
        <f t="shared" si="122"/>
        <v/>
      </c>
      <c r="D795" s="21" t="str">
        <f>IF($A795="","",IF(COUNTIF(KEVList,$A795)&gt;0,"Y",IF(ISNUMBER(MATCH(UPPER(IFERROR(INDEX(ImpData,ROW()-1,MATCH(Map_KEV,ImpHdr,0))&amp;"","")),{"Y","YES","TRUE","1"},0)),"Y","N")))</f>
        <v/>
      </c>
      <c r="E795" s="21" t="str">
        <f>IF($A795="","",IF(ISNUMBER(MATCH(UPPER(IFERROR(INDEX(ImpData,ROW()-1,MATCH(Map_Expl,ImpHdr,0))&amp;"","")),{"Y","YES","TRUE","1"},0)),"Y","N"))</f>
        <v/>
      </c>
      <c r="F795" s="21" t="str">
        <f t="shared" si="123"/>
        <v/>
      </c>
      <c r="G795" s="21" t="str">
        <f t="shared" si="124"/>
        <v/>
      </c>
      <c r="H795" s="21" t="str">
        <f t="shared" si="125"/>
        <v/>
      </c>
      <c r="I795" s="25" t="str">
        <f t="shared" si="126"/>
        <v/>
      </c>
      <c r="J795" s="25" t="str">
        <f t="shared" si="127"/>
        <v/>
      </c>
      <c r="K795" s="21" t="str">
        <f t="shared" si="128"/>
        <v/>
      </c>
      <c r="L795" s="36" t="str">
        <f t="shared" si="129"/>
        <v/>
      </c>
    </row>
    <row r="796" spans="1:12" x14ac:dyDescent="0.3">
      <c r="A796" s="21" t="str">
        <f t="shared" si="120"/>
        <v/>
      </c>
      <c r="B796" s="21" t="str">
        <f t="shared" si="121"/>
        <v/>
      </c>
      <c r="C796" s="35" t="str">
        <f t="shared" si="122"/>
        <v/>
      </c>
      <c r="D796" s="21" t="str">
        <f>IF($A796="","",IF(COUNTIF(KEVList,$A796)&gt;0,"Y",IF(ISNUMBER(MATCH(UPPER(IFERROR(INDEX(ImpData,ROW()-1,MATCH(Map_KEV,ImpHdr,0))&amp;"","")),{"Y","YES","TRUE","1"},0)),"Y","N")))</f>
        <v/>
      </c>
      <c r="E796" s="21" t="str">
        <f>IF($A796="","",IF(ISNUMBER(MATCH(UPPER(IFERROR(INDEX(ImpData,ROW()-1,MATCH(Map_Expl,ImpHdr,0))&amp;"","")),{"Y","YES","TRUE","1"},0)),"Y","N"))</f>
        <v/>
      </c>
      <c r="F796" s="21" t="str">
        <f t="shared" si="123"/>
        <v/>
      </c>
      <c r="G796" s="21" t="str">
        <f t="shared" si="124"/>
        <v/>
      </c>
      <c r="H796" s="21" t="str">
        <f t="shared" si="125"/>
        <v/>
      </c>
      <c r="I796" s="25" t="str">
        <f t="shared" si="126"/>
        <v/>
      </c>
      <c r="J796" s="25" t="str">
        <f t="shared" si="127"/>
        <v/>
      </c>
      <c r="K796" s="21" t="str">
        <f t="shared" si="128"/>
        <v/>
      </c>
      <c r="L796" s="36" t="str">
        <f t="shared" si="129"/>
        <v/>
      </c>
    </row>
    <row r="797" spans="1:12" x14ac:dyDescent="0.3">
      <c r="A797" s="21" t="str">
        <f t="shared" si="120"/>
        <v/>
      </c>
      <c r="B797" s="21" t="str">
        <f t="shared" si="121"/>
        <v/>
      </c>
      <c r="C797" s="35" t="str">
        <f t="shared" si="122"/>
        <v/>
      </c>
      <c r="D797" s="21" t="str">
        <f>IF($A797="","",IF(COUNTIF(KEVList,$A797)&gt;0,"Y",IF(ISNUMBER(MATCH(UPPER(IFERROR(INDEX(ImpData,ROW()-1,MATCH(Map_KEV,ImpHdr,0))&amp;"","")),{"Y","YES","TRUE","1"},0)),"Y","N")))</f>
        <v/>
      </c>
      <c r="E797" s="21" t="str">
        <f>IF($A797="","",IF(ISNUMBER(MATCH(UPPER(IFERROR(INDEX(ImpData,ROW()-1,MATCH(Map_Expl,ImpHdr,0))&amp;"","")),{"Y","YES","TRUE","1"},0)),"Y","N"))</f>
        <v/>
      </c>
      <c r="F797" s="21" t="str">
        <f t="shared" si="123"/>
        <v/>
      </c>
      <c r="G797" s="21" t="str">
        <f t="shared" si="124"/>
        <v/>
      </c>
      <c r="H797" s="21" t="str">
        <f t="shared" si="125"/>
        <v/>
      </c>
      <c r="I797" s="25" t="str">
        <f t="shared" si="126"/>
        <v/>
      </c>
      <c r="J797" s="25" t="str">
        <f t="shared" si="127"/>
        <v/>
      </c>
      <c r="K797" s="21" t="str">
        <f t="shared" si="128"/>
        <v/>
      </c>
      <c r="L797" s="36" t="str">
        <f t="shared" si="129"/>
        <v/>
      </c>
    </row>
    <row r="798" spans="1:12" x14ac:dyDescent="0.3">
      <c r="A798" s="21" t="str">
        <f t="shared" si="120"/>
        <v/>
      </c>
      <c r="B798" s="21" t="str">
        <f t="shared" si="121"/>
        <v/>
      </c>
      <c r="C798" s="35" t="str">
        <f t="shared" si="122"/>
        <v/>
      </c>
      <c r="D798" s="21" t="str">
        <f>IF($A798="","",IF(COUNTIF(KEVList,$A798)&gt;0,"Y",IF(ISNUMBER(MATCH(UPPER(IFERROR(INDEX(ImpData,ROW()-1,MATCH(Map_KEV,ImpHdr,0))&amp;"","")),{"Y","YES","TRUE","1"},0)),"Y","N")))</f>
        <v/>
      </c>
      <c r="E798" s="21" t="str">
        <f>IF($A798="","",IF(ISNUMBER(MATCH(UPPER(IFERROR(INDEX(ImpData,ROW()-1,MATCH(Map_Expl,ImpHdr,0))&amp;"","")),{"Y","YES","TRUE","1"},0)),"Y","N"))</f>
        <v/>
      </c>
      <c r="F798" s="21" t="str">
        <f t="shared" si="123"/>
        <v/>
      </c>
      <c r="G798" s="21" t="str">
        <f t="shared" si="124"/>
        <v/>
      </c>
      <c r="H798" s="21" t="str">
        <f t="shared" si="125"/>
        <v/>
      </c>
      <c r="I798" s="25" t="str">
        <f t="shared" si="126"/>
        <v/>
      </c>
      <c r="J798" s="25" t="str">
        <f t="shared" si="127"/>
        <v/>
      </c>
      <c r="K798" s="21" t="str">
        <f t="shared" si="128"/>
        <v/>
      </c>
      <c r="L798" s="36" t="str">
        <f t="shared" si="129"/>
        <v/>
      </c>
    </row>
    <row r="799" spans="1:12" x14ac:dyDescent="0.3">
      <c r="A799" s="21" t="str">
        <f t="shared" si="120"/>
        <v/>
      </c>
      <c r="B799" s="21" t="str">
        <f t="shared" si="121"/>
        <v/>
      </c>
      <c r="C799" s="35" t="str">
        <f t="shared" si="122"/>
        <v/>
      </c>
      <c r="D799" s="21" t="str">
        <f>IF($A799="","",IF(COUNTIF(KEVList,$A799)&gt;0,"Y",IF(ISNUMBER(MATCH(UPPER(IFERROR(INDEX(ImpData,ROW()-1,MATCH(Map_KEV,ImpHdr,0))&amp;"","")),{"Y","YES","TRUE","1"},0)),"Y","N")))</f>
        <v/>
      </c>
      <c r="E799" s="21" t="str">
        <f>IF($A799="","",IF(ISNUMBER(MATCH(UPPER(IFERROR(INDEX(ImpData,ROW()-1,MATCH(Map_Expl,ImpHdr,0))&amp;"","")),{"Y","YES","TRUE","1"},0)),"Y","N"))</f>
        <v/>
      </c>
      <c r="F799" s="21" t="str">
        <f t="shared" si="123"/>
        <v/>
      </c>
      <c r="G799" s="21" t="str">
        <f t="shared" si="124"/>
        <v/>
      </c>
      <c r="H799" s="21" t="str">
        <f t="shared" si="125"/>
        <v/>
      </c>
      <c r="I799" s="25" t="str">
        <f t="shared" si="126"/>
        <v/>
      </c>
      <c r="J799" s="25" t="str">
        <f t="shared" si="127"/>
        <v/>
      </c>
      <c r="K799" s="21" t="str">
        <f t="shared" si="128"/>
        <v/>
      </c>
      <c r="L799" s="36" t="str">
        <f t="shared" si="129"/>
        <v/>
      </c>
    </row>
    <row r="800" spans="1:12" x14ac:dyDescent="0.3">
      <c r="A800" s="21" t="str">
        <f t="shared" si="120"/>
        <v/>
      </c>
      <c r="B800" s="21" t="str">
        <f t="shared" si="121"/>
        <v/>
      </c>
      <c r="C800" s="35" t="str">
        <f t="shared" si="122"/>
        <v/>
      </c>
      <c r="D800" s="21" t="str">
        <f>IF($A800="","",IF(COUNTIF(KEVList,$A800)&gt;0,"Y",IF(ISNUMBER(MATCH(UPPER(IFERROR(INDEX(ImpData,ROW()-1,MATCH(Map_KEV,ImpHdr,0))&amp;"","")),{"Y","YES","TRUE","1"},0)),"Y","N")))</f>
        <v/>
      </c>
      <c r="E800" s="21" t="str">
        <f>IF($A800="","",IF(ISNUMBER(MATCH(UPPER(IFERROR(INDEX(ImpData,ROW()-1,MATCH(Map_Expl,ImpHdr,0))&amp;"","")),{"Y","YES","TRUE","1"},0)),"Y","N"))</f>
        <v/>
      </c>
      <c r="F800" s="21" t="str">
        <f t="shared" si="123"/>
        <v/>
      </c>
      <c r="G800" s="21" t="str">
        <f t="shared" si="124"/>
        <v/>
      </c>
      <c r="H800" s="21" t="str">
        <f t="shared" si="125"/>
        <v/>
      </c>
      <c r="I800" s="25" t="str">
        <f t="shared" si="126"/>
        <v/>
      </c>
      <c r="J800" s="25" t="str">
        <f t="shared" si="127"/>
        <v/>
      </c>
      <c r="K800" s="21" t="str">
        <f t="shared" si="128"/>
        <v/>
      </c>
      <c r="L800" s="36" t="str">
        <f t="shared" si="129"/>
        <v/>
      </c>
    </row>
    <row r="801" spans="1:12" x14ac:dyDescent="0.3">
      <c r="A801" s="21" t="str">
        <f t="shared" si="120"/>
        <v/>
      </c>
      <c r="B801" s="21" t="str">
        <f t="shared" si="121"/>
        <v/>
      </c>
      <c r="C801" s="35" t="str">
        <f t="shared" si="122"/>
        <v/>
      </c>
      <c r="D801" s="21" t="str">
        <f>IF($A801="","",IF(COUNTIF(KEVList,$A801)&gt;0,"Y",IF(ISNUMBER(MATCH(UPPER(IFERROR(INDEX(ImpData,ROW()-1,MATCH(Map_KEV,ImpHdr,0))&amp;"","")),{"Y","YES","TRUE","1"},0)),"Y","N")))</f>
        <v/>
      </c>
      <c r="E801" s="21" t="str">
        <f>IF($A801="","",IF(ISNUMBER(MATCH(UPPER(IFERROR(INDEX(ImpData,ROW()-1,MATCH(Map_Expl,ImpHdr,0))&amp;"","")),{"Y","YES","TRUE","1"},0)),"Y","N"))</f>
        <v/>
      </c>
      <c r="F801" s="21" t="str">
        <f t="shared" si="123"/>
        <v/>
      </c>
      <c r="G801" s="21" t="str">
        <f t="shared" si="124"/>
        <v/>
      </c>
      <c r="H801" s="21" t="str">
        <f t="shared" si="125"/>
        <v/>
      </c>
      <c r="I801" s="25" t="str">
        <f t="shared" si="126"/>
        <v/>
      </c>
      <c r="J801" s="25" t="str">
        <f t="shared" si="127"/>
        <v/>
      </c>
      <c r="K801" s="21" t="str">
        <f t="shared" si="128"/>
        <v/>
      </c>
      <c r="L801" s="36" t="str">
        <f t="shared" si="129"/>
        <v/>
      </c>
    </row>
    <row r="802" spans="1:12" x14ac:dyDescent="0.3">
      <c r="A802" s="21" t="str">
        <f t="shared" si="120"/>
        <v/>
      </c>
      <c r="B802" s="21" t="str">
        <f t="shared" si="121"/>
        <v/>
      </c>
      <c r="C802" s="35" t="str">
        <f t="shared" si="122"/>
        <v/>
      </c>
      <c r="D802" s="21" t="str">
        <f>IF($A802="","",IF(COUNTIF(KEVList,$A802)&gt;0,"Y",IF(ISNUMBER(MATCH(UPPER(IFERROR(INDEX(ImpData,ROW()-1,MATCH(Map_KEV,ImpHdr,0))&amp;"","")),{"Y","YES","TRUE","1"},0)),"Y","N")))</f>
        <v/>
      </c>
      <c r="E802" s="21" t="str">
        <f>IF($A802="","",IF(ISNUMBER(MATCH(UPPER(IFERROR(INDEX(ImpData,ROW()-1,MATCH(Map_Expl,ImpHdr,0))&amp;"","")),{"Y","YES","TRUE","1"},0)),"Y","N"))</f>
        <v/>
      </c>
      <c r="F802" s="21" t="str">
        <f t="shared" si="123"/>
        <v/>
      </c>
      <c r="G802" s="21" t="str">
        <f t="shared" si="124"/>
        <v/>
      </c>
      <c r="H802" s="21" t="str">
        <f t="shared" si="125"/>
        <v/>
      </c>
      <c r="I802" s="25" t="str">
        <f t="shared" si="126"/>
        <v/>
      </c>
      <c r="J802" s="25" t="str">
        <f t="shared" si="127"/>
        <v/>
      </c>
      <c r="K802" s="21" t="str">
        <f t="shared" si="128"/>
        <v/>
      </c>
      <c r="L802" s="36" t="str">
        <f t="shared" si="129"/>
        <v/>
      </c>
    </row>
    <row r="803" spans="1:12" x14ac:dyDescent="0.3">
      <c r="A803" s="21" t="str">
        <f t="shared" si="120"/>
        <v/>
      </c>
      <c r="B803" s="21" t="str">
        <f t="shared" si="121"/>
        <v/>
      </c>
      <c r="C803" s="35" t="str">
        <f t="shared" si="122"/>
        <v/>
      </c>
      <c r="D803" s="21" t="str">
        <f>IF($A803="","",IF(COUNTIF(KEVList,$A803)&gt;0,"Y",IF(ISNUMBER(MATCH(UPPER(IFERROR(INDEX(ImpData,ROW()-1,MATCH(Map_KEV,ImpHdr,0))&amp;"","")),{"Y","YES","TRUE","1"},0)),"Y","N")))</f>
        <v/>
      </c>
      <c r="E803" s="21" t="str">
        <f>IF($A803="","",IF(ISNUMBER(MATCH(UPPER(IFERROR(INDEX(ImpData,ROW()-1,MATCH(Map_Expl,ImpHdr,0))&amp;"","")),{"Y","YES","TRUE","1"},0)),"Y","N"))</f>
        <v/>
      </c>
      <c r="F803" s="21" t="str">
        <f t="shared" si="123"/>
        <v/>
      </c>
      <c r="G803" s="21" t="str">
        <f t="shared" si="124"/>
        <v/>
      </c>
      <c r="H803" s="21" t="str">
        <f t="shared" si="125"/>
        <v/>
      </c>
      <c r="I803" s="25" t="str">
        <f t="shared" si="126"/>
        <v/>
      </c>
      <c r="J803" s="25" t="str">
        <f t="shared" si="127"/>
        <v/>
      </c>
      <c r="K803" s="21" t="str">
        <f t="shared" si="128"/>
        <v/>
      </c>
      <c r="L803" s="36" t="str">
        <f t="shared" si="129"/>
        <v/>
      </c>
    </row>
    <row r="804" spans="1:12" x14ac:dyDescent="0.3">
      <c r="A804" s="21" t="str">
        <f t="shared" si="120"/>
        <v/>
      </c>
      <c r="B804" s="21" t="str">
        <f t="shared" si="121"/>
        <v/>
      </c>
      <c r="C804" s="35" t="str">
        <f t="shared" si="122"/>
        <v/>
      </c>
      <c r="D804" s="21" t="str">
        <f>IF($A804="","",IF(COUNTIF(KEVList,$A804)&gt;0,"Y",IF(ISNUMBER(MATCH(UPPER(IFERROR(INDEX(ImpData,ROW()-1,MATCH(Map_KEV,ImpHdr,0))&amp;"","")),{"Y","YES","TRUE","1"},0)),"Y","N")))</f>
        <v/>
      </c>
      <c r="E804" s="21" t="str">
        <f>IF($A804="","",IF(ISNUMBER(MATCH(UPPER(IFERROR(INDEX(ImpData,ROW()-1,MATCH(Map_Expl,ImpHdr,0))&amp;"","")),{"Y","YES","TRUE","1"},0)),"Y","N"))</f>
        <v/>
      </c>
      <c r="F804" s="21" t="str">
        <f t="shared" si="123"/>
        <v/>
      </c>
      <c r="G804" s="21" t="str">
        <f t="shared" si="124"/>
        <v/>
      </c>
      <c r="H804" s="21" t="str">
        <f t="shared" si="125"/>
        <v/>
      </c>
      <c r="I804" s="25" t="str">
        <f t="shared" si="126"/>
        <v/>
      </c>
      <c r="J804" s="25" t="str">
        <f t="shared" si="127"/>
        <v/>
      </c>
      <c r="K804" s="21" t="str">
        <f t="shared" si="128"/>
        <v/>
      </c>
      <c r="L804" s="36" t="str">
        <f t="shared" si="129"/>
        <v/>
      </c>
    </row>
    <row r="805" spans="1:12" x14ac:dyDescent="0.3">
      <c r="A805" s="21" t="str">
        <f t="shared" si="120"/>
        <v/>
      </c>
      <c r="B805" s="21" t="str">
        <f t="shared" si="121"/>
        <v/>
      </c>
      <c r="C805" s="35" t="str">
        <f t="shared" si="122"/>
        <v/>
      </c>
      <c r="D805" s="21" t="str">
        <f>IF($A805="","",IF(COUNTIF(KEVList,$A805)&gt;0,"Y",IF(ISNUMBER(MATCH(UPPER(IFERROR(INDEX(ImpData,ROW()-1,MATCH(Map_KEV,ImpHdr,0))&amp;"","")),{"Y","YES","TRUE","1"},0)),"Y","N")))</f>
        <v/>
      </c>
      <c r="E805" s="21" t="str">
        <f>IF($A805="","",IF(ISNUMBER(MATCH(UPPER(IFERROR(INDEX(ImpData,ROW()-1,MATCH(Map_Expl,ImpHdr,0))&amp;"","")),{"Y","YES","TRUE","1"},0)),"Y","N"))</f>
        <v/>
      </c>
      <c r="F805" s="21" t="str">
        <f t="shared" si="123"/>
        <v/>
      </c>
      <c r="G805" s="21" t="str">
        <f t="shared" si="124"/>
        <v/>
      </c>
      <c r="H805" s="21" t="str">
        <f t="shared" si="125"/>
        <v/>
      </c>
      <c r="I805" s="25" t="str">
        <f t="shared" si="126"/>
        <v/>
      </c>
      <c r="J805" s="25" t="str">
        <f t="shared" si="127"/>
        <v/>
      </c>
      <c r="K805" s="21" t="str">
        <f t="shared" si="128"/>
        <v/>
      </c>
      <c r="L805" s="36" t="str">
        <f t="shared" si="129"/>
        <v/>
      </c>
    </row>
    <row r="806" spans="1:12" x14ac:dyDescent="0.3">
      <c r="A806" s="21" t="str">
        <f t="shared" si="120"/>
        <v/>
      </c>
      <c r="B806" s="21" t="str">
        <f t="shared" si="121"/>
        <v/>
      </c>
      <c r="C806" s="35" t="str">
        <f t="shared" si="122"/>
        <v/>
      </c>
      <c r="D806" s="21" t="str">
        <f>IF($A806="","",IF(COUNTIF(KEVList,$A806)&gt;0,"Y",IF(ISNUMBER(MATCH(UPPER(IFERROR(INDEX(ImpData,ROW()-1,MATCH(Map_KEV,ImpHdr,0))&amp;"","")),{"Y","YES","TRUE","1"},0)),"Y","N")))</f>
        <v/>
      </c>
      <c r="E806" s="21" t="str">
        <f>IF($A806="","",IF(ISNUMBER(MATCH(UPPER(IFERROR(INDEX(ImpData,ROW()-1,MATCH(Map_Expl,ImpHdr,0))&amp;"","")),{"Y","YES","TRUE","1"},0)),"Y","N"))</f>
        <v/>
      </c>
      <c r="F806" s="21" t="str">
        <f t="shared" si="123"/>
        <v/>
      </c>
      <c r="G806" s="21" t="str">
        <f t="shared" si="124"/>
        <v/>
      </c>
      <c r="H806" s="21" t="str">
        <f t="shared" si="125"/>
        <v/>
      </c>
      <c r="I806" s="25" t="str">
        <f t="shared" si="126"/>
        <v/>
      </c>
      <c r="J806" s="25" t="str">
        <f t="shared" si="127"/>
        <v/>
      </c>
      <c r="K806" s="21" t="str">
        <f t="shared" si="128"/>
        <v/>
      </c>
      <c r="L806" s="36" t="str">
        <f t="shared" si="129"/>
        <v/>
      </c>
    </row>
    <row r="807" spans="1:12" x14ac:dyDescent="0.3">
      <c r="A807" s="21" t="str">
        <f t="shared" si="120"/>
        <v/>
      </c>
      <c r="B807" s="21" t="str">
        <f t="shared" si="121"/>
        <v/>
      </c>
      <c r="C807" s="35" t="str">
        <f t="shared" si="122"/>
        <v/>
      </c>
      <c r="D807" s="21" t="str">
        <f>IF($A807="","",IF(COUNTIF(KEVList,$A807)&gt;0,"Y",IF(ISNUMBER(MATCH(UPPER(IFERROR(INDEX(ImpData,ROW()-1,MATCH(Map_KEV,ImpHdr,0))&amp;"","")),{"Y","YES","TRUE","1"},0)),"Y","N")))</f>
        <v/>
      </c>
      <c r="E807" s="21" t="str">
        <f>IF($A807="","",IF(ISNUMBER(MATCH(UPPER(IFERROR(INDEX(ImpData,ROW()-1,MATCH(Map_Expl,ImpHdr,0))&amp;"","")),{"Y","YES","TRUE","1"},0)),"Y","N"))</f>
        <v/>
      </c>
      <c r="F807" s="21" t="str">
        <f t="shared" si="123"/>
        <v/>
      </c>
      <c r="G807" s="21" t="str">
        <f t="shared" si="124"/>
        <v/>
      </c>
      <c r="H807" s="21" t="str">
        <f t="shared" si="125"/>
        <v/>
      </c>
      <c r="I807" s="25" t="str">
        <f t="shared" si="126"/>
        <v/>
      </c>
      <c r="J807" s="25" t="str">
        <f t="shared" si="127"/>
        <v/>
      </c>
      <c r="K807" s="21" t="str">
        <f t="shared" si="128"/>
        <v/>
      </c>
      <c r="L807" s="36" t="str">
        <f t="shared" si="129"/>
        <v/>
      </c>
    </row>
    <row r="808" spans="1:12" x14ac:dyDescent="0.3">
      <c r="A808" s="21" t="str">
        <f t="shared" si="120"/>
        <v/>
      </c>
      <c r="B808" s="21" t="str">
        <f t="shared" si="121"/>
        <v/>
      </c>
      <c r="C808" s="35" t="str">
        <f t="shared" si="122"/>
        <v/>
      </c>
      <c r="D808" s="21" t="str">
        <f>IF($A808="","",IF(COUNTIF(KEVList,$A808)&gt;0,"Y",IF(ISNUMBER(MATCH(UPPER(IFERROR(INDEX(ImpData,ROW()-1,MATCH(Map_KEV,ImpHdr,0))&amp;"","")),{"Y","YES","TRUE","1"},0)),"Y","N")))</f>
        <v/>
      </c>
      <c r="E808" s="21" t="str">
        <f>IF($A808="","",IF(ISNUMBER(MATCH(UPPER(IFERROR(INDEX(ImpData,ROW()-1,MATCH(Map_Expl,ImpHdr,0))&amp;"","")),{"Y","YES","TRUE","1"},0)),"Y","N"))</f>
        <v/>
      </c>
      <c r="F808" s="21" t="str">
        <f t="shared" si="123"/>
        <v/>
      </c>
      <c r="G808" s="21" t="str">
        <f t="shared" si="124"/>
        <v/>
      </c>
      <c r="H808" s="21" t="str">
        <f t="shared" si="125"/>
        <v/>
      </c>
      <c r="I808" s="25" t="str">
        <f t="shared" si="126"/>
        <v/>
      </c>
      <c r="J808" s="25" t="str">
        <f t="shared" si="127"/>
        <v/>
      </c>
      <c r="K808" s="21" t="str">
        <f t="shared" si="128"/>
        <v/>
      </c>
      <c r="L808" s="36" t="str">
        <f t="shared" si="129"/>
        <v/>
      </c>
    </row>
    <row r="809" spans="1:12" x14ac:dyDescent="0.3">
      <c r="A809" s="21" t="str">
        <f t="shared" si="120"/>
        <v/>
      </c>
      <c r="B809" s="21" t="str">
        <f t="shared" si="121"/>
        <v/>
      </c>
      <c r="C809" s="35" t="str">
        <f t="shared" si="122"/>
        <v/>
      </c>
      <c r="D809" s="21" t="str">
        <f>IF($A809="","",IF(COUNTIF(KEVList,$A809)&gt;0,"Y",IF(ISNUMBER(MATCH(UPPER(IFERROR(INDEX(ImpData,ROW()-1,MATCH(Map_KEV,ImpHdr,0))&amp;"","")),{"Y","YES","TRUE","1"},0)),"Y","N")))</f>
        <v/>
      </c>
      <c r="E809" s="21" t="str">
        <f>IF($A809="","",IF(ISNUMBER(MATCH(UPPER(IFERROR(INDEX(ImpData,ROW()-1,MATCH(Map_Expl,ImpHdr,0))&amp;"","")),{"Y","YES","TRUE","1"},0)),"Y","N"))</f>
        <v/>
      </c>
      <c r="F809" s="21" t="str">
        <f t="shared" si="123"/>
        <v/>
      </c>
      <c r="G809" s="21" t="str">
        <f t="shared" si="124"/>
        <v/>
      </c>
      <c r="H809" s="21" t="str">
        <f t="shared" si="125"/>
        <v/>
      </c>
      <c r="I809" s="25" t="str">
        <f t="shared" si="126"/>
        <v/>
      </c>
      <c r="J809" s="25" t="str">
        <f t="shared" si="127"/>
        <v/>
      </c>
      <c r="K809" s="21" t="str">
        <f t="shared" si="128"/>
        <v/>
      </c>
      <c r="L809" s="36" t="str">
        <f t="shared" si="129"/>
        <v/>
      </c>
    </row>
    <row r="810" spans="1:12" x14ac:dyDescent="0.3">
      <c r="A810" s="21" t="str">
        <f t="shared" si="120"/>
        <v/>
      </c>
      <c r="B810" s="21" t="str">
        <f t="shared" si="121"/>
        <v/>
      </c>
      <c r="C810" s="35" t="str">
        <f t="shared" si="122"/>
        <v/>
      </c>
      <c r="D810" s="21" t="str">
        <f>IF($A810="","",IF(COUNTIF(KEVList,$A810)&gt;0,"Y",IF(ISNUMBER(MATCH(UPPER(IFERROR(INDEX(ImpData,ROW()-1,MATCH(Map_KEV,ImpHdr,0))&amp;"","")),{"Y","YES","TRUE","1"},0)),"Y","N")))</f>
        <v/>
      </c>
      <c r="E810" s="21" t="str">
        <f>IF($A810="","",IF(ISNUMBER(MATCH(UPPER(IFERROR(INDEX(ImpData,ROW()-1,MATCH(Map_Expl,ImpHdr,0))&amp;"","")),{"Y","YES","TRUE","1"},0)),"Y","N"))</f>
        <v/>
      </c>
      <c r="F810" s="21" t="str">
        <f t="shared" si="123"/>
        <v/>
      </c>
      <c r="G810" s="21" t="str">
        <f t="shared" si="124"/>
        <v/>
      </c>
      <c r="H810" s="21" t="str">
        <f t="shared" si="125"/>
        <v/>
      </c>
      <c r="I810" s="25" t="str">
        <f t="shared" si="126"/>
        <v/>
      </c>
      <c r="J810" s="25" t="str">
        <f t="shared" si="127"/>
        <v/>
      </c>
      <c r="K810" s="21" t="str">
        <f t="shared" si="128"/>
        <v/>
      </c>
      <c r="L810" s="36" t="str">
        <f t="shared" si="129"/>
        <v/>
      </c>
    </row>
    <row r="811" spans="1:12" x14ac:dyDescent="0.3">
      <c r="A811" s="21" t="str">
        <f t="shared" si="120"/>
        <v/>
      </c>
      <c r="B811" s="21" t="str">
        <f t="shared" si="121"/>
        <v/>
      </c>
      <c r="C811" s="35" t="str">
        <f t="shared" si="122"/>
        <v/>
      </c>
      <c r="D811" s="21" t="str">
        <f>IF($A811="","",IF(COUNTIF(KEVList,$A811)&gt;0,"Y",IF(ISNUMBER(MATCH(UPPER(IFERROR(INDEX(ImpData,ROW()-1,MATCH(Map_KEV,ImpHdr,0))&amp;"","")),{"Y","YES","TRUE","1"},0)),"Y","N")))</f>
        <v/>
      </c>
      <c r="E811" s="21" t="str">
        <f>IF($A811="","",IF(ISNUMBER(MATCH(UPPER(IFERROR(INDEX(ImpData,ROW()-1,MATCH(Map_Expl,ImpHdr,0))&amp;"","")),{"Y","YES","TRUE","1"},0)),"Y","N"))</f>
        <v/>
      </c>
      <c r="F811" s="21" t="str">
        <f t="shared" si="123"/>
        <v/>
      </c>
      <c r="G811" s="21" t="str">
        <f t="shared" si="124"/>
        <v/>
      </c>
      <c r="H811" s="21" t="str">
        <f t="shared" si="125"/>
        <v/>
      </c>
      <c r="I811" s="25" t="str">
        <f t="shared" si="126"/>
        <v/>
      </c>
      <c r="J811" s="25" t="str">
        <f t="shared" si="127"/>
        <v/>
      </c>
      <c r="K811" s="21" t="str">
        <f t="shared" si="128"/>
        <v/>
      </c>
      <c r="L811" s="36" t="str">
        <f t="shared" si="129"/>
        <v/>
      </c>
    </row>
    <row r="812" spans="1:12" x14ac:dyDescent="0.3">
      <c r="A812" s="21" t="str">
        <f t="shared" si="120"/>
        <v/>
      </c>
      <c r="B812" s="21" t="str">
        <f t="shared" si="121"/>
        <v/>
      </c>
      <c r="C812" s="35" t="str">
        <f t="shared" si="122"/>
        <v/>
      </c>
      <c r="D812" s="21" t="str">
        <f>IF($A812="","",IF(COUNTIF(KEVList,$A812)&gt;0,"Y",IF(ISNUMBER(MATCH(UPPER(IFERROR(INDEX(ImpData,ROW()-1,MATCH(Map_KEV,ImpHdr,0))&amp;"","")),{"Y","YES","TRUE","1"},0)),"Y","N")))</f>
        <v/>
      </c>
      <c r="E812" s="21" t="str">
        <f>IF($A812="","",IF(ISNUMBER(MATCH(UPPER(IFERROR(INDEX(ImpData,ROW()-1,MATCH(Map_Expl,ImpHdr,0))&amp;"","")),{"Y","YES","TRUE","1"},0)),"Y","N"))</f>
        <v/>
      </c>
      <c r="F812" s="21" t="str">
        <f t="shared" si="123"/>
        <v/>
      </c>
      <c r="G812" s="21" t="str">
        <f t="shared" si="124"/>
        <v/>
      </c>
      <c r="H812" s="21" t="str">
        <f t="shared" si="125"/>
        <v/>
      </c>
      <c r="I812" s="25" t="str">
        <f t="shared" si="126"/>
        <v/>
      </c>
      <c r="J812" s="25" t="str">
        <f t="shared" si="127"/>
        <v/>
      </c>
      <c r="K812" s="21" t="str">
        <f t="shared" si="128"/>
        <v/>
      </c>
      <c r="L812" s="36" t="str">
        <f t="shared" si="129"/>
        <v/>
      </c>
    </row>
    <row r="813" spans="1:12" x14ac:dyDescent="0.3">
      <c r="A813" s="21" t="str">
        <f t="shared" si="120"/>
        <v/>
      </c>
      <c r="B813" s="21" t="str">
        <f t="shared" si="121"/>
        <v/>
      </c>
      <c r="C813" s="35" t="str">
        <f t="shared" si="122"/>
        <v/>
      </c>
      <c r="D813" s="21" t="str">
        <f>IF($A813="","",IF(COUNTIF(KEVList,$A813)&gt;0,"Y",IF(ISNUMBER(MATCH(UPPER(IFERROR(INDEX(ImpData,ROW()-1,MATCH(Map_KEV,ImpHdr,0))&amp;"","")),{"Y","YES","TRUE","1"},0)),"Y","N")))</f>
        <v/>
      </c>
      <c r="E813" s="21" t="str">
        <f>IF($A813="","",IF(ISNUMBER(MATCH(UPPER(IFERROR(INDEX(ImpData,ROW()-1,MATCH(Map_Expl,ImpHdr,0))&amp;"","")),{"Y","YES","TRUE","1"},0)),"Y","N"))</f>
        <v/>
      </c>
      <c r="F813" s="21" t="str">
        <f t="shared" si="123"/>
        <v/>
      </c>
      <c r="G813" s="21" t="str">
        <f t="shared" si="124"/>
        <v/>
      </c>
      <c r="H813" s="21" t="str">
        <f t="shared" si="125"/>
        <v/>
      </c>
      <c r="I813" s="25" t="str">
        <f t="shared" si="126"/>
        <v/>
      </c>
      <c r="J813" s="25" t="str">
        <f t="shared" si="127"/>
        <v/>
      </c>
      <c r="K813" s="21" t="str">
        <f t="shared" si="128"/>
        <v/>
      </c>
      <c r="L813" s="36" t="str">
        <f t="shared" si="129"/>
        <v/>
      </c>
    </row>
    <row r="814" spans="1:12" x14ac:dyDescent="0.3">
      <c r="A814" s="21" t="str">
        <f t="shared" si="120"/>
        <v/>
      </c>
      <c r="B814" s="21" t="str">
        <f t="shared" si="121"/>
        <v/>
      </c>
      <c r="C814" s="35" t="str">
        <f t="shared" si="122"/>
        <v/>
      </c>
      <c r="D814" s="21" t="str">
        <f>IF($A814="","",IF(COUNTIF(KEVList,$A814)&gt;0,"Y",IF(ISNUMBER(MATCH(UPPER(IFERROR(INDEX(ImpData,ROW()-1,MATCH(Map_KEV,ImpHdr,0))&amp;"","")),{"Y","YES","TRUE","1"},0)),"Y","N")))</f>
        <v/>
      </c>
      <c r="E814" s="21" t="str">
        <f>IF($A814="","",IF(ISNUMBER(MATCH(UPPER(IFERROR(INDEX(ImpData,ROW()-1,MATCH(Map_Expl,ImpHdr,0))&amp;"","")),{"Y","YES","TRUE","1"},0)),"Y","N"))</f>
        <v/>
      </c>
      <c r="F814" s="21" t="str">
        <f t="shared" si="123"/>
        <v/>
      </c>
      <c r="G814" s="21" t="str">
        <f t="shared" si="124"/>
        <v/>
      </c>
      <c r="H814" s="21" t="str">
        <f t="shared" si="125"/>
        <v/>
      </c>
      <c r="I814" s="25" t="str">
        <f t="shared" si="126"/>
        <v/>
      </c>
      <c r="J814" s="25" t="str">
        <f t="shared" si="127"/>
        <v/>
      </c>
      <c r="K814" s="21" t="str">
        <f t="shared" si="128"/>
        <v/>
      </c>
      <c r="L814" s="36" t="str">
        <f t="shared" si="129"/>
        <v/>
      </c>
    </row>
    <row r="815" spans="1:12" x14ac:dyDescent="0.3">
      <c r="A815" s="21" t="str">
        <f t="shared" si="120"/>
        <v/>
      </c>
      <c r="B815" s="21" t="str">
        <f t="shared" si="121"/>
        <v/>
      </c>
      <c r="C815" s="35" t="str">
        <f t="shared" si="122"/>
        <v/>
      </c>
      <c r="D815" s="21" t="str">
        <f>IF($A815="","",IF(COUNTIF(KEVList,$A815)&gt;0,"Y",IF(ISNUMBER(MATCH(UPPER(IFERROR(INDEX(ImpData,ROW()-1,MATCH(Map_KEV,ImpHdr,0))&amp;"","")),{"Y","YES","TRUE","1"},0)),"Y","N")))</f>
        <v/>
      </c>
      <c r="E815" s="21" t="str">
        <f>IF($A815="","",IF(ISNUMBER(MATCH(UPPER(IFERROR(INDEX(ImpData,ROW()-1,MATCH(Map_Expl,ImpHdr,0))&amp;"","")),{"Y","YES","TRUE","1"},0)),"Y","N"))</f>
        <v/>
      </c>
      <c r="F815" s="21" t="str">
        <f t="shared" si="123"/>
        <v/>
      </c>
      <c r="G815" s="21" t="str">
        <f t="shared" si="124"/>
        <v/>
      </c>
      <c r="H815" s="21" t="str">
        <f t="shared" si="125"/>
        <v/>
      </c>
      <c r="I815" s="25" t="str">
        <f t="shared" si="126"/>
        <v/>
      </c>
      <c r="J815" s="25" t="str">
        <f t="shared" si="127"/>
        <v/>
      </c>
      <c r="K815" s="21" t="str">
        <f t="shared" si="128"/>
        <v/>
      </c>
      <c r="L815" s="36" t="str">
        <f t="shared" si="129"/>
        <v/>
      </c>
    </row>
    <row r="816" spans="1:12" x14ac:dyDescent="0.3">
      <c r="A816" s="21" t="str">
        <f t="shared" si="120"/>
        <v/>
      </c>
      <c r="B816" s="21" t="str">
        <f t="shared" si="121"/>
        <v/>
      </c>
      <c r="C816" s="35" t="str">
        <f t="shared" si="122"/>
        <v/>
      </c>
      <c r="D816" s="21" t="str">
        <f>IF($A816="","",IF(COUNTIF(KEVList,$A816)&gt;0,"Y",IF(ISNUMBER(MATCH(UPPER(IFERROR(INDEX(ImpData,ROW()-1,MATCH(Map_KEV,ImpHdr,0))&amp;"","")),{"Y","YES","TRUE","1"},0)),"Y","N")))</f>
        <v/>
      </c>
      <c r="E816" s="21" t="str">
        <f>IF($A816="","",IF(ISNUMBER(MATCH(UPPER(IFERROR(INDEX(ImpData,ROW()-1,MATCH(Map_Expl,ImpHdr,0))&amp;"","")),{"Y","YES","TRUE","1"},0)),"Y","N"))</f>
        <v/>
      </c>
      <c r="F816" s="21" t="str">
        <f t="shared" si="123"/>
        <v/>
      </c>
      <c r="G816" s="21" t="str">
        <f t="shared" si="124"/>
        <v/>
      </c>
      <c r="H816" s="21" t="str">
        <f t="shared" si="125"/>
        <v/>
      </c>
      <c r="I816" s="25" t="str">
        <f t="shared" si="126"/>
        <v/>
      </c>
      <c r="J816" s="25" t="str">
        <f t="shared" si="127"/>
        <v/>
      </c>
      <c r="K816" s="21" t="str">
        <f t="shared" si="128"/>
        <v/>
      </c>
      <c r="L816" s="36" t="str">
        <f t="shared" si="129"/>
        <v/>
      </c>
    </row>
    <row r="817" spans="1:12" x14ac:dyDescent="0.3">
      <c r="A817" s="21" t="str">
        <f t="shared" si="120"/>
        <v/>
      </c>
      <c r="B817" s="21" t="str">
        <f t="shared" si="121"/>
        <v/>
      </c>
      <c r="C817" s="35" t="str">
        <f t="shared" si="122"/>
        <v/>
      </c>
      <c r="D817" s="21" t="str">
        <f>IF($A817="","",IF(COUNTIF(KEVList,$A817)&gt;0,"Y",IF(ISNUMBER(MATCH(UPPER(IFERROR(INDEX(ImpData,ROW()-1,MATCH(Map_KEV,ImpHdr,0))&amp;"","")),{"Y","YES","TRUE","1"},0)),"Y","N")))</f>
        <v/>
      </c>
      <c r="E817" s="21" t="str">
        <f>IF($A817="","",IF(ISNUMBER(MATCH(UPPER(IFERROR(INDEX(ImpData,ROW()-1,MATCH(Map_Expl,ImpHdr,0))&amp;"","")),{"Y","YES","TRUE","1"},0)),"Y","N"))</f>
        <v/>
      </c>
      <c r="F817" s="21" t="str">
        <f t="shared" si="123"/>
        <v/>
      </c>
      <c r="G817" s="21" t="str">
        <f t="shared" si="124"/>
        <v/>
      </c>
      <c r="H817" s="21" t="str">
        <f t="shared" si="125"/>
        <v/>
      </c>
      <c r="I817" s="25" t="str">
        <f t="shared" si="126"/>
        <v/>
      </c>
      <c r="J817" s="25" t="str">
        <f t="shared" si="127"/>
        <v/>
      </c>
      <c r="K817" s="21" t="str">
        <f t="shared" si="128"/>
        <v/>
      </c>
      <c r="L817" s="36" t="str">
        <f t="shared" si="129"/>
        <v/>
      </c>
    </row>
    <row r="818" spans="1:12" x14ac:dyDescent="0.3">
      <c r="A818" s="21" t="str">
        <f t="shared" si="120"/>
        <v/>
      </c>
      <c r="B818" s="21" t="str">
        <f t="shared" si="121"/>
        <v/>
      </c>
      <c r="C818" s="35" t="str">
        <f t="shared" si="122"/>
        <v/>
      </c>
      <c r="D818" s="21" t="str">
        <f>IF($A818="","",IF(COUNTIF(KEVList,$A818)&gt;0,"Y",IF(ISNUMBER(MATCH(UPPER(IFERROR(INDEX(ImpData,ROW()-1,MATCH(Map_KEV,ImpHdr,0))&amp;"","")),{"Y","YES","TRUE","1"},0)),"Y","N")))</f>
        <v/>
      </c>
      <c r="E818" s="21" t="str">
        <f>IF($A818="","",IF(ISNUMBER(MATCH(UPPER(IFERROR(INDEX(ImpData,ROW()-1,MATCH(Map_Expl,ImpHdr,0))&amp;"","")),{"Y","YES","TRUE","1"},0)),"Y","N"))</f>
        <v/>
      </c>
      <c r="F818" s="21" t="str">
        <f t="shared" si="123"/>
        <v/>
      </c>
      <c r="G818" s="21" t="str">
        <f t="shared" si="124"/>
        <v/>
      </c>
      <c r="H818" s="21" t="str">
        <f t="shared" si="125"/>
        <v/>
      </c>
      <c r="I818" s="25" t="str">
        <f t="shared" si="126"/>
        <v/>
      </c>
      <c r="J818" s="25" t="str">
        <f t="shared" si="127"/>
        <v/>
      </c>
      <c r="K818" s="21" t="str">
        <f t="shared" si="128"/>
        <v/>
      </c>
      <c r="L818" s="36" t="str">
        <f t="shared" si="129"/>
        <v/>
      </c>
    </row>
    <row r="819" spans="1:12" x14ac:dyDescent="0.3">
      <c r="A819" s="21" t="str">
        <f t="shared" si="120"/>
        <v/>
      </c>
      <c r="B819" s="21" t="str">
        <f t="shared" si="121"/>
        <v/>
      </c>
      <c r="C819" s="35" t="str">
        <f t="shared" si="122"/>
        <v/>
      </c>
      <c r="D819" s="21" t="str">
        <f>IF($A819="","",IF(COUNTIF(KEVList,$A819)&gt;0,"Y",IF(ISNUMBER(MATCH(UPPER(IFERROR(INDEX(ImpData,ROW()-1,MATCH(Map_KEV,ImpHdr,0))&amp;"","")),{"Y","YES","TRUE","1"},0)),"Y","N")))</f>
        <v/>
      </c>
      <c r="E819" s="21" t="str">
        <f>IF($A819="","",IF(ISNUMBER(MATCH(UPPER(IFERROR(INDEX(ImpData,ROW()-1,MATCH(Map_Expl,ImpHdr,0))&amp;"","")),{"Y","YES","TRUE","1"},0)),"Y","N"))</f>
        <v/>
      </c>
      <c r="F819" s="21" t="str">
        <f t="shared" si="123"/>
        <v/>
      </c>
      <c r="G819" s="21" t="str">
        <f t="shared" si="124"/>
        <v/>
      </c>
      <c r="H819" s="21" t="str">
        <f t="shared" si="125"/>
        <v/>
      </c>
      <c r="I819" s="25" t="str">
        <f t="shared" si="126"/>
        <v/>
      </c>
      <c r="J819" s="25" t="str">
        <f t="shared" si="127"/>
        <v/>
      </c>
      <c r="K819" s="21" t="str">
        <f t="shared" si="128"/>
        <v/>
      </c>
      <c r="L819" s="36" t="str">
        <f t="shared" si="129"/>
        <v/>
      </c>
    </row>
    <row r="820" spans="1:12" x14ac:dyDescent="0.3">
      <c r="A820" s="21" t="str">
        <f t="shared" si="120"/>
        <v/>
      </c>
      <c r="B820" s="21" t="str">
        <f t="shared" si="121"/>
        <v/>
      </c>
      <c r="C820" s="35" t="str">
        <f t="shared" si="122"/>
        <v/>
      </c>
      <c r="D820" s="21" t="str">
        <f>IF($A820="","",IF(COUNTIF(KEVList,$A820)&gt;0,"Y",IF(ISNUMBER(MATCH(UPPER(IFERROR(INDEX(ImpData,ROW()-1,MATCH(Map_KEV,ImpHdr,0))&amp;"","")),{"Y","YES","TRUE","1"},0)),"Y","N")))</f>
        <v/>
      </c>
      <c r="E820" s="21" t="str">
        <f>IF($A820="","",IF(ISNUMBER(MATCH(UPPER(IFERROR(INDEX(ImpData,ROW()-1,MATCH(Map_Expl,ImpHdr,0))&amp;"","")),{"Y","YES","TRUE","1"},0)),"Y","N"))</f>
        <v/>
      </c>
      <c r="F820" s="21" t="str">
        <f t="shared" si="123"/>
        <v/>
      </c>
      <c r="G820" s="21" t="str">
        <f t="shared" si="124"/>
        <v/>
      </c>
      <c r="H820" s="21" t="str">
        <f t="shared" si="125"/>
        <v/>
      </c>
      <c r="I820" s="25" t="str">
        <f t="shared" si="126"/>
        <v/>
      </c>
      <c r="J820" s="25" t="str">
        <f t="shared" si="127"/>
        <v/>
      </c>
      <c r="K820" s="21" t="str">
        <f t="shared" si="128"/>
        <v/>
      </c>
      <c r="L820" s="36" t="str">
        <f t="shared" si="129"/>
        <v/>
      </c>
    </row>
    <row r="821" spans="1:12" x14ac:dyDescent="0.3">
      <c r="A821" s="21" t="str">
        <f t="shared" si="120"/>
        <v/>
      </c>
      <c r="B821" s="21" t="str">
        <f t="shared" si="121"/>
        <v/>
      </c>
      <c r="C821" s="35" t="str">
        <f t="shared" si="122"/>
        <v/>
      </c>
      <c r="D821" s="21" t="str">
        <f>IF($A821="","",IF(COUNTIF(KEVList,$A821)&gt;0,"Y",IF(ISNUMBER(MATCH(UPPER(IFERROR(INDEX(ImpData,ROW()-1,MATCH(Map_KEV,ImpHdr,0))&amp;"","")),{"Y","YES","TRUE","1"},0)),"Y","N")))</f>
        <v/>
      </c>
      <c r="E821" s="21" t="str">
        <f>IF($A821="","",IF(ISNUMBER(MATCH(UPPER(IFERROR(INDEX(ImpData,ROW()-1,MATCH(Map_Expl,ImpHdr,0))&amp;"","")),{"Y","YES","TRUE","1"},0)),"Y","N"))</f>
        <v/>
      </c>
      <c r="F821" s="21" t="str">
        <f t="shared" si="123"/>
        <v/>
      </c>
      <c r="G821" s="21" t="str">
        <f t="shared" si="124"/>
        <v/>
      </c>
      <c r="H821" s="21" t="str">
        <f t="shared" si="125"/>
        <v/>
      </c>
      <c r="I821" s="25" t="str">
        <f t="shared" si="126"/>
        <v/>
      </c>
      <c r="J821" s="25" t="str">
        <f t="shared" si="127"/>
        <v/>
      </c>
      <c r="K821" s="21" t="str">
        <f t="shared" si="128"/>
        <v/>
      </c>
      <c r="L821" s="36" t="str">
        <f t="shared" si="129"/>
        <v/>
      </c>
    </row>
    <row r="822" spans="1:12" x14ac:dyDescent="0.3">
      <c r="A822" s="21" t="str">
        <f t="shared" si="120"/>
        <v/>
      </c>
      <c r="B822" s="21" t="str">
        <f t="shared" si="121"/>
        <v/>
      </c>
      <c r="C822" s="35" t="str">
        <f t="shared" si="122"/>
        <v/>
      </c>
      <c r="D822" s="21" t="str">
        <f>IF($A822="","",IF(COUNTIF(KEVList,$A822)&gt;0,"Y",IF(ISNUMBER(MATCH(UPPER(IFERROR(INDEX(ImpData,ROW()-1,MATCH(Map_KEV,ImpHdr,0))&amp;"","")),{"Y","YES","TRUE","1"},0)),"Y","N")))</f>
        <v/>
      </c>
      <c r="E822" s="21" t="str">
        <f>IF($A822="","",IF(ISNUMBER(MATCH(UPPER(IFERROR(INDEX(ImpData,ROW()-1,MATCH(Map_Expl,ImpHdr,0))&amp;"","")),{"Y","YES","TRUE","1"},0)),"Y","N"))</f>
        <v/>
      </c>
      <c r="F822" s="21" t="str">
        <f t="shared" si="123"/>
        <v/>
      </c>
      <c r="G822" s="21" t="str">
        <f t="shared" si="124"/>
        <v/>
      </c>
      <c r="H822" s="21" t="str">
        <f t="shared" si="125"/>
        <v/>
      </c>
      <c r="I822" s="25" t="str">
        <f t="shared" si="126"/>
        <v/>
      </c>
      <c r="J822" s="25" t="str">
        <f t="shared" si="127"/>
        <v/>
      </c>
      <c r="K822" s="21" t="str">
        <f t="shared" si="128"/>
        <v/>
      </c>
      <c r="L822" s="36" t="str">
        <f t="shared" si="129"/>
        <v/>
      </c>
    </row>
    <row r="823" spans="1:12" x14ac:dyDescent="0.3">
      <c r="A823" s="21" t="str">
        <f t="shared" si="120"/>
        <v/>
      </c>
      <c r="B823" s="21" t="str">
        <f t="shared" si="121"/>
        <v/>
      </c>
      <c r="C823" s="35" t="str">
        <f t="shared" si="122"/>
        <v/>
      </c>
      <c r="D823" s="21" t="str">
        <f>IF($A823="","",IF(COUNTIF(KEVList,$A823)&gt;0,"Y",IF(ISNUMBER(MATCH(UPPER(IFERROR(INDEX(ImpData,ROW()-1,MATCH(Map_KEV,ImpHdr,0))&amp;"","")),{"Y","YES","TRUE","1"},0)),"Y","N")))</f>
        <v/>
      </c>
      <c r="E823" s="21" t="str">
        <f>IF($A823="","",IF(ISNUMBER(MATCH(UPPER(IFERROR(INDEX(ImpData,ROW()-1,MATCH(Map_Expl,ImpHdr,0))&amp;"","")),{"Y","YES","TRUE","1"},0)),"Y","N"))</f>
        <v/>
      </c>
      <c r="F823" s="21" t="str">
        <f t="shared" si="123"/>
        <v/>
      </c>
      <c r="G823" s="21" t="str">
        <f t="shared" si="124"/>
        <v/>
      </c>
      <c r="H823" s="21" t="str">
        <f t="shared" si="125"/>
        <v/>
      </c>
      <c r="I823" s="25" t="str">
        <f t="shared" si="126"/>
        <v/>
      </c>
      <c r="J823" s="25" t="str">
        <f t="shared" si="127"/>
        <v/>
      </c>
      <c r="K823" s="21" t="str">
        <f t="shared" si="128"/>
        <v/>
      </c>
      <c r="L823" s="36" t="str">
        <f t="shared" si="129"/>
        <v/>
      </c>
    </row>
    <row r="824" spans="1:12" x14ac:dyDescent="0.3">
      <c r="A824" s="21" t="str">
        <f t="shared" si="120"/>
        <v/>
      </c>
      <c r="B824" s="21" t="str">
        <f t="shared" si="121"/>
        <v/>
      </c>
      <c r="C824" s="35" t="str">
        <f t="shared" si="122"/>
        <v/>
      </c>
      <c r="D824" s="21" t="str">
        <f>IF($A824="","",IF(COUNTIF(KEVList,$A824)&gt;0,"Y",IF(ISNUMBER(MATCH(UPPER(IFERROR(INDEX(ImpData,ROW()-1,MATCH(Map_KEV,ImpHdr,0))&amp;"","")),{"Y","YES","TRUE","1"},0)),"Y","N")))</f>
        <v/>
      </c>
      <c r="E824" s="21" t="str">
        <f>IF($A824="","",IF(ISNUMBER(MATCH(UPPER(IFERROR(INDEX(ImpData,ROW()-1,MATCH(Map_Expl,ImpHdr,0))&amp;"","")),{"Y","YES","TRUE","1"},0)),"Y","N"))</f>
        <v/>
      </c>
      <c r="F824" s="21" t="str">
        <f t="shared" si="123"/>
        <v/>
      </c>
      <c r="G824" s="21" t="str">
        <f t="shared" si="124"/>
        <v/>
      </c>
      <c r="H824" s="21" t="str">
        <f t="shared" si="125"/>
        <v/>
      </c>
      <c r="I824" s="25" t="str">
        <f t="shared" si="126"/>
        <v/>
      </c>
      <c r="J824" s="25" t="str">
        <f t="shared" si="127"/>
        <v/>
      </c>
      <c r="K824" s="21" t="str">
        <f t="shared" si="128"/>
        <v/>
      </c>
      <c r="L824" s="36" t="str">
        <f t="shared" si="129"/>
        <v/>
      </c>
    </row>
    <row r="825" spans="1:12" x14ac:dyDescent="0.3">
      <c r="A825" s="21" t="str">
        <f t="shared" si="120"/>
        <v/>
      </c>
      <c r="B825" s="21" t="str">
        <f t="shared" si="121"/>
        <v/>
      </c>
      <c r="C825" s="35" t="str">
        <f t="shared" si="122"/>
        <v/>
      </c>
      <c r="D825" s="21" t="str">
        <f>IF($A825="","",IF(COUNTIF(KEVList,$A825)&gt;0,"Y",IF(ISNUMBER(MATCH(UPPER(IFERROR(INDEX(ImpData,ROW()-1,MATCH(Map_KEV,ImpHdr,0))&amp;"","")),{"Y","YES","TRUE","1"},0)),"Y","N")))</f>
        <v/>
      </c>
      <c r="E825" s="21" t="str">
        <f>IF($A825="","",IF(ISNUMBER(MATCH(UPPER(IFERROR(INDEX(ImpData,ROW()-1,MATCH(Map_Expl,ImpHdr,0))&amp;"","")),{"Y","YES","TRUE","1"},0)),"Y","N"))</f>
        <v/>
      </c>
      <c r="F825" s="21" t="str">
        <f t="shared" si="123"/>
        <v/>
      </c>
      <c r="G825" s="21" t="str">
        <f t="shared" si="124"/>
        <v/>
      </c>
      <c r="H825" s="21" t="str">
        <f t="shared" si="125"/>
        <v/>
      </c>
      <c r="I825" s="25" t="str">
        <f t="shared" si="126"/>
        <v/>
      </c>
      <c r="J825" s="25" t="str">
        <f t="shared" si="127"/>
        <v/>
      </c>
      <c r="K825" s="21" t="str">
        <f t="shared" si="128"/>
        <v/>
      </c>
      <c r="L825" s="36" t="str">
        <f t="shared" si="129"/>
        <v/>
      </c>
    </row>
    <row r="826" spans="1:12" x14ac:dyDescent="0.3">
      <c r="A826" s="21" t="str">
        <f t="shared" si="120"/>
        <v/>
      </c>
      <c r="B826" s="21" t="str">
        <f t="shared" si="121"/>
        <v/>
      </c>
      <c r="C826" s="35" t="str">
        <f t="shared" si="122"/>
        <v/>
      </c>
      <c r="D826" s="21" t="str">
        <f>IF($A826="","",IF(COUNTIF(KEVList,$A826)&gt;0,"Y",IF(ISNUMBER(MATCH(UPPER(IFERROR(INDEX(ImpData,ROW()-1,MATCH(Map_KEV,ImpHdr,0))&amp;"","")),{"Y","YES","TRUE","1"},0)),"Y","N")))</f>
        <v/>
      </c>
      <c r="E826" s="21" t="str">
        <f>IF($A826="","",IF(ISNUMBER(MATCH(UPPER(IFERROR(INDEX(ImpData,ROW()-1,MATCH(Map_Expl,ImpHdr,0))&amp;"","")),{"Y","YES","TRUE","1"},0)),"Y","N"))</f>
        <v/>
      </c>
      <c r="F826" s="21" t="str">
        <f t="shared" si="123"/>
        <v/>
      </c>
      <c r="G826" s="21" t="str">
        <f t="shared" si="124"/>
        <v/>
      </c>
      <c r="H826" s="21" t="str">
        <f t="shared" si="125"/>
        <v/>
      </c>
      <c r="I826" s="25" t="str">
        <f t="shared" si="126"/>
        <v/>
      </c>
      <c r="J826" s="25" t="str">
        <f t="shared" si="127"/>
        <v/>
      </c>
      <c r="K826" s="21" t="str">
        <f t="shared" si="128"/>
        <v/>
      </c>
      <c r="L826" s="36" t="str">
        <f t="shared" si="129"/>
        <v/>
      </c>
    </row>
    <row r="827" spans="1:12" x14ac:dyDescent="0.3">
      <c r="A827" s="21" t="str">
        <f t="shared" si="120"/>
        <v/>
      </c>
      <c r="B827" s="21" t="str">
        <f t="shared" si="121"/>
        <v/>
      </c>
      <c r="C827" s="35" t="str">
        <f t="shared" si="122"/>
        <v/>
      </c>
      <c r="D827" s="21" t="str">
        <f>IF($A827="","",IF(COUNTIF(KEVList,$A827)&gt;0,"Y",IF(ISNUMBER(MATCH(UPPER(IFERROR(INDEX(ImpData,ROW()-1,MATCH(Map_KEV,ImpHdr,0))&amp;"","")),{"Y","YES","TRUE","1"},0)),"Y","N")))</f>
        <v/>
      </c>
      <c r="E827" s="21" t="str">
        <f>IF($A827="","",IF(ISNUMBER(MATCH(UPPER(IFERROR(INDEX(ImpData,ROW()-1,MATCH(Map_Expl,ImpHdr,0))&amp;"","")),{"Y","YES","TRUE","1"},0)),"Y","N"))</f>
        <v/>
      </c>
      <c r="F827" s="21" t="str">
        <f t="shared" si="123"/>
        <v/>
      </c>
      <c r="G827" s="21" t="str">
        <f t="shared" si="124"/>
        <v/>
      </c>
      <c r="H827" s="21" t="str">
        <f t="shared" si="125"/>
        <v/>
      </c>
      <c r="I827" s="25" t="str">
        <f t="shared" si="126"/>
        <v/>
      </c>
      <c r="J827" s="25" t="str">
        <f t="shared" si="127"/>
        <v/>
      </c>
      <c r="K827" s="21" t="str">
        <f t="shared" si="128"/>
        <v/>
      </c>
      <c r="L827" s="36" t="str">
        <f t="shared" si="129"/>
        <v/>
      </c>
    </row>
    <row r="828" spans="1:12" x14ac:dyDescent="0.3">
      <c r="A828" s="21" t="str">
        <f t="shared" si="120"/>
        <v/>
      </c>
      <c r="B828" s="21" t="str">
        <f t="shared" si="121"/>
        <v/>
      </c>
      <c r="C828" s="35" t="str">
        <f t="shared" si="122"/>
        <v/>
      </c>
      <c r="D828" s="21" t="str">
        <f>IF($A828="","",IF(COUNTIF(KEVList,$A828)&gt;0,"Y",IF(ISNUMBER(MATCH(UPPER(IFERROR(INDEX(ImpData,ROW()-1,MATCH(Map_KEV,ImpHdr,0))&amp;"","")),{"Y","YES","TRUE","1"},0)),"Y","N")))</f>
        <v/>
      </c>
      <c r="E828" s="21" t="str">
        <f>IF($A828="","",IF(ISNUMBER(MATCH(UPPER(IFERROR(INDEX(ImpData,ROW()-1,MATCH(Map_Expl,ImpHdr,0))&amp;"","")),{"Y","YES","TRUE","1"},0)),"Y","N"))</f>
        <v/>
      </c>
      <c r="F828" s="21" t="str">
        <f t="shared" si="123"/>
        <v/>
      </c>
      <c r="G828" s="21" t="str">
        <f t="shared" si="124"/>
        <v/>
      </c>
      <c r="H828" s="21" t="str">
        <f t="shared" si="125"/>
        <v/>
      </c>
      <c r="I828" s="25" t="str">
        <f t="shared" si="126"/>
        <v/>
      </c>
      <c r="J828" s="25" t="str">
        <f t="shared" si="127"/>
        <v/>
      </c>
      <c r="K828" s="21" t="str">
        <f t="shared" si="128"/>
        <v/>
      </c>
      <c r="L828" s="36" t="str">
        <f t="shared" si="129"/>
        <v/>
      </c>
    </row>
    <row r="829" spans="1:12" x14ac:dyDescent="0.3">
      <c r="A829" s="21" t="str">
        <f t="shared" si="120"/>
        <v/>
      </c>
      <c r="B829" s="21" t="str">
        <f t="shared" si="121"/>
        <v/>
      </c>
      <c r="C829" s="35" t="str">
        <f t="shared" si="122"/>
        <v/>
      </c>
      <c r="D829" s="21" t="str">
        <f>IF($A829="","",IF(COUNTIF(KEVList,$A829)&gt;0,"Y",IF(ISNUMBER(MATCH(UPPER(IFERROR(INDEX(ImpData,ROW()-1,MATCH(Map_KEV,ImpHdr,0))&amp;"","")),{"Y","YES","TRUE","1"},0)),"Y","N")))</f>
        <v/>
      </c>
      <c r="E829" s="21" t="str">
        <f>IF($A829="","",IF(ISNUMBER(MATCH(UPPER(IFERROR(INDEX(ImpData,ROW()-1,MATCH(Map_Expl,ImpHdr,0))&amp;"","")),{"Y","YES","TRUE","1"},0)),"Y","N"))</f>
        <v/>
      </c>
      <c r="F829" s="21" t="str">
        <f t="shared" si="123"/>
        <v/>
      </c>
      <c r="G829" s="21" t="str">
        <f t="shared" si="124"/>
        <v/>
      </c>
      <c r="H829" s="21" t="str">
        <f t="shared" si="125"/>
        <v/>
      </c>
      <c r="I829" s="25" t="str">
        <f t="shared" si="126"/>
        <v/>
      </c>
      <c r="J829" s="25" t="str">
        <f t="shared" si="127"/>
        <v/>
      </c>
      <c r="K829" s="21" t="str">
        <f t="shared" si="128"/>
        <v/>
      </c>
      <c r="L829" s="36" t="str">
        <f t="shared" si="129"/>
        <v/>
      </c>
    </row>
    <row r="830" spans="1:12" x14ac:dyDescent="0.3">
      <c r="A830" s="21" t="str">
        <f t="shared" si="120"/>
        <v/>
      </c>
      <c r="B830" s="21" t="str">
        <f t="shared" si="121"/>
        <v/>
      </c>
      <c r="C830" s="35" t="str">
        <f t="shared" si="122"/>
        <v/>
      </c>
      <c r="D830" s="21" t="str">
        <f>IF($A830="","",IF(COUNTIF(KEVList,$A830)&gt;0,"Y",IF(ISNUMBER(MATCH(UPPER(IFERROR(INDEX(ImpData,ROW()-1,MATCH(Map_KEV,ImpHdr,0))&amp;"","")),{"Y","YES","TRUE","1"},0)),"Y","N")))</f>
        <v/>
      </c>
      <c r="E830" s="21" t="str">
        <f>IF($A830="","",IF(ISNUMBER(MATCH(UPPER(IFERROR(INDEX(ImpData,ROW()-1,MATCH(Map_Expl,ImpHdr,0))&amp;"","")),{"Y","YES","TRUE","1"},0)),"Y","N"))</f>
        <v/>
      </c>
      <c r="F830" s="21" t="str">
        <f t="shared" si="123"/>
        <v/>
      </c>
      <c r="G830" s="21" t="str">
        <f t="shared" si="124"/>
        <v/>
      </c>
      <c r="H830" s="21" t="str">
        <f t="shared" si="125"/>
        <v/>
      </c>
      <c r="I830" s="25" t="str">
        <f t="shared" si="126"/>
        <v/>
      </c>
      <c r="J830" s="25" t="str">
        <f t="shared" si="127"/>
        <v/>
      </c>
      <c r="K830" s="21" t="str">
        <f t="shared" si="128"/>
        <v/>
      </c>
      <c r="L830" s="36" t="str">
        <f t="shared" si="129"/>
        <v/>
      </c>
    </row>
    <row r="831" spans="1:12" x14ac:dyDescent="0.3">
      <c r="A831" s="21" t="str">
        <f t="shared" si="120"/>
        <v/>
      </c>
      <c r="B831" s="21" t="str">
        <f t="shared" si="121"/>
        <v/>
      </c>
      <c r="C831" s="35" t="str">
        <f t="shared" si="122"/>
        <v/>
      </c>
      <c r="D831" s="21" t="str">
        <f>IF($A831="","",IF(COUNTIF(KEVList,$A831)&gt;0,"Y",IF(ISNUMBER(MATCH(UPPER(IFERROR(INDEX(ImpData,ROW()-1,MATCH(Map_KEV,ImpHdr,0))&amp;"","")),{"Y","YES","TRUE","1"},0)),"Y","N")))</f>
        <v/>
      </c>
      <c r="E831" s="21" t="str">
        <f>IF($A831="","",IF(ISNUMBER(MATCH(UPPER(IFERROR(INDEX(ImpData,ROW()-1,MATCH(Map_Expl,ImpHdr,0))&amp;"","")),{"Y","YES","TRUE","1"},0)),"Y","N"))</f>
        <v/>
      </c>
      <c r="F831" s="21" t="str">
        <f t="shared" si="123"/>
        <v/>
      </c>
      <c r="G831" s="21" t="str">
        <f t="shared" si="124"/>
        <v/>
      </c>
      <c r="H831" s="21" t="str">
        <f t="shared" si="125"/>
        <v/>
      </c>
      <c r="I831" s="25" t="str">
        <f t="shared" si="126"/>
        <v/>
      </c>
      <c r="J831" s="25" t="str">
        <f t="shared" si="127"/>
        <v/>
      </c>
      <c r="K831" s="21" t="str">
        <f t="shared" si="128"/>
        <v/>
      </c>
      <c r="L831" s="36" t="str">
        <f t="shared" si="129"/>
        <v/>
      </c>
    </row>
    <row r="832" spans="1:12" x14ac:dyDescent="0.3">
      <c r="A832" s="21" t="str">
        <f t="shared" si="120"/>
        <v/>
      </c>
      <c r="B832" s="21" t="str">
        <f t="shared" si="121"/>
        <v/>
      </c>
      <c r="C832" s="35" t="str">
        <f t="shared" si="122"/>
        <v/>
      </c>
      <c r="D832" s="21" t="str">
        <f>IF($A832="","",IF(COUNTIF(KEVList,$A832)&gt;0,"Y",IF(ISNUMBER(MATCH(UPPER(IFERROR(INDEX(ImpData,ROW()-1,MATCH(Map_KEV,ImpHdr,0))&amp;"","")),{"Y","YES","TRUE","1"},0)),"Y","N")))</f>
        <v/>
      </c>
      <c r="E832" s="21" t="str">
        <f>IF($A832="","",IF(ISNUMBER(MATCH(UPPER(IFERROR(INDEX(ImpData,ROW()-1,MATCH(Map_Expl,ImpHdr,0))&amp;"","")),{"Y","YES","TRUE","1"},0)),"Y","N"))</f>
        <v/>
      </c>
      <c r="F832" s="21" t="str">
        <f t="shared" si="123"/>
        <v/>
      </c>
      <c r="G832" s="21" t="str">
        <f t="shared" si="124"/>
        <v/>
      </c>
      <c r="H832" s="21" t="str">
        <f t="shared" si="125"/>
        <v/>
      </c>
      <c r="I832" s="25" t="str">
        <f t="shared" si="126"/>
        <v/>
      </c>
      <c r="J832" s="25" t="str">
        <f t="shared" si="127"/>
        <v/>
      </c>
      <c r="K832" s="21" t="str">
        <f t="shared" si="128"/>
        <v/>
      </c>
      <c r="L832" s="36" t="str">
        <f t="shared" si="129"/>
        <v/>
      </c>
    </row>
    <row r="833" spans="1:12" x14ac:dyDescent="0.3">
      <c r="A833" s="21" t="str">
        <f t="shared" si="120"/>
        <v/>
      </c>
      <c r="B833" s="21" t="str">
        <f t="shared" si="121"/>
        <v/>
      </c>
      <c r="C833" s="35" t="str">
        <f t="shared" si="122"/>
        <v/>
      </c>
      <c r="D833" s="21" t="str">
        <f>IF($A833="","",IF(COUNTIF(KEVList,$A833)&gt;0,"Y",IF(ISNUMBER(MATCH(UPPER(IFERROR(INDEX(ImpData,ROW()-1,MATCH(Map_KEV,ImpHdr,0))&amp;"","")),{"Y","YES","TRUE","1"},0)),"Y","N")))</f>
        <v/>
      </c>
      <c r="E833" s="21" t="str">
        <f>IF($A833="","",IF(ISNUMBER(MATCH(UPPER(IFERROR(INDEX(ImpData,ROW()-1,MATCH(Map_Expl,ImpHdr,0))&amp;"","")),{"Y","YES","TRUE","1"},0)),"Y","N"))</f>
        <v/>
      </c>
      <c r="F833" s="21" t="str">
        <f t="shared" si="123"/>
        <v/>
      </c>
      <c r="G833" s="21" t="str">
        <f t="shared" si="124"/>
        <v/>
      </c>
      <c r="H833" s="21" t="str">
        <f t="shared" si="125"/>
        <v/>
      </c>
      <c r="I833" s="25" t="str">
        <f t="shared" si="126"/>
        <v/>
      </c>
      <c r="J833" s="25" t="str">
        <f t="shared" si="127"/>
        <v/>
      </c>
      <c r="K833" s="21" t="str">
        <f t="shared" si="128"/>
        <v/>
      </c>
      <c r="L833" s="36" t="str">
        <f t="shared" si="129"/>
        <v/>
      </c>
    </row>
    <row r="834" spans="1:12" x14ac:dyDescent="0.3">
      <c r="A834" s="21" t="str">
        <f t="shared" ref="A834:A897" si="130">IFERROR(IF(INDEX(ImpData,ROW()-1,MATCH(Map_CVE,ImpHdr,0))="","",INDEX(ImpData,ROW()-1,MATCH(Map_CVE,ImpHdr,0))),"")</f>
        <v/>
      </c>
      <c r="B834" s="21" t="str">
        <f t="shared" ref="B834:B897" si="131">IF($A834="","",IFERROR(VALUE(INDEX(ImpData,ROW()-1,MATCH(Map_CVSS,ImpHdr,0))),""))</f>
        <v/>
      </c>
      <c r="C834" s="35" t="str">
        <f t="shared" ref="C834:C897" si="132">IF($A834="","",IFERROR(VALUE(INDEX(ImpData,ROW()-1,MATCH(Map_EPSS,ImpHdr,0))),IFERROR(VLOOKUP($A834,EPSSList,2,FALSE),"")))</f>
        <v/>
      </c>
      <c r="D834" s="21" t="str">
        <f>IF($A834="","",IF(COUNTIF(KEVList,$A834)&gt;0,"Y",IF(ISNUMBER(MATCH(UPPER(IFERROR(INDEX(ImpData,ROW()-1,MATCH(Map_KEV,ImpHdr,0))&amp;"","")),{"Y","YES","TRUE","1"},0)),"Y","N")))</f>
        <v/>
      </c>
      <c r="E834" s="21" t="str">
        <f>IF($A834="","",IF(ISNUMBER(MATCH(UPPER(IFERROR(INDEX(ImpData,ROW()-1,MATCH(Map_Expl,ImpHdr,0))&amp;"","")),{"Y","YES","TRUE","1"},0)),"Y","N"))</f>
        <v/>
      </c>
      <c r="F834" s="21" t="str">
        <f t="shared" ref="F834:F897" si="133">IF($A834="","",IFERROR(VLOOKUP($K834,AssetList,2,FALSE),""))</f>
        <v/>
      </c>
      <c r="G834" s="21" t="str">
        <f t="shared" ref="G834:G897" si="134">IF($A834="","",IFERROR(VLOOKUP($K834,AssetList,3,FALSE),""))</f>
        <v/>
      </c>
      <c r="H834" s="21" t="str">
        <f t="shared" ref="H834:H897" si="135">IF($A834="","","N")</f>
        <v/>
      </c>
      <c r="I834" s="25" t="str">
        <f t="shared" ref="I834:I897" si="136">IF($A834="","",IFERROR(IF(INDEX(ImpData,ROW()-1,MATCH(Map_First,ImpHdr,0))="","",INDEX(ImpData,ROW()-1,MATCH(Map_First,ImpHdr,0))+0),""))</f>
        <v/>
      </c>
      <c r="J834" s="25" t="str">
        <f t="shared" ref="J834:J897" si="137">IF($A834="","",IFERROR(IF(INDEX(ImpData,ROW()-1,MATCH(Map_Fixed,ImpHdr,0))="","",INDEX(ImpData,ROW()-1,MATCH(Map_Fixed,ImpHdr,0))+0),""))</f>
        <v/>
      </c>
      <c r="K834" s="21" t="str">
        <f t="shared" ref="K834:K897" si="138">IF($A834="","",IFERROR(INDEX(ImpData,ROW()-1,MATCH(Map_Host,ImpHdr,0)),""))</f>
        <v/>
      </c>
      <c r="L834" s="36" t="str">
        <f t="shared" ref="L834:L897" si="139">IF($A834="","",IF($K834="","No asset column mapped",IF(OR($F834="",$G834=""),"Add to Assets tab: "&amp;$K834,IF($B834="","CVSS missing",""))))</f>
        <v/>
      </c>
    </row>
    <row r="835" spans="1:12" x14ac:dyDescent="0.3">
      <c r="A835" s="21" t="str">
        <f t="shared" si="130"/>
        <v/>
      </c>
      <c r="B835" s="21" t="str">
        <f t="shared" si="131"/>
        <v/>
      </c>
      <c r="C835" s="35" t="str">
        <f t="shared" si="132"/>
        <v/>
      </c>
      <c r="D835" s="21" t="str">
        <f>IF($A835="","",IF(COUNTIF(KEVList,$A835)&gt;0,"Y",IF(ISNUMBER(MATCH(UPPER(IFERROR(INDEX(ImpData,ROW()-1,MATCH(Map_KEV,ImpHdr,0))&amp;"","")),{"Y","YES","TRUE","1"},0)),"Y","N")))</f>
        <v/>
      </c>
      <c r="E835" s="21" t="str">
        <f>IF($A835="","",IF(ISNUMBER(MATCH(UPPER(IFERROR(INDEX(ImpData,ROW()-1,MATCH(Map_Expl,ImpHdr,0))&amp;"","")),{"Y","YES","TRUE","1"},0)),"Y","N"))</f>
        <v/>
      </c>
      <c r="F835" s="21" t="str">
        <f t="shared" si="133"/>
        <v/>
      </c>
      <c r="G835" s="21" t="str">
        <f t="shared" si="134"/>
        <v/>
      </c>
      <c r="H835" s="21" t="str">
        <f t="shared" si="135"/>
        <v/>
      </c>
      <c r="I835" s="25" t="str">
        <f t="shared" si="136"/>
        <v/>
      </c>
      <c r="J835" s="25" t="str">
        <f t="shared" si="137"/>
        <v/>
      </c>
      <c r="K835" s="21" t="str">
        <f t="shared" si="138"/>
        <v/>
      </c>
      <c r="L835" s="36" t="str">
        <f t="shared" si="139"/>
        <v/>
      </c>
    </row>
    <row r="836" spans="1:12" x14ac:dyDescent="0.3">
      <c r="A836" s="21" t="str">
        <f t="shared" si="130"/>
        <v/>
      </c>
      <c r="B836" s="21" t="str">
        <f t="shared" si="131"/>
        <v/>
      </c>
      <c r="C836" s="35" t="str">
        <f t="shared" si="132"/>
        <v/>
      </c>
      <c r="D836" s="21" t="str">
        <f>IF($A836="","",IF(COUNTIF(KEVList,$A836)&gt;0,"Y",IF(ISNUMBER(MATCH(UPPER(IFERROR(INDEX(ImpData,ROW()-1,MATCH(Map_KEV,ImpHdr,0))&amp;"","")),{"Y","YES","TRUE","1"},0)),"Y","N")))</f>
        <v/>
      </c>
      <c r="E836" s="21" t="str">
        <f>IF($A836="","",IF(ISNUMBER(MATCH(UPPER(IFERROR(INDEX(ImpData,ROW()-1,MATCH(Map_Expl,ImpHdr,0))&amp;"","")),{"Y","YES","TRUE","1"},0)),"Y","N"))</f>
        <v/>
      </c>
      <c r="F836" s="21" t="str">
        <f t="shared" si="133"/>
        <v/>
      </c>
      <c r="G836" s="21" t="str">
        <f t="shared" si="134"/>
        <v/>
      </c>
      <c r="H836" s="21" t="str">
        <f t="shared" si="135"/>
        <v/>
      </c>
      <c r="I836" s="25" t="str">
        <f t="shared" si="136"/>
        <v/>
      </c>
      <c r="J836" s="25" t="str">
        <f t="shared" si="137"/>
        <v/>
      </c>
      <c r="K836" s="21" t="str">
        <f t="shared" si="138"/>
        <v/>
      </c>
      <c r="L836" s="36" t="str">
        <f t="shared" si="139"/>
        <v/>
      </c>
    </row>
    <row r="837" spans="1:12" x14ac:dyDescent="0.3">
      <c r="A837" s="21" t="str">
        <f t="shared" si="130"/>
        <v/>
      </c>
      <c r="B837" s="21" t="str">
        <f t="shared" si="131"/>
        <v/>
      </c>
      <c r="C837" s="35" t="str">
        <f t="shared" si="132"/>
        <v/>
      </c>
      <c r="D837" s="21" t="str">
        <f>IF($A837="","",IF(COUNTIF(KEVList,$A837)&gt;0,"Y",IF(ISNUMBER(MATCH(UPPER(IFERROR(INDEX(ImpData,ROW()-1,MATCH(Map_KEV,ImpHdr,0))&amp;"","")),{"Y","YES","TRUE","1"},0)),"Y","N")))</f>
        <v/>
      </c>
      <c r="E837" s="21" t="str">
        <f>IF($A837="","",IF(ISNUMBER(MATCH(UPPER(IFERROR(INDEX(ImpData,ROW()-1,MATCH(Map_Expl,ImpHdr,0))&amp;"","")),{"Y","YES","TRUE","1"},0)),"Y","N"))</f>
        <v/>
      </c>
      <c r="F837" s="21" t="str">
        <f t="shared" si="133"/>
        <v/>
      </c>
      <c r="G837" s="21" t="str">
        <f t="shared" si="134"/>
        <v/>
      </c>
      <c r="H837" s="21" t="str">
        <f t="shared" si="135"/>
        <v/>
      </c>
      <c r="I837" s="25" t="str">
        <f t="shared" si="136"/>
        <v/>
      </c>
      <c r="J837" s="25" t="str">
        <f t="shared" si="137"/>
        <v/>
      </c>
      <c r="K837" s="21" t="str">
        <f t="shared" si="138"/>
        <v/>
      </c>
      <c r="L837" s="36" t="str">
        <f t="shared" si="139"/>
        <v/>
      </c>
    </row>
    <row r="838" spans="1:12" x14ac:dyDescent="0.3">
      <c r="A838" s="21" t="str">
        <f t="shared" si="130"/>
        <v/>
      </c>
      <c r="B838" s="21" t="str">
        <f t="shared" si="131"/>
        <v/>
      </c>
      <c r="C838" s="35" t="str">
        <f t="shared" si="132"/>
        <v/>
      </c>
      <c r="D838" s="21" t="str">
        <f>IF($A838="","",IF(COUNTIF(KEVList,$A838)&gt;0,"Y",IF(ISNUMBER(MATCH(UPPER(IFERROR(INDEX(ImpData,ROW()-1,MATCH(Map_KEV,ImpHdr,0))&amp;"","")),{"Y","YES","TRUE","1"},0)),"Y","N")))</f>
        <v/>
      </c>
      <c r="E838" s="21" t="str">
        <f>IF($A838="","",IF(ISNUMBER(MATCH(UPPER(IFERROR(INDEX(ImpData,ROW()-1,MATCH(Map_Expl,ImpHdr,0))&amp;"","")),{"Y","YES","TRUE","1"},0)),"Y","N"))</f>
        <v/>
      </c>
      <c r="F838" s="21" t="str">
        <f t="shared" si="133"/>
        <v/>
      </c>
      <c r="G838" s="21" t="str">
        <f t="shared" si="134"/>
        <v/>
      </c>
      <c r="H838" s="21" t="str">
        <f t="shared" si="135"/>
        <v/>
      </c>
      <c r="I838" s="25" t="str">
        <f t="shared" si="136"/>
        <v/>
      </c>
      <c r="J838" s="25" t="str">
        <f t="shared" si="137"/>
        <v/>
      </c>
      <c r="K838" s="21" t="str">
        <f t="shared" si="138"/>
        <v/>
      </c>
      <c r="L838" s="36" t="str">
        <f t="shared" si="139"/>
        <v/>
      </c>
    </row>
    <row r="839" spans="1:12" x14ac:dyDescent="0.3">
      <c r="A839" s="21" t="str">
        <f t="shared" si="130"/>
        <v/>
      </c>
      <c r="B839" s="21" t="str">
        <f t="shared" si="131"/>
        <v/>
      </c>
      <c r="C839" s="35" t="str">
        <f t="shared" si="132"/>
        <v/>
      </c>
      <c r="D839" s="21" t="str">
        <f>IF($A839="","",IF(COUNTIF(KEVList,$A839)&gt;0,"Y",IF(ISNUMBER(MATCH(UPPER(IFERROR(INDEX(ImpData,ROW()-1,MATCH(Map_KEV,ImpHdr,0))&amp;"","")),{"Y","YES","TRUE","1"},0)),"Y","N")))</f>
        <v/>
      </c>
      <c r="E839" s="21" t="str">
        <f>IF($A839="","",IF(ISNUMBER(MATCH(UPPER(IFERROR(INDEX(ImpData,ROW()-1,MATCH(Map_Expl,ImpHdr,0))&amp;"","")),{"Y","YES","TRUE","1"},0)),"Y","N"))</f>
        <v/>
      </c>
      <c r="F839" s="21" t="str">
        <f t="shared" si="133"/>
        <v/>
      </c>
      <c r="G839" s="21" t="str">
        <f t="shared" si="134"/>
        <v/>
      </c>
      <c r="H839" s="21" t="str">
        <f t="shared" si="135"/>
        <v/>
      </c>
      <c r="I839" s="25" t="str">
        <f t="shared" si="136"/>
        <v/>
      </c>
      <c r="J839" s="25" t="str">
        <f t="shared" si="137"/>
        <v/>
      </c>
      <c r="K839" s="21" t="str">
        <f t="shared" si="138"/>
        <v/>
      </c>
      <c r="L839" s="36" t="str">
        <f t="shared" si="139"/>
        <v/>
      </c>
    </row>
    <row r="840" spans="1:12" x14ac:dyDescent="0.3">
      <c r="A840" s="21" t="str">
        <f t="shared" si="130"/>
        <v/>
      </c>
      <c r="B840" s="21" t="str">
        <f t="shared" si="131"/>
        <v/>
      </c>
      <c r="C840" s="35" t="str">
        <f t="shared" si="132"/>
        <v/>
      </c>
      <c r="D840" s="21" t="str">
        <f>IF($A840="","",IF(COUNTIF(KEVList,$A840)&gt;0,"Y",IF(ISNUMBER(MATCH(UPPER(IFERROR(INDEX(ImpData,ROW()-1,MATCH(Map_KEV,ImpHdr,0))&amp;"","")),{"Y","YES","TRUE","1"},0)),"Y","N")))</f>
        <v/>
      </c>
      <c r="E840" s="21" t="str">
        <f>IF($A840="","",IF(ISNUMBER(MATCH(UPPER(IFERROR(INDEX(ImpData,ROW()-1,MATCH(Map_Expl,ImpHdr,0))&amp;"","")),{"Y","YES","TRUE","1"},0)),"Y","N"))</f>
        <v/>
      </c>
      <c r="F840" s="21" t="str">
        <f t="shared" si="133"/>
        <v/>
      </c>
      <c r="G840" s="21" t="str">
        <f t="shared" si="134"/>
        <v/>
      </c>
      <c r="H840" s="21" t="str">
        <f t="shared" si="135"/>
        <v/>
      </c>
      <c r="I840" s="25" t="str">
        <f t="shared" si="136"/>
        <v/>
      </c>
      <c r="J840" s="25" t="str">
        <f t="shared" si="137"/>
        <v/>
      </c>
      <c r="K840" s="21" t="str">
        <f t="shared" si="138"/>
        <v/>
      </c>
      <c r="L840" s="36" t="str">
        <f t="shared" si="139"/>
        <v/>
      </c>
    </row>
    <row r="841" spans="1:12" x14ac:dyDescent="0.3">
      <c r="A841" s="21" t="str">
        <f t="shared" si="130"/>
        <v/>
      </c>
      <c r="B841" s="21" t="str">
        <f t="shared" si="131"/>
        <v/>
      </c>
      <c r="C841" s="35" t="str">
        <f t="shared" si="132"/>
        <v/>
      </c>
      <c r="D841" s="21" t="str">
        <f>IF($A841="","",IF(COUNTIF(KEVList,$A841)&gt;0,"Y",IF(ISNUMBER(MATCH(UPPER(IFERROR(INDEX(ImpData,ROW()-1,MATCH(Map_KEV,ImpHdr,0))&amp;"","")),{"Y","YES","TRUE","1"},0)),"Y","N")))</f>
        <v/>
      </c>
      <c r="E841" s="21" t="str">
        <f>IF($A841="","",IF(ISNUMBER(MATCH(UPPER(IFERROR(INDEX(ImpData,ROW()-1,MATCH(Map_Expl,ImpHdr,0))&amp;"","")),{"Y","YES","TRUE","1"},0)),"Y","N"))</f>
        <v/>
      </c>
      <c r="F841" s="21" t="str">
        <f t="shared" si="133"/>
        <v/>
      </c>
      <c r="G841" s="21" t="str">
        <f t="shared" si="134"/>
        <v/>
      </c>
      <c r="H841" s="21" t="str">
        <f t="shared" si="135"/>
        <v/>
      </c>
      <c r="I841" s="25" t="str">
        <f t="shared" si="136"/>
        <v/>
      </c>
      <c r="J841" s="25" t="str">
        <f t="shared" si="137"/>
        <v/>
      </c>
      <c r="K841" s="21" t="str">
        <f t="shared" si="138"/>
        <v/>
      </c>
      <c r="L841" s="36" t="str">
        <f t="shared" si="139"/>
        <v/>
      </c>
    </row>
    <row r="842" spans="1:12" x14ac:dyDescent="0.3">
      <c r="A842" s="21" t="str">
        <f t="shared" si="130"/>
        <v/>
      </c>
      <c r="B842" s="21" t="str">
        <f t="shared" si="131"/>
        <v/>
      </c>
      <c r="C842" s="35" t="str">
        <f t="shared" si="132"/>
        <v/>
      </c>
      <c r="D842" s="21" t="str">
        <f>IF($A842="","",IF(COUNTIF(KEVList,$A842)&gt;0,"Y",IF(ISNUMBER(MATCH(UPPER(IFERROR(INDEX(ImpData,ROW()-1,MATCH(Map_KEV,ImpHdr,0))&amp;"","")),{"Y","YES","TRUE","1"},0)),"Y","N")))</f>
        <v/>
      </c>
      <c r="E842" s="21" t="str">
        <f>IF($A842="","",IF(ISNUMBER(MATCH(UPPER(IFERROR(INDEX(ImpData,ROW()-1,MATCH(Map_Expl,ImpHdr,0))&amp;"","")),{"Y","YES","TRUE","1"},0)),"Y","N"))</f>
        <v/>
      </c>
      <c r="F842" s="21" t="str">
        <f t="shared" si="133"/>
        <v/>
      </c>
      <c r="G842" s="21" t="str">
        <f t="shared" si="134"/>
        <v/>
      </c>
      <c r="H842" s="21" t="str">
        <f t="shared" si="135"/>
        <v/>
      </c>
      <c r="I842" s="25" t="str">
        <f t="shared" si="136"/>
        <v/>
      </c>
      <c r="J842" s="25" t="str">
        <f t="shared" si="137"/>
        <v/>
      </c>
      <c r="K842" s="21" t="str">
        <f t="shared" si="138"/>
        <v/>
      </c>
      <c r="L842" s="36" t="str">
        <f t="shared" si="139"/>
        <v/>
      </c>
    </row>
    <row r="843" spans="1:12" x14ac:dyDescent="0.3">
      <c r="A843" s="21" t="str">
        <f t="shared" si="130"/>
        <v/>
      </c>
      <c r="B843" s="21" t="str">
        <f t="shared" si="131"/>
        <v/>
      </c>
      <c r="C843" s="35" t="str">
        <f t="shared" si="132"/>
        <v/>
      </c>
      <c r="D843" s="21" t="str">
        <f>IF($A843="","",IF(COUNTIF(KEVList,$A843)&gt;0,"Y",IF(ISNUMBER(MATCH(UPPER(IFERROR(INDEX(ImpData,ROW()-1,MATCH(Map_KEV,ImpHdr,0))&amp;"","")),{"Y","YES","TRUE","1"},0)),"Y","N")))</f>
        <v/>
      </c>
      <c r="E843" s="21" t="str">
        <f>IF($A843="","",IF(ISNUMBER(MATCH(UPPER(IFERROR(INDEX(ImpData,ROW()-1,MATCH(Map_Expl,ImpHdr,0))&amp;"","")),{"Y","YES","TRUE","1"},0)),"Y","N"))</f>
        <v/>
      </c>
      <c r="F843" s="21" t="str">
        <f t="shared" si="133"/>
        <v/>
      </c>
      <c r="G843" s="21" t="str">
        <f t="shared" si="134"/>
        <v/>
      </c>
      <c r="H843" s="21" t="str">
        <f t="shared" si="135"/>
        <v/>
      </c>
      <c r="I843" s="25" t="str">
        <f t="shared" si="136"/>
        <v/>
      </c>
      <c r="J843" s="25" t="str">
        <f t="shared" si="137"/>
        <v/>
      </c>
      <c r="K843" s="21" t="str">
        <f t="shared" si="138"/>
        <v/>
      </c>
      <c r="L843" s="36" t="str">
        <f t="shared" si="139"/>
        <v/>
      </c>
    </row>
    <row r="844" spans="1:12" x14ac:dyDescent="0.3">
      <c r="A844" s="21" t="str">
        <f t="shared" si="130"/>
        <v/>
      </c>
      <c r="B844" s="21" t="str">
        <f t="shared" si="131"/>
        <v/>
      </c>
      <c r="C844" s="35" t="str">
        <f t="shared" si="132"/>
        <v/>
      </c>
      <c r="D844" s="21" t="str">
        <f>IF($A844="","",IF(COUNTIF(KEVList,$A844)&gt;0,"Y",IF(ISNUMBER(MATCH(UPPER(IFERROR(INDEX(ImpData,ROW()-1,MATCH(Map_KEV,ImpHdr,0))&amp;"","")),{"Y","YES","TRUE","1"},0)),"Y","N")))</f>
        <v/>
      </c>
      <c r="E844" s="21" t="str">
        <f>IF($A844="","",IF(ISNUMBER(MATCH(UPPER(IFERROR(INDEX(ImpData,ROW()-1,MATCH(Map_Expl,ImpHdr,0))&amp;"","")),{"Y","YES","TRUE","1"},0)),"Y","N"))</f>
        <v/>
      </c>
      <c r="F844" s="21" t="str">
        <f t="shared" si="133"/>
        <v/>
      </c>
      <c r="G844" s="21" t="str">
        <f t="shared" si="134"/>
        <v/>
      </c>
      <c r="H844" s="21" t="str">
        <f t="shared" si="135"/>
        <v/>
      </c>
      <c r="I844" s="25" t="str">
        <f t="shared" si="136"/>
        <v/>
      </c>
      <c r="J844" s="25" t="str">
        <f t="shared" si="137"/>
        <v/>
      </c>
      <c r="K844" s="21" t="str">
        <f t="shared" si="138"/>
        <v/>
      </c>
      <c r="L844" s="36" t="str">
        <f t="shared" si="139"/>
        <v/>
      </c>
    </row>
    <row r="845" spans="1:12" x14ac:dyDescent="0.3">
      <c r="A845" s="21" t="str">
        <f t="shared" si="130"/>
        <v/>
      </c>
      <c r="B845" s="21" t="str">
        <f t="shared" si="131"/>
        <v/>
      </c>
      <c r="C845" s="35" t="str">
        <f t="shared" si="132"/>
        <v/>
      </c>
      <c r="D845" s="21" t="str">
        <f>IF($A845="","",IF(COUNTIF(KEVList,$A845)&gt;0,"Y",IF(ISNUMBER(MATCH(UPPER(IFERROR(INDEX(ImpData,ROW()-1,MATCH(Map_KEV,ImpHdr,0))&amp;"","")),{"Y","YES","TRUE","1"},0)),"Y","N")))</f>
        <v/>
      </c>
      <c r="E845" s="21" t="str">
        <f>IF($A845="","",IF(ISNUMBER(MATCH(UPPER(IFERROR(INDEX(ImpData,ROW()-1,MATCH(Map_Expl,ImpHdr,0))&amp;"","")),{"Y","YES","TRUE","1"},0)),"Y","N"))</f>
        <v/>
      </c>
      <c r="F845" s="21" t="str">
        <f t="shared" si="133"/>
        <v/>
      </c>
      <c r="G845" s="21" t="str">
        <f t="shared" si="134"/>
        <v/>
      </c>
      <c r="H845" s="21" t="str">
        <f t="shared" si="135"/>
        <v/>
      </c>
      <c r="I845" s="25" t="str">
        <f t="shared" si="136"/>
        <v/>
      </c>
      <c r="J845" s="25" t="str">
        <f t="shared" si="137"/>
        <v/>
      </c>
      <c r="K845" s="21" t="str">
        <f t="shared" si="138"/>
        <v/>
      </c>
      <c r="L845" s="36" t="str">
        <f t="shared" si="139"/>
        <v/>
      </c>
    </row>
    <row r="846" spans="1:12" x14ac:dyDescent="0.3">
      <c r="A846" s="21" t="str">
        <f t="shared" si="130"/>
        <v/>
      </c>
      <c r="B846" s="21" t="str">
        <f t="shared" si="131"/>
        <v/>
      </c>
      <c r="C846" s="35" t="str">
        <f t="shared" si="132"/>
        <v/>
      </c>
      <c r="D846" s="21" t="str">
        <f>IF($A846="","",IF(COUNTIF(KEVList,$A846)&gt;0,"Y",IF(ISNUMBER(MATCH(UPPER(IFERROR(INDEX(ImpData,ROW()-1,MATCH(Map_KEV,ImpHdr,0))&amp;"","")),{"Y","YES","TRUE","1"},0)),"Y","N")))</f>
        <v/>
      </c>
      <c r="E846" s="21" t="str">
        <f>IF($A846="","",IF(ISNUMBER(MATCH(UPPER(IFERROR(INDEX(ImpData,ROW()-1,MATCH(Map_Expl,ImpHdr,0))&amp;"","")),{"Y","YES","TRUE","1"},0)),"Y","N"))</f>
        <v/>
      </c>
      <c r="F846" s="21" t="str">
        <f t="shared" si="133"/>
        <v/>
      </c>
      <c r="G846" s="21" t="str">
        <f t="shared" si="134"/>
        <v/>
      </c>
      <c r="H846" s="21" t="str">
        <f t="shared" si="135"/>
        <v/>
      </c>
      <c r="I846" s="25" t="str">
        <f t="shared" si="136"/>
        <v/>
      </c>
      <c r="J846" s="25" t="str">
        <f t="shared" si="137"/>
        <v/>
      </c>
      <c r="K846" s="21" t="str">
        <f t="shared" si="138"/>
        <v/>
      </c>
      <c r="L846" s="36" t="str">
        <f t="shared" si="139"/>
        <v/>
      </c>
    </row>
    <row r="847" spans="1:12" x14ac:dyDescent="0.3">
      <c r="A847" s="21" t="str">
        <f t="shared" si="130"/>
        <v/>
      </c>
      <c r="B847" s="21" t="str">
        <f t="shared" si="131"/>
        <v/>
      </c>
      <c r="C847" s="35" t="str">
        <f t="shared" si="132"/>
        <v/>
      </c>
      <c r="D847" s="21" t="str">
        <f>IF($A847="","",IF(COUNTIF(KEVList,$A847)&gt;0,"Y",IF(ISNUMBER(MATCH(UPPER(IFERROR(INDEX(ImpData,ROW()-1,MATCH(Map_KEV,ImpHdr,0))&amp;"","")),{"Y","YES","TRUE","1"},0)),"Y","N")))</f>
        <v/>
      </c>
      <c r="E847" s="21" t="str">
        <f>IF($A847="","",IF(ISNUMBER(MATCH(UPPER(IFERROR(INDEX(ImpData,ROW()-1,MATCH(Map_Expl,ImpHdr,0))&amp;"","")),{"Y","YES","TRUE","1"},0)),"Y","N"))</f>
        <v/>
      </c>
      <c r="F847" s="21" t="str">
        <f t="shared" si="133"/>
        <v/>
      </c>
      <c r="G847" s="21" t="str">
        <f t="shared" si="134"/>
        <v/>
      </c>
      <c r="H847" s="21" t="str">
        <f t="shared" si="135"/>
        <v/>
      </c>
      <c r="I847" s="25" t="str">
        <f t="shared" si="136"/>
        <v/>
      </c>
      <c r="J847" s="25" t="str">
        <f t="shared" si="137"/>
        <v/>
      </c>
      <c r="K847" s="21" t="str">
        <f t="shared" si="138"/>
        <v/>
      </c>
      <c r="L847" s="36" t="str">
        <f t="shared" si="139"/>
        <v/>
      </c>
    </row>
    <row r="848" spans="1:12" x14ac:dyDescent="0.3">
      <c r="A848" s="21" t="str">
        <f t="shared" si="130"/>
        <v/>
      </c>
      <c r="B848" s="21" t="str">
        <f t="shared" si="131"/>
        <v/>
      </c>
      <c r="C848" s="35" t="str">
        <f t="shared" si="132"/>
        <v/>
      </c>
      <c r="D848" s="21" t="str">
        <f>IF($A848="","",IF(COUNTIF(KEVList,$A848)&gt;0,"Y",IF(ISNUMBER(MATCH(UPPER(IFERROR(INDEX(ImpData,ROW()-1,MATCH(Map_KEV,ImpHdr,0))&amp;"","")),{"Y","YES","TRUE","1"},0)),"Y","N")))</f>
        <v/>
      </c>
      <c r="E848" s="21" t="str">
        <f>IF($A848="","",IF(ISNUMBER(MATCH(UPPER(IFERROR(INDEX(ImpData,ROW()-1,MATCH(Map_Expl,ImpHdr,0))&amp;"","")),{"Y","YES","TRUE","1"},0)),"Y","N"))</f>
        <v/>
      </c>
      <c r="F848" s="21" t="str">
        <f t="shared" si="133"/>
        <v/>
      </c>
      <c r="G848" s="21" t="str">
        <f t="shared" si="134"/>
        <v/>
      </c>
      <c r="H848" s="21" t="str">
        <f t="shared" si="135"/>
        <v/>
      </c>
      <c r="I848" s="25" t="str">
        <f t="shared" si="136"/>
        <v/>
      </c>
      <c r="J848" s="25" t="str">
        <f t="shared" si="137"/>
        <v/>
      </c>
      <c r="K848" s="21" t="str">
        <f t="shared" si="138"/>
        <v/>
      </c>
      <c r="L848" s="36" t="str">
        <f t="shared" si="139"/>
        <v/>
      </c>
    </row>
    <row r="849" spans="1:12" x14ac:dyDescent="0.3">
      <c r="A849" s="21" t="str">
        <f t="shared" si="130"/>
        <v/>
      </c>
      <c r="B849" s="21" t="str">
        <f t="shared" si="131"/>
        <v/>
      </c>
      <c r="C849" s="35" t="str">
        <f t="shared" si="132"/>
        <v/>
      </c>
      <c r="D849" s="21" t="str">
        <f>IF($A849="","",IF(COUNTIF(KEVList,$A849)&gt;0,"Y",IF(ISNUMBER(MATCH(UPPER(IFERROR(INDEX(ImpData,ROW()-1,MATCH(Map_KEV,ImpHdr,0))&amp;"","")),{"Y","YES","TRUE","1"},0)),"Y","N")))</f>
        <v/>
      </c>
      <c r="E849" s="21" t="str">
        <f>IF($A849="","",IF(ISNUMBER(MATCH(UPPER(IFERROR(INDEX(ImpData,ROW()-1,MATCH(Map_Expl,ImpHdr,0))&amp;"","")),{"Y","YES","TRUE","1"},0)),"Y","N"))</f>
        <v/>
      </c>
      <c r="F849" s="21" t="str">
        <f t="shared" si="133"/>
        <v/>
      </c>
      <c r="G849" s="21" t="str">
        <f t="shared" si="134"/>
        <v/>
      </c>
      <c r="H849" s="21" t="str">
        <f t="shared" si="135"/>
        <v/>
      </c>
      <c r="I849" s="25" t="str">
        <f t="shared" si="136"/>
        <v/>
      </c>
      <c r="J849" s="25" t="str">
        <f t="shared" si="137"/>
        <v/>
      </c>
      <c r="K849" s="21" t="str">
        <f t="shared" si="138"/>
        <v/>
      </c>
      <c r="L849" s="36" t="str">
        <f t="shared" si="139"/>
        <v/>
      </c>
    </row>
    <row r="850" spans="1:12" x14ac:dyDescent="0.3">
      <c r="A850" s="21" t="str">
        <f t="shared" si="130"/>
        <v/>
      </c>
      <c r="B850" s="21" t="str">
        <f t="shared" si="131"/>
        <v/>
      </c>
      <c r="C850" s="35" t="str">
        <f t="shared" si="132"/>
        <v/>
      </c>
      <c r="D850" s="21" t="str">
        <f>IF($A850="","",IF(COUNTIF(KEVList,$A850)&gt;0,"Y",IF(ISNUMBER(MATCH(UPPER(IFERROR(INDEX(ImpData,ROW()-1,MATCH(Map_KEV,ImpHdr,0))&amp;"","")),{"Y","YES","TRUE","1"},0)),"Y","N")))</f>
        <v/>
      </c>
      <c r="E850" s="21" t="str">
        <f>IF($A850="","",IF(ISNUMBER(MATCH(UPPER(IFERROR(INDEX(ImpData,ROW()-1,MATCH(Map_Expl,ImpHdr,0))&amp;"","")),{"Y","YES","TRUE","1"},0)),"Y","N"))</f>
        <v/>
      </c>
      <c r="F850" s="21" t="str">
        <f t="shared" si="133"/>
        <v/>
      </c>
      <c r="G850" s="21" t="str">
        <f t="shared" si="134"/>
        <v/>
      </c>
      <c r="H850" s="21" t="str">
        <f t="shared" si="135"/>
        <v/>
      </c>
      <c r="I850" s="25" t="str">
        <f t="shared" si="136"/>
        <v/>
      </c>
      <c r="J850" s="25" t="str">
        <f t="shared" si="137"/>
        <v/>
      </c>
      <c r="K850" s="21" t="str">
        <f t="shared" si="138"/>
        <v/>
      </c>
      <c r="L850" s="36" t="str">
        <f t="shared" si="139"/>
        <v/>
      </c>
    </row>
    <row r="851" spans="1:12" x14ac:dyDescent="0.3">
      <c r="A851" s="21" t="str">
        <f t="shared" si="130"/>
        <v/>
      </c>
      <c r="B851" s="21" t="str">
        <f t="shared" si="131"/>
        <v/>
      </c>
      <c r="C851" s="35" t="str">
        <f t="shared" si="132"/>
        <v/>
      </c>
      <c r="D851" s="21" t="str">
        <f>IF($A851="","",IF(COUNTIF(KEVList,$A851)&gt;0,"Y",IF(ISNUMBER(MATCH(UPPER(IFERROR(INDEX(ImpData,ROW()-1,MATCH(Map_KEV,ImpHdr,0))&amp;"","")),{"Y","YES","TRUE","1"},0)),"Y","N")))</f>
        <v/>
      </c>
      <c r="E851" s="21" t="str">
        <f>IF($A851="","",IF(ISNUMBER(MATCH(UPPER(IFERROR(INDEX(ImpData,ROW()-1,MATCH(Map_Expl,ImpHdr,0))&amp;"","")),{"Y","YES","TRUE","1"},0)),"Y","N"))</f>
        <v/>
      </c>
      <c r="F851" s="21" t="str">
        <f t="shared" si="133"/>
        <v/>
      </c>
      <c r="G851" s="21" t="str">
        <f t="shared" si="134"/>
        <v/>
      </c>
      <c r="H851" s="21" t="str">
        <f t="shared" si="135"/>
        <v/>
      </c>
      <c r="I851" s="25" t="str">
        <f t="shared" si="136"/>
        <v/>
      </c>
      <c r="J851" s="25" t="str">
        <f t="shared" si="137"/>
        <v/>
      </c>
      <c r="K851" s="21" t="str">
        <f t="shared" si="138"/>
        <v/>
      </c>
      <c r="L851" s="36" t="str">
        <f t="shared" si="139"/>
        <v/>
      </c>
    </row>
    <row r="852" spans="1:12" x14ac:dyDescent="0.3">
      <c r="A852" s="21" t="str">
        <f t="shared" si="130"/>
        <v/>
      </c>
      <c r="B852" s="21" t="str">
        <f t="shared" si="131"/>
        <v/>
      </c>
      <c r="C852" s="35" t="str">
        <f t="shared" si="132"/>
        <v/>
      </c>
      <c r="D852" s="21" t="str">
        <f>IF($A852="","",IF(COUNTIF(KEVList,$A852)&gt;0,"Y",IF(ISNUMBER(MATCH(UPPER(IFERROR(INDEX(ImpData,ROW()-1,MATCH(Map_KEV,ImpHdr,0))&amp;"","")),{"Y","YES","TRUE","1"},0)),"Y","N")))</f>
        <v/>
      </c>
      <c r="E852" s="21" t="str">
        <f>IF($A852="","",IF(ISNUMBER(MATCH(UPPER(IFERROR(INDEX(ImpData,ROW()-1,MATCH(Map_Expl,ImpHdr,0))&amp;"","")),{"Y","YES","TRUE","1"},0)),"Y","N"))</f>
        <v/>
      </c>
      <c r="F852" s="21" t="str">
        <f t="shared" si="133"/>
        <v/>
      </c>
      <c r="G852" s="21" t="str">
        <f t="shared" si="134"/>
        <v/>
      </c>
      <c r="H852" s="21" t="str">
        <f t="shared" si="135"/>
        <v/>
      </c>
      <c r="I852" s="25" t="str">
        <f t="shared" si="136"/>
        <v/>
      </c>
      <c r="J852" s="25" t="str">
        <f t="shared" si="137"/>
        <v/>
      </c>
      <c r="K852" s="21" t="str">
        <f t="shared" si="138"/>
        <v/>
      </c>
      <c r="L852" s="36" t="str">
        <f t="shared" si="139"/>
        <v/>
      </c>
    </row>
    <row r="853" spans="1:12" x14ac:dyDescent="0.3">
      <c r="A853" s="21" t="str">
        <f t="shared" si="130"/>
        <v/>
      </c>
      <c r="B853" s="21" t="str">
        <f t="shared" si="131"/>
        <v/>
      </c>
      <c r="C853" s="35" t="str">
        <f t="shared" si="132"/>
        <v/>
      </c>
      <c r="D853" s="21" t="str">
        <f>IF($A853="","",IF(COUNTIF(KEVList,$A853)&gt;0,"Y",IF(ISNUMBER(MATCH(UPPER(IFERROR(INDEX(ImpData,ROW()-1,MATCH(Map_KEV,ImpHdr,0))&amp;"","")),{"Y","YES","TRUE","1"},0)),"Y","N")))</f>
        <v/>
      </c>
      <c r="E853" s="21" t="str">
        <f>IF($A853="","",IF(ISNUMBER(MATCH(UPPER(IFERROR(INDEX(ImpData,ROW()-1,MATCH(Map_Expl,ImpHdr,0))&amp;"","")),{"Y","YES","TRUE","1"},0)),"Y","N"))</f>
        <v/>
      </c>
      <c r="F853" s="21" t="str">
        <f t="shared" si="133"/>
        <v/>
      </c>
      <c r="G853" s="21" t="str">
        <f t="shared" si="134"/>
        <v/>
      </c>
      <c r="H853" s="21" t="str">
        <f t="shared" si="135"/>
        <v/>
      </c>
      <c r="I853" s="25" t="str">
        <f t="shared" si="136"/>
        <v/>
      </c>
      <c r="J853" s="25" t="str">
        <f t="shared" si="137"/>
        <v/>
      </c>
      <c r="K853" s="21" t="str">
        <f t="shared" si="138"/>
        <v/>
      </c>
      <c r="L853" s="36" t="str">
        <f t="shared" si="139"/>
        <v/>
      </c>
    </row>
    <row r="854" spans="1:12" x14ac:dyDescent="0.3">
      <c r="A854" s="21" t="str">
        <f t="shared" si="130"/>
        <v/>
      </c>
      <c r="B854" s="21" t="str">
        <f t="shared" si="131"/>
        <v/>
      </c>
      <c r="C854" s="35" t="str">
        <f t="shared" si="132"/>
        <v/>
      </c>
      <c r="D854" s="21" t="str">
        <f>IF($A854="","",IF(COUNTIF(KEVList,$A854)&gt;0,"Y",IF(ISNUMBER(MATCH(UPPER(IFERROR(INDEX(ImpData,ROW()-1,MATCH(Map_KEV,ImpHdr,0))&amp;"","")),{"Y","YES","TRUE","1"},0)),"Y","N")))</f>
        <v/>
      </c>
      <c r="E854" s="21" t="str">
        <f>IF($A854="","",IF(ISNUMBER(MATCH(UPPER(IFERROR(INDEX(ImpData,ROW()-1,MATCH(Map_Expl,ImpHdr,0))&amp;"","")),{"Y","YES","TRUE","1"},0)),"Y","N"))</f>
        <v/>
      </c>
      <c r="F854" s="21" t="str">
        <f t="shared" si="133"/>
        <v/>
      </c>
      <c r="G854" s="21" t="str">
        <f t="shared" si="134"/>
        <v/>
      </c>
      <c r="H854" s="21" t="str">
        <f t="shared" si="135"/>
        <v/>
      </c>
      <c r="I854" s="25" t="str">
        <f t="shared" si="136"/>
        <v/>
      </c>
      <c r="J854" s="25" t="str">
        <f t="shared" si="137"/>
        <v/>
      </c>
      <c r="K854" s="21" t="str">
        <f t="shared" si="138"/>
        <v/>
      </c>
      <c r="L854" s="36" t="str">
        <f t="shared" si="139"/>
        <v/>
      </c>
    </row>
    <row r="855" spans="1:12" x14ac:dyDescent="0.3">
      <c r="A855" s="21" t="str">
        <f t="shared" si="130"/>
        <v/>
      </c>
      <c r="B855" s="21" t="str">
        <f t="shared" si="131"/>
        <v/>
      </c>
      <c r="C855" s="35" t="str">
        <f t="shared" si="132"/>
        <v/>
      </c>
      <c r="D855" s="21" t="str">
        <f>IF($A855="","",IF(COUNTIF(KEVList,$A855)&gt;0,"Y",IF(ISNUMBER(MATCH(UPPER(IFERROR(INDEX(ImpData,ROW()-1,MATCH(Map_KEV,ImpHdr,0))&amp;"","")),{"Y","YES","TRUE","1"},0)),"Y","N")))</f>
        <v/>
      </c>
      <c r="E855" s="21" t="str">
        <f>IF($A855="","",IF(ISNUMBER(MATCH(UPPER(IFERROR(INDEX(ImpData,ROW()-1,MATCH(Map_Expl,ImpHdr,0))&amp;"","")),{"Y","YES","TRUE","1"},0)),"Y","N"))</f>
        <v/>
      </c>
      <c r="F855" s="21" t="str">
        <f t="shared" si="133"/>
        <v/>
      </c>
      <c r="G855" s="21" t="str">
        <f t="shared" si="134"/>
        <v/>
      </c>
      <c r="H855" s="21" t="str">
        <f t="shared" si="135"/>
        <v/>
      </c>
      <c r="I855" s="25" t="str">
        <f t="shared" si="136"/>
        <v/>
      </c>
      <c r="J855" s="25" t="str">
        <f t="shared" si="137"/>
        <v/>
      </c>
      <c r="K855" s="21" t="str">
        <f t="shared" si="138"/>
        <v/>
      </c>
      <c r="L855" s="36" t="str">
        <f t="shared" si="139"/>
        <v/>
      </c>
    </row>
    <row r="856" spans="1:12" x14ac:dyDescent="0.3">
      <c r="A856" s="21" t="str">
        <f t="shared" si="130"/>
        <v/>
      </c>
      <c r="B856" s="21" t="str">
        <f t="shared" si="131"/>
        <v/>
      </c>
      <c r="C856" s="35" t="str">
        <f t="shared" si="132"/>
        <v/>
      </c>
      <c r="D856" s="21" t="str">
        <f>IF($A856="","",IF(COUNTIF(KEVList,$A856)&gt;0,"Y",IF(ISNUMBER(MATCH(UPPER(IFERROR(INDEX(ImpData,ROW()-1,MATCH(Map_KEV,ImpHdr,0))&amp;"","")),{"Y","YES","TRUE","1"},0)),"Y","N")))</f>
        <v/>
      </c>
      <c r="E856" s="21" t="str">
        <f>IF($A856="","",IF(ISNUMBER(MATCH(UPPER(IFERROR(INDEX(ImpData,ROW()-1,MATCH(Map_Expl,ImpHdr,0))&amp;"","")),{"Y","YES","TRUE","1"},0)),"Y","N"))</f>
        <v/>
      </c>
      <c r="F856" s="21" t="str">
        <f t="shared" si="133"/>
        <v/>
      </c>
      <c r="G856" s="21" t="str">
        <f t="shared" si="134"/>
        <v/>
      </c>
      <c r="H856" s="21" t="str">
        <f t="shared" si="135"/>
        <v/>
      </c>
      <c r="I856" s="25" t="str">
        <f t="shared" si="136"/>
        <v/>
      </c>
      <c r="J856" s="25" t="str">
        <f t="shared" si="137"/>
        <v/>
      </c>
      <c r="K856" s="21" t="str">
        <f t="shared" si="138"/>
        <v/>
      </c>
      <c r="L856" s="36" t="str">
        <f t="shared" si="139"/>
        <v/>
      </c>
    </row>
    <row r="857" spans="1:12" x14ac:dyDescent="0.3">
      <c r="A857" s="21" t="str">
        <f t="shared" si="130"/>
        <v/>
      </c>
      <c r="B857" s="21" t="str">
        <f t="shared" si="131"/>
        <v/>
      </c>
      <c r="C857" s="35" t="str">
        <f t="shared" si="132"/>
        <v/>
      </c>
      <c r="D857" s="21" t="str">
        <f>IF($A857="","",IF(COUNTIF(KEVList,$A857)&gt;0,"Y",IF(ISNUMBER(MATCH(UPPER(IFERROR(INDEX(ImpData,ROW()-1,MATCH(Map_KEV,ImpHdr,0))&amp;"","")),{"Y","YES","TRUE","1"},0)),"Y","N")))</f>
        <v/>
      </c>
      <c r="E857" s="21" t="str">
        <f>IF($A857="","",IF(ISNUMBER(MATCH(UPPER(IFERROR(INDEX(ImpData,ROW()-1,MATCH(Map_Expl,ImpHdr,0))&amp;"","")),{"Y","YES","TRUE","1"},0)),"Y","N"))</f>
        <v/>
      </c>
      <c r="F857" s="21" t="str">
        <f t="shared" si="133"/>
        <v/>
      </c>
      <c r="G857" s="21" t="str">
        <f t="shared" si="134"/>
        <v/>
      </c>
      <c r="H857" s="21" t="str">
        <f t="shared" si="135"/>
        <v/>
      </c>
      <c r="I857" s="25" t="str">
        <f t="shared" si="136"/>
        <v/>
      </c>
      <c r="J857" s="25" t="str">
        <f t="shared" si="137"/>
        <v/>
      </c>
      <c r="K857" s="21" t="str">
        <f t="shared" si="138"/>
        <v/>
      </c>
      <c r="L857" s="36" t="str">
        <f t="shared" si="139"/>
        <v/>
      </c>
    </row>
    <row r="858" spans="1:12" x14ac:dyDescent="0.3">
      <c r="A858" s="21" t="str">
        <f t="shared" si="130"/>
        <v/>
      </c>
      <c r="B858" s="21" t="str">
        <f t="shared" si="131"/>
        <v/>
      </c>
      <c r="C858" s="35" t="str">
        <f t="shared" si="132"/>
        <v/>
      </c>
      <c r="D858" s="21" t="str">
        <f>IF($A858="","",IF(COUNTIF(KEVList,$A858)&gt;0,"Y",IF(ISNUMBER(MATCH(UPPER(IFERROR(INDEX(ImpData,ROW()-1,MATCH(Map_KEV,ImpHdr,0))&amp;"","")),{"Y","YES","TRUE","1"},0)),"Y","N")))</f>
        <v/>
      </c>
      <c r="E858" s="21" t="str">
        <f>IF($A858="","",IF(ISNUMBER(MATCH(UPPER(IFERROR(INDEX(ImpData,ROW()-1,MATCH(Map_Expl,ImpHdr,0))&amp;"","")),{"Y","YES","TRUE","1"},0)),"Y","N"))</f>
        <v/>
      </c>
      <c r="F858" s="21" t="str">
        <f t="shared" si="133"/>
        <v/>
      </c>
      <c r="G858" s="21" t="str">
        <f t="shared" si="134"/>
        <v/>
      </c>
      <c r="H858" s="21" t="str">
        <f t="shared" si="135"/>
        <v/>
      </c>
      <c r="I858" s="25" t="str">
        <f t="shared" si="136"/>
        <v/>
      </c>
      <c r="J858" s="25" t="str">
        <f t="shared" si="137"/>
        <v/>
      </c>
      <c r="K858" s="21" t="str">
        <f t="shared" si="138"/>
        <v/>
      </c>
      <c r="L858" s="36" t="str">
        <f t="shared" si="139"/>
        <v/>
      </c>
    </row>
    <row r="859" spans="1:12" x14ac:dyDescent="0.3">
      <c r="A859" s="21" t="str">
        <f t="shared" si="130"/>
        <v/>
      </c>
      <c r="B859" s="21" t="str">
        <f t="shared" si="131"/>
        <v/>
      </c>
      <c r="C859" s="35" t="str">
        <f t="shared" si="132"/>
        <v/>
      </c>
      <c r="D859" s="21" t="str">
        <f>IF($A859="","",IF(COUNTIF(KEVList,$A859)&gt;0,"Y",IF(ISNUMBER(MATCH(UPPER(IFERROR(INDEX(ImpData,ROW()-1,MATCH(Map_KEV,ImpHdr,0))&amp;"","")),{"Y","YES","TRUE","1"},0)),"Y","N")))</f>
        <v/>
      </c>
      <c r="E859" s="21" t="str">
        <f>IF($A859="","",IF(ISNUMBER(MATCH(UPPER(IFERROR(INDEX(ImpData,ROW()-1,MATCH(Map_Expl,ImpHdr,0))&amp;"","")),{"Y","YES","TRUE","1"},0)),"Y","N"))</f>
        <v/>
      </c>
      <c r="F859" s="21" t="str">
        <f t="shared" si="133"/>
        <v/>
      </c>
      <c r="G859" s="21" t="str">
        <f t="shared" si="134"/>
        <v/>
      </c>
      <c r="H859" s="21" t="str">
        <f t="shared" si="135"/>
        <v/>
      </c>
      <c r="I859" s="25" t="str">
        <f t="shared" si="136"/>
        <v/>
      </c>
      <c r="J859" s="25" t="str">
        <f t="shared" si="137"/>
        <v/>
      </c>
      <c r="K859" s="21" t="str">
        <f t="shared" si="138"/>
        <v/>
      </c>
      <c r="L859" s="36" t="str">
        <f t="shared" si="139"/>
        <v/>
      </c>
    </row>
    <row r="860" spans="1:12" x14ac:dyDescent="0.3">
      <c r="A860" s="21" t="str">
        <f t="shared" si="130"/>
        <v/>
      </c>
      <c r="B860" s="21" t="str">
        <f t="shared" si="131"/>
        <v/>
      </c>
      <c r="C860" s="35" t="str">
        <f t="shared" si="132"/>
        <v/>
      </c>
      <c r="D860" s="21" t="str">
        <f>IF($A860="","",IF(COUNTIF(KEVList,$A860)&gt;0,"Y",IF(ISNUMBER(MATCH(UPPER(IFERROR(INDEX(ImpData,ROW()-1,MATCH(Map_KEV,ImpHdr,0))&amp;"","")),{"Y","YES","TRUE","1"},0)),"Y","N")))</f>
        <v/>
      </c>
      <c r="E860" s="21" t="str">
        <f>IF($A860="","",IF(ISNUMBER(MATCH(UPPER(IFERROR(INDEX(ImpData,ROW()-1,MATCH(Map_Expl,ImpHdr,0))&amp;"","")),{"Y","YES","TRUE","1"},0)),"Y","N"))</f>
        <v/>
      </c>
      <c r="F860" s="21" t="str">
        <f t="shared" si="133"/>
        <v/>
      </c>
      <c r="G860" s="21" t="str">
        <f t="shared" si="134"/>
        <v/>
      </c>
      <c r="H860" s="21" t="str">
        <f t="shared" si="135"/>
        <v/>
      </c>
      <c r="I860" s="25" t="str">
        <f t="shared" si="136"/>
        <v/>
      </c>
      <c r="J860" s="25" t="str">
        <f t="shared" si="137"/>
        <v/>
      </c>
      <c r="K860" s="21" t="str">
        <f t="shared" si="138"/>
        <v/>
      </c>
      <c r="L860" s="36" t="str">
        <f t="shared" si="139"/>
        <v/>
      </c>
    </row>
    <row r="861" spans="1:12" x14ac:dyDescent="0.3">
      <c r="A861" s="21" t="str">
        <f t="shared" si="130"/>
        <v/>
      </c>
      <c r="B861" s="21" t="str">
        <f t="shared" si="131"/>
        <v/>
      </c>
      <c r="C861" s="35" t="str">
        <f t="shared" si="132"/>
        <v/>
      </c>
      <c r="D861" s="21" t="str">
        <f>IF($A861="","",IF(COUNTIF(KEVList,$A861)&gt;0,"Y",IF(ISNUMBER(MATCH(UPPER(IFERROR(INDEX(ImpData,ROW()-1,MATCH(Map_KEV,ImpHdr,0))&amp;"","")),{"Y","YES","TRUE","1"},0)),"Y","N")))</f>
        <v/>
      </c>
      <c r="E861" s="21" t="str">
        <f>IF($A861="","",IF(ISNUMBER(MATCH(UPPER(IFERROR(INDEX(ImpData,ROW()-1,MATCH(Map_Expl,ImpHdr,0))&amp;"","")),{"Y","YES","TRUE","1"},0)),"Y","N"))</f>
        <v/>
      </c>
      <c r="F861" s="21" t="str">
        <f t="shared" si="133"/>
        <v/>
      </c>
      <c r="G861" s="21" t="str">
        <f t="shared" si="134"/>
        <v/>
      </c>
      <c r="H861" s="21" t="str">
        <f t="shared" si="135"/>
        <v/>
      </c>
      <c r="I861" s="25" t="str">
        <f t="shared" si="136"/>
        <v/>
      </c>
      <c r="J861" s="25" t="str">
        <f t="shared" si="137"/>
        <v/>
      </c>
      <c r="K861" s="21" t="str">
        <f t="shared" si="138"/>
        <v/>
      </c>
      <c r="L861" s="36" t="str">
        <f t="shared" si="139"/>
        <v/>
      </c>
    </row>
    <row r="862" spans="1:12" x14ac:dyDescent="0.3">
      <c r="A862" s="21" t="str">
        <f t="shared" si="130"/>
        <v/>
      </c>
      <c r="B862" s="21" t="str">
        <f t="shared" si="131"/>
        <v/>
      </c>
      <c r="C862" s="35" t="str">
        <f t="shared" si="132"/>
        <v/>
      </c>
      <c r="D862" s="21" t="str">
        <f>IF($A862="","",IF(COUNTIF(KEVList,$A862)&gt;0,"Y",IF(ISNUMBER(MATCH(UPPER(IFERROR(INDEX(ImpData,ROW()-1,MATCH(Map_KEV,ImpHdr,0))&amp;"","")),{"Y","YES","TRUE","1"},0)),"Y","N")))</f>
        <v/>
      </c>
      <c r="E862" s="21" t="str">
        <f>IF($A862="","",IF(ISNUMBER(MATCH(UPPER(IFERROR(INDEX(ImpData,ROW()-1,MATCH(Map_Expl,ImpHdr,0))&amp;"","")),{"Y","YES","TRUE","1"},0)),"Y","N"))</f>
        <v/>
      </c>
      <c r="F862" s="21" t="str">
        <f t="shared" si="133"/>
        <v/>
      </c>
      <c r="G862" s="21" t="str">
        <f t="shared" si="134"/>
        <v/>
      </c>
      <c r="H862" s="21" t="str">
        <f t="shared" si="135"/>
        <v/>
      </c>
      <c r="I862" s="25" t="str">
        <f t="shared" si="136"/>
        <v/>
      </c>
      <c r="J862" s="25" t="str">
        <f t="shared" si="137"/>
        <v/>
      </c>
      <c r="K862" s="21" t="str">
        <f t="shared" si="138"/>
        <v/>
      </c>
      <c r="L862" s="36" t="str">
        <f t="shared" si="139"/>
        <v/>
      </c>
    </row>
    <row r="863" spans="1:12" x14ac:dyDescent="0.3">
      <c r="A863" s="21" t="str">
        <f t="shared" si="130"/>
        <v/>
      </c>
      <c r="B863" s="21" t="str">
        <f t="shared" si="131"/>
        <v/>
      </c>
      <c r="C863" s="35" t="str">
        <f t="shared" si="132"/>
        <v/>
      </c>
      <c r="D863" s="21" t="str">
        <f>IF($A863="","",IF(COUNTIF(KEVList,$A863)&gt;0,"Y",IF(ISNUMBER(MATCH(UPPER(IFERROR(INDEX(ImpData,ROW()-1,MATCH(Map_KEV,ImpHdr,0))&amp;"","")),{"Y","YES","TRUE","1"},0)),"Y","N")))</f>
        <v/>
      </c>
      <c r="E863" s="21" t="str">
        <f>IF($A863="","",IF(ISNUMBER(MATCH(UPPER(IFERROR(INDEX(ImpData,ROW()-1,MATCH(Map_Expl,ImpHdr,0))&amp;"","")),{"Y","YES","TRUE","1"},0)),"Y","N"))</f>
        <v/>
      </c>
      <c r="F863" s="21" t="str">
        <f t="shared" si="133"/>
        <v/>
      </c>
      <c r="G863" s="21" t="str">
        <f t="shared" si="134"/>
        <v/>
      </c>
      <c r="H863" s="21" t="str">
        <f t="shared" si="135"/>
        <v/>
      </c>
      <c r="I863" s="25" t="str">
        <f t="shared" si="136"/>
        <v/>
      </c>
      <c r="J863" s="25" t="str">
        <f t="shared" si="137"/>
        <v/>
      </c>
      <c r="K863" s="21" t="str">
        <f t="shared" si="138"/>
        <v/>
      </c>
      <c r="L863" s="36" t="str">
        <f t="shared" si="139"/>
        <v/>
      </c>
    </row>
    <row r="864" spans="1:12" x14ac:dyDescent="0.3">
      <c r="A864" s="21" t="str">
        <f t="shared" si="130"/>
        <v/>
      </c>
      <c r="B864" s="21" t="str">
        <f t="shared" si="131"/>
        <v/>
      </c>
      <c r="C864" s="35" t="str">
        <f t="shared" si="132"/>
        <v/>
      </c>
      <c r="D864" s="21" t="str">
        <f>IF($A864="","",IF(COUNTIF(KEVList,$A864)&gt;0,"Y",IF(ISNUMBER(MATCH(UPPER(IFERROR(INDEX(ImpData,ROW()-1,MATCH(Map_KEV,ImpHdr,0))&amp;"","")),{"Y","YES","TRUE","1"},0)),"Y","N")))</f>
        <v/>
      </c>
      <c r="E864" s="21" t="str">
        <f>IF($A864="","",IF(ISNUMBER(MATCH(UPPER(IFERROR(INDEX(ImpData,ROW()-1,MATCH(Map_Expl,ImpHdr,0))&amp;"","")),{"Y","YES","TRUE","1"},0)),"Y","N"))</f>
        <v/>
      </c>
      <c r="F864" s="21" t="str">
        <f t="shared" si="133"/>
        <v/>
      </c>
      <c r="G864" s="21" t="str">
        <f t="shared" si="134"/>
        <v/>
      </c>
      <c r="H864" s="21" t="str">
        <f t="shared" si="135"/>
        <v/>
      </c>
      <c r="I864" s="25" t="str">
        <f t="shared" si="136"/>
        <v/>
      </c>
      <c r="J864" s="25" t="str">
        <f t="shared" si="137"/>
        <v/>
      </c>
      <c r="K864" s="21" t="str">
        <f t="shared" si="138"/>
        <v/>
      </c>
      <c r="L864" s="36" t="str">
        <f t="shared" si="139"/>
        <v/>
      </c>
    </row>
    <row r="865" spans="1:12" x14ac:dyDescent="0.3">
      <c r="A865" s="21" t="str">
        <f t="shared" si="130"/>
        <v/>
      </c>
      <c r="B865" s="21" t="str">
        <f t="shared" si="131"/>
        <v/>
      </c>
      <c r="C865" s="35" t="str">
        <f t="shared" si="132"/>
        <v/>
      </c>
      <c r="D865" s="21" t="str">
        <f>IF($A865="","",IF(COUNTIF(KEVList,$A865)&gt;0,"Y",IF(ISNUMBER(MATCH(UPPER(IFERROR(INDEX(ImpData,ROW()-1,MATCH(Map_KEV,ImpHdr,0))&amp;"","")),{"Y","YES","TRUE","1"},0)),"Y","N")))</f>
        <v/>
      </c>
      <c r="E865" s="21" t="str">
        <f>IF($A865="","",IF(ISNUMBER(MATCH(UPPER(IFERROR(INDEX(ImpData,ROW()-1,MATCH(Map_Expl,ImpHdr,0))&amp;"","")),{"Y","YES","TRUE","1"},0)),"Y","N"))</f>
        <v/>
      </c>
      <c r="F865" s="21" t="str">
        <f t="shared" si="133"/>
        <v/>
      </c>
      <c r="G865" s="21" t="str">
        <f t="shared" si="134"/>
        <v/>
      </c>
      <c r="H865" s="21" t="str">
        <f t="shared" si="135"/>
        <v/>
      </c>
      <c r="I865" s="25" t="str">
        <f t="shared" si="136"/>
        <v/>
      </c>
      <c r="J865" s="25" t="str">
        <f t="shared" si="137"/>
        <v/>
      </c>
      <c r="K865" s="21" t="str">
        <f t="shared" si="138"/>
        <v/>
      </c>
      <c r="L865" s="36" t="str">
        <f t="shared" si="139"/>
        <v/>
      </c>
    </row>
    <row r="866" spans="1:12" x14ac:dyDescent="0.3">
      <c r="A866" s="21" t="str">
        <f t="shared" si="130"/>
        <v/>
      </c>
      <c r="B866" s="21" t="str">
        <f t="shared" si="131"/>
        <v/>
      </c>
      <c r="C866" s="35" t="str">
        <f t="shared" si="132"/>
        <v/>
      </c>
      <c r="D866" s="21" t="str">
        <f>IF($A866="","",IF(COUNTIF(KEVList,$A866)&gt;0,"Y",IF(ISNUMBER(MATCH(UPPER(IFERROR(INDEX(ImpData,ROW()-1,MATCH(Map_KEV,ImpHdr,0))&amp;"","")),{"Y","YES","TRUE","1"},0)),"Y","N")))</f>
        <v/>
      </c>
      <c r="E866" s="21" t="str">
        <f>IF($A866="","",IF(ISNUMBER(MATCH(UPPER(IFERROR(INDEX(ImpData,ROW()-1,MATCH(Map_Expl,ImpHdr,0))&amp;"","")),{"Y","YES","TRUE","1"},0)),"Y","N"))</f>
        <v/>
      </c>
      <c r="F866" s="21" t="str">
        <f t="shared" si="133"/>
        <v/>
      </c>
      <c r="G866" s="21" t="str">
        <f t="shared" si="134"/>
        <v/>
      </c>
      <c r="H866" s="21" t="str">
        <f t="shared" si="135"/>
        <v/>
      </c>
      <c r="I866" s="25" t="str">
        <f t="shared" si="136"/>
        <v/>
      </c>
      <c r="J866" s="25" t="str">
        <f t="shared" si="137"/>
        <v/>
      </c>
      <c r="K866" s="21" t="str">
        <f t="shared" si="138"/>
        <v/>
      </c>
      <c r="L866" s="36" t="str">
        <f t="shared" si="139"/>
        <v/>
      </c>
    </row>
    <row r="867" spans="1:12" x14ac:dyDescent="0.3">
      <c r="A867" s="21" t="str">
        <f t="shared" si="130"/>
        <v/>
      </c>
      <c r="B867" s="21" t="str">
        <f t="shared" si="131"/>
        <v/>
      </c>
      <c r="C867" s="35" t="str">
        <f t="shared" si="132"/>
        <v/>
      </c>
      <c r="D867" s="21" t="str">
        <f>IF($A867="","",IF(COUNTIF(KEVList,$A867)&gt;0,"Y",IF(ISNUMBER(MATCH(UPPER(IFERROR(INDEX(ImpData,ROW()-1,MATCH(Map_KEV,ImpHdr,0))&amp;"","")),{"Y","YES","TRUE","1"},0)),"Y","N")))</f>
        <v/>
      </c>
      <c r="E867" s="21" t="str">
        <f>IF($A867="","",IF(ISNUMBER(MATCH(UPPER(IFERROR(INDEX(ImpData,ROW()-1,MATCH(Map_Expl,ImpHdr,0))&amp;"","")),{"Y","YES","TRUE","1"},0)),"Y","N"))</f>
        <v/>
      </c>
      <c r="F867" s="21" t="str">
        <f t="shared" si="133"/>
        <v/>
      </c>
      <c r="G867" s="21" t="str">
        <f t="shared" si="134"/>
        <v/>
      </c>
      <c r="H867" s="21" t="str">
        <f t="shared" si="135"/>
        <v/>
      </c>
      <c r="I867" s="25" t="str">
        <f t="shared" si="136"/>
        <v/>
      </c>
      <c r="J867" s="25" t="str">
        <f t="shared" si="137"/>
        <v/>
      </c>
      <c r="K867" s="21" t="str">
        <f t="shared" si="138"/>
        <v/>
      </c>
      <c r="L867" s="36" t="str">
        <f t="shared" si="139"/>
        <v/>
      </c>
    </row>
    <row r="868" spans="1:12" x14ac:dyDescent="0.3">
      <c r="A868" s="21" t="str">
        <f t="shared" si="130"/>
        <v/>
      </c>
      <c r="B868" s="21" t="str">
        <f t="shared" si="131"/>
        <v/>
      </c>
      <c r="C868" s="35" t="str">
        <f t="shared" si="132"/>
        <v/>
      </c>
      <c r="D868" s="21" t="str">
        <f>IF($A868="","",IF(COUNTIF(KEVList,$A868)&gt;0,"Y",IF(ISNUMBER(MATCH(UPPER(IFERROR(INDEX(ImpData,ROW()-1,MATCH(Map_KEV,ImpHdr,0))&amp;"","")),{"Y","YES","TRUE","1"},0)),"Y","N")))</f>
        <v/>
      </c>
      <c r="E868" s="21" t="str">
        <f>IF($A868="","",IF(ISNUMBER(MATCH(UPPER(IFERROR(INDEX(ImpData,ROW()-1,MATCH(Map_Expl,ImpHdr,0))&amp;"","")),{"Y","YES","TRUE","1"},0)),"Y","N"))</f>
        <v/>
      </c>
      <c r="F868" s="21" t="str">
        <f t="shared" si="133"/>
        <v/>
      </c>
      <c r="G868" s="21" t="str">
        <f t="shared" si="134"/>
        <v/>
      </c>
      <c r="H868" s="21" t="str">
        <f t="shared" si="135"/>
        <v/>
      </c>
      <c r="I868" s="25" t="str">
        <f t="shared" si="136"/>
        <v/>
      </c>
      <c r="J868" s="25" t="str">
        <f t="shared" si="137"/>
        <v/>
      </c>
      <c r="K868" s="21" t="str">
        <f t="shared" si="138"/>
        <v/>
      </c>
      <c r="L868" s="36" t="str">
        <f t="shared" si="139"/>
        <v/>
      </c>
    </row>
    <row r="869" spans="1:12" x14ac:dyDescent="0.3">
      <c r="A869" s="21" t="str">
        <f t="shared" si="130"/>
        <v/>
      </c>
      <c r="B869" s="21" t="str">
        <f t="shared" si="131"/>
        <v/>
      </c>
      <c r="C869" s="35" t="str">
        <f t="shared" si="132"/>
        <v/>
      </c>
      <c r="D869" s="21" t="str">
        <f>IF($A869="","",IF(COUNTIF(KEVList,$A869)&gt;0,"Y",IF(ISNUMBER(MATCH(UPPER(IFERROR(INDEX(ImpData,ROW()-1,MATCH(Map_KEV,ImpHdr,0))&amp;"","")),{"Y","YES","TRUE","1"},0)),"Y","N")))</f>
        <v/>
      </c>
      <c r="E869" s="21" t="str">
        <f>IF($A869="","",IF(ISNUMBER(MATCH(UPPER(IFERROR(INDEX(ImpData,ROW()-1,MATCH(Map_Expl,ImpHdr,0))&amp;"","")),{"Y","YES","TRUE","1"},0)),"Y","N"))</f>
        <v/>
      </c>
      <c r="F869" s="21" t="str">
        <f t="shared" si="133"/>
        <v/>
      </c>
      <c r="G869" s="21" t="str">
        <f t="shared" si="134"/>
        <v/>
      </c>
      <c r="H869" s="21" t="str">
        <f t="shared" si="135"/>
        <v/>
      </c>
      <c r="I869" s="25" t="str">
        <f t="shared" si="136"/>
        <v/>
      </c>
      <c r="J869" s="25" t="str">
        <f t="shared" si="137"/>
        <v/>
      </c>
      <c r="K869" s="21" t="str">
        <f t="shared" si="138"/>
        <v/>
      </c>
      <c r="L869" s="36" t="str">
        <f t="shared" si="139"/>
        <v/>
      </c>
    </row>
    <row r="870" spans="1:12" x14ac:dyDescent="0.3">
      <c r="A870" s="21" t="str">
        <f t="shared" si="130"/>
        <v/>
      </c>
      <c r="B870" s="21" t="str">
        <f t="shared" si="131"/>
        <v/>
      </c>
      <c r="C870" s="35" t="str">
        <f t="shared" si="132"/>
        <v/>
      </c>
      <c r="D870" s="21" t="str">
        <f>IF($A870="","",IF(COUNTIF(KEVList,$A870)&gt;0,"Y",IF(ISNUMBER(MATCH(UPPER(IFERROR(INDEX(ImpData,ROW()-1,MATCH(Map_KEV,ImpHdr,0))&amp;"","")),{"Y","YES","TRUE","1"},0)),"Y","N")))</f>
        <v/>
      </c>
      <c r="E870" s="21" t="str">
        <f>IF($A870="","",IF(ISNUMBER(MATCH(UPPER(IFERROR(INDEX(ImpData,ROW()-1,MATCH(Map_Expl,ImpHdr,0))&amp;"","")),{"Y","YES","TRUE","1"},0)),"Y","N"))</f>
        <v/>
      </c>
      <c r="F870" s="21" t="str">
        <f t="shared" si="133"/>
        <v/>
      </c>
      <c r="G870" s="21" t="str">
        <f t="shared" si="134"/>
        <v/>
      </c>
      <c r="H870" s="21" t="str">
        <f t="shared" si="135"/>
        <v/>
      </c>
      <c r="I870" s="25" t="str">
        <f t="shared" si="136"/>
        <v/>
      </c>
      <c r="J870" s="25" t="str">
        <f t="shared" si="137"/>
        <v/>
      </c>
      <c r="K870" s="21" t="str">
        <f t="shared" si="138"/>
        <v/>
      </c>
      <c r="L870" s="36" t="str">
        <f t="shared" si="139"/>
        <v/>
      </c>
    </row>
    <row r="871" spans="1:12" x14ac:dyDescent="0.3">
      <c r="A871" s="21" t="str">
        <f t="shared" si="130"/>
        <v/>
      </c>
      <c r="B871" s="21" t="str">
        <f t="shared" si="131"/>
        <v/>
      </c>
      <c r="C871" s="35" t="str">
        <f t="shared" si="132"/>
        <v/>
      </c>
      <c r="D871" s="21" t="str">
        <f>IF($A871="","",IF(COUNTIF(KEVList,$A871)&gt;0,"Y",IF(ISNUMBER(MATCH(UPPER(IFERROR(INDEX(ImpData,ROW()-1,MATCH(Map_KEV,ImpHdr,0))&amp;"","")),{"Y","YES","TRUE","1"},0)),"Y","N")))</f>
        <v/>
      </c>
      <c r="E871" s="21" t="str">
        <f>IF($A871="","",IF(ISNUMBER(MATCH(UPPER(IFERROR(INDEX(ImpData,ROW()-1,MATCH(Map_Expl,ImpHdr,0))&amp;"","")),{"Y","YES","TRUE","1"},0)),"Y","N"))</f>
        <v/>
      </c>
      <c r="F871" s="21" t="str">
        <f t="shared" si="133"/>
        <v/>
      </c>
      <c r="G871" s="21" t="str">
        <f t="shared" si="134"/>
        <v/>
      </c>
      <c r="H871" s="21" t="str">
        <f t="shared" si="135"/>
        <v/>
      </c>
      <c r="I871" s="25" t="str">
        <f t="shared" si="136"/>
        <v/>
      </c>
      <c r="J871" s="25" t="str">
        <f t="shared" si="137"/>
        <v/>
      </c>
      <c r="K871" s="21" t="str">
        <f t="shared" si="138"/>
        <v/>
      </c>
      <c r="L871" s="36" t="str">
        <f t="shared" si="139"/>
        <v/>
      </c>
    </row>
    <row r="872" spans="1:12" x14ac:dyDescent="0.3">
      <c r="A872" s="21" t="str">
        <f t="shared" si="130"/>
        <v/>
      </c>
      <c r="B872" s="21" t="str">
        <f t="shared" si="131"/>
        <v/>
      </c>
      <c r="C872" s="35" t="str">
        <f t="shared" si="132"/>
        <v/>
      </c>
      <c r="D872" s="21" t="str">
        <f>IF($A872="","",IF(COUNTIF(KEVList,$A872)&gt;0,"Y",IF(ISNUMBER(MATCH(UPPER(IFERROR(INDEX(ImpData,ROW()-1,MATCH(Map_KEV,ImpHdr,0))&amp;"","")),{"Y","YES","TRUE","1"},0)),"Y","N")))</f>
        <v/>
      </c>
      <c r="E872" s="21" t="str">
        <f>IF($A872="","",IF(ISNUMBER(MATCH(UPPER(IFERROR(INDEX(ImpData,ROW()-1,MATCH(Map_Expl,ImpHdr,0))&amp;"","")),{"Y","YES","TRUE","1"},0)),"Y","N"))</f>
        <v/>
      </c>
      <c r="F872" s="21" t="str">
        <f t="shared" si="133"/>
        <v/>
      </c>
      <c r="G872" s="21" t="str">
        <f t="shared" si="134"/>
        <v/>
      </c>
      <c r="H872" s="21" t="str">
        <f t="shared" si="135"/>
        <v/>
      </c>
      <c r="I872" s="25" t="str">
        <f t="shared" si="136"/>
        <v/>
      </c>
      <c r="J872" s="25" t="str">
        <f t="shared" si="137"/>
        <v/>
      </c>
      <c r="K872" s="21" t="str">
        <f t="shared" si="138"/>
        <v/>
      </c>
      <c r="L872" s="36" t="str">
        <f t="shared" si="139"/>
        <v/>
      </c>
    </row>
    <row r="873" spans="1:12" x14ac:dyDescent="0.3">
      <c r="A873" s="21" t="str">
        <f t="shared" si="130"/>
        <v/>
      </c>
      <c r="B873" s="21" t="str">
        <f t="shared" si="131"/>
        <v/>
      </c>
      <c r="C873" s="35" t="str">
        <f t="shared" si="132"/>
        <v/>
      </c>
      <c r="D873" s="21" t="str">
        <f>IF($A873="","",IF(COUNTIF(KEVList,$A873)&gt;0,"Y",IF(ISNUMBER(MATCH(UPPER(IFERROR(INDEX(ImpData,ROW()-1,MATCH(Map_KEV,ImpHdr,0))&amp;"","")),{"Y","YES","TRUE","1"},0)),"Y","N")))</f>
        <v/>
      </c>
      <c r="E873" s="21" t="str">
        <f>IF($A873="","",IF(ISNUMBER(MATCH(UPPER(IFERROR(INDEX(ImpData,ROW()-1,MATCH(Map_Expl,ImpHdr,0))&amp;"","")),{"Y","YES","TRUE","1"},0)),"Y","N"))</f>
        <v/>
      </c>
      <c r="F873" s="21" t="str">
        <f t="shared" si="133"/>
        <v/>
      </c>
      <c r="G873" s="21" t="str">
        <f t="shared" si="134"/>
        <v/>
      </c>
      <c r="H873" s="21" t="str">
        <f t="shared" si="135"/>
        <v/>
      </c>
      <c r="I873" s="25" t="str">
        <f t="shared" si="136"/>
        <v/>
      </c>
      <c r="J873" s="25" t="str">
        <f t="shared" si="137"/>
        <v/>
      </c>
      <c r="K873" s="21" t="str">
        <f t="shared" si="138"/>
        <v/>
      </c>
      <c r="L873" s="36" t="str">
        <f t="shared" si="139"/>
        <v/>
      </c>
    </row>
    <row r="874" spans="1:12" x14ac:dyDescent="0.3">
      <c r="A874" s="21" t="str">
        <f t="shared" si="130"/>
        <v/>
      </c>
      <c r="B874" s="21" t="str">
        <f t="shared" si="131"/>
        <v/>
      </c>
      <c r="C874" s="35" t="str">
        <f t="shared" si="132"/>
        <v/>
      </c>
      <c r="D874" s="21" t="str">
        <f>IF($A874="","",IF(COUNTIF(KEVList,$A874)&gt;0,"Y",IF(ISNUMBER(MATCH(UPPER(IFERROR(INDEX(ImpData,ROW()-1,MATCH(Map_KEV,ImpHdr,0))&amp;"","")),{"Y","YES","TRUE","1"},0)),"Y","N")))</f>
        <v/>
      </c>
      <c r="E874" s="21" t="str">
        <f>IF($A874="","",IF(ISNUMBER(MATCH(UPPER(IFERROR(INDEX(ImpData,ROW()-1,MATCH(Map_Expl,ImpHdr,0))&amp;"","")),{"Y","YES","TRUE","1"},0)),"Y","N"))</f>
        <v/>
      </c>
      <c r="F874" s="21" t="str">
        <f t="shared" si="133"/>
        <v/>
      </c>
      <c r="G874" s="21" t="str">
        <f t="shared" si="134"/>
        <v/>
      </c>
      <c r="H874" s="21" t="str">
        <f t="shared" si="135"/>
        <v/>
      </c>
      <c r="I874" s="25" t="str">
        <f t="shared" si="136"/>
        <v/>
      </c>
      <c r="J874" s="25" t="str">
        <f t="shared" si="137"/>
        <v/>
      </c>
      <c r="K874" s="21" t="str">
        <f t="shared" si="138"/>
        <v/>
      </c>
      <c r="L874" s="36" t="str">
        <f t="shared" si="139"/>
        <v/>
      </c>
    </row>
    <row r="875" spans="1:12" x14ac:dyDescent="0.3">
      <c r="A875" s="21" t="str">
        <f t="shared" si="130"/>
        <v/>
      </c>
      <c r="B875" s="21" t="str">
        <f t="shared" si="131"/>
        <v/>
      </c>
      <c r="C875" s="35" t="str">
        <f t="shared" si="132"/>
        <v/>
      </c>
      <c r="D875" s="21" t="str">
        <f>IF($A875="","",IF(COUNTIF(KEVList,$A875)&gt;0,"Y",IF(ISNUMBER(MATCH(UPPER(IFERROR(INDEX(ImpData,ROW()-1,MATCH(Map_KEV,ImpHdr,0))&amp;"","")),{"Y","YES","TRUE","1"},0)),"Y","N")))</f>
        <v/>
      </c>
      <c r="E875" s="21" t="str">
        <f>IF($A875="","",IF(ISNUMBER(MATCH(UPPER(IFERROR(INDEX(ImpData,ROW()-1,MATCH(Map_Expl,ImpHdr,0))&amp;"","")),{"Y","YES","TRUE","1"},0)),"Y","N"))</f>
        <v/>
      </c>
      <c r="F875" s="21" t="str">
        <f t="shared" si="133"/>
        <v/>
      </c>
      <c r="G875" s="21" t="str">
        <f t="shared" si="134"/>
        <v/>
      </c>
      <c r="H875" s="21" t="str">
        <f t="shared" si="135"/>
        <v/>
      </c>
      <c r="I875" s="25" t="str">
        <f t="shared" si="136"/>
        <v/>
      </c>
      <c r="J875" s="25" t="str">
        <f t="shared" si="137"/>
        <v/>
      </c>
      <c r="K875" s="21" t="str">
        <f t="shared" si="138"/>
        <v/>
      </c>
      <c r="L875" s="36" t="str">
        <f t="shared" si="139"/>
        <v/>
      </c>
    </row>
    <row r="876" spans="1:12" x14ac:dyDescent="0.3">
      <c r="A876" s="21" t="str">
        <f t="shared" si="130"/>
        <v/>
      </c>
      <c r="B876" s="21" t="str">
        <f t="shared" si="131"/>
        <v/>
      </c>
      <c r="C876" s="35" t="str">
        <f t="shared" si="132"/>
        <v/>
      </c>
      <c r="D876" s="21" t="str">
        <f>IF($A876="","",IF(COUNTIF(KEVList,$A876)&gt;0,"Y",IF(ISNUMBER(MATCH(UPPER(IFERROR(INDEX(ImpData,ROW()-1,MATCH(Map_KEV,ImpHdr,0))&amp;"","")),{"Y","YES","TRUE","1"},0)),"Y","N")))</f>
        <v/>
      </c>
      <c r="E876" s="21" t="str">
        <f>IF($A876="","",IF(ISNUMBER(MATCH(UPPER(IFERROR(INDEX(ImpData,ROW()-1,MATCH(Map_Expl,ImpHdr,0))&amp;"","")),{"Y","YES","TRUE","1"},0)),"Y","N"))</f>
        <v/>
      </c>
      <c r="F876" s="21" t="str">
        <f t="shared" si="133"/>
        <v/>
      </c>
      <c r="G876" s="21" t="str">
        <f t="shared" si="134"/>
        <v/>
      </c>
      <c r="H876" s="21" t="str">
        <f t="shared" si="135"/>
        <v/>
      </c>
      <c r="I876" s="25" t="str">
        <f t="shared" si="136"/>
        <v/>
      </c>
      <c r="J876" s="25" t="str">
        <f t="shared" si="137"/>
        <v/>
      </c>
      <c r="K876" s="21" t="str">
        <f t="shared" si="138"/>
        <v/>
      </c>
      <c r="L876" s="36" t="str">
        <f t="shared" si="139"/>
        <v/>
      </c>
    </row>
    <row r="877" spans="1:12" x14ac:dyDescent="0.3">
      <c r="A877" s="21" t="str">
        <f t="shared" si="130"/>
        <v/>
      </c>
      <c r="B877" s="21" t="str">
        <f t="shared" si="131"/>
        <v/>
      </c>
      <c r="C877" s="35" t="str">
        <f t="shared" si="132"/>
        <v/>
      </c>
      <c r="D877" s="21" t="str">
        <f>IF($A877="","",IF(COUNTIF(KEVList,$A877)&gt;0,"Y",IF(ISNUMBER(MATCH(UPPER(IFERROR(INDEX(ImpData,ROW()-1,MATCH(Map_KEV,ImpHdr,0))&amp;"","")),{"Y","YES","TRUE","1"},0)),"Y","N")))</f>
        <v/>
      </c>
      <c r="E877" s="21" t="str">
        <f>IF($A877="","",IF(ISNUMBER(MATCH(UPPER(IFERROR(INDEX(ImpData,ROW()-1,MATCH(Map_Expl,ImpHdr,0))&amp;"","")),{"Y","YES","TRUE","1"},0)),"Y","N"))</f>
        <v/>
      </c>
      <c r="F877" s="21" t="str">
        <f t="shared" si="133"/>
        <v/>
      </c>
      <c r="G877" s="21" t="str">
        <f t="shared" si="134"/>
        <v/>
      </c>
      <c r="H877" s="21" t="str">
        <f t="shared" si="135"/>
        <v/>
      </c>
      <c r="I877" s="25" t="str">
        <f t="shared" si="136"/>
        <v/>
      </c>
      <c r="J877" s="25" t="str">
        <f t="shared" si="137"/>
        <v/>
      </c>
      <c r="K877" s="21" t="str">
        <f t="shared" si="138"/>
        <v/>
      </c>
      <c r="L877" s="36" t="str">
        <f t="shared" si="139"/>
        <v/>
      </c>
    </row>
    <row r="878" spans="1:12" x14ac:dyDescent="0.3">
      <c r="A878" s="21" t="str">
        <f t="shared" si="130"/>
        <v/>
      </c>
      <c r="B878" s="21" t="str">
        <f t="shared" si="131"/>
        <v/>
      </c>
      <c r="C878" s="35" t="str">
        <f t="shared" si="132"/>
        <v/>
      </c>
      <c r="D878" s="21" t="str">
        <f>IF($A878="","",IF(COUNTIF(KEVList,$A878)&gt;0,"Y",IF(ISNUMBER(MATCH(UPPER(IFERROR(INDEX(ImpData,ROW()-1,MATCH(Map_KEV,ImpHdr,0))&amp;"","")),{"Y","YES","TRUE","1"},0)),"Y","N")))</f>
        <v/>
      </c>
      <c r="E878" s="21" t="str">
        <f>IF($A878="","",IF(ISNUMBER(MATCH(UPPER(IFERROR(INDEX(ImpData,ROW()-1,MATCH(Map_Expl,ImpHdr,0))&amp;"","")),{"Y","YES","TRUE","1"},0)),"Y","N"))</f>
        <v/>
      </c>
      <c r="F878" s="21" t="str">
        <f t="shared" si="133"/>
        <v/>
      </c>
      <c r="G878" s="21" t="str">
        <f t="shared" si="134"/>
        <v/>
      </c>
      <c r="H878" s="21" t="str">
        <f t="shared" si="135"/>
        <v/>
      </c>
      <c r="I878" s="25" t="str">
        <f t="shared" si="136"/>
        <v/>
      </c>
      <c r="J878" s="25" t="str">
        <f t="shared" si="137"/>
        <v/>
      </c>
      <c r="K878" s="21" t="str">
        <f t="shared" si="138"/>
        <v/>
      </c>
      <c r="L878" s="36" t="str">
        <f t="shared" si="139"/>
        <v/>
      </c>
    </row>
    <row r="879" spans="1:12" x14ac:dyDescent="0.3">
      <c r="A879" s="21" t="str">
        <f t="shared" si="130"/>
        <v/>
      </c>
      <c r="B879" s="21" t="str">
        <f t="shared" si="131"/>
        <v/>
      </c>
      <c r="C879" s="35" t="str">
        <f t="shared" si="132"/>
        <v/>
      </c>
      <c r="D879" s="21" t="str">
        <f>IF($A879="","",IF(COUNTIF(KEVList,$A879)&gt;0,"Y",IF(ISNUMBER(MATCH(UPPER(IFERROR(INDEX(ImpData,ROW()-1,MATCH(Map_KEV,ImpHdr,0))&amp;"","")),{"Y","YES","TRUE","1"},0)),"Y","N")))</f>
        <v/>
      </c>
      <c r="E879" s="21" t="str">
        <f>IF($A879="","",IF(ISNUMBER(MATCH(UPPER(IFERROR(INDEX(ImpData,ROW()-1,MATCH(Map_Expl,ImpHdr,0))&amp;"","")),{"Y","YES","TRUE","1"},0)),"Y","N"))</f>
        <v/>
      </c>
      <c r="F879" s="21" t="str">
        <f t="shared" si="133"/>
        <v/>
      </c>
      <c r="G879" s="21" t="str">
        <f t="shared" si="134"/>
        <v/>
      </c>
      <c r="H879" s="21" t="str">
        <f t="shared" si="135"/>
        <v/>
      </c>
      <c r="I879" s="25" t="str">
        <f t="shared" si="136"/>
        <v/>
      </c>
      <c r="J879" s="25" t="str">
        <f t="shared" si="137"/>
        <v/>
      </c>
      <c r="K879" s="21" t="str">
        <f t="shared" si="138"/>
        <v/>
      </c>
      <c r="L879" s="36" t="str">
        <f t="shared" si="139"/>
        <v/>
      </c>
    </row>
    <row r="880" spans="1:12" x14ac:dyDescent="0.3">
      <c r="A880" s="21" t="str">
        <f t="shared" si="130"/>
        <v/>
      </c>
      <c r="B880" s="21" t="str">
        <f t="shared" si="131"/>
        <v/>
      </c>
      <c r="C880" s="35" t="str">
        <f t="shared" si="132"/>
        <v/>
      </c>
      <c r="D880" s="21" t="str">
        <f>IF($A880="","",IF(COUNTIF(KEVList,$A880)&gt;0,"Y",IF(ISNUMBER(MATCH(UPPER(IFERROR(INDEX(ImpData,ROW()-1,MATCH(Map_KEV,ImpHdr,0))&amp;"","")),{"Y","YES","TRUE","1"},0)),"Y","N")))</f>
        <v/>
      </c>
      <c r="E880" s="21" t="str">
        <f>IF($A880="","",IF(ISNUMBER(MATCH(UPPER(IFERROR(INDEX(ImpData,ROW()-1,MATCH(Map_Expl,ImpHdr,0))&amp;"","")),{"Y","YES","TRUE","1"},0)),"Y","N"))</f>
        <v/>
      </c>
      <c r="F880" s="21" t="str">
        <f t="shared" si="133"/>
        <v/>
      </c>
      <c r="G880" s="21" t="str">
        <f t="shared" si="134"/>
        <v/>
      </c>
      <c r="H880" s="21" t="str">
        <f t="shared" si="135"/>
        <v/>
      </c>
      <c r="I880" s="25" t="str">
        <f t="shared" si="136"/>
        <v/>
      </c>
      <c r="J880" s="25" t="str">
        <f t="shared" si="137"/>
        <v/>
      </c>
      <c r="K880" s="21" t="str">
        <f t="shared" si="138"/>
        <v/>
      </c>
      <c r="L880" s="36" t="str">
        <f t="shared" si="139"/>
        <v/>
      </c>
    </row>
    <row r="881" spans="1:12" x14ac:dyDescent="0.3">
      <c r="A881" s="21" t="str">
        <f t="shared" si="130"/>
        <v/>
      </c>
      <c r="B881" s="21" t="str">
        <f t="shared" si="131"/>
        <v/>
      </c>
      <c r="C881" s="35" t="str">
        <f t="shared" si="132"/>
        <v/>
      </c>
      <c r="D881" s="21" t="str">
        <f>IF($A881="","",IF(COUNTIF(KEVList,$A881)&gt;0,"Y",IF(ISNUMBER(MATCH(UPPER(IFERROR(INDEX(ImpData,ROW()-1,MATCH(Map_KEV,ImpHdr,0))&amp;"","")),{"Y","YES","TRUE","1"},0)),"Y","N")))</f>
        <v/>
      </c>
      <c r="E881" s="21" t="str">
        <f>IF($A881="","",IF(ISNUMBER(MATCH(UPPER(IFERROR(INDEX(ImpData,ROW()-1,MATCH(Map_Expl,ImpHdr,0))&amp;"","")),{"Y","YES","TRUE","1"},0)),"Y","N"))</f>
        <v/>
      </c>
      <c r="F881" s="21" t="str">
        <f t="shared" si="133"/>
        <v/>
      </c>
      <c r="G881" s="21" t="str">
        <f t="shared" si="134"/>
        <v/>
      </c>
      <c r="H881" s="21" t="str">
        <f t="shared" si="135"/>
        <v/>
      </c>
      <c r="I881" s="25" t="str">
        <f t="shared" si="136"/>
        <v/>
      </c>
      <c r="J881" s="25" t="str">
        <f t="shared" si="137"/>
        <v/>
      </c>
      <c r="K881" s="21" t="str">
        <f t="shared" si="138"/>
        <v/>
      </c>
      <c r="L881" s="36" t="str">
        <f t="shared" si="139"/>
        <v/>
      </c>
    </row>
    <row r="882" spans="1:12" x14ac:dyDescent="0.3">
      <c r="A882" s="21" t="str">
        <f t="shared" si="130"/>
        <v/>
      </c>
      <c r="B882" s="21" t="str">
        <f t="shared" si="131"/>
        <v/>
      </c>
      <c r="C882" s="35" t="str">
        <f t="shared" si="132"/>
        <v/>
      </c>
      <c r="D882" s="21" t="str">
        <f>IF($A882="","",IF(COUNTIF(KEVList,$A882)&gt;0,"Y",IF(ISNUMBER(MATCH(UPPER(IFERROR(INDEX(ImpData,ROW()-1,MATCH(Map_KEV,ImpHdr,0))&amp;"","")),{"Y","YES","TRUE","1"},0)),"Y","N")))</f>
        <v/>
      </c>
      <c r="E882" s="21" t="str">
        <f>IF($A882="","",IF(ISNUMBER(MATCH(UPPER(IFERROR(INDEX(ImpData,ROW()-1,MATCH(Map_Expl,ImpHdr,0))&amp;"","")),{"Y","YES","TRUE","1"},0)),"Y","N"))</f>
        <v/>
      </c>
      <c r="F882" s="21" t="str">
        <f t="shared" si="133"/>
        <v/>
      </c>
      <c r="G882" s="21" t="str">
        <f t="shared" si="134"/>
        <v/>
      </c>
      <c r="H882" s="21" t="str">
        <f t="shared" si="135"/>
        <v/>
      </c>
      <c r="I882" s="25" t="str">
        <f t="shared" si="136"/>
        <v/>
      </c>
      <c r="J882" s="25" t="str">
        <f t="shared" si="137"/>
        <v/>
      </c>
      <c r="K882" s="21" t="str">
        <f t="shared" si="138"/>
        <v/>
      </c>
      <c r="L882" s="36" t="str">
        <f t="shared" si="139"/>
        <v/>
      </c>
    </row>
    <row r="883" spans="1:12" x14ac:dyDescent="0.3">
      <c r="A883" s="21" t="str">
        <f t="shared" si="130"/>
        <v/>
      </c>
      <c r="B883" s="21" t="str">
        <f t="shared" si="131"/>
        <v/>
      </c>
      <c r="C883" s="35" t="str">
        <f t="shared" si="132"/>
        <v/>
      </c>
      <c r="D883" s="21" t="str">
        <f>IF($A883="","",IF(COUNTIF(KEVList,$A883)&gt;0,"Y",IF(ISNUMBER(MATCH(UPPER(IFERROR(INDEX(ImpData,ROW()-1,MATCH(Map_KEV,ImpHdr,0))&amp;"","")),{"Y","YES","TRUE","1"},0)),"Y","N")))</f>
        <v/>
      </c>
      <c r="E883" s="21" t="str">
        <f>IF($A883="","",IF(ISNUMBER(MATCH(UPPER(IFERROR(INDEX(ImpData,ROW()-1,MATCH(Map_Expl,ImpHdr,0))&amp;"","")),{"Y","YES","TRUE","1"},0)),"Y","N"))</f>
        <v/>
      </c>
      <c r="F883" s="21" t="str">
        <f t="shared" si="133"/>
        <v/>
      </c>
      <c r="G883" s="21" t="str">
        <f t="shared" si="134"/>
        <v/>
      </c>
      <c r="H883" s="21" t="str">
        <f t="shared" si="135"/>
        <v/>
      </c>
      <c r="I883" s="25" t="str">
        <f t="shared" si="136"/>
        <v/>
      </c>
      <c r="J883" s="25" t="str">
        <f t="shared" si="137"/>
        <v/>
      </c>
      <c r="K883" s="21" t="str">
        <f t="shared" si="138"/>
        <v/>
      </c>
      <c r="L883" s="36" t="str">
        <f t="shared" si="139"/>
        <v/>
      </c>
    </row>
    <row r="884" spans="1:12" x14ac:dyDescent="0.3">
      <c r="A884" s="21" t="str">
        <f t="shared" si="130"/>
        <v/>
      </c>
      <c r="B884" s="21" t="str">
        <f t="shared" si="131"/>
        <v/>
      </c>
      <c r="C884" s="35" t="str">
        <f t="shared" si="132"/>
        <v/>
      </c>
      <c r="D884" s="21" t="str">
        <f>IF($A884="","",IF(COUNTIF(KEVList,$A884)&gt;0,"Y",IF(ISNUMBER(MATCH(UPPER(IFERROR(INDEX(ImpData,ROW()-1,MATCH(Map_KEV,ImpHdr,0))&amp;"","")),{"Y","YES","TRUE","1"},0)),"Y","N")))</f>
        <v/>
      </c>
      <c r="E884" s="21" t="str">
        <f>IF($A884="","",IF(ISNUMBER(MATCH(UPPER(IFERROR(INDEX(ImpData,ROW()-1,MATCH(Map_Expl,ImpHdr,0))&amp;"","")),{"Y","YES","TRUE","1"},0)),"Y","N"))</f>
        <v/>
      </c>
      <c r="F884" s="21" t="str">
        <f t="shared" si="133"/>
        <v/>
      </c>
      <c r="G884" s="21" t="str">
        <f t="shared" si="134"/>
        <v/>
      </c>
      <c r="H884" s="21" t="str">
        <f t="shared" si="135"/>
        <v/>
      </c>
      <c r="I884" s="25" t="str">
        <f t="shared" si="136"/>
        <v/>
      </c>
      <c r="J884" s="25" t="str">
        <f t="shared" si="137"/>
        <v/>
      </c>
      <c r="K884" s="21" t="str">
        <f t="shared" si="138"/>
        <v/>
      </c>
      <c r="L884" s="36" t="str">
        <f t="shared" si="139"/>
        <v/>
      </c>
    </row>
    <row r="885" spans="1:12" x14ac:dyDescent="0.3">
      <c r="A885" s="21" t="str">
        <f t="shared" si="130"/>
        <v/>
      </c>
      <c r="B885" s="21" t="str">
        <f t="shared" si="131"/>
        <v/>
      </c>
      <c r="C885" s="35" t="str">
        <f t="shared" si="132"/>
        <v/>
      </c>
      <c r="D885" s="21" t="str">
        <f>IF($A885="","",IF(COUNTIF(KEVList,$A885)&gt;0,"Y",IF(ISNUMBER(MATCH(UPPER(IFERROR(INDEX(ImpData,ROW()-1,MATCH(Map_KEV,ImpHdr,0))&amp;"","")),{"Y","YES","TRUE","1"},0)),"Y","N")))</f>
        <v/>
      </c>
      <c r="E885" s="21" t="str">
        <f>IF($A885="","",IF(ISNUMBER(MATCH(UPPER(IFERROR(INDEX(ImpData,ROW()-1,MATCH(Map_Expl,ImpHdr,0))&amp;"","")),{"Y","YES","TRUE","1"},0)),"Y","N"))</f>
        <v/>
      </c>
      <c r="F885" s="21" t="str">
        <f t="shared" si="133"/>
        <v/>
      </c>
      <c r="G885" s="21" t="str">
        <f t="shared" si="134"/>
        <v/>
      </c>
      <c r="H885" s="21" t="str">
        <f t="shared" si="135"/>
        <v/>
      </c>
      <c r="I885" s="25" t="str">
        <f t="shared" si="136"/>
        <v/>
      </c>
      <c r="J885" s="25" t="str">
        <f t="shared" si="137"/>
        <v/>
      </c>
      <c r="K885" s="21" t="str">
        <f t="shared" si="138"/>
        <v/>
      </c>
      <c r="L885" s="36" t="str">
        <f t="shared" si="139"/>
        <v/>
      </c>
    </row>
    <row r="886" spans="1:12" x14ac:dyDescent="0.3">
      <c r="A886" s="21" t="str">
        <f t="shared" si="130"/>
        <v/>
      </c>
      <c r="B886" s="21" t="str">
        <f t="shared" si="131"/>
        <v/>
      </c>
      <c r="C886" s="35" t="str">
        <f t="shared" si="132"/>
        <v/>
      </c>
      <c r="D886" s="21" t="str">
        <f>IF($A886="","",IF(COUNTIF(KEVList,$A886)&gt;0,"Y",IF(ISNUMBER(MATCH(UPPER(IFERROR(INDEX(ImpData,ROW()-1,MATCH(Map_KEV,ImpHdr,0))&amp;"","")),{"Y","YES","TRUE","1"},0)),"Y","N")))</f>
        <v/>
      </c>
      <c r="E886" s="21" t="str">
        <f>IF($A886="","",IF(ISNUMBER(MATCH(UPPER(IFERROR(INDEX(ImpData,ROW()-1,MATCH(Map_Expl,ImpHdr,0))&amp;"","")),{"Y","YES","TRUE","1"},0)),"Y","N"))</f>
        <v/>
      </c>
      <c r="F886" s="21" t="str">
        <f t="shared" si="133"/>
        <v/>
      </c>
      <c r="G886" s="21" t="str">
        <f t="shared" si="134"/>
        <v/>
      </c>
      <c r="H886" s="21" t="str">
        <f t="shared" si="135"/>
        <v/>
      </c>
      <c r="I886" s="25" t="str">
        <f t="shared" si="136"/>
        <v/>
      </c>
      <c r="J886" s="25" t="str">
        <f t="shared" si="137"/>
        <v/>
      </c>
      <c r="K886" s="21" t="str">
        <f t="shared" si="138"/>
        <v/>
      </c>
      <c r="L886" s="36" t="str">
        <f t="shared" si="139"/>
        <v/>
      </c>
    </row>
    <row r="887" spans="1:12" x14ac:dyDescent="0.3">
      <c r="A887" s="21" t="str">
        <f t="shared" si="130"/>
        <v/>
      </c>
      <c r="B887" s="21" t="str">
        <f t="shared" si="131"/>
        <v/>
      </c>
      <c r="C887" s="35" t="str">
        <f t="shared" si="132"/>
        <v/>
      </c>
      <c r="D887" s="21" t="str">
        <f>IF($A887="","",IF(COUNTIF(KEVList,$A887)&gt;0,"Y",IF(ISNUMBER(MATCH(UPPER(IFERROR(INDEX(ImpData,ROW()-1,MATCH(Map_KEV,ImpHdr,0))&amp;"","")),{"Y","YES","TRUE","1"},0)),"Y","N")))</f>
        <v/>
      </c>
      <c r="E887" s="21" t="str">
        <f>IF($A887="","",IF(ISNUMBER(MATCH(UPPER(IFERROR(INDEX(ImpData,ROW()-1,MATCH(Map_Expl,ImpHdr,0))&amp;"","")),{"Y","YES","TRUE","1"},0)),"Y","N"))</f>
        <v/>
      </c>
      <c r="F887" s="21" t="str">
        <f t="shared" si="133"/>
        <v/>
      </c>
      <c r="G887" s="21" t="str">
        <f t="shared" si="134"/>
        <v/>
      </c>
      <c r="H887" s="21" t="str">
        <f t="shared" si="135"/>
        <v/>
      </c>
      <c r="I887" s="25" t="str">
        <f t="shared" si="136"/>
        <v/>
      </c>
      <c r="J887" s="25" t="str">
        <f t="shared" si="137"/>
        <v/>
      </c>
      <c r="K887" s="21" t="str">
        <f t="shared" si="138"/>
        <v/>
      </c>
      <c r="L887" s="36" t="str">
        <f t="shared" si="139"/>
        <v/>
      </c>
    </row>
    <row r="888" spans="1:12" x14ac:dyDescent="0.3">
      <c r="A888" s="21" t="str">
        <f t="shared" si="130"/>
        <v/>
      </c>
      <c r="B888" s="21" t="str">
        <f t="shared" si="131"/>
        <v/>
      </c>
      <c r="C888" s="35" t="str">
        <f t="shared" si="132"/>
        <v/>
      </c>
      <c r="D888" s="21" t="str">
        <f>IF($A888="","",IF(COUNTIF(KEVList,$A888)&gt;0,"Y",IF(ISNUMBER(MATCH(UPPER(IFERROR(INDEX(ImpData,ROW()-1,MATCH(Map_KEV,ImpHdr,0))&amp;"","")),{"Y","YES","TRUE","1"},0)),"Y","N")))</f>
        <v/>
      </c>
      <c r="E888" s="21" t="str">
        <f>IF($A888="","",IF(ISNUMBER(MATCH(UPPER(IFERROR(INDEX(ImpData,ROW()-1,MATCH(Map_Expl,ImpHdr,0))&amp;"","")),{"Y","YES","TRUE","1"},0)),"Y","N"))</f>
        <v/>
      </c>
      <c r="F888" s="21" t="str">
        <f t="shared" si="133"/>
        <v/>
      </c>
      <c r="G888" s="21" t="str">
        <f t="shared" si="134"/>
        <v/>
      </c>
      <c r="H888" s="21" t="str">
        <f t="shared" si="135"/>
        <v/>
      </c>
      <c r="I888" s="25" t="str">
        <f t="shared" si="136"/>
        <v/>
      </c>
      <c r="J888" s="25" t="str">
        <f t="shared" si="137"/>
        <v/>
      </c>
      <c r="K888" s="21" t="str">
        <f t="shared" si="138"/>
        <v/>
      </c>
      <c r="L888" s="36" t="str">
        <f t="shared" si="139"/>
        <v/>
      </c>
    </row>
    <row r="889" spans="1:12" x14ac:dyDescent="0.3">
      <c r="A889" s="21" t="str">
        <f t="shared" si="130"/>
        <v/>
      </c>
      <c r="B889" s="21" t="str">
        <f t="shared" si="131"/>
        <v/>
      </c>
      <c r="C889" s="35" t="str">
        <f t="shared" si="132"/>
        <v/>
      </c>
      <c r="D889" s="21" t="str">
        <f>IF($A889="","",IF(COUNTIF(KEVList,$A889)&gt;0,"Y",IF(ISNUMBER(MATCH(UPPER(IFERROR(INDEX(ImpData,ROW()-1,MATCH(Map_KEV,ImpHdr,0))&amp;"","")),{"Y","YES","TRUE","1"},0)),"Y","N")))</f>
        <v/>
      </c>
      <c r="E889" s="21" t="str">
        <f>IF($A889="","",IF(ISNUMBER(MATCH(UPPER(IFERROR(INDEX(ImpData,ROW()-1,MATCH(Map_Expl,ImpHdr,0))&amp;"","")),{"Y","YES","TRUE","1"},0)),"Y","N"))</f>
        <v/>
      </c>
      <c r="F889" s="21" t="str">
        <f t="shared" si="133"/>
        <v/>
      </c>
      <c r="G889" s="21" t="str">
        <f t="shared" si="134"/>
        <v/>
      </c>
      <c r="H889" s="21" t="str">
        <f t="shared" si="135"/>
        <v/>
      </c>
      <c r="I889" s="25" t="str">
        <f t="shared" si="136"/>
        <v/>
      </c>
      <c r="J889" s="25" t="str">
        <f t="shared" si="137"/>
        <v/>
      </c>
      <c r="K889" s="21" t="str">
        <f t="shared" si="138"/>
        <v/>
      </c>
      <c r="L889" s="36" t="str">
        <f t="shared" si="139"/>
        <v/>
      </c>
    </row>
    <row r="890" spans="1:12" x14ac:dyDescent="0.3">
      <c r="A890" s="21" t="str">
        <f t="shared" si="130"/>
        <v/>
      </c>
      <c r="B890" s="21" t="str">
        <f t="shared" si="131"/>
        <v/>
      </c>
      <c r="C890" s="35" t="str">
        <f t="shared" si="132"/>
        <v/>
      </c>
      <c r="D890" s="21" t="str">
        <f>IF($A890="","",IF(COUNTIF(KEVList,$A890)&gt;0,"Y",IF(ISNUMBER(MATCH(UPPER(IFERROR(INDEX(ImpData,ROW()-1,MATCH(Map_KEV,ImpHdr,0))&amp;"","")),{"Y","YES","TRUE","1"},0)),"Y","N")))</f>
        <v/>
      </c>
      <c r="E890" s="21" t="str">
        <f>IF($A890="","",IF(ISNUMBER(MATCH(UPPER(IFERROR(INDEX(ImpData,ROW()-1,MATCH(Map_Expl,ImpHdr,0))&amp;"","")),{"Y","YES","TRUE","1"},0)),"Y","N"))</f>
        <v/>
      </c>
      <c r="F890" s="21" t="str">
        <f t="shared" si="133"/>
        <v/>
      </c>
      <c r="G890" s="21" t="str">
        <f t="shared" si="134"/>
        <v/>
      </c>
      <c r="H890" s="21" t="str">
        <f t="shared" si="135"/>
        <v/>
      </c>
      <c r="I890" s="25" t="str">
        <f t="shared" si="136"/>
        <v/>
      </c>
      <c r="J890" s="25" t="str">
        <f t="shared" si="137"/>
        <v/>
      </c>
      <c r="K890" s="21" t="str">
        <f t="shared" si="138"/>
        <v/>
      </c>
      <c r="L890" s="36" t="str">
        <f t="shared" si="139"/>
        <v/>
      </c>
    </row>
    <row r="891" spans="1:12" x14ac:dyDescent="0.3">
      <c r="A891" s="21" t="str">
        <f t="shared" si="130"/>
        <v/>
      </c>
      <c r="B891" s="21" t="str">
        <f t="shared" si="131"/>
        <v/>
      </c>
      <c r="C891" s="35" t="str">
        <f t="shared" si="132"/>
        <v/>
      </c>
      <c r="D891" s="21" t="str">
        <f>IF($A891="","",IF(COUNTIF(KEVList,$A891)&gt;0,"Y",IF(ISNUMBER(MATCH(UPPER(IFERROR(INDEX(ImpData,ROW()-1,MATCH(Map_KEV,ImpHdr,0))&amp;"","")),{"Y","YES","TRUE","1"},0)),"Y","N")))</f>
        <v/>
      </c>
      <c r="E891" s="21" t="str">
        <f>IF($A891="","",IF(ISNUMBER(MATCH(UPPER(IFERROR(INDEX(ImpData,ROW()-1,MATCH(Map_Expl,ImpHdr,0))&amp;"","")),{"Y","YES","TRUE","1"},0)),"Y","N"))</f>
        <v/>
      </c>
      <c r="F891" s="21" t="str">
        <f t="shared" si="133"/>
        <v/>
      </c>
      <c r="G891" s="21" t="str">
        <f t="shared" si="134"/>
        <v/>
      </c>
      <c r="H891" s="21" t="str">
        <f t="shared" si="135"/>
        <v/>
      </c>
      <c r="I891" s="25" t="str">
        <f t="shared" si="136"/>
        <v/>
      </c>
      <c r="J891" s="25" t="str">
        <f t="shared" si="137"/>
        <v/>
      </c>
      <c r="K891" s="21" t="str">
        <f t="shared" si="138"/>
        <v/>
      </c>
      <c r="L891" s="36" t="str">
        <f t="shared" si="139"/>
        <v/>
      </c>
    </row>
    <row r="892" spans="1:12" x14ac:dyDescent="0.3">
      <c r="A892" s="21" t="str">
        <f t="shared" si="130"/>
        <v/>
      </c>
      <c r="B892" s="21" t="str">
        <f t="shared" si="131"/>
        <v/>
      </c>
      <c r="C892" s="35" t="str">
        <f t="shared" si="132"/>
        <v/>
      </c>
      <c r="D892" s="21" t="str">
        <f>IF($A892="","",IF(COUNTIF(KEVList,$A892)&gt;0,"Y",IF(ISNUMBER(MATCH(UPPER(IFERROR(INDEX(ImpData,ROW()-1,MATCH(Map_KEV,ImpHdr,0))&amp;"","")),{"Y","YES","TRUE","1"},0)),"Y","N")))</f>
        <v/>
      </c>
      <c r="E892" s="21" t="str">
        <f>IF($A892="","",IF(ISNUMBER(MATCH(UPPER(IFERROR(INDEX(ImpData,ROW()-1,MATCH(Map_Expl,ImpHdr,0))&amp;"","")),{"Y","YES","TRUE","1"},0)),"Y","N"))</f>
        <v/>
      </c>
      <c r="F892" s="21" t="str">
        <f t="shared" si="133"/>
        <v/>
      </c>
      <c r="G892" s="21" t="str">
        <f t="shared" si="134"/>
        <v/>
      </c>
      <c r="H892" s="21" t="str">
        <f t="shared" si="135"/>
        <v/>
      </c>
      <c r="I892" s="25" t="str">
        <f t="shared" si="136"/>
        <v/>
      </c>
      <c r="J892" s="25" t="str">
        <f t="shared" si="137"/>
        <v/>
      </c>
      <c r="K892" s="21" t="str">
        <f t="shared" si="138"/>
        <v/>
      </c>
      <c r="L892" s="36" t="str">
        <f t="shared" si="139"/>
        <v/>
      </c>
    </row>
    <row r="893" spans="1:12" x14ac:dyDescent="0.3">
      <c r="A893" s="21" t="str">
        <f t="shared" si="130"/>
        <v/>
      </c>
      <c r="B893" s="21" t="str">
        <f t="shared" si="131"/>
        <v/>
      </c>
      <c r="C893" s="35" t="str">
        <f t="shared" si="132"/>
        <v/>
      </c>
      <c r="D893" s="21" t="str">
        <f>IF($A893="","",IF(COUNTIF(KEVList,$A893)&gt;0,"Y",IF(ISNUMBER(MATCH(UPPER(IFERROR(INDEX(ImpData,ROW()-1,MATCH(Map_KEV,ImpHdr,0))&amp;"","")),{"Y","YES","TRUE","1"},0)),"Y","N")))</f>
        <v/>
      </c>
      <c r="E893" s="21" t="str">
        <f>IF($A893="","",IF(ISNUMBER(MATCH(UPPER(IFERROR(INDEX(ImpData,ROW()-1,MATCH(Map_Expl,ImpHdr,0))&amp;"","")),{"Y","YES","TRUE","1"},0)),"Y","N"))</f>
        <v/>
      </c>
      <c r="F893" s="21" t="str">
        <f t="shared" si="133"/>
        <v/>
      </c>
      <c r="G893" s="21" t="str">
        <f t="shared" si="134"/>
        <v/>
      </c>
      <c r="H893" s="21" t="str">
        <f t="shared" si="135"/>
        <v/>
      </c>
      <c r="I893" s="25" t="str">
        <f t="shared" si="136"/>
        <v/>
      </c>
      <c r="J893" s="25" t="str">
        <f t="shared" si="137"/>
        <v/>
      </c>
      <c r="K893" s="21" t="str">
        <f t="shared" si="138"/>
        <v/>
      </c>
      <c r="L893" s="36" t="str">
        <f t="shared" si="139"/>
        <v/>
      </c>
    </row>
    <row r="894" spans="1:12" x14ac:dyDescent="0.3">
      <c r="A894" s="21" t="str">
        <f t="shared" si="130"/>
        <v/>
      </c>
      <c r="B894" s="21" t="str">
        <f t="shared" si="131"/>
        <v/>
      </c>
      <c r="C894" s="35" t="str">
        <f t="shared" si="132"/>
        <v/>
      </c>
      <c r="D894" s="21" t="str">
        <f>IF($A894="","",IF(COUNTIF(KEVList,$A894)&gt;0,"Y",IF(ISNUMBER(MATCH(UPPER(IFERROR(INDEX(ImpData,ROW()-1,MATCH(Map_KEV,ImpHdr,0))&amp;"","")),{"Y","YES","TRUE","1"},0)),"Y","N")))</f>
        <v/>
      </c>
      <c r="E894" s="21" t="str">
        <f>IF($A894="","",IF(ISNUMBER(MATCH(UPPER(IFERROR(INDEX(ImpData,ROW()-1,MATCH(Map_Expl,ImpHdr,0))&amp;"","")),{"Y","YES","TRUE","1"},0)),"Y","N"))</f>
        <v/>
      </c>
      <c r="F894" s="21" t="str">
        <f t="shared" si="133"/>
        <v/>
      </c>
      <c r="G894" s="21" t="str">
        <f t="shared" si="134"/>
        <v/>
      </c>
      <c r="H894" s="21" t="str">
        <f t="shared" si="135"/>
        <v/>
      </c>
      <c r="I894" s="25" t="str">
        <f t="shared" si="136"/>
        <v/>
      </c>
      <c r="J894" s="25" t="str">
        <f t="shared" si="137"/>
        <v/>
      </c>
      <c r="K894" s="21" t="str">
        <f t="shared" si="138"/>
        <v/>
      </c>
      <c r="L894" s="36" t="str">
        <f t="shared" si="139"/>
        <v/>
      </c>
    </row>
    <row r="895" spans="1:12" x14ac:dyDescent="0.3">
      <c r="A895" s="21" t="str">
        <f t="shared" si="130"/>
        <v/>
      </c>
      <c r="B895" s="21" t="str">
        <f t="shared" si="131"/>
        <v/>
      </c>
      <c r="C895" s="35" t="str">
        <f t="shared" si="132"/>
        <v/>
      </c>
      <c r="D895" s="21" t="str">
        <f>IF($A895="","",IF(COUNTIF(KEVList,$A895)&gt;0,"Y",IF(ISNUMBER(MATCH(UPPER(IFERROR(INDEX(ImpData,ROW()-1,MATCH(Map_KEV,ImpHdr,0))&amp;"","")),{"Y","YES","TRUE","1"},0)),"Y","N")))</f>
        <v/>
      </c>
      <c r="E895" s="21" t="str">
        <f>IF($A895="","",IF(ISNUMBER(MATCH(UPPER(IFERROR(INDEX(ImpData,ROW()-1,MATCH(Map_Expl,ImpHdr,0))&amp;"","")),{"Y","YES","TRUE","1"},0)),"Y","N"))</f>
        <v/>
      </c>
      <c r="F895" s="21" t="str">
        <f t="shared" si="133"/>
        <v/>
      </c>
      <c r="G895" s="21" t="str">
        <f t="shared" si="134"/>
        <v/>
      </c>
      <c r="H895" s="21" t="str">
        <f t="shared" si="135"/>
        <v/>
      </c>
      <c r="I895" s="25" t="str">
        <f t="shared" si="136"/>
        <v/>
      </c>
      <c r="J895" s="25" t="str">
        <f t="shared" si="137"/>
        <v/>
      </c>
      <c r="K895" s="21" t="str">
        <f t="shared" si="138"/>
        <v/>
      </c>
      <c r="L895" s="36" t="str">
        <f t="shared" si="139"/>
        <v/>
      </c>
    </row>
    <row r="896" spans="1:12" x14ac:dyDescent="0.3">
      <c r="A896" s="21" t="str">
        <f t="shared" si="130"/>
        <v/>
      </c>
      <c r="B896" s="21" t="str">
        <f t="shared" si="131"/>
        <v/>
      </c>
      <c r="C896" s="35" t="str">
        <f t="shared" si="132"/>
        <v/>
      </c>
      <c r="D896" s="21" t="str">
        <f>IF($A896="","",IF(COUNTIF(KEVList,$A896)&gt;0,"Y",IF(ISNUMBER(MATCH(UPPER(IFERROR(INDEX(ImpData,ROW()-1,MATCH(Map_KEV,ImpHdr,0))&amp;"","")),{"Y","YES","TRUE","1"},0)),"Y","N")))</f>
        <v/>
      </c>
      <c r="E896" s="21" t="str">
        <f>IF($A896="","",IF(ISNUMBER(MATCH(UPPER(IFERROR(INDEX(ImpData,ROW()-1,MATCH(Map_Expl,ImpHdr,0))&amp;"","")),{"Y","YES","TRUE","1"},0)),"Y","N"))</f>
        <v/>
      </c>
      <c r="F896" s="21" t="str">
        <f t="shared" si="133"/>
        <v/>
      </c>
      <c r="G896" s="21" t="str">
        <f t="shared" si="134"/>
        <v/>
      </c>
      <c r="H896" s="21" t="str">
        <f t="shared" si="135"/>
        <v/>
      </c>
      <c r="I896" s="25" t="str">
        <f t="shared" si="136"/>
        <v/>
      </c>
      <c r="J896" s="25" t="str">
        <f t="shared" si="137"/>
        <v/>
      </c>
      <c r="K896" s="21" t="str">
        <f t="shared" si="138"/>
        <v/>
      </c>
      <c r="L896" s="36" t="str">
        <f t="shared" si="139"/>
        <v/>
      </c>
    </row>
    <row r="897" spans="1:12" x14ac:dyDescent="0.3">
      <c r="A897" s="21" t="str">
        <f t="shared" si="130"/>
        <v/>
      </c>
      <c r="B897" s="21" t="str">
        <f t="shared" si="131"/>
        <v/>
      </c>
      <c r="C897" s="35" t="str">
        <f t="shared" si="132"/>
        <v/>
      </c>
      <c r="D897" s="21" t="str">
        <f>IF($A897="","",IF(COUNTIF(KEVList,$A897)&gt;0,"Y",IF(ISNUMBER(MATCH(UPPER(IFERROR(INDEX(ImpData,ROW()-1,MATCH(Map_KEV,ImpHdr,0))&amp;"","")),{"Y","YES","TRUE","1"},0)),"Y","N")))</f>
        <v/>
      </c>
      <c r="E897" s="21" t="str">
        <f>IF($A897="","",IF(ISNUMBER(MATCH(UPPER(IFERROR(INDEX(ImpData,ROW()-1,MATCH(Map_Expl,ImpHdr,0))&amp;"","")),{"Y","YES","TRUE","1"},0)),"Y","N"))</f>
        <v/>
      </c>
      <c r="F897" s="21" t="str">
        <f t="shared" si="133"/>
        <v/>
      </c>
      <c r="G897" s="21" t="str">
        <f t="shared" si="134"/>
        <v/>
      </c>
      <c r="H897" s="21" t="str">
        <f t="shared" si="135"/>
        <v/>
      </c>
      <c r="I897" s="25" t="str">
        <f t="shared" si="136"/>
        <v/>
      </c>
      <c r="J897" s="25" t="str">
        <f t="shared" si="137"/>
        <v/>
      </c>
      <c r="K897" s="21" t="str">
        <f t="shared" si="138"/>
        <v/>
      </c>
      <c r="L897" s="36" t="str">
        <f t="shared" si="139"/>
        <v/>
      </c>
    </row>
    <row r="898" spans="1:12" x14ac:dyDescent="0.3">
      <c r="A898" s="21" t="str">
        <f t="shared" ref="A898:A961" si="140">IFERROR(IF(INDEX(ImpData,ROW()-1,MATCH(Map_CVE,ImpHdr,0))="","",INDEX(ImpData,ROW()-1,MATCH(Map_CVE,ImpHdr,0))),"")</f>
        <v/>
      </c>
      <c r="B898" s="21" t="str">
        <f t="shared" ref="B898:B961" si="141">IF($A898="","",IFERROR(VALUE(INDEX(ImpData,ROW()-1,MATCH(Map_CVSS,ImpHdr,0))),""))</f>
        <v/>
      </c>
      <c r="C898" s="35" t="str">
        <f t="shared" ref="C898:C961" si="142">IF($A898="","",IFERROR(VALUE(INDEX(ImpData,ROW()-1,MATCH(Map_EPSS,ImpHdr,0))),IFERROR(VLOOKUP($A898,EPSSList,2,FALSE),"")))</f>
        <v/>
      </c>
      <c r="D898" s="21" t="str">
        <f>IF($A898="","",IF(COUNTIF(KEVList,$A898)&gt;0,"Y",IF(ISNUMBER(MATCH(UPPER(IFERROR(INDEX(ImpData,ROW()-1,MATCH(Map_KEV,ImpHdr,0))&amp;"","")),{"Y","YES","TRUE","1"},0)),"Y","N")))</f>
        <v/>
      </c>
      <c r="E898" s="21" t="str">
        <f>IF($A898="","",IF(ISNUMBER(MATCH(UPPER(IFERROR(INDEX(ImpData,ROW()-1,MATCH(Map_Expl,ImpHdr,0))&amp;"","")),{"Y","YES","TRUE","1"},0)),"Y","N"))</f>
        <v/>
      </c>
      <c r="F898" s="21" t="str">
        <f t="shared" ref="F898:F961" si="143">IF($A898="","",IFERROR(VLOOKUP($K898,AssetList,2,FALSE),""))</f>
        <v/>
      </c>
      <c r="G898" s="21" t="str">
        <f t="shared" ref="G898:G961" si="144">IF($A898="","",IFERROR(VLOOKUP($K898,AssetList,3,FALSE),""))</f>
        <v/>
      </c>
      <c r="H898" s="21" t="str">
        <f t="shared" ref="H898:H961" si="145">IF($A898="","","N")</f>
        <v/>
      </c>
      <c r="I898" s="25" t="str">
        <f t="shared" ref="I898:I961" si="146">IF($A898="","",IFERROR(IF(INDEX(ImpData,ROW()-1,MATCH(Map_First,ImpHdr,0))="","",INDEX(ImpData,ROW()-1,MATCH(Map_First,ImpHdr,0))+0),""))</f>
        <v/>
      </c>
      <c r="J898" s="25" t="str">
        <f t="shared" ref="J898:J961" si="147">IF($A898="","",IFERROR(IF(INDEX(ImpData,ROW()-1,MATCH(Map_Fixed,ImpHdr,0))="","",INDEX(ImpData,ROW()-1,MATCH(Map_Fixed,ImpHdr,0))+0),""))</f>
        <v/>
      </c>
      <c r="K898" s="21" t="str">
        <f t="shared" ref="K898:K961" si="148">IF($A898="","",IFERROR(INDEX(ImpData,ROW()-1,MATCH(Map_Host,ImpHdr,0)),""))</f>
        <v/>
      </c>
      <c r="L898" s="36" t="str">
        <f t="shared" ref="L898:L961" si="149">IF($A898="","",IF($K898="","No asset column mapped",IF(OR($F898="",$G898=""),"Add to Assets tab: "&amp;$K898,IF($B898="","CVSS missing",""))))</f>
        <v/>
      </c>
    </row>
    <row r="899" spans="1:12" x14ac:dyDescent="0.3">
      <c r="A899" s="21" t="str">
        <f t="shared" si="140"/>
        <v/>
      </c>
      <c r="B899" s="21" t="str">
        <f t="shared" si="141"/>
        <v/>
      </c>
      <c r="C899" s="35" t="str">
        <f t="shared" si="142"/>
        <v/>
      </c>
      <c r="D899" s="21" t="str">
        <f>IF($A899="","",IF(COUNTIF(KEVList,$A899)&gt;0,"Y",IF(ISNUMBER(MATCH(UPPER(IFERROR(INDEX(ImpData,ROW()-1,MATCH(Map_KEV,ImpHdr,0))&amp;"","")),{"Y","YES","TRUE","1"},0)),"Y","N")))</f>
        <v/>
      </c>
      <c r="E899" s="21" t="str">
        <f>IF($A899="","",IF(ISNUMBER(MATCH(UPPER(IFERROR(INDEX(ImpData,ROW()-1,MATCH(Map_Expl,ImpHdr,0))&amp;"","")),{"Y","YES","TRUE","1"},0)),"Y","N"))</f>
        <v/>
      </c>
      <c r="F899" s="21" t="str">
        <f t="shared" si="143"/>
        <v/>
      </c>
      <c r="G899" s="21" t="str">
        <f t="shared" si="144"/>
        <v/>
      </c>
      <c r="H899" s="21" t="str">
        <f t="shared" si="145"/>
        <v/>
      </c>
      <c r="I899" s="25" t="str">
        <f t="shared" si="146"/>
        <v/>
      </c>
      <c r="J899" s="25" t="str">
        <f t="shared" si="147"/>
        <v/>
      </c>
      <c r="K899" s="21" t="str">
        <f t="shared" si="148"/>
        <v/>
      </c>
      <c r="L899" s="36" t="str">
        <f t="shared" si="149"/>
        <v/>
      </c>
    </row>
    <row r="900" spans="1:12" x14ac:dyDescent="0.3">
      <c r="A900" s="21" t="str">
        <f t="shared" si="140"/>
        <v/>
      </c>
      <c r="B900" s="21" t="str">
        <f t="shared" si="141"/>
        <v/>
      </c>
      <c r="C900" s="35" t="str">
        <f t="shared" si="142"/>
        <v/>
      </c>
      <c r="D900" s="21" t="str">
        <f>IF($A900="","",IF(COUNTIF(KEVList,$A900)&gt;0,"Y",IF(ISNUMBER(MATCH(UPPER(IFERROR(INDEX(ImpData,ROW()-1,MATCH(Map_KEV,ImpHdr,0))&amp;"","")),{"Y","YES","TRUE","1"},0)),"Y","N")))</f>
        <v/>
      </c>
      <c r="E900" s="21" t="str">
        <f>IF($A900="","",IF(ISNUMBER(MATCH(UPPER(IFERROR(INDEX(ImpData,ROW()-1,MATCH(Map_Expl,ImpHdr,0))&amp;"","")),{"Y","YES","TRUE","1"},0)),"Y","N"))</f>
        <v/>
      </c>
      <c r="F900" s="21" t="str">
        <f t="shared" si="143"/>
        <v/>
      </c>
      <c r="G900" s="21" t="str">
        <f t="shared" si="144"/>
        <v/>
      </c>
      <c r="H900" s="21" t="str">
        <f t="shared" si="145"/>
        <v/>
      </c>
      <c r="I900" s="25" t="str">
        <f t="shared" si="146"/>
        <v/>
      </c>
      <c r="J900" s="25" t="str">
        <f t="shared" si="147"/>
        <v/>
      </c>
      <c r="K900" s="21" t="str">
        <f t="shared" si="148"/>
        <v/>
      </c>
      <c r="L900" s="36" t="str">
        <f t="shared" si="149"/>
        <v/>
      </c>
    </row>
    <row r="901" spans="1:12" x14ac:dyDescent="0.3">
      <c r="A901" s="21" t="str">
        <f t="shared" si="140"/>
        <v/>
      </c>
      <c r="B901" s="21" t="str">
        <f t="shared" si="141"/>
        <v/>
      </c>
      <c r="C901" s="35" t="str">
        <f t="shared" si="142"/>
        <v/>
      </c>
      <c r="D901" s="21" t="str">
        <f>IF($A901="","",IF(COUNTIF(KEVList,$A901)&gt;0,"Y",IF(ISNUMBER(MATCH(UPPER(IFERROR(INDEX(ImpData,ROW()-1,MATCH(Map_KEV,ImpHdr,0))&amp;"","")),{"Y","YES","TRUE","1"},0)),"Y","N")))</f>
        <v/>
      </c>
      <c r="E901" s="21" t="str">
        <f>IF($A901="","",IF(ISNUMBER(MATCH(UPPER(IFERROR(INDEX(ImpData,ROW()-1,MATCH(Map_Expl,ImpHdr,0))&amp;"","")),{"Y","YES","TRUE","1"},0)),"Y","N"))</f>
        <v/>
      </c>
      <c r="F901" s="21" t="str">
        <f t="shared" si="143"/>
        <v/>
      </c>
      <c r="G901" s="21" t="str">
        <f t="shared" si="144"/>
        <v/>
      </c>
      <c r="H901" s="21" t="str">
        <f t="shared" si="145"/>
        <v/>
      </c>
      <c r="I901" s="25" t="str">
        <f t="shared" si="146"/>
        <v/>
      </c>
      <c r="J901" s="25" t="str">
        <f t="shared" si="147"/>
        <v/>
      </c>
      <c r="K901" s="21" t="str">
        <f t="shared" si="148"/>
        <v/>
      </c>
      <c r="L901" s="36" t="str">
        <f t="shared" si="149"/>
        <v/>
      </c>
    </row>
    <row r="902" spans="1:12" x14ac:dyDescent="0.3">
      <c r="A902" s="21" t="str">
        <f t="shared" si="140"/>
        <v/>
      </c>
      <c r="B902" s="21" t="str">
        <f t="shared" si="141"/>
        <v/>
      </c>
      <c r="C902" s="35" t="str">
        <f t="shared" si="142"/>
        <v/>
      </c>
      <c r="D902" s="21" t="str">
        <f>IF($A902="","",IF(COUNTIF(KEVList,$A902)&gt;0,"Y",IF(ISNUMBER(MATCH(UPPER(IFERROR(INDEX(ImpData,ROW()-1,MATCH(Map_KEV,ImpHdr,0))&amp;"","")),{"Y","YES","TRUE","1"},0)),"Y","N")))</f>
        <v/>
      </c>
      <c r="E902" s="21" t="str">
        <f>IF($A902="","",IF(ISNUMBER(MATCH(UPPER(IFERROR(INDEX(ImpData,ROW()-1,MATCH(Map_Expl,ImpHdr,0))&amp;"","")),{"Y","YES","TRUE","1"},0)),"Y","N"))</f>
        <v/>
      </c>
      <c r="F902" s="21" t="str">
        <f t="shared" si="143"/>
        <v/>
      </c>
      <c r="G902" s="21" t="str">
        <f t="shared" si="144"/>
        <v/>
      </c>
      <c r="H902" s="21" t="str">
        <f t="shared" si="145"/>
        <v/>
      </c>
      <c r="I902" s="25" t="str">
        <f t="shared" si="146"/>
        <v/>
      </c>
      <c r="J902" s="25" t="str">
        <f t="shared" si="147"/>
        <v/>
      </c>
      <c r="K902" s="21" t="str">
        <f t="shared" si="148"/>
        <v/>
      </c>
      <c r="L902" s="36" t="str">
        <f t="shared" si="149"/>
        <v/>
      </c>
    </row>
    <row r="903" spans="1:12" x14ac:dyDescent="0.3">
      <c r="A903" s="21" t="str">
        <f t="shared" si="140"/>
        <v/>
      </c>
      <c r="B903" s="21" t="str">
        <f t="shared" si="141"/>
        <v/>
      </c>
      <c r="C903" s="35" t="str">
        <f t="shared" si="142"/>
        <v/>
      </c>
      <c r="D903" s="21" t="str">
        <f>IF($A903="","",IF(COUNTIF(KEVList,$A903)&gt;0,"Y",IF(ISNUMBER(MATCH(UPPER(IFERROR(INDEX(ImpData,ROW()-1,MATCH(Map_KEV,ImpHdr,0))&amp;"","")),{"Y","YES","TRUE","1"},0)),"Y","N")))</f>
        <v/>
      </c>
      <c r="E903" s="21" t="str">
        <f>IF($A903="","",IF(ISNUMBER(MATCH(UPPER(IFERROR(INDEX(ImpData,ROW()-1,MATCH(Map_Expl,ImpHdr,0))&amp;"","")),{"Y","YES","TRUE","1"},0)),"Y","N"))</f>
        <v/>
      </c>
      <c r="F903" s="21" t="str">
        <f t="shared" si="143"/>
        <v/>
      </c>
      <c r="G903" s="21" t="str">
        <f t="shared" si="144"/>
        <v/>
      </c>
      <c r="H903" s="21" t="str">
        <f t="shared" si="145"/>
        <v/>
      </c>
      <c r="I903" s="25" t="str">
        <f t="shared" si="146"/>
        <v/>
      </c>
      <c r="J903" s="25" t="str">
        <f t="shared" si="147"/>
        <v/>
      </c>
      <c r="K903" s="21" t="str">
        <f t="shared" si="148"/>
        <v/>
      </c>
      <c r="L903" s="36" t="str">
        <f t="shared" si="149"/>
        <v/>
      </c>
    </row>
    <row r="904" spans="1:12" x14ac:dyDescent="0.3">
      <c r="A904" s="21" t="str">
        <f t="shared" si="140"/>
        <v/>
      </c>
      <c r="B904" s="21" t="str">
        <f t="shared" si="141"/>
        <v/>
      </c>
      <c r="C904" s="35" t="str">
        <f t="shared" si="142"/>
        <v/>
      </c>
      <c r="D904" s="21" t="str">
        <f>IF($A904="","",IF(COUNTIF(KEVList,$A904)&gt;0,"Y",IF(ISNUMBER(MATCH(UPPER(IFERROR(INDEX(ImpData,ROW()-1,MATCH(Map_KEV,ImpHdr,0))&amp;"","")),{"Y","YES","TRUE","1"},0)),"Y","N")))</f>
        <v/>
      </c>
      <c r="E904" s="21" t="str">
        <f>IF($A904="","",IF(ISNUMBER(MATCH(UPPER(IFERROR(INDEX(ImpData,ROW()-1,MATCH(Map_Expl,ImpHdr,0))&amp;"","")),{"Y","YES","TRUE","1"},0)),"Y","N"))</f>
        <v/>
      </c>
      <c r="F904" s="21" t="str">
        <f t="shared" si="143"/>
        <v/>
      </c>
      <c r="G904" s="21" t="str">
        <f t="shared" si="144"/>
        <v/>
      </c>
      <c r="H904" s="21" t="str">
        <f t="shared" si="145"/>
        <v/>
      </c>
      <c r="I904" s="25" t="str">
        <f t="shared" si="146"/>
        <v/>
      </c>
      <c r="J904" s="25" t="str">
        <f t="shared" si="147"/>
        <v/>
      </c>
      <c r="K904" s="21" t="str">
        <f t="shared" si="148"/>
        <v/>
      </c>
      <c r="L904" s="36" t="str">
        <f t="shared" si="149"/>
        <v/>
      </c>
    </row>
    <row r="905" spans="1:12" x14ac:dyDescent="0.3">
      <c r="A905" s="21" t="str">
        <f t="shared" si="140"/>
        <v/>
      </c>
      <c r="B905" s="21" t="str">
        <f t="shared" si="141"/>
        <v/>
      </c>
      <c r="C905" s="35" t="str">
        <f t="shared" si="142"/>
        <v/>
      </c>
      <c r="D905" s="21" t="str">
        <f>IF($A905="","",IF(COUNTIF(KEVList,$A905)&gt;0,"Y",IF(ISNUMBER(MATCH(UPPER(IFERROR(INDEX(ImpData,ROW()-1,MATCH(Map_KEV,ImpHdr,0))&amp;"","")),{"Y","YES","TRUE","1"},0)),"Y","N")))</f>
        <v/>
      </c>
      <c r="E905" s="21" t="str">
        <f>IF($A905="","",IF(ISNUMBER(MATCH(UPPER(IFERROR(INDEX(ImpData,ROW()-1,MATCH(Map_Expl,ImpHdr,0))&amp;"","")),{"Y","YES","TRUE","1"},0)),"Y","N"))</f>
        <v/>
      </c>
      <c r="F905" s="21" t="str">
        <f t="shared" si="143"/>
        <v/>
      </c>
      <c r="G905" s="21" t="str">
        <f t="shared" si="144"/>
        <v/>
      </c>
      <c r="H905" s="21" t="str">
        <f t="shared" si="145"/>
        <v/>
      </c>
      <c r="I905" s="25" t="str">
        <f t="shared" si="146"/>
        <v/>
      </c>
      <c r="J905" s="25" t="str">
        <f t="shared" si="147"/>
        <v/>
      </c>
      <c r="K905" s="21" t="str">
        <f t="shared" si="148"/>
        <v/>
      </c>
      <c r="L905" s="36" t="str">
        <f t="shared" si="149"/>
        <v/>
      </c>
    </row>
    <row r="906" spans="1:12" x14ac:dyDescent="0.3">
      <c r="A906" s="21" t="str">
        <f t="shared" si="140"/>
        <v/>
      </c>
      <c r="B906" s="21" t="str">
        <f t="shared" si="141"/>
        <v/>
      </c>
      <c r="C906" s="35" t="str">
        <f t="shared" si="142"/>
        <v/>
      </c>
      <c r="D906" s="21" t="str">
        <f>IF($A906="","",IF(COUNTIF(KEVList,$A906)&gt;0,"Y",IF(ISNUMBER(MATCH(UPPER(IFERROR(INDEX(ImpData,ROW()-1,MATCH(Map_KEV,ImpHdr,0))&amp;"","")),{"Y","YES","TRUE","1"},0)),"Y","N")))</f>
        <v/>
      </c>
      <c r="E906" s="21" t="str">
        <f>IF($A906="","",IF(ISNUMBER(MATCH(UPPER(IFERROR(INDEX(ImpData,ROW()-1,MATCH(Map_Expl,ImpHdr,0))&amp;"","")),{"Y","YES","TRUE","1"},0)),"Y","N"))</f>
        <v/>
      </c>
      <c r="F906" s="21" t="str">
        <f t="shared" si="143"/>
        <v/>
      </c>
      <c r="G906" s="21" t="str">
        <f t="shared" si="144"/>
        <v/>
      </c>
      <c r="H906" s="21" t="str">
        <f t="shared" si="145"/>
        <v/>
      </c>
      <c r="I906" s="25" t="str">
        <f t="shared" si="146"/>
        <v/>
      </c>
      <c r="J906" s="25" t="str">
        <f t="shared" si="147"/>
        <v/>
      </c>
      <c r="K906" s="21" t="str">
        <f t="shared" si="148"/>
        <v/>
      </c>
      <c r="L906" s="36" t="str">
        <f t="shared" si="149"/>
        <v/>
      </c>
    </row>
    <row r="907" spans="1:12" x14ac:dyDescent="0.3">
      <c r="A907" s="21" t="str">
        <f t="shared" si="140"/>
        <v/>
      </c>
      <c r="B907" s="21" t="str">
        <f t="shared" si="141"/>
        <v/>
      </c>
      <c r="C907" s="35" t="str">
        <f t="shared" si="142"/>
        <v/>
      </c>
      <c r="D907" s="21" t="str">
        <f>IF($A907="","",IF(COUNTIF(KEVList,$A907)&gt;0,"Y",IF(ISNUMBER(MATCH(UPPER(IFERROR(INDEX(ImpData,ROW()-1,MATCH(Map_KEV,ImpHdr,0))&amp;"","")),{"Y","YES","TRUE","1"},0)),"Y","N")))</f>
        <v/>
      </c>
      <c r="E907" s="21" t="str">
        <f>IF($A907="","",IF(ISNUMBER(MATCH(UPPER(IFERROR(INDEX(ImpData,ROW()-1,MATCH(Map_Expl,ImpHdr,0))&amp;"","")),{"Y","YES","TRUE","1"},0)),"Y","N"))</f>
        <v/>
      </c>
      <c r="F907" s="21" t="str">
        <f t="shared" si="143"/>
        <v/>
      </c>
      <c r="G907" s="21" t="str">
        <f t="shared" si="144"/>
        <v/>
      </c>
      <c r="H907" s="21" t="str">
        <f t="shared" si="145"/>
        <v/>
      </c>
      <c r="I907" s="25" t="str">
        <f t="shared" si="146"/>
        <v/>
      </c>
      <c r="J907" s="25" t="str">
        <f t="shared" si="147"/>
        <v/>
      </c>
      <c r="K907" s="21" t="str">
        <f t="shared" si="148"/>
        <v/>
      </c>
      <c r="L907" s="36" t="str">
        <f t="shared" si="149"/>
        <v/>
      </c>
    </row>
    <row r="908" spans="1:12" x14ac:dyDescent="0.3">
      <c r="A908" s="21" t="str">
        <f t="shared" si="140"/>
        <v/>
      </c>
      <c r="B908" s="21" t="str">
        <f t="shared" si="141"/>
        <v/>
      </c>
      <c r="C908" s="35" t="str">
        <f t="shared" si="142"/>
        <v/>
      </c>
      <c r="D908" s="21" t="str">
        <f>IF($A908="","",IF(COUNTIF(KEVList,$A908)&gt;0,"Y",IF(ISNUMBER(MATCH(UPPER(IFERROR(INDEX(ImpData,ROW()-1,MATCH(Map_KEV,ImpHdr,0))&amp;"","")),{"Y","YES","TRUE","1"},0)),"Y","N")))</f>
        <v/>
      </c>
      <c r="E908" s="21" t="str">
        <f>IF($A908="","",IF(ISNUMBER(MATCH(UPPER(IFERROR(INDEX(ImpData,ROW()-1,MATCH(Map_Expl,ImpHdr,0))&amp;"","")),{"Y","YES","TRUE","1"},0)),"Y","N"))</f>
        <v/>
      </c>
      <c r="F908" s="21" t="str">
        <f t="shared" si="143"/>
        <v/>
      </c>
      <c r="G908" s="21" t="str">
        <f t="shared" si="144"/>
        <v/>
      </c>
      <c r="H908" s="21" t="str">
        <f t="shared" si="145"/>
        <v/>
      </c>
      <c r="I908" s="25" t="str">
        <f t="shared" si="146"/>
        <v/>
      </c>
      <c r="J908" s="25" t="str">
        <f t="shared" si="147"/>
        <v/>
      </c>
      <c r="K908" s="21" t="str">
        <f t="shared" si="148"/>
        <v/>
      </c>
      <c r="L908" s="36" t="str">
        <f t="shared" si="149"/>
        <v/>
      </c>
    </row>
    <row r="909" spans="1:12" x14ac:dyDescent="0.3">
      <c r="A909" s="21" t="str">
        <f t="shared" si="140"/>
        <v/>
      </c>
      <c r="B909" s="21" t="str">
        <f t="shared" si="141"/>
        <v/>
      </c>
      <c r="C909" s="35" t="str">
        <f t="shared" si="142"/>
        <v/>
      </c>
      <c r="D909" s="21" t="str">
        <f>IF($A909="","",IF(COUNTIF(KEVList,$A909)&gt;0,"Y",IF(ISNUMBER(MATCH(UPPER(IFERROR(INDEX(ImpData,ROW()-1,MATCH(Map_KEV,ImpHdr,0))&amp;"","")),{"Y","YES","TRUE","1"},0)),"Y","N")))</f>
        <v/>
      </c>
      <c r="E909" s="21" t="str">
        <f>IF($A909="","",IF(ISNUMBER(MATCH(UPPER(IFERROR(INDEX(ImpData,ROW()-1,MATCH(Map_Expl,ImpHdr,0))&amp;"","")),{"Y","YES","TRUE","1"},0)),"Y","N"))</f>
        <v/>
      </c>
      <c r="F909" s="21" t="str">
        <f t="shared" si="143"/>
        <v/>
      </c>
      <c r="G909" s="21" t="str">
        <f t="shared" si="144"/>
        <v/>
      </c>
      <c r="H909" s="21" t="str">
        <f t="shared" si="145"/>
        <v/>
      </c>
      <c r="I909" s="25" t="str">
        <f t="shared" si="146"/>
        <v/>
      </c>
      <c r="J909" s="25" t="str">
        <f t="shared" si="147"/>
        <v/>
      </c>
      <c r="K909" s="21" t="str">
        <f t="shared" si="148"/>
        <v/>
      </c>
      <c r="L909" s="36" t="str">
        <f t="shared" si="149"/>
        <v/>
      </c>
    </row>
    <row r="910" spans="1:12" x14ac:dyDescent="0.3">
      <c r="A910" s="21" t="str">
        <f t="shared" si="140"/>
        <v/>
      </c>
      <c r="B910" s="21" t="str">
        <f t="shared" si="141"/>
        <v/>
      </c>
      <c r="C910" s="35" t="str">
        <f t="shared" si="142"/>
        <v/>
      </c>
      <c r="D910" s="21" t="str">
        <f>IF($A910="","",IF(COUNTIF(KEVList,$A910)&gt;0,"Y",IF(ISNUMBER(MATCH(UPPER(IFERROR(INDEX(ImpData,ROW()-1,MATCH(Map_KEV,ImpHdr,0))&amp;"","")),{"Y","YES","TRUE","1"},0)),"Y","N")))</f>
        <v/>
      </c>
      <c r="E910" s="21" t="str">
        <f>IF($A910="","",IF(ISNUMBER(MATCH(UPPER(IFERROR(INDEX(ImpData,ROW()-1,MATCH(Map_Expl,ImpHdr,0))&amp;"","")),{"Y","YES","TRUE","1"},0)),"Y","N"))</f>
        <v/>
      </c>
      <c r="F910" s="21" t="str">
        <f t="shared" si="143"/>
        <v/>
      </c>
      <c r="G910" s="21" t="str">
        <f t="shared" si="144"/>
        <v/>
      </c>
      <c r="H910" s="21" t="str">
        <f t="shared" si="145"/>
        <v/>
      </c>
      <c r="I910" s="25" t="str">
        <f t="shared" si="146"/>
        <v/>
      </c>
      <c r="J910" s="25" t="str">
        <f t="shared" si="147"/>
        <v/>
      </c>
      <c r="K910" s="21" t="str">
        <f t="shared" si="148"/>
        <v/>
      </c>
      <c r="L910" s="36" t="str">
        <f t="shared" si="149"/>
        <v/>
      </c>
    </row>
    <row r="911" spans="1:12" x14ac:dyDescent="0.3">
      <c r="A911" s="21" t="str">
        <f t="shared" si="140"/>
        <v/>
      </c>
      <c r="B911" s="21" t="str">
        <f t="shared" si="141"/>
        <v/>
      </c>
      <c r="C911" s="35" t="str">
        <f t="shared" si="142"/>
        <v/>
      </c>
      <c r="D911" s="21" t="str">
        <f>IF($A911="","",IF(COUNTIF(KEVList,$A911)&gt;0,"Y",IF(ISNUMBER(MATCH(UPPER(IFERROR(INDEX(ImpData,ROW()-1,MATCH(Map_KEV,ImpHdr,0))&amp;"","")),{"Y","YES","TRUE","1"},0)),"Y","N")))</f>
        <v/>
      </c>
      <c r="E911" s="21" t="str">
        <f>IF($A911="","",IF(ISNUMBER(MATCH(UPPER(IFERROR(INDEX(ImpData,ROW()-1,MATCH(Map_Expl,ImpHdr,0))&amp;"","")),{"Y","YES","TRUE","1"},0)),"Y","N"))</f>
        <v/>
      </c>
      <c r="F911" s="21" t="str">
        <f t="shared" si="143"/>
        <v/>
      </c>
      <c r="G911" s="21" t="str">
        <f t="shared" si="144"/>
        <v/>
      </c>
      <c r="H911" s="21" t="str">
        <f t="shared" si="145"/>
        <v/>
      </c>
      <c r="I911" s="25" t="str">
        <f t="shared" si="146"/>
        <v/>
      </c>
      <c r="J911" s="25" t="str">
        <f t="shared" si="147"/>
        <v/>
      </c>
      <c r="K911" s="21" t="str">
        <f t="shared" si="148"/>
        <v/>
      </c>
      <c r="L911" s="36" t="str">
        <f t="shared" si="149"/>
        <v/>
      </c>
    </row>
    <row r="912" spans="1:12" x14ac:dyDescent="0.3">
      <c r="A912" s="21" t="str">
        <f t="shared" si="140"/>
        <v/>
      </c>
      <c r="B912" s="21" t="str">
        <f t="shared" si="141"/>
        <v/>
      </c>
      <c r="C912" s="35" t="str">
        <f t="shared" si="142"/>
        <v/>
      </c>
      <c r="D912" s="21" t="str">
        <f>IF($A912="","",IF(COUNTIF(KEVList,$A912)&gt;0,"Y",IF(ISNUMBER(MATCH(UPPER(IFERROR(INDEX(ImpData,ROW()-1,MATCH(Map_KEV,ImpHdr,0))&amp;"","")),{"Y","YES","TRUE","1"},0)),"Y","N")))</f>
        <v/>
      </c>
      <c r="E912" s="21" t="str">
        <f>IF($A912="","",IF(ISNUMBER(MATCH(UPPER(IFERROR(INDEX(ImpData,ROW()-1,MATCH(Map_Expl,ImpHdr,0))&amp;"","")),{"Y","YES","TRUE","1"},0)),"Y","N"))</f>
        <v/>
      </c>
      <c r="F912" s="21" t="str">
        <f t="shared" si="143"/>
        <v/>
      </c>
      <c r="G912" s="21" t="str">
        <f t="shared" si="144"/>
        <v/>
      </c>
      <c r="H912" s="21" t="str">
        <f t="shared" si="145"/>
        <v/>
      </c>
      <c r="I912" s="25" t="str">
        <f t="shared" si="146"/>
        <v/>
      </c>
      <c r="J912" s="25" t="str">
        <f t="shared" si="147"/>
        <v/>
      </c>
      <c r="K912" s="21" t="str">
        <f t="shared" si="148"/>
        <v/>
      </c>
      <c r="L912" s="36" t="str">
        <f t="shared" si="149"/>
        <v/>
      </c>
    </row>
    <row r="913" spans="1:12" x14ac:dyDescent="0.3">
      <c r="A913" s="21" t="str">
        <f t="shared" si="140"/>
        <v/>
      </c>
      <c r="B913" s="21" t="str">
        <f t="shared" si="141"/>
        <v/>
      </c>
      <c r="C913" s="35" t="str">
        <f t="shared" si="142"/>
        <v/>
      </c>
      <c r="D913" s="21" t="str">
        <f>IF($A913="","",IF(COUNTIF(KEVList,$A913)&gt;0,"Y",IF(ISNUMBER(MATCH(UPPER(IFERROR(INDEX(ImpData,ROW()-1,MATCH(Map_KEV,ImpHdr,0))&amp;"","")),{"Y","YES","TRUE","1"},0)),"Y","N")))</f>
        <v/>
      </c>
      <c r="E913" s="21" t="str">
        <f>IF($A913="","",IF(ISNUMBER(MATCH(UPPER(IFERROR(INDEX(ImpData,ROW()-1,MATCH(Map_Expl,ImpHdr,0))&amp;"","")),{"Y","YES","TRUE","1"},0)),"Y","N"))</f>
        <v/>
      </c>
      <c r="F913" s="21" t="str">
        <f t="shared" si="143"/>
        <v/>
      </c>
      <c r="G913" s="21" t="str">
        <f t="shared" si="144"/>
        <v/>
      </c>
      <c r="H913" s="21" t="str">
        <f t="shared" si="145"/>
        <v/>
      </c>
      <c r="I913" s="25" t="str">
        <f t="shared" si="146"/>
        <v/>
      </c>
      <c r="J913" s="25" t="str">
        <f t="shared" si="147"/>
        <v/>
      </c>
      <c r="K913" s="21" t="str">
        <f t="shared" si="148"/>
        <v/>
      </c>
      <c r="L913" s="36" t="str">
        <f t="shared" si="149"/>
        <v/>
      </c>
    </row>
    <row r="914" spans="1:12" x14ac:dyDescent="0.3">
      <c r="A914" s="21" t="str">
        <f t="shared" si="140"/>
        <v/>
      </c>
      <c r="B914" s="21" t="str">
        <f t="shared" si="141"/>
        <v/>
      </c>
      <c r="C914" s="35" t="str">
        <f t="shared" si="142"/>
        <v/>
      </c>
      <c r="D914" s="21" t="str">
        <f>IF($A914="","",IF(COUNTIF(KEVList,$A914)&gt;0,"Y",IF(ISNUMBER(MATCH(UPPER(IFERROR(INDEX(ImpData,ROW()-1,MATCH(Map_KEV,ImpHdr,0))&amp;"","")),{"Y","YES","TRUE","1"},0)),"Y","N")))</f>
        <v/>
      </c>
      <c r="E914" s="21" t="str">
        <f>IF($A914="","",IF(ISNUMBER(MATCH(UPPER(IFERROR(INDEX(ImpData,ROW()-1,MATCH(Map_Expl,ImpHdr,0))&amp;"","")),{"Y","YES","TRUE","1"},0)),"Y","N"))</f>
        <v/>
      </c>
      <c r="F914" s="21" t="str">
        <f t="shared" si="143"/>
        <v/>
      </c>
      <c r="G914" s="21" t="str">
        <f t="shared" si="144"/>
        <v/>
      </c>
      <c r="H914" s="21" t="str">
        <f t="shared" si="145"/>
        <v/>
      </c>
      <c r="I914" s="25" t="str">
        <f t="shared" si="146"/>
        <v/>
      </c>
      <c r="J914" s="25" t="str">
        <f t="shared" si="147"/>
        <v/>
      </c>
      <c r="K914" s="21" t="str">
        <f t="shared" si="148"/>
        <v/>
      </c>
      <c r="L914" s="36" t="str">
        <f t="shared" si="149"/>
        <v/>
      </c>
    </row>
    <row r="915" spans="1:12" x14ac:dyDescent="0.3">
      <c r="A915" s="21" t="str">
        <f t="shared" si="140"/>
        <v/>
      </c>
      <c r="B915" s="21" t="str">
        <f t="shared" si="141"/>
        <v/>
      </c>
      <c r="C915" s="35" t="str">
        <f t="shared" si="142"/>
        <v/>
      </c>
      <c r="D915" s="21" t="str">
        <f>IF($A915="","",IF(COUNTIF(KEVList,$A915)&gt;0,"Y",IF(ISNUMBER(MATCH(UPPER(IFERROR(INDEX(ImpData,ROW()-1,MATCH(Map_KEV,ImpHdr,0))&amp;"","")),{"Y","YES","TRUE","1"},0)),"Y","N")))</f>
        <v/>
      </c>
      <c r="E915" s="21" t="str">
        <f>IF($A915="","",IF(ISNUMBER(MATCH(UPPER(IFERROR(INDEX(ImpData,ROW()-1,MATCH(Map_Expl,ImpHdr,0))&amp;"","")),{"Y","YES","TRUE","1"},0)),"Y","N"))</f>
        <v/>
      </c>
      <c r="F915" s="21" t="str">
        <f t="shared" si="143"/>
        <v/>
      </c>
      <c r="G915" s="21" t="str">
        <f t="shared" si="144"/>
        <v/>
      </c>
      <c r="H915" s="21" t="str">
        <f t="shared" si="145"/>
        <v/>
      </c>
      <c r="I915" s="25" t="str">
        <f t="shared" si="146"/>
        <v/>
      </c>
      <c r="J915" s="25" t="str">
        <f t="shared" si="147"/>
        <v/>
      </c>
      <c r="K915" s="21" t="str">
        <f t="shared" si="148"/>
        <v/>
      </c>
      <c r="L915" s="36" t="str">
        <f t="shared" si="149"/>
        <v/>
      </c>
    </row>
    <row r="916" spans="1:12" x14ac:dyDescent="0.3">
      <c r="A916" s="21" t="str">
        <f t="shared" si="140"/>
        <v/>
      </c>
      <c r="B916" s="21" t="str">
        <f t="shared" si="141"/>
        <v/>
      </c>
      <c r="C916" s="35" t="str">
        <f t="shared" si="142"/>
        <v/>
      </c>
      <c r="D916" s="21" t="str">
        <f>IF($A916="","",IF(COUNTIF(KEVList,$A916)&gt;0,"Y",IF(ISNUMBER(MATCH(UPPER(IFERROR(INDEX(ImpData,ROW()-1,MATCH(Map_KEV,ImpHdr,0))&amp;"","")),{"Y","YES","TRUE","1"},0)),"Y","N")))</f>
        <v/>
      </c>
      <c r="E916" s="21" t="str">
        <f>IF($A916="","",IF(ISNUMBER(MATCH(UPPER(IFERROR(INDEX(ImpData,ROW()-1,MATCH(Map_Expl,ImpHdr,0))&amp;"","")),{"Y","YES","TRUE","1"},0)),"Y","N"))</f>
        <v/>
      </c>
      <c r="F916" s="21" t="str">
        <f t="shared" si="143"/>
        <v/>
      </c>
      <c r="G916" s="21" t="str">
        <f t="shared" si="144"/>
        <v/>
      </c>
      <c r="H916" s="21" t="str">
        <f t="shared" si="145"/>
        <v/>
      </c>
      <c r="I916" s="25" t="str">
        <f t="shared" si="146"/>
        <v/>
      </c>
      <c r="J916" s="25" t="str">
        <f t="shared" si="147"/>
        <v/>
      </c>
      <c r="K916" s="21" t="str">
        <f t="shared" si="148"/>
        <v/>
      </c>
      <c r="L916" s="36" t="str">
        <f t="shared" si="149"/>
        <v/>
      </c>
    </row>
    <row r="917" spans="1:12" x14ac:dyDescent="0.3">
      <c r="A917" s="21" t="str">
        <f t="shared" si="140"/>
        <v/>
      </c>
      <c r="B917" s="21" t="str">
        <f t="shared" si="141"/>
        <v/>
      </c>
      <c r="C917" s="35" t="str">
        <f t="shared" si="142"/>
        <v/>
      </c>
      <c r="D917" s="21" t="str">
        <f>IF($A917="","",IF(COUNTIF(KEVList,$A917)&gt;0,"Y",IF(ISNUMBER(MATCH(UPPER(IFERROR(INDEX(ImpData,ROW()-1,MATCH(Map_KEV,ImpHdr,0))&amp;"","")),{"Y","YES","TRUE","1"},0)),"Y","N")))</f>
        <v/>
      </c>
      <c r="E917" s="21" t="str">
        <f>IF($A917="","",IF(ISNUMBER(MATCH(UPPER(IFERROR(INDEX(ImpData,ROW()-1,MATCH(Map_Expl,ImpHdr,0))&amp;"","")),{"Y","YES","TRUE","1"},0)),"Y","N"))</f>
        <v/>
      </c>
      <c r="F917" s="21" t="str">
        <f t="shared" si="143"/>
        <v/>
      </c>
      <c r="G917" s="21" t="str">
        <f t="shared" si="144"/>
        <v/>
      </c>
      <c r="H917" s="21" t="str">
        <f t="shared" si="145"/>
        <v/>
      </c>
      <c r="I917" s="25" t="str">
        <f t="shared" si="146"/>
        <v/>
      </c>
      <c r="J917" s="25" t="str">
        <f t="shared" si="147"/>
        <v/>
      </c>
      <c r="K917" s="21" t="str">
        <f t="shared" si="148"/>
        <v/>
      </c>
      <c r="L917" s="36" t="str">
        <f t="shared" si="149"/>
        <v/>
      </c>
    </row>
    <row r="918" spans="1:12" x14ac:dyDescent="0.3">
      <c r="A918" s="21" t="str">
        <f t="shared" si="140"/>
        <v/>
      </c>
      <c r="B918" s="21" t="str">
        <f t="shared" si="141"/>
        <v/>
      </c>
      <c r="C918" s="35" t="str">
        <f t="shared" si="142"/>
        <v/>
      </c>
      <c r="D918" s="21" t="str">
        <f>IF($A918="","",IF(COUNTIF(KEVList,$A918)&gt;0,"Y",IF(ISNUMBER(MATCH(UPPER(IFERROR(INDEX(ImpData,ROW()-1,MATCH(Map_KEV,ImpHdr,0))&amp;"","")),{"Y","YES","TRUE","1"},0)),"Y","N")))</f>
        <v/>
      </c>
      <c r="E918" s="21" t="str">
        <f>IF($A918="","",IF(ISNUMBER(MATCH(UPPER(IFERROR(INDEX(ImpData,ROW()-1,MATCH(Map_Expl,ImpHdr,0))&amp;"","")),{"Y","YES","TRUE","1"},0)),"Y","N"))</f>
        <v/>
      </c>
      <c r="F918" s="21" t="str">
        <f t="shared" si="143"/>
        <v/>
      </c>
      <c r="G918" s="21" t="str">
        <f t="shared" si="144"/>
        <v/>
      </c>
      <c r="H918" s="21" t="str">
        <f t="shared" si="145"/>
        <v/>
      </c>
      <c r="I918" s="25" t="str">
        <f t="shared" si="146"/>
        <v/>
      </c>
      <c r="J918" s="25" t="str">
        <f t="shared" si="147"/>
        <v/>
      </c>
      <c r="K918" s="21" t="str">
        <f t="shared" si="148"/>
        <v/>
      </c>
      <c r="L918" s="36" t="str">
        <f t="shared" si="149"/>
        <v/>
      </c>
    </row>
    <row r="919" spans="1:12" x14ac:dyDescent="0.3">
      <c r="A919" s="21" t="str">
        <f t="shared" si="140"/>
        <v/>
      </c>
      <c r="B919" s="21" t="str">
        <f t="shared" si="141"/>
        <v/>
      </c>
      <c r="C919" s="35" t="str">
        <f t="shared" si="142"/>
        <v/>
      </c>
      <c r="D919" s="21" t="str">
        <f>IF($A919="","",IF(COUNTIF(KEVList,$A919)&gt;0,"Y",IF(ISNUMBER(MATCH(UPPER(IFERROR(INDEX(ImpData,ROW()-1,MATCH(Map_KEV,ImpHdr,0))&amp;"","")),{"Y","YES","TRUE","1"},0)),"Y","N")))</f>
        <v/>
      </c>
      <c r="E919" s="21" t="str">
        <f>IF($A919="","",IF(ISNUMBER(MATCH(UPPER(IFERROR(INDEX(ImpData,ROW()-1,MATCH(Map_Expl,ImpHdr,0))&amp;"","")),{"Y","YES","TRUE","1"},0)),"Y","N"))</f>
        <v/>
      </c>
      <c r="F919" s="21" t="str">
        <f t="shared" si="143"/>
        <v/>
      </c>
      <c r="G919" s="21" t="str">
        <f t="shared" si="144"/>
        <v/>
      </c>
      <c r="H919" s="21" t="str">
        <f t="shared" si="145"/>
        <v/>
      </c>
      <c r="I919" s="25" t="str">
        <f t="shared" si="146"/>
        <v/>
      </c>
      <c r="J919" s="25" t="str">
        <f t="shared" si="147"/>
        <v/>
      </c>
      <c r="K919" s="21" t="str">
        <f t="shared" si="148"/>
        <v/>
      </c>
      <c r="L919" s="36" t="str">
        <f t="shared" si="149"/>
        <v/>
      </c>
    </row>
    <row r="920" spans="1:12" x14ac:dyDescent="0.3">
      <c r="A920" s="21" t="str">
        <f t="shared" si="140"/>
        <v/>
      </c>
      <c r="B920" s="21" t="str">
        <f t="shared" si="141"/>
        <v/>
      </c>
      <c r="C920" s="35" t="str">
        <f t="shared" si="142"/>
        <v/>
      </c>
      <c r="D920" s="21" t="str">
        <f>IF($A920="","",IF(COUNTIF(KEVList,$A920)&gt;0,"Y",IF(ISNUMBER(MATCH(UPPER(IFERROR(INDEX(ImpData,ROW()-1,MATCH(Map_KEV,ImpHdr,0))&amp;"","")),{"Y","YES","TRUE","1"},0)),"Y","N")))</f>
        <v/>
      </c>
      <c r="E920" s="21" t="str">
        <f>IF($A920="","",IF(ISNUMBER(MATCH(UPPER(IFERROR(INDEX(ImpData,ROW()-1,MATCH(Map_Expl,ImpHdr,0))&amp;"","")),{"Y","YES","TRUE","1"},0)),"Y","N"))</f>
        <v/>
      </c>
      <c r="F920" s="21" t="str">
        <f t="shared" si="143"/>
        <v/>
      </c>
      <c r="G920" s="21" t="str">
        <f t="shared" si="144"/>
        <v/>
      </c>
      <c r="H920" s="21" t="str">
        <f t="shared" si="145"/>
        <v/>
      </c>
      <c r="I920" s="25" t="str">
        <f t="shared" si="146"/>
        <v/>
      </c>
      <c r="J920" s="25" t="str">
        <f t="shared" si="147"/>
        <v/>
      </c>
      <c r="K920" s="21" t="str">
        <f t="shared" si="148"/>
        <v/>
      </c>
      <c r="L920" s="36" t="str">
        <f t="shared" si="149"/>
        <v/>
      </c>
    </row>
    <row r="921" spans="1:12" x14ac:dyDescent="0.3">
      <c r="A921" s="21" t="str">
        <f t="shared" si="140"/>
        <v/>
      </c>
      <c r="B921" s="21" t="str">
        <f t="shared" si="141"/>
        <v/>
      </c>
      <c r="C921" s="35" t="str">
        <f t="shared" si="142"/>
        <v/>
      </c>
      <c r="D921" s="21" t="str">
        <f>IF($A921="","",IF(COUNTIF(KEVList,$A921)&gt;0,"Y",IF(ISNUMBER(MATCH(UPPER(IFERROR(INDEX(ImpData,ROW()-1,MATCH(Map_KEV,ImpHdr,0))&amp;"","")),{"Y","YES","TRUE","1"},0)),"Y","N")))</f>
        <v/>
      </c>
      <c r="E921" s="21" t="str">
        <f>IF($A921="","",IF(ISNUMBER(MATCH(UPPER(IFERROR(INDEX(ImpData,ROW()-1,MATCH(Map_Expl,ImpHdr,0))&amp;"","")),{"Y","YES","TRUE","1"},0)),"Y","N"))</f>
        <v/>
      </c>
      <c r="F921" s="21" t="str">
        <f t="shared" si="143"/>
        <v/>
      </c>
      <c r="G921" s="21" t="str">
        <f t="shared" si="144"/>
        <v/>
      </c>
      <c r="H921" s="21" t="str">
        <f t="shared" si="145"/>
        <v/>
      </c>
      <c r="I921" s="25" t="str">
        <f t="shared" si="146"/>
        <v/>
      </c>
      <c r="J921" s="25" t="str">
        <f t="shared" si="147"/>
        <v/>
      </c>
      <c r="K921" s="21" t="str">
        <f t="shared" si="148"/>
        <v/>
      </c>
      <c r="L921" s="36" t="str">
        <f t="shared" si="149"/>
        <v/>
      </c>
    </row>
    <row r="922" spans="1:12" x14ac:dyDescent="0.3">
      <c r="A922" s="21" t="str">
        <f t="shared" si="140"/>
        <v/>
      </c>
      <c r="B922" s="21" t="str">
        <f t="shared" si="141"/>
        <v/>
      </c>
      <c r="C922" s="35" t="str">
        <f t="shared" si="142"/>
        <v/>
      </c>
      <c r="D922" s="21" t="str">
        <f>IF($A922="","",IF(COUNTIF(KEVList,$A922)&gt;0,"Y",IF(ISNUMBER(MATCH(UPPER(IFERROR(INDEX(ImpData,ROW()-1,MATCH(Map_KEV,ImpHdr,0))&amp;"","")),{"Y","YES","TRUE","1"},0)),"Y","N")))</f>
        <v/>
      </c>
      <c r="E922" s="21" t="str">
        <f>IF($A922="","",IF(ISNUMBER(MATCH(UPPER(IFERROR(INDEX(ImpData,ROW()-1,MATCH(Map_Expl,ImpHdr,0))&amp;"","")),{"Y","YES","TRUE","1"},0)),"Y","N"))</f>
        <v/>
      </c>
      <c r="F922" s="21" t="str">
        <f t="shared" si="143"/>
        <v/>
      </c>
      <c r="G922" s="21" t="str">
        <f t="shared" si="144"/>
        <v/>
      </c>
      <c r="H922" s="21" t="str">
        <f t="shared" si="145"/>
        <v/>
      </c>
      <c r="I922" s="25" t="str">
        <f t="shared" si="146"/>
        <v/>
      </c>
      <c r="J922" s="25" t="str">
        <f t="shared" si="147"/>
        <v/>
      </c>
      <c r="K922" s="21" t="str">
        <f t="shared" si="148"/>
        <v/>
      </c>
      <c r="L922" s="36" t="str">
        <f t="shared" si="149"/>
        <v/>
      </c>
    </row>
    <row r="923" spans="1:12" x14ac:dyDescent="0.3">
      <c r="A923" s="21" t="str">
        <f t="shared" si="140"/>
        <v/>
      </c>
      <c r="B923" s="21" t="str">
        <f t="shared" si="141"/>
        <v/>
      </c>
      <c r="C923" s="35" t="str">
        <f t="shared" si="142"/>
        <v/>
      </c>
      <c r="D923" s="21" t="str">
        <f>IF($A923="","",IF(COUNTIF(KEVList,$A923)&gt;0,"Y",IF(ISNUMBER(MATCH(UPPER(IFERROR(INDEX(ImpData,ROW()-1,MATCH(Map_KEV,ImpHdr,0))&amp;"","")),{"Y","YES","TRUE","1"},0)),"Y","N")))</f>
        <v/>
      </c>
      <c r="E923" s="21" t="str">
        <f>IF($A923="","",IF(ISNUMBER(MATCH(UPPER(IFERROR(INDEX(ImpData,ROW()-1,MATCH(Map_Expl,ImpHdr,0))&amp;"","")),{"Y","YES","TRUE","1"},0)),"Y","N"))</f>
        <v/>
      </c>
      <c r="F923" s="21" t="str">
        <f t="shared" si="143"/>
        <v/>
      </c>
      <c r="G923" s="21" t="str">
        <f t="shared" si="144"/>
        <v/>
      </c>
      <c r="H923" s="21" t="str">
        <f t="shared" si="145"/>
        <v/>
      </c>
      <c r="I923" s="25" t="str">
        <f t="shared" si="146"/>
        <v/>
      </c>
      <c r="J923" s="25" t="str">
        <f t="shared" si="147"/>
        <v/>
      </c>
      <c r="K923" s="21" t="str">
        <f t="shared" si="148"/>
        <v/>
      </c>
      <c r="L923" s="36" t="str">
        <f t="shared" si="149"/>
        <v/>
      </c>
    </row>
    <row r="924" spans="1:12" x14ac:dyDescent="0.3">
      <c r="A924" s="21" t="str">
        <f t="shared" si="140"/>
        <v/>
      </c>
      <c r="B924" s="21" t="str">
        <f t="shared" si="141"/>
        <v/>
      </c>
      <c r="C924" s="35" t="str">
        <f t="shared" si="142"/>
        <v/>
      </c>
      <c r="D924" s="21" t="str">
        <f>IF($A924="","",IF(COUNTIF(KEVList,$A924)&gt;0,"Y",IF(ISNUMBER(MATCH(UPPER(IFERROR(INDEX(ImpData,ROW()-1,MATCH(Map_KEV,ImpHdr,0))&amp;"","")),{"Y","YES","TRUE","1"},0)),"Y","N")))</f>
        <v/>
      </c>
      <c r="E924" s="21" t="str">
        <f>IF($A924="","",IF(ISNUMBER(MATCH(UPPER(IFERROR(INDEX(ImpData,ROW()-1,MATCH(Map_Expl,ImpHdr,0))&amp;"","")),{"Y","YES","TRUE","1"},0)),"Y","N"))</f>
        <v/>
      </c>
      <c r="F924" s="21" t="str">
        <f t="shared" si="143"/>
        <v/>
      </c>
      <c r="G924" s="21" t="str">
        <f t="shared" si="144"/>
        <v/>
      </c>
      <c r="H924" s="21" t="str">
        <f t="shared" si="145"/>
        <v/>
      </c>
      <c r="I924" s="25" t="str">
        <f t="shared" si="146"/>
        <v/>
      </c>
      <c r="J924" s="25" t="str">
        <f t="shared" si="147"/>
        <v/>
      </c>
      <c r="K924" s="21" t="str">
        <f t="shared" si="148"/>
        <v/>
      </c>
      <c r="L924" s="36" t="str">
        <f t="shared" si="149"/>
        <v/>
      </c>
    </row>
    <row r="925" spans="1:12" x14ac:dyDescent="0.3">
      <c r="A925" s="21" t="str">
        <f t="shared" si="140"/>
        <v/>
      </c>
      <c r="B925" s="21" t="str">
        <f t="shared" si="141"/>
        <v/>
      </c>
      <c r="C925" s="35" t="str">
        <f t="shared" si="142"/>
        <v/>
      </c>
      <c r="D925" s="21" t="str">
        <f>IF($A925="","",IF(COUNTIF(KEVList,$A925)&gt;0,"Y",IF(ISNUMBER(MATCH(UPPER(IFERROR(INDEX(ImpData,ROW()-1,MATCH(Map_KEV,ImpHdr,0))&amp;"","")),{"Y","YES","TRUE","1"},0)),"Y","N")))</f>
        <v/>
      </c>
      <c r="E925" s="21" t="str">
        <f>IF($A925="","",IF(ISNUMBER(MATCH(UPPER(IFERROR(INDEX(ImpData,ROW()-1,MATCH(Map_Expl,ImpHdr,0))&amp;"","")),{"Y","YES","TRUE","1"},0)),"Y","N"))</f>
        <v/>
      </c>
      <c r="F925" s="21" t="str">
        <f t="shared" si="143"/>
        <v/>
      </c>
      <c r="G925" s="21" t="str">
        <f t="shared" si="144"/>
        <v/>
      </c>
      <c r="H925" s="21" t="str">
        <f t="shared" si="145"/>
        <v/>
      </c>
      <c r="I925" s="25" t="str">
        <f t="shared" si="146"/>
        <v/>
      </c>
      <c r="J925" s="25" t="str">
        <f t="shared" si="147"/>
        <v/>
      </c>
      <c r="K925" s="21" t="str">
        <f t="shared" si="148"/>
        <v/>
      </c>
      <c r="L925" s="36" t="str">
        <f t="shared" si="149"/>
        <v/>
      </c>
    </row>
    <row r="926" spans="1:12" x14ac:dyDescent="0.3">
      <c r="A926" s="21" t="str">
        <f t="shared" si="140"/>
        <v/>
      </c>
      <c r="B926" s="21" t="str">
        <f t="shared" si="141"/>
        <v/>
      </c>
      <c r="C926" s="35" t="str">
        <f t="shared" si="142"/>
        <v/>
      </c>
      <c r="D926" s="21" t="str">
        <f>IF($A926="","",IF(COUNTIF(KEVList,$A926)&gt;0,"Y",IF(ISNUMBER(MATCH(UPPER(IFERROR(INDEX(ImpData,ROW()-1,MATCH(Map_KEV,ImpHdr,0))&amp;"","")),{"Y","YES","TRUE","1"},0)),"Y","N")))</f>
        <v/>
      </c>
      <c r="E926" s="21" t="str">
        <f>IF($A926="","",IF(ISNUMBER(MATCH(UPPER(IFERROR(INDEX(ImpData,ROW()-1,MATCH(Map_Expl,ImpHdr,0))&amp;"","")),{"Y","YES","TRUE","1"},0)),"Y","N"))</f>
        <v/>
      </c>
      <c r="F926" s="21" t="str">
        <f t="shared" si="143"/>
        <v/>
      </c>
      <c r="G926" s="21" t="str">
        <f t="shared" si="144"/>
        <v/>
      </c>
      <c r="H926" s="21" t="str">
        <f t="shared" si="145"/>
        <v/>
      </c>
      <c r="I926" s="25" t="str">
        <f t="shared" si="146"/>
        <v/>
      </c>
      <c r="J926" s="25" t="str">
        <f t="shared" si="147"/>
        <v/>
      </c>
      <c r="K926" s="21" t="str">
        <f t="shared" si="148"/>
        <v/>
      </c>
      <c r="L926" s="36" t="str">
        <f t="shared" si="149"/>
        <v/>
      </c>
    </row>
    <row r="927" spans="1:12" x14ac:dyDescent="0.3">
      <c r="A927" s="21" t="str">
        <f t="shared" si="140"/>
        <v/>
      </c>
      <c r="B927" s="21" t="str">
        <f t="shared" si="141"/>
        <v/>
      </c>
      <c r="C927" s="35" t="str">
        <f t="shared" si="142"/>
        <v/>
      </c>
      <c r="D927" s="21" t="str">
        <f>IF($A927="","",IF(COUNTIF(KEVList,$A927)&gt;0,"Y",IF(ISNUMBER(MATCH(UPPER(IFERROR(INDEX(ImpData,ROW()-1,MATCH(Map_KEV,ImpHdr,0))&amp;"","")),{"Y","YES","TRUE","1"},0)),"Y","N")))</f>
        <v/>
      </c>
      <c r="E927" s="21" t="str">
        <f>IF($A927="","",IF(ISNUMBER(MATCH(UPPER(IFERROR(INDEX(ImpData,ROW()-1,MATCH(Map_Expl,ImpHdr,0))&amp;"","")),{"Y","YES","TRUE","1"},0)),"Y","N"))</f>
        <v/>
      </c>
      <c r="F927" s="21" t="str">
        <f t="shared" si="143"/>
        <v/>
      </c>
      <c r="G927" s="21" t="str">
        <f t="shared" si="144"/>
        <v/>
      </c>
      <c r="H927" s="21" t="str">
        <f t="shared" si="145"/>
        <v/>
      </c>
      <c r="I927" s="25" t="str">
        <f t="shared" si="146"/>
        <v/>
      </c>
      <c r="J927" s="25" t="str">
        <f t="shared" si="147"/>
        <v/>
      </c>
      <c r="K927" s="21" t="str">
        <f t="shared" si="148"/>
        <v/>
      </c>
      <c r="L927" s="36" t="str">
        <f t="shared" si="149"/>
        <v/>
      </c>
    </row>
    <row r="928" spans="1:12" x14ac:dyDescent="0.3">
      <c r="A928" s="21" t="str">
        <f t="shared" si="140"/>
        <v/>
      </c>
      <c r="B928" s="21" t="str">
        <f t="shared" si="141"/>
        <v/>
      </c>
      <c r="C928" s="35" t="str">
        <f t="shared" si="142"/>
        <v/>
      </c>
      <c r="D928" s="21" t="str">
        <f>IF($A928="","",IF(COUNTIF(KEVList,$A928)&gt;0,"Y",IF(ISNUMBER(MATCH(UPPER(IFERROR(INDEX(ImpData,ROW()-1,MATCH(Map_KEV,ImpHdr,0))&amp;"","")),{"Y","YES","TRUE","1"},0)),"Y","N")))</f>
        <v/>
      </c>
      <c r="E928" s="21" t="str">
        <f>IF($A928="","",IF(ISNUMBER(MATCH(UPPER(IFERROR(INDEX(ImpData,ROW()-1,MATCH(Map_Expl,ImpHdr,0))&amp;"","")),{"Y","YES","TRUE","1"},0)),"Y","N"))</f>
        <v/>
      </c>
      <c r="F928" s="21" t="str">
        <f t="shared" si="143"/>
        <v/>
      </c>
      <c r="G928" s="21" t="str">
        <f t="shared" si="144"/>
        <v/>
      </c>
      <c r="H928" s="21" t="str">
        <f t="shared" si="145"/>
        <v/>
      </c>
      <c r="I928" s="25" t="str">
        <f t="shared" si="146"/>
        <v/>
      </c>
      <c r="J928" s="25" t="str">
        <f t="shared" si="147"/>
        <v/>
      </c>
      <c r="K928" s="21" t="str">
        <f t="shared" si="148"/>
        <v/>
      </c>
      <c r="L928" s="36" t="str">
        <f t="shared" si="149"/>
        <v/>
      </c>
    </row>
    <row r="929" spans="1:12" x14ac:dyDescent="0.3">
      <c r="A929" s="21" t="str">
        <f t="shared" si="140"/>
        <v/>
      </c>
      <c r="B929" s="21" t="str">
        <f t="shared" si="141"/>
        <v/>
      </c>
      <c r="C929" s="35" t="str">
        <f t="shared" si="142"/>
        <v/>
      </c>
      <c r="D929" s="21" t="str">
        <f>IF($A929="","",IF(COUNTIF(KEVList,$A929)&gt;0,"Y",IF(ISNUMBER(MATCH(UPPER(IFERROR(INDEX(ImpData,ROW()-1,MATCH(Map_KEV,ImpHdr,0))&amp;"","")),{"Y","YES","TRUE","1"},0)),"Y","N")))</f>
        <v/>
      </c>
      <c r="E929" s="21" t="str">
        <f>IF($A929="","",IF(ISNUMBER(MATCH(UPPER(IFERROR(INDEX(ImpData,ROW()-1,MATCH(Map_Expl,ImpHdr,0))&amp;"","")),{"Y","YES","TRUE","1"},0)),"Y","N"))</f>
        <v/>
      </c>
      <c r="F929" s="21" t="str">
        <f t="shared" si="143"/>
        <v/>
      </c>
      <c r="G929" s="21" t="str">
        <f t="shared" si="144"/>
        <v/>
      </c>
      <c r="H929" s="21" t="str">
        <f t="shared" si="145"/>
        <v/>
      </c>
      <c r="I929" s="25" t="str">
        <f t="shared" si="146"/>
        <v/>
      </c>
      <c r="J929" s="25" t="str">
        <f t="shared" si="147"/>
        <v/>
      </c>
      <c r="K929" s="21" t="str">
        <f t="shared" si="148"/>
        <v/>
      </c>
      <c r="L929" s="36" t="str">
        <f t="shared" si="149"/>
        <v/>
      </c>
    </row>
    <row r="930" spans="1:12" x14ac:dyDescent="0.3">
      <c r="A930" s="21" t="str">
        <f t="shared" si="140"/>
        <v/>
      </c>
      <c r="B930" s="21" t="str">
        <f t="shared" si="141"/>
        <v/>
      </c>
      <c r="C930" s="35" t="str">
        <f t="shared" si="142"/>
        <v/>
      </c>
      <c r="D930" s="21" t="str">
        <f>IF($A930="","",IF(COUNTIF(KEVList,$A930)&gt;0,"Y",IF(ISNUMBER(MATCH(UPPER(IFERROR(INDEX(ImpData,ROW()-1,MATCH(Map_KEV,ImpHdr,0))&amp;"","")),{"Y","YES","TRUE","1"},0)),"Y","N")))</f>
        <v/>
      </c>
      <c r="E930" s="21" t="str">
        <f>IF($A930="","",IF(ISNUMBER(MATCH(UPPER(IFERROR(INDEX(ImpData,ROW()-1,MATCH(Map_Expl,ImpHdr,0))&amp;"","")),{"Y","YES","TRUE","1"},0)),"Y","N"))</f>
        <v/>
      </c>
      <c r="F930" s="21" t="str">
        <f t="shared" si="143"/>
        <v/>
      </c>
      <c r="G930" s="21" t="str">
        <f t="shared" si="144"/>
        <v/>
      </c>
      <c r="H930" s="21" t="str">
        <f t="shared" si="145"/>
        <v/>
      </c>
      <c r="I930" s="25" t="str">
        <f t="shared" si="146"/>
        <v/>
      </c>
      <c r="J930" s="25" t="str">
        <f t="shared" si="147"/>
        <v/>
      </c>
      <c r="K930" s="21" t="str">
        <f t="shared" si="148"/>
        <v/>
      </c>
      <c r="L930" s="36" t="str">
        <f t="shared" si="149"/>
        <v/>
      </c>
    </row>
    <row r="931" spans="1:12" x14ac:dyDescent="0.3">
      <c r="A931" s="21" t="str">
        <f t="shared" si="140"/>
        <v/>
      </c>
      <c r="B931" s="21" t="str">
        <f t="shared" si="141"/>
        <v/>
      </c>
      <c r="C931" s="35" t="str">
        <f t="shared" si="142"/>
        <v/>
      </c>
      <c r="D931" s="21" t="str">
        <f>IF($A931="","",IF(COUNTIF(KEVList,$A931)&gt;0,"Y",IF(ISNUMBER(MATCH(UPPER(IFERROR(INDEX(ImpData,ROW()-1,MATCH(Map_KEV,ImpHdr,0))&amp;"","")),{"Y","YES","TRUE","1"},0)),"Y","N")))</f>
        <v/>
      </c>
      <c r="E931" s="21" t="str">
        <f>IF($A931="","",IF(ISNUMBER(MATCH(UPPER(IFERROR(INDEX(ImpData,ROW()-1,MATCH(Map_Expl,ImpHdr,0))&amp;"","")),{"Y","YES","TRUE","1"},0)),"Y","N"))</f>
        <v/>
      </c>
      <c r="F931" s="21" t="str">
        <f t="shared" si="143"/>
        <v/>
      </c>
      <c r="G931" s="21" t="str">
        <f t="shared" si="144"/>
        <v/>
      </c>
      <c r="H931" s="21" t="str">
        <f t="shared" si="145"/>
        <v/>
      </c>
      <c r="I931" s="25" t="str">
        <f t="shared" si="146"/>
        <v/>
      </c>
      <c r="J931" s="25" t="str">
        <f t="shared" si="147"/>
        <v/>
      </c>
      <c r="K931" s="21" t="str">
        <f t="shared" si="148"/>
        <v/>
      </c>
      <c r="L931" s="36" t="str">
        <f t="shared" si="149"/>
        <v/>
      </c>
    </row>
    <row r="932" spans="1:12" x14ac:dyDescent="0.3">
      <c r="A932" s="21" t="str">
        <f t="shared" si="140"/>
        <v/>
      </c>
      <c r="B932" s="21" t="str">
        <f t="shared" si="141"/>
        <v/>
      </c>
      <c r="C932" s="35" t="str">
        <f t="shared" si="142"/>
        <v/>
      </c>
      <c r="D932" s="21" t="str">
        <f>IF($A932="","",IF(COUNTIF(KEVList,$A932)&gt;0,"Y",IF(ISNUMBER(MATCH(UPPER(IFERROR(INDEX(ImpData,ROW()-1,MATCH(Map_KEV,ImpHdr,0))&amp;"","")),{"Y","YES","TRUE","1"},0)),"Y","N")))</f>
        <v/>
      </c>
      <c r="E932" s="21" t="str">
        <f>IF($A932="","",IF(ISNUMBER(MATCH(UPPER(IFERROR(INDEX(ImpData,ROW()-1,MATCH(Map_Expl,ImpHdr,0))&amp;"","")),{"Y","YES","TRUE","1"},0)),"Y","N"))</f>
        <v/>
      </c>
      <c r="F932" s="21" t="str">
        <f t="shared" si="143"/>
        <v/>
      </c>
      <c r="G932" s="21" t="str">
        <f t="shared" si="144"/>
        <v/>
      </c>
      <c r="H932" s="21" t="str">
        <f t="shared" si="145"/>
        <v/>
      </c>
      <c r="I932" s="25" t="str">
        <f t="shared" si="146"/>
        <v/>
      </c>
      <c r="J932" s="25" t="str">
        <f t="shared" si="147"/>
        <v/>
      </c>
      <c r="K932" s="21" t="str">
        <f t="shared" si="148"/>
        <v/>
      </c>
      <c r="L932" s="36" t="str">
        <f t="shared" si="149"/>
        <v/>
      </c>
    </row>
    <row r="933" spans="1:12" x14ac:dyDescent="0.3">
      <c r="A933" s="21" t="str">
        <f t="shared" si="140"/>
        <v/>
      </c>
      <c r="B933" s="21" t="str">
        <f t="shared" si="141"/>
        <v/>
      </c>
      <c r="C933" s="35" t="str">
        <f t="shared" si="142"/>
        <v/>
      </c>
      <c r="D933" s="21" t="str">
        <f>IF($A933="","",IF(COUNTIF(KEVList,$A933)&gt;0,"Y",IF(ISNUMBER(MATCH(UPPER(IFERROR(INDEX(ImpData,ROW()-1,MATCH(Map_KEV,ImpHdr,0))&amp;"","")),{"Y","YES","TRUE","1"},0)),"Y","N")))</f>
        <v/>
      </c>
      <c r="E933" s="21" t="str">
        <f>IF($A933="","",IF(ISNUMBER(MATCH(UPPER(IFERROR(INDEX(ImpData,ROW()-1,MATCH(Map_Expl,ImpHdr,0))&amp;"","")),{"Y","YES","TRUE","1"},0)),"Y","N"))</f>
        <v/>
      </c>
      <c r="F933" s="21" t="str">
        <f t="shared" si="143"/>
        <v/>
      </c>
      <c r="G933" s="21" t="str">
        <f t="shared" si="144"/>
        <v/>
      </c>
      <c r="H933" s="21" t="str">
        <f t="shared" si="145"/>
        <v/>
      </c>
      <c r="I933" s="25" t="str">
        <f t="shared" si="146"/>
        <v/>
      </c>
      <c r="J933" s="25" t="str">
        <f t="shared" si="147"/>
        <v/>
      </c>
      <c r="K933" s="21" t="str">
        <f t="shared" si="148"/>
        <v/>
      </c>
      <c r="L933" s="36" t="str">
        <f t="shared" si="149"/>
        <v/>
      </c>
    </row>
    <row r="934" spans="1:12" x14ac:dyDescent="0.3">
      <c r="A934" s="21" t="str">
        <f t="shared" si="140"/>
        <v/>
      </c>
      <c r="B934" s="21" t="str">
        <f t="shared" si="141"/>
        <v/>
      </c>
      <c r="C934" s="35" t="str">
        <f t="shared" si="142"/>
        <v/>
      </c>
      <c r="D934" s="21" t="str">
        <f>IF($A934="","",IF(COUNTIF(KEVList,$A934)&gt;0,"Y",IF(ISNUMBER(MATCH(UPPER(IFERROR(INDEX(ImpData,ROW()-1,MATCH(Map_KEV,ImpHdr,0))&amp;"","")),{"Y","YES","TRUE","1"},0)),"Y","N")))</f>
        <v/>
      </c>
      <c r="E934" s="21" t="str">
        <f>IF($A934="","",IF(ISNUMBER(MATCH(UPPER(IFERROR(INDEX(ImpData,ROW()-1,MATCH(Map_Expl,ImpHdr,0))&amp;"","")),{"Y","YES","TRUE","1"},0)),"Y","N"))</f>
        <v/>
      </c>
      <c r="F934" s="21" t="str">
        <f t="shared" si="143"/>
        <v/>
      </c>
      <c r="G934" s="21" t="str">
        <f t="shared" si="144"/>
        <v/>
      </c>
      <c r="H934" s="21" t="str">
        <f t="shared" si="145"/>
        <v/>
      </c>
      <c r="I934" s="25" t="str">
        <f t="shared" si="146"/>
        <v/>
      </c>
      <c r="J934" s="25" t="str">
        <f t="shared" si="147"/>
        <v/>
      </c>
      <c r="K934" s="21" t="str">
        <f t="shared" si="148"/>
        <v/>
      </c>
      <c r="L934" s="36" t="str">
        <f t="shared" si="149"/>
        <v/>
      </c>
    </row>
    <row r="935" spans="1:12" x14ac:dyDescent="0.3">
      <c r="A935" s="21" t="str">
        <f t="shared" si="140"/>
        <v/>
      </c>
      <c r="B935" s="21" t="str">
        <f t="shared" si="141"/>
        <v/>
      </c>
      <c r="C935" s="35" t="str">
        <f t="shared" si="142"/>
        <v/>
      </c>
      <c r="D935" s="21" t="str">
        <f>IF($A935="","",IF(COUNTIF(KEVList,$A935)&gt;0,"Y",IF(ISNUMBER(MATCH(UPPER(IFERROR(INDEX(ImpData,ROW()-1,MATCH(Map_KEV,ImpHdr,0))&amp;"","")),{"Y","YES","TRUE","1"},0)),"Y","N")))</f>
        <v/>
      </c>
      <c r="E935" s="21" t="str">
        <f>IF($A935="","",IF(ISNUMBER(MATCH(UPPER(IFERROR(INDEX(ImpData,ROW()-1,MATCH(Map_Expl,ImpHdr,0))&amp;"","")),{"Y","YES","TRUE","1"},0)),"Y","N"))</f>
        <v/>
      </c>
      <c r="F935" s="21" t="str">
        <f t="shared" si="143"/>
        <v/>
      </c>
      <c r="G935" s="21" t="str">
        <f t="shared" si="144"/>
        <v/>
      </c>
      <c r="H935" s="21" t="str">
        <f t="shared" si="145"/>
        <v/>
      </c>
      <c r="I935" s="25" t="str">
        <f t="shared" si="146"/>
        <v/>
      </c>
      <c r="J935" s="25" t="str">
        <f t="shared" si="147"/>
        <v/>
      </c>
      <c r="K935" s="21" t="str">
        <f t="shared" si="148"/>
        <v/>
      </c>
      <c r="L935" s="36" t="str">
        <f t="shared" si="149"/>
        <v/>
      </c>
    </row>
    <row r="936" spans="1:12" x14ac:dyDescent="0.3">
      <c r="A936" s="21" t="str">
        <f t="shared" si="140"/>
        <v/>
      </c>
      <c r="B936" s="21" t="str">
        <f t="shared" si="141"/>
        <v/>
      </c>
      <c r="C936" s="35" t="str">
        <f t="shared" si="142"/>
        <v/>
      </c>
      <c r="D936" s="21" t="str">
        <f>IF($A936="","",IF(COUNTIF(KEVList,$A936)&gt;0,"Y",IF(ISNUMBER(MATCH(UPPER(IFERROR(INDEX(ImpData,ROW()-1,MATCH(Map_KEV,ImpHdr,0))&amp;"","")),{"Y","YES","TRUE","1"},0)),"Y","N")))</f>
        <v/>
      </c>
      <c r="E936" s="21" t="str">
        <f>IF($A936="","",IF(ISNUMBER(MATCH(UPPER(IFERROR(INDEX(ImpData,ROW()-1,MATCH(Map_Expl,ImpHdr,0))&amp;"","")),{"Y","YES","TRUE","1"},0)),"Y","N"))</f>
        <v/>
      </c>
      <c r="F936" s="21" t="str">
        <f t="shared" si="143"/>
        <v/>
      </c>
      <c r="G936" s="21" t="str">
        <f t="shared" si="144"/>
        <v/>
      </c>
      <c r="H936" s="21" t="str">
        <f t="shared" si="145"/>
        <v/>
      </c>
      <c r="I936" s="25" t="str">
        <f t="shared" si="146"/>
        <v/>
      </c>
      <c r="J936" s="25" t="str">
        <f t="shared" si="147"/>
        <v/>
      </c>
      <c r="K936" s="21" t="str">
        <f t="shared" si="148"/>
        <v/>
      </c>
      <c r="L936" s="36" t="str">
        <f t="shared" si="149"/>
        <v/>
      </c>
    </row>
    <row r="937" spans="1:12" x14ac:dyDescent="0.3">
      <c r="A937" s="21" t="str">
        <f t="shared" si="140"/>
        <v/>
      </c>
      <c r="B937" s="21" t="str">
        <f t="shared" si="141"/>
        <v/>
      </c>
      <c r="C937" s="35" t="str">
        <f t="shared" si="142"/>
        <v/>
      </c>
      <c r="D937" s="21" t="str">
        <f>IF($A937="","",IF(COUNTIF(KEVList,$A937)&gt;0,"Y",IF(ISNUMBER(MATCH(UPPER(IFERROR(INDEX(ImpData,ROW()-1,MATCH(Map_KEV,ImpHdr,0))&amp;"","")),{"Y","YES","TRUE","1"},0)),"Y","N")))</f>
        <v/>
      </c>
      <c r="E937" s="21" t="str">
        <f>IF($A937="","",IF(ISNUMBER(MATCH(UPPER(IFERROR(INDEX(ImpData,ROW()-1,MATCH(Map_Expl,ImpHdr,0))&amp;"","")),{"Y","YES","TRUE","1"},0)),"Y","N"))</f>
        <v/>
      </c>
      <c r="F937" s="21" t="str">
        <f t="shared" si="143"/>
        <v/>
      </c>
      <c r="G937" s="21" t="str">
        <f t="shared" si="144"/>
        <v/>
      </c>
      <c r="H937" s="21" t="str">
        <f t="shared" si="145"/>
        <v/>
      </c>
      <c r="I937" s="25" t="str">
        <f t="shared" si="146"/>
        <v/>
      </c>
      <c r="J937" s="25" t="str">
        <f t="shared" si="147"/>
        <v/>
      </c>
      <c r="K937" s="21" t="str">
        <f t="shared" si="148"/>
        <v/>
      </c>
      <c r="L937" s="36" t="str">
        <f t="shared" si="149"/>
        <v/>
      </c>
    </row>
    <row r="938" spans="1:12" x14ac:dyDescent="0.3">
      <c r="A938" s="21" t="str">
        <f t="shared" si="140"/>
        <v/>
      </c>
      <c r="B938" s="21" t="str">
        <f t="shared" si="141"/>
        <v/>
      </c>
      <c r="C938" s="35" t="str">
        <f t="shared" si="142"/>
        <v/>
      </c>
      <c r="D938" s="21" t="str">
        <f>IF($A938="","",IF(COUNTIF(KEVList,$A938)&gt;0,"Y",IF(ISNUMBER(MATCH(UPPER(IFERROR(INDEX(ImpData,ROW()-1,MATCH(Map_KEV,ImpHdr,0))&amp;"","")),{"Y","YES","TRUE","1"},0)),"Y","N")))</f>
        <v/>
      </c>
      <c r="E938" s="21" t="str">
        <f>IF($A938="","",IF(ISNUMBER(MATCH(UPPER(IFERROR(INDEX(ImpData,ROW()-1,MATCH(Map_Expl,ImpHdr,0))&amp;"","")),{"Y","YES","TRUE","1"},0)),"Y","N"))</f>
        <v/>
      </c>
      <c r="F938" s="21" t="str">
        <f t="shared" si="143"/>
        <v/>
      </c>
      <c r="G938" s="21" t="str">
        <f t="shared" si="144"/>
        <v/>
      </c>
      <c r="H938" s="21" t="str">
        <f t="shared" si="145"/>
        <v/>
      </c>
      <c r="I938" s="25" t="str">
        <f t="shared" si="146"/>
        <v/>
      </c>
      <c r="J938" s="25" t="str">
        <f t="shared" si="147"/>
        <v/>
      </c>
      <c r="K938" s="21" t="str">
        <f t="shared" si="148"/>
        <v/>
      </c>
      <c r="L938" s="36" t="str">
        <f t="shared" si="149"/>
        <v/>
      </c>
    </row>
    <row r="939" spans="1:12" x14ac:dyDescent="0.3">
      <c r="A939" s="21" t="str">
        <f t="shared" si="140"/>
        <v/>
      </c>
      <c r="B939" s="21" t="str">
        <f t="shared" si="141"/>
        <v/>
      </c>
      <c r="C939" s="35" t="str">
        <f t="shared" si="142"/>
        <v/>
      </c>
      <c r="D939" s="21" t="str">
        <f>IF($A939="","",IF(COUNTIF(KEVList,$A939)&gt;0,"Y",IF(ISNUMBER(MATCH(UPPER(IFERROR(INDEX(ImpData,ROW()-1,MATCH(Map_KEV,ImpHdr,0))&amp;"","")),{"Y","YES","TRUE","1"},0)),"Y","N")))</f>
        <v/>
      </c>
      <c r="E939" s="21" t="str">
        <f>IF($A939="","",IF(ISNUMBER(MATCH(UPPER(IFERROR(INDEX(ImpData,ROW()-1,MATCH(Map_Expl,ImpHdr,0))&amp;"","")),{"Y","YES","TRUE","1"},0)),"Y","N"))</f>
        <v/>
      </c>
      <c r="F939" s="21" t="str">
        <f t="shared" si="143"/>
        <v/>
      </c>
      <c r="G939" s="21" t="str">
        <f t="shared" si="144"/>
        <v/>
      </c>
      <c r="H939" s="21" t="str">
        <f t="shared" si="145"/>
        <v/>
      </c>
      <c r="I939" s="25" t="str">
        <f t="shared" si="146"/>
        <v/>
      </c>
      <c r="J939" s="25" t="str">
        <f t="shared" si="147"/>
        <v/>
      </c>
      <c r="K939" s="21" t="str">
        <f t="shared" si="148"/>
        <v/>
      </c>
      <c r="L939" s="36" t="str">
        <f t="shared" si="149"/>
        <v/>
      </c>
    </row>
    <row r="940" spans="1:12" x14ac:dyDescent="0.3">
      <c r="A940" s="21" t="str">
        <f t="shared" si="140"/>
        <v/>
      </c>
      <c r="B940" s="21" t="str">
        <f t="shared" si="141"/>
        <v/>
      </c>
      <c r="C940" s="35" t="str">
        <f t="shared" si="142"/>
        <v/>
      </c>
      <c r="D940" s="21" t="str">
        <f>IF($A940="","",IF(COUNTIF(KEVList,$A940)&gt;0,"Y",IF(ISNUMBER(MATCH(UPPER(IFERROR(INDEX(ImpData,ROW()-1,MATCH(Map_KEV,ImpHdr,0))&amp;"","")),{"Y","YES","TRUE","1"},0)),"Y","N")))</f>
        <v/>
      </c>
      <c r="E940" s="21" t="str">
        <f>IF($A940="","",IF(ISNUMBER(MATCH(UPPER(IFERROR(INDEX(ImpData,ROW()-1,MATCH(Map_Expl,ImpHdr,0))&amp;"","")),{"Y","YES","TRUE","1"},0)),"Y","N"))</f>
        <v/>
      </c>
      <c r="F940" s="21" t="str">
        <f t="shared" si="143"/>
        <v/>
      </c>
      <c r="G940" s="21" t="str">
        <f t="shared" si="144"/>
        <v/>
      </c>
      <c r="H940" s="21" t="str">
        <f t="shared" si="145"/>
        <v/>
      </c>
      <c r="I940" s="25" t="str">
        <f t="shared" si="146"/>
        <v/>
      </c>
      <c r="J940" s="25" t="str">
        <f t="shared" si="147"/>
        <v/>
      </c>
      <c r="K940" s="21" t="str">
        <f t="shared" si="148"/>
        <v/>
      </c>
      <c r="L940" s="36" t="str">
        <f t="shared" si="149"/>
        <v/>
      </c>
    </row>
    <row r="941" spans="1:12" x14ac:dyDescent="0.3">
      <c r="A941" s="21" t="str">
        <f t="shared" si="140"/>
        <v/>
      </c>
      <c r="B941" s="21" t="str">
        <f t="shared" si="141"/>
        <v/>
      </c>
      <c r="C941" s="35" t="str">
        <f t="shared" si="142"/>
        <v/>
      </c>
      <c r="D941" s="21" t="str">
        <f>IF($A941="","",IF(COUNTIF(KEVList,$A941)&gt;0,"Y",IF(ISNUMBER(MATCH(UPPER(IFERROR(INDEX(ImpData,ROW()-1,MATCH(Map_KEV,ImpHdr,0))&amp;"","")),{"Y","YES","TRUE","1"},0)),"Y","N")))</f>
        <v/>
      </c>
      <c r="E941" s="21" t="str">
        <f>IF($A941="","",IF(ISNUMBER(MATCH(UPPER(IFERROR(INDEX(ImpData,ROW()-1,MATCH(Map_Expl,ImpHdr,0))&amp;"","")),{"Y","YES","TRUE","1"},0)),"Y","N"))</f>
        <v/>
      </c>
      <c r="F941" s="21" t="str">
        <f t="shared" si="143"/>
        <v/>
      </c>
      <c r="G941" s="21" t="str">
        <f t="shared" si="144"/>
        <v/>
      </c>
      <c r="H941" s="21" t="str">
        <f t="shared" si="145"/>
        <v/>
      </c>
      <c r="I941" s="25" t="str">
        <f t="shared" si="146"/>
        <v/>
      </c>
      <c r="J941" s="25" t="str">
        <f t="shared" si="147"/>
        <v/>
      </c>
      <c r="K941" s="21" t="str">
        <f t="shared" si="148"/>
        <v/>
      </c>
      <c r="L941" s="36" t="str">
        <f t="shared" si="149"/>
        <v/>
      </c>
    </row>
    <row r="942" spans="1:12" x14ac:dyDescent="0.3">
      <c r="A942" s="21" t="str">
        <f t="shared" si="140"/>
        <v/>
      </c>
      <c r="B942" s="21" t="str">
        <f t="shared" si="141"/>
        <v/>
      </c>
      <c r="C942" s="35" t="str">
        <f t="shared" si="142"/>
        <v/>
      </c>
      <c r="D942" s="21" t="str">
        <f>IF($A942="","",IF(COUNTIF(KEVList,$A942)&gt;0,"Y",IF(ISNUMBER(MATCH(UPPER(IFERROR(INDEX(ImpData,ROW()-1,MATCH(Map_KEV,ImpHdr,0))&amp;"","")),{"Y","YES","TRUE","1"},0)),"Y","N")))</f>
        <v/>
      </c>
      <c r="E942" s="21" t="str">
        <f>IF($A942="","",IF(ISNUMBER(MATCH(UPPER(IFERROR(INDEX(ImpData,ROW()-1,MATCH(Map_Expl,ImpHdr,0))&amp;"","")),{"Y","YES","TRUE","1"},0)),"Y","N"))</f>
        <v/>
      </c>
      <c r="F942" s="21" t="str">
        <f t="shared" si="143"/>
        <v/>
      </c>
      <c r="G942" s="21" t="str">
        <f t="shared" si="144"/>
        <v/>
      </c>
      <c r="H942" s="21" t="str">
        <f t="shared" si="145"/>
        <v/>
      </c>
      <c r="I942" s="25" t="str">
        <f t="shared" si="146"/>
        <v/>
      </c>
      <c r="J942" s="25" t="str">
        <f t="shared" si="147"/>
        <v/>
      </c>
      <c r="K942" s="21" t="str">
        <f t="shared" si="148"/>
        <v/>
      </c>
      <c r="L942" s="36" t="str">
        <f t="shared" si="149"/>
        <v/>
      </c>
    </row>
    <row r="943" spans="1:12" x14ac:dyDescent="0.3">
      <c r="A943" s="21" t="str">
        <f t="shared" si="140"/>
        <v/>
      </c>
      <c r="B943" s="21" t="str">
        <f t="shared" si="141"/>
        <v/>
      </c>
      <c r="C943" s="35" t="str">
        <f t="shared" si="142"/>
        <v/>
      </c>
      <c r="D943" s="21" t="str">
        <f>IF($A943="","",IF(COUNTIF(KEVList,$A943)&gt;0,"Y",IF(ISNUMBER(MATCH(UPPER(IFERROR(INDEX(ImpData,ROW()-1,MATCH(Map_KEV,ImpHdr,0))&amp;"","")),{"Y","YES","TRUE","1"},0)),"Y","N")))</f>
        <v/>
      </c>
      <c r="E943" s="21" t="str">
        <f>IF($A943="","",IF(ISNUMBER(MATCH(UPPER(IFERROR(INDEX(ImpData,ROW()-1,MATCH(Map_Expl,ImpHdr,0))&amp;"","")),{"Y","YES","TRUE","1"},0)),"Y","N"))</f>
        <v/>
      </c>
      <c r="F943" s="21" t="str">
        <f t="shared" si="143"/>
        <v/>
      </c>
      <c r="G943" s="21" t="str">
        <f t="shared" si="144"/>
        <v/>
      </c>
      <c r="H943" s="21" t="str">
        <f t="shared" si="145"/>
        <v/>
      </c>
      <c r="I943" s="25" t="str">
        <f t="shared" si="146"/>
        <v/>
      </c>
      <c r="J943" s="25" t="str">
        <f t="shared" si="147"/>
        <v/>
      </c>
      <c r="K943" s="21" t="str">
        <f t="shared" si="148"/>
        <v/>
      </c>
      <c r="L943" s="36" t="str">
        <f t="shared" si="149"/>
        <v/>
      </c>
    </row>
    <row r="944" spans="1:12" x14ac:dyDescent="0.3">
      <c r="A944" s="21" t="str">
        <f t="shared" si="140"/>
        <v/>
      </c>
      <c r="B944" s="21" t="str">
        <f t="shared" si="141"/>
        <v/>
      </c>
      <c r="C944" s="35" t="str">
        <f t="shared" si="142"/>
        <v/>
      </c>
      <c r="D944" s="21" t="str">
        <f>IF($A944="","",IF(COUNTIF(KEVList,$A944)&gt;0,"Y",IF(ISNUMBER(MATCH(UPPER(IFERROR(INDEX(ImpData,ROW()-1,MATCH(Map_KEV,ImpHdr,0))&amp;"","")),{"Y","YES","TRUE","1"},0)),"Y","N")))</f>
        <v/>
      </c>
      <c r="E944" s="21" t="str">
        <f>IF($A944="","",IF(ISNUMBER(MATCH(UPPER(IFERROR(INDEX(ImpData,ROW()-1,MATCH(Map_Expl,ImpHdr,0))&amp;"","")),{"Y","YES","TRUE","1"},0)),"Y","N"))</f>
        <v/>
      </c>
      <c r="F944" s="21" t="str">
        <f t="shared" si="143"/>
        <v/>
      </c>
      <c r="G944" s="21" t="str">
        <f t="shared" si="144"/>
        <v/>
      </c>
      <c r="H944" s="21" t="str">
        <f t="shared" si="145"/>
        <v/>
      </c>
      <c r="I944" s="25" t="str">
        <f t="shared" si="146"/>
        <v/>
      </c>
      <c r="J944" s="25" t="str">
        <f t="shared" si="147"/>
        <v/>
      </c>
      <c r="K944" s="21" t="str">
        <f t="shared" si="148"/>
        <v/>
      </c>
      <c r="L944" s="36" t="str">
        <f t="shared" si="149"/>
        <v/>
      </c>
    </row>
    <row r="945" spans="1:12" x14ac:dyDescent="0.3">
      <c r="A945" s="21" t="str">
        <f t="shared" si="140"/>
        <v/>
      </c>
      <c r="B945" s="21" t="str">
        <f t="shared" si="141"/>
        <v/>
      </c>
      <c r="C945" s="35" t="str">
        <f t="shared" si="142"/>
        <v/>
      </c>
      <c r="D945" s="21" t="str">
        <f>IF($A945="","",IF(COUNTIF(KEVList,$A945)&gt;0,"Y",IF(ISNUMBER(MATCH(UPPER(IFERROR(INDEX(ImpData,ROW()-1,MATCH(Map_KEV,ImpHdr,0))&amp;"","")),{"Y","YES","TRUE","1"},0)),"Y","N")))</f>
        <v/>
      </c>
      <c r="E945" s="21" t="str">
        <f>IF($A945="","",IF(ISNUMBER(MATCH(UPPER(IFERROR(INDEX(ImpData,ROW()-1,MATCH(Map_Expl,ImpHdr,0))&amp;"","")),{"Y","YES","TRUE","1"},0)),"Y","N"))</f>
        <v/>
      </c>
      <c r="F945" s="21" t="str">
        <f t="shared" si="143"/>
        <v/>
      </c>
      <c r="G945" s="21" t="str">
        <f t="shared" si="144"/>
        <v/>
      </c>
      <c r="H945" s="21" t="str">
        <f t="shared" si="145"/>
        <v/>
      </c>
      <c r="I945" s="25" t="str">
        <f t="shared" si="146"/>
        <v/>
      </c>
      <c r="J945" s="25" t="str">
        <f t="shared" si="147"/>
        <v/>
      </c>
      <c r="K945" s="21" t="str">
        <f t="shared" si="148"/>
        <v/>
      </c>
      <c r="L945" s="36" t="str">
        <f t="shared" si="149"/>
        <v/>
      </c>
    </row>
    <row r="946" spans="1:12" x14ac:dyDescent="0.3">
      <c r="A946" s="21" t="str">
        <f t="shared" si="140"/>
        <v/>
      </c>
      <c r="B946" s="21" t="str">
        <f t="shared" si="141"/>
        <v/>
      </c>
      <c r="C946" s="35" t="str">
        <f t="shared" si="142"/>
        <v/>
      </c>
      <c r="D946" s="21" t="str">
        <f>IF($A946="","",IF(COUNTIF(KEVList,$A946)&gt;0,"Y",IF(ISNUMBER(MATCH(UPPER(IFERROR(INDEX(ImpData,ROW()-1,MATCH(Map_KEV,ImpHdr,0))&amp;"","")),{"Y","YES","TRUE","1"},0)),"Y","N")))</f>
        <v/>
      </c>
      <c r="E946" s="21" t="str">
        <f>IF($A946="","",IF(ISNUMBER(MATCH(UPPER(IFERROR(INDEX(ImpData,ROW()-1,MATCH(Map_Expl,ImpHdr,0))&amp;"","")),{"Y","YES","TRUE","1"},0)),"Y","N"))</f>
        <v/>
      </c>
      <c r="F946" s="21" t="str">
        <f t="shared" si="143"/>
        <v/>
      </c>
      <c r="G946" s="21" t="str">
        <f t="shared" si="144"/>
        <v/>
      </c>
      <c r="H946" s="21" t="str">
        <f t="shared" si="145"/>
        <v/>
      </c>
      <c r="I946" s="25" t="str">
        <f t="shared" si="146"/>
        <v/>
      </c>
      <c r="J946" s="25" t="str">
        <f t="shared" si="147"/>
        <v/>
      </c>
      <c r="K946" s="21" t="str">
        <f t="shared" si="148"/>
        <v/>
      </c>
      <c r="L946" s="36" t="str">
        <f t="shared" si="149"/>
        <v/>
      </c>
    </row>
    <row r="947" spans="1:12" x14ac:dyDescent="0.3">
      <c r="A947" s="21" t="str">
        <f t="shared" si="140"/>
        <v/>
      </c>
      <c r="B947" s="21" t="str">
        <f t="shared" si="141"/>
        <v/>
      </c>
      <c r="C947" s="35" t="str">
        <f t="shared" si="142"/>
        <v/>
      </c>
      <c r="D947" s="21" t="str">
        <f>IF($A947="","",IF(COUNTIF(KEVList,$A947)&gt;0,"Y",IF(ISNUMBER(MATCH(UPPER(IFERROR(INDEX(ImpData,ROW()-1,MATCH(Map_KEV,ImpHdr,0))&amp;"","")),{"Y","YES","TRUE","1"},0)),"Y","N")))</f>
        <v/>
      </c>
      <c r="E947" s="21" t="str">
        <f>IF($A947="","",IF(ISNUMBER(MATCH(UPPER(IFERROR(INDEX(ImpData,ROW()-1,MATCH(Map_Expl,ImpHdr,0))&amp;"","")),{"Y","YES","TRUE","1"},0)),"Y","N"))</f>
        <v/>
      </c>
      <c r="F947" s="21" t="str">
        <f t="shared" si="143"/>
        <v/>
      </c>
      <c r="G947" s="21" t="str">
        <f t="shared" si="144"/>
        <v/>
      </c>
      <c r="H947" s="21" t="str">
        <f t="shared" si="145"/>
        <v/>
      </c>
      <c r="I947" s="25" t="str">
        <f t="shared" si="146"/>
        <v/>
      </c>
      <c r="J947" s="25" t="str">
        <f t="shared" si="147"/>
        <v/>
      </c>
      <c r="K947" s="21" t="str">
        <f t="shared" si="148"/>
        <v/>
      </c>
      <c r="L947" s="36" t="str">
        <f t="shared" si="149"/>
        <v/>
      </c>
    </row>
    <row r="948" spans="1:12" x14ac:dyDescent="0.3">
      <c r="A948" s="21" t="str">
        <f t="shared" si="140"/>
        <v/>
      </c>
      <c r="B948" s="21" t="str">
        <f t="shared" si="141"/>
        <v/>
      </c>
      <c r="C948" s="35" t="str">
        <f t="shared" si="142"/>
        <v/>
      </c>
      <c r="D948" s="21" t="str">
        <f>IF($A948="","",IF(COUNTIF(KEVList,$A948)&gt;0,"Y",IF(ISNUMBER(MATCH(UPPER(IFERROR(INDEX(ImpData,ROW()-1,MATCH(Map_KEV,ImpHdr,0))&amp;"","")),{"Y","YES","TRUE","1"},0)),"Y","N")))</f>
        <v/>
      </c>
      <c r="E948" s="21" t="str">
        <f>IF($A948="","",IF(ISNUMBER(MATCH(UPPER(IFERROR(INDEX(ImpData,ROW()-1,MATCH(Map_Expl,ImpHdr,0))&amp;"","")),{"Y","YES","TRUE","1"},0)),"Y","N"))</f>
        <v/>
      </c>
      <c r="F948" s="21" t="str">
        <f t="shared" si="143"/>
        <v/>
      </c>
      <c r="G948" s="21" t="str">
        <f t="shared" si="144"/>
        <v/>
      </c>
      <c r="H948" s="21" t="str">
        <f t="shared" si="145"/>
        <v/>
      </c>
      <c r="I948" s="25" t="str">
        <f t="shared" si="146"/>
        <v/>
      </c>
      <c r="J948" s="25" t="str">
        <f t="shared" si="147"/>
        <v/>
      </c>
      <c r="K948" s="21" t="str">
        <f t="shared" si="148"/>
        <v/>
      </c>
      <c r="L948" s="36" t="str">
        <f t="shared" si="149"/>
        <v/>
      </c>
    </row>
    <row r="949" spans="1:12" x14ac:dyDescent="0.3">
      <c r="A949" s="21" t="str">
        <f t="shared" si="140"/>
        <v/>
      </c>
      <c r="B949" s="21" t="str">
        <f t="shared" si="141"/>
        <v/>
      </c>
      <c r="C949" s="35" t="str">
        <f t="shared" si="142"/>
        <v/>
      </c>
      <c r="D949" s="21" t="str">
        <f>IF($A949="","",IF(COUNTIF(KEVList,$A949)&gt;0,"Y",IF(ISNUMBER(MATCH(UPPER(IFERROR(INDEX(ImpData,ROW()-1,MATCH(Map_KEV,ImpHdr,0))&amp;"","")),{"Y","YES","TRUE","1"},0)),"Y","N")))</f>
        <v/>
      </c>
      <c r="E949" s="21" t="str">
        <f>IF($A949="","",IF(ISNUMBER(MATCH(UPPER(IFERROR(INDEX(ImpData,ROW()-1,MATCH(Map_Expl,ImpHdr,0))&amp;"","")),{"Y","YES","TRUE","1"},0)),"Y","N"))</f>
        <v/>
      </c>
      <c r="F949" s="21" t="str">
        <f t="shared" si="143"/>
        <v/>
      </c>
      <c r="G949" s="21" t="str">
        <f t="shared" si="144"/>
        <v/>
      </c>
      <c r="H949" s="21" t="str">
        <f t="shared" si="145"/>
        <v/>
      </c>
      <c r="I949" s="25" t="str">
        <f t="shared" si="146"/>
        <v/>
      </c>
      <c r="J949" s="25" t="str">
        <f t="shared" si="147"/>
        <v/>
      </c>
      <c r="K949" s="21" t="str">
        <f t="shared" si="148"/>
        <v/>
      </c>
      <c r="L949" s="36" t="str">
        <f t="shared" si="149"/>
        <v/>
      </c>
    </row>
    <row r="950" spans="1:12" x14ac:dyDescent="0.3">
      <c r="A950" s="21" t="str">
        <f t="shared" si="140"/>
        <v/>
      </c>
      <c r="B950" s="21" t="str">
        <f t="shared" si="141"/>
        <v/>
      </c>
      <c r="C950" s="35" t="str">
        <f t="shared" si="142"/>
        <v/>
      </c>
      <c r="D950" s="21" t="str">
        <f>IF($A950="","",IF(COUNTIF(KEVList,$A950)&gt;0,"Y",IF(ISNUMBER(MATCH(UPPER(IFERROR(INDEX(ImpData,ROW()-1,MATCH(Map_KEV,ImpHdr,0))&amp;"","")),{"Y","YES","TRUE","1"},0)),"Y","N")))</f>
        <v/>
      </c>
      <c r="E950" s="21" t="str">
        <f>IF($A950="","",IF(ISNUMBER(MATCH(UPPER(IFERROR(INDEX(ImpData,ROW()-1,MATCH(Map_Expl,ImpHdr,0))&amp;"","")),{"Y","YES","TRUE","1"},0)),"Y","N"))</f>
        <v/>
      </c>
      <c r="F950" s="21" t="str">
        <f t="shared" si="143"/>
        <v/>
      </c>
      <c r="G950" s="21" t="str">
        <f t="shared" si="144"/>
        <v/>
      </c>
      <c r="H950" s="21" t="str">
        <f t="shared" si="145"/>
        <v/>
      </c>
      <c r="I950" s="25" t="str">
        <f t="shared" si="146"/>
        <v/>
      </c>
      <c r="J950" s="25" t="str">
        <f t="shared" si="147"/>
        <v/>
      </c>
      <c r="K950" s="21" t="str">
        <f t="shared" si="148"/>
        <v/>
      </c>
      <c r="L950" s="36" t="str">
        <f t="shared" si="149"/>
        <v/>
      </c>
    </row>
    <row r="951" spans="1:12" x14ac:dyDescent="0.3">
      <c r="A951" s="21" t="str">
        <f t="shared" si="140"/>
        <v/>
      </c>
      <c r="B951" s="21" t="str">
        <f t="shared" si="141"/>
        <v/>
      </c>
      <c r="C951" s="35" t="str">
        <f t="shared" si="142"/>
        <v/>
      </c>
      <c r="D951" s="21" t="str">
        <f>IF($A951="","",IF(COUNTIF(KEVList,$A951)&gt;0,"Y",IF(ISNUMBER(MATCH(UPPER(IFERROR(INDEX(ImpData,ROW()-1,MATCH(Map_KEV,ImpHdr,0))&amp;"","")),{"Y","YES","TRUE","1"},0)),"Y","N")))</f>
        <v/>
      </c>
      <c r="E951" s="21" t="str">
        <f>IF($A951="","",IF(ISNUMBER(MATCH(UPPER(IFERROR(INDEX(ImpData,ROW()-1,MATCH(Map_Expl,ImpHdr,0))&amp;"","")),{"Y","YES","TRUE","1"},0)),"Y","N"))</f>
        <v/>
      </c>
      <c r="F951" s="21" t="str">
        <f t="shared" si="143"/>
        <v/>
      </c>
      <c r="G951" s="21" t="str">
        <f t="shared" si="144"/>
        <v/>
      </c>
      <c r="H951" s="21" t="str">
        <f t="shared" si="145"/>
        <v/>
      </c>
      <c r="I951" s="25" t="str">
        <f t="shared" si="146"/>
        <v/>
      </c>
      <c r="J951" s="25" t="str">
        <f t="shared" si="147"/>
        <v/>
      </c>
      <c r="K951" s="21" t="str">
        <f t="shared" si="148"/>
        <v/>
      </c>
      <c r="L951" s="36" t="str">
        <f t="shared" si="149"/>
        <v/>
      </c>
    </row>
    <row r="952" spans="1:12" x14ac:dyDescent="0.3">
      <c r="A952" s="21" t="str">
        <f t="shared" si="140"/>
        <v/>
      </c>
      <c r="B952" s="21" t="str">
        <f t="shared" si="141"/>
        <v/>
      </c>
      <c r="C952" s="35" t="str">
        <f t="shared" si="142"/>
        <v/>
      </c>
      <c r="D952" s="21" t="str">
        <f>IF($A952="","",IF(COUNTIF(KEVList,$A952)&gt;0,"Y",IF(ISNUMBER(MATCH(UPPER(IFERROR(INDEX(ImpData,ROW()-1,MATCH(Map_KEV,ImpHdr,0))&amp;"","")),{"Y","YES","TRUE","1"},0)),"Y","N")))</f>
        <v/>
      </c>
      <c r="E952" s="21" t="str">
        <f>IF($A952="","",IF(ISNUMBER(MATCH(UPPER(IFERROR(INDEX(ImpData,ROW()-1,MATCH(Map_Expl,ImpHdr,0))&amp;"","")),{"Y","YES","TRUE","1"},0)),"Y","N"))</f>
        <v/>
      </c>
      <c r="F952" s="21" t="str">
        <f t="shared" si="143"/>
        <v/>
      </c>
      <c r="G952" s="21" t="str">
        <f t="shared" si="144"/>
        <v/>
      </c>
      <c r="H952" s="21" t="str">
        <f t="shared" si="145"/>
        <v/>
      </c>
      <c r="I952" s="25" t="str">
        <f t="shared" si="146"/>
        <v/>
      </c>
      <c r="J952" s="25" t="str">
        <f t="shared" si="147"/>
        <v/>
      </c>
      <c r="K952" s="21" t="str">
        <f t="shared" si="148"/>
        <v/>
      </c>
      <c r="L952" s="36" t="str">
        <f t="shared" si="149"/>
        <v/>
      </c>
    </row>
    <row r="953" spans="1:12" x14ac:dyDescent="0.3">
      <c r="A953" s="21" t="str">
        <f t="shared" si="140"/>
        <v/>
      </c>
      <c r="B953" s="21" t="str">
        <f t="shared" si="141"/>
        <v/>
      </c>
      <c r="C953" s="35" t="str">
        <f t="shared" si="142"/>
        <v/>
      </c>
      <c r="D953" s="21" t="str">
        <f>IF($A953="","",IF(COUNTIF(KEVList,$A953)&gt;0,"Y",IF(ISNUMBER(MATCH(UPPER(IFERROR(INDEX(ImpData,ROW()-1,MATCH(Map_KEV,ImpHdr,0))&amp;"","")),{"Y","YES","TRUE","1"},0)),"Y","N")))</f>
        <v/>
      </c>
      <c r="E953" s="21" t="str">
        <f>IF($A953="","",IF(ISNUMBER(MATCH(UPPER(IFERROR(INDEX(ImpData,ROW()-1,MATCH(Map_Expl,ImpHdr,0))&amp;"","")),{"Y","YES","TRUE","1"},0)),"Y","N"))</f>
        <v/>
      </c>
      <c r="F953" s="21" t="str">
        <f t="shared" si="143"/>
        <v/>
      </c>
      <c r="G953" s="21" t="str">
        <f t="shared" si="144"/>
        <v/>
      </c>
      <c r="H953" s="21" t="str">
        <f t="shared" si="145"/>
        <v/>
      </c>
      <c r="I953" s="25" t="str">
        <f t="shared" si="146"/>
        <v/>
      </c>
      <c r="J953" s="25" t="str">
        <f t="shared" si="147"/>
        <v/>
      </c>
      <c r="K953" s="21" t="str">
        <f t="shared" si="148"/>
        <v/>
      </c>
      <c r="L953" s="36" t="str">
        <f t="shared" si="149"/>
        <v/>
      </c>
    </row>
    <row r="954" spans="1:12" x14ac:dyDescent="0.3">
      <c r="A954" s="21" t="str">
        <f t="shared" si="140"/>
        <v/>
      </c>
      <c r="B954" s="21" t="str">
        <f t="shared" si="141"/>
        <v/>
      </c>
      <c r="C954" s="35" t="str">
        <f t="shared" si="142"/>
        <v/>
      </c>
      <c r="D954" s="21" t="str">
        <f>IF($A954="","",IF(COUNTIF(KEVList,$A954)&gt;0,"Y",IF(ISNUMBER(MATCH(UPPER(IFERROR(INDEX(ImpData,ROW()-1,MATCH(Map_KEV,ImpHdr,0))&amp;"","")),{"Y","YES","TRUE","1"},0)),"Y","N")))</f>
        <v/>
      </c>
      <c r="E954" s="21" t="str">
        <f>IF($A954="","",IF(ISNUMBER(MATCH(UPPER(IFERROR(INDEX(ImpData,ROW()-1,MATCH(Map_Expl,ImpHdr,0))&amp;"","")),{"Y","YES","TRUE","1"},0)),"Y","N"))</f>
        <v/>
      </c>
      <c r="F954" s="21" t="str">
        <f t="shared" si="143"/>
        <v/>
      </c>
      <c r="G954" s="21" t="str">
        <f t="shared" si="144"/>
        <v/>
      </c>
      <c r="H954" s="21" t="str">
        <f t="shared" si="145"/>
        <v/>
      </c>
      <c r="I954" s="25" t="str">
        <f t="shared" si="146"/>
        <v/>
      </c>
      <c r="J954" s="25" t="str">
        <f t="shared" si="147"/>
        <v/>
      </c>
      <c r="K954" s="21" t="str">
        <f t="shared" si="148"/>
        <v/>
      </c>
      <c r="L954" s="36" t="str">
        <f t="shared" si="149"/>
        <v/>
      </c>
    </row>
    <row r="955" spans="1:12" x14ac:dyDescent="0.3">
      <c r="A955" s="21" t="str">
        <f t="shared" si="140"/>
        <v/>
      </c>
      <c r="B955" s="21" t="str">
        <f t="shared" si="141"/>
        <v/>
      </c>
      <c r="C955" s="35" t="str">
        <f t="shared" si="142"/>
        <v/>
      </c>
      <c r="D955" s="21" t="str">
        <f>IF($A955="","",IF(COUNTIF(KEVList,$A955)&gt;0,"Y",IF(ISNUMBER(MATCH(UPPER(IFERROR(INDEX(ImpData,ROW()-1,MATCH(Map_KEV,ImpHdr,0))&amp;"","")),{"Y","YES","TRUE","1"},0)),"Y","N")))</f>
        <v/>
      </c>
      <c r="E955" s="21" t="str">
        <f>IF($A955="","",IF(ISNUMBER(MATCH(UPPER(IFERROR(INDEX(ImpData,ROW()-1,MATCH(Map_Expl,ImpHdr,0))&amp;"","")),{"Y","YES","TRUE","1"},0)),"Y","N"))</f>
        <v/>
      </c>
      <c r="F955" s="21" t="str">
        <f t="shared" si="143"/>
        <v/>
      </c>
      <c r="G955" s="21" t="str">
        <f t="shared" si="144"/>
        <v/>
      </c>
      <c r="H955" s="21" t="str">
        <f t="shared" si="145"/>
        <v/>
      </c>
      <c r="I955" s="25" t="str">
        <f t="shared" si="146"/>
        <v/>
      </c>
      <c r="J955" s="25" t="str">
        <f t="shared" si="147"/>
        <v/>
      </c>
      <c r="K955" s="21" t="str">
        <f t="shared" si="148"/>
        <v/>
      </c>
      <c r="L955" s="36" t="str">
        <f t="shared" si="149"/>
        <v/>
      </c>
    </row>
    <row r="956" spans="1:12" x14ac:dyDescent="0.3">
      <c r="A956" s="21" t="str">
        <f t="shared" si="140"/>
        <v/>
      </c>
      <c r="B956" s="21" t="str">
        <f t="shared" si="141"/>
        <v/>
      </c>
      <c r="C956" s="35" t="str">
        <f t="shared" si="142"/>
        <v/>
      </c>
      <c r="D956" s="21" t="str">
        <f>IF($A956="","",IF(COUNTIF(KEVList,$A956)&gt;0,"Y",IF(ISNUMBER(MATCH(UPPER(IFERROR(INDEX(ImpData,ROW()-1,MATCH(Map_KEV,ImpHdr,0))&amp;"","")),{"Y","YES","TRUE","1"},0)),"Y","N")))</f>
        <v/>
      </c>
      <c r="E956" s="21" t="str">
        <f>IF($A956="","",IF(ISNUMBER(MATCH(UPPER(IFERROR(INDEX(ImpData,ROW()-1,MATCH(Map_Expl,ImpHdr,0))&amp;"","")),{"Y","YES","TRUE","1"},0)),"Y","N"))</f>
        <v/>
      </c>
      <c r="F956" s="21" t="str">
        <f t="shared" si="143"/>
        <v/>
      </c>
      <c r="G956" s="21" t="str">
        <f t="shared" si="144"/>
        <v/>
      </c>
      <c r="H956" s="21" t="str">
        <f t="shared" si="145"/>
        <v/>
      </c>
      <c r="I956" s="25" t="str">
        <f t="shared" si="146"/>
        <v/>
      </c>
      <c r="J956" s="25" t="str">
        <f t="shared" si="147"/>
        <v/>
      </c>
      <c r="K956" s="21" t="str">
        <f t="shared" si="148"/>
        <v/>
      </c>
      <c r="L956" s="36" t="str">
        <f t="shared" si="149"/>
        <v/>
      </c>
    </row>
    <row r="957" spans="1:12" x14ac:dyDescent="0.3">
      <c r="A957" s="21" t="str">
        <f t="shared" si="140"/>
        <v/>
      </c>
      <c r="B957" s="21" t="str">
        <f t="shared" si="141"/>
        <v/>
      </c>
      <c r="C957" s="35" t="str">
        <f t="shared" si="142"/>
        <v/>
      </c>
      <c r="D957" s="21" t="str">
        <f>IF($A957="","",IF(COUNTIF(KEVList,$A957)&gt;0,"Y",IF(ISNUMBER(MATCH(UPPER(IFERROR(INDEX(ImpData,ROW()-1,MATCH(Map_KEV,ImpHdr,0))&amp;"","")),{"Y","YES","TRUE","1"},0)),"Y","N")))</f>
        <v/>
      </c>
      <c r="E957" s="21" t="str">
        <f>IF($A957="","",IF(ISNUMBER(MATCH(UPPER(IFERROR(INDEX(ImpData,ROW()-1,MATCH(Map_Expl,ImpHdr,0))&amp;"","")),{"Y","YES","TRUE","1"},0)),"Y","N"))</f>
        <v/>
      </c>
      <c r="F957" s="21" t="str">
        <f t="shared" si="143"/>
        <v/>
      </c>
      <c r="G957" s="21" t="str">
        <f t="shared" si="144"/>
        <v/>
      </c>
      <c r="H957" s="21" t="str">
        <f t="shared" si="145"/>
        <v/>
      </c>
      <c r="I957" s="25" t="str">
        <f t="shared" si="146"/>
        <v/>
      </c>
      <c r="J957" s="25" t="str">
        <f t="shared" si="147"/>
        <v/>
      </c>
      <c r="K957" s="21" t="str">
        <f t="shared" si="148"/>
        <v/>
      </c>
      <c r="L957" s="36" t="str">
        <f t="shared" si="149"/>
        <v/>
      </c>
    </row>
    <row r="958" spans="1:12" x14ac:dyDescent="0.3">
      <c r="A958" s="21" t="str">
        <f t="shared" si="140"/>
        <v/>
      </c>
      <c r="B958" s="21" t="str">
        <f t="shared" si="141"/>
        <v/>
      </c>
      <c r="C958" s="35" t="str">
        <f t="shared" si="142"/>
        <v/>
      </c>
      <c r="D958" s="21" t="str">
        <f>IF($A958="","",IF(COUNTIF(KEVList,$A958)&gt;0,"Y",IF(ISNUMBER(MATCH(UPPER(IFERROR(INDEX(ImpData,ROW()-1,MATCH(Map_KEV,ImpHdr,0))&amp;"","")),{"Y","YES","TRUE","1"},0)),"Y","N")))</f>
        <v/>
      </c>
      <c r="E958" s="21" t="str">
        <f>IF($A958="","",IF(ISNUMBER(MATCH(UPPER(IFERROR(INDEX(ImpData,ROW()-1,MATCH(Map_Expl,ImpHdr,0))&amp;"","")),{"Y","YES","TRUE","1"},0)),"Y","N"))</f>
        <v/>
      </c>
      <c r="F958" s="21" t="str">
        <f t="shared" si="143"/>
        <v/>
      </c>
      <c r="G958" s="21" t="str">
        <f t="shared" si="144"/>
        <v/>
      </c>
      <c r="H958" s="21" t="str">
        <f t="shared" si="145"/>
        <v/>
      </c>
      <c r="I958" s="25" t="str">
        <f t="shared" si="146"/>
        <v/>
      </c>
      <c r="J958" s="25" t="str">
        <f t="shared" si="147"/>
        <v/>
      </c>
      <c r="K958" s="21" t="str">
        <f t="shared" si="148"/>
        <v/>
      </c>
      <c r="L958" s="36" t="str">
        <f t="shared" si="149"/>
        <v/>
      </c>
    </row>
    <row r="959" spans="1:12" x14ac:dyDescent="0.3">
      <c r="A959" s="21" t="str">
        <f t="shared" si="140"/>
        <v/>
      </c>
      <c r="B959" s="21" t="str">
        <f t="shared" si="141"/>
        <v/>
      </c>
      <c r="C959" s="35" t="str">
        <f t="shared" si="142"/>
        <v/>
      </c>
      <c r="D959" s="21" t="str">
        <f>IF($A959="","",IF(COUNTIF(KEVList,$A959)&gt;0,"Y",IF(ISNUMBER(MATCH(UPPER(IFERROR(INDEX(ImpData,ROW()-1,MATCH(Map_KEV,ImpHdr,0))&amp;"","")),{"Y","YES","TRUE","1"},0)),"Y","N")))</f>
        <v/>
      </c>
      <c r="E959" s="21" t="str">
        <f>IF($A959="","",IF(ISNUMBER(MATCH(UPPER(IFERROR(INDEX(ImpData,ROW()-1,MATCH(Map_Expl,ImpHdr,0))&amp;"","")),{"Y","YES","TRUE","1"},0)),"Y","N"))</f>
        <v/>
      </c>
      <c r="F959" s="21" t="str">
        <f t="shared" si="143"/>
        <v/>
      </c>
      <c r="G959" s="21" t="str">
        <f t="shared" si="144"/>
        <v/>
      </c>
      <c r="H959" s="21" t="str">
        <f t="shared" si="145"/>
        <v/>
      </c>
      <c r="I959" s="25" t="str">
        <f t="shared" si="146"/>
        <v/>
      </c>
      <c r="J959" s="25" t="str">
        <f t="shared" si="147"/>
        <v/>
      </c>
      <c r="K959" s="21" t="str">
        <f t="shared" si="148"/>
        <v/>
      </c>
      <c r="L959" s="36" t="str">
        <f t="shared" si="149"/>
        <v/>
      </c>
    </row>
    <row r="960" spans="1:12" x14ac:dyDescent="0.3">
      <c r="A960" s="21" t="str">
        <f t="shared" si="140"/>
        <v/>
      </c>
      <c r="B960" s="21" t="str">
        <f t="shared" si="141"/>
        <v/>
      </c>
      <c r="C960" s="35" t="str">
        <f t="shared" si="142"/>
        <v/>
      </c>
      <c r="D960" s="21" t="str">
        <f>IF($A960="","",IF(COUNTIF(KEVList,$A960)&gt;0,"Y",IF(ISNUMBER(MATCH(UPPER(IFERROR(INDEX(ImpData,ROW()-1,MATCH(Map_KEV,ImpHdr,0))&amp;"","")),{"Y","YES","TRUE","1"},0)),"Y","N")))</f>
        <v/>
      </c>
      <c r="E960" s="21" t="str">
        <f>IF($A960="","",IF(ISNUMBER(MATCH(UPPER(IFERROR(INDEX(ImpData,ROW()-1,MATCH(Map_Expl,ImpHdr,0))&amp;"","")),{"Y","YES","TRUE","1"},0)),"Y","N"))</f>
        <v/>
      </c>
      <c r="F960" s="21" t="str">
        <f t="shared" si="143"/>
        <v/>
      </c>
      <c r="G960" s="21" t="str">
        <f t="shared" si="144"/>
        <v/>
      </c>
      <c r="H960" s="21" t="str">
        <f t="shared" si="145"/>
        <v/>
      </c>
      <c r="I960" s="25" t="str">
        <f t="shared" si="146"/>
        <v/>
      </c>
      <c r="J960" s="25" t="str">
        <f t="shared" si="147"/>
        <v/>
      </c>
      <c r="K960" s="21" t="str">
        <f t="shared" si="148"/>
        <v/>
      </c>
      <c r="L960" s="36" t="str">
        <f t="shared" si="149"/>
        <v/>
      </c>
    </row>
    <row r="961" spans="1:12" x14ac:dyDescent="0.3">
      <c r="A961" s="21" t="str">
        <f t="shared" si="140"/>
        <v/>
      </c>
      <c r="B961" s="21" t="str">
        <f t="shared" si="141"/>
        <v/>
      </c>
      <c r="C961" s="35" t="str">
        <f t="shared" si="142"/>
        <v/>
      </c>
      <c r="D961" s="21" t="str">
        <f>IF($A961="","",IF(COUNTIF(KEVList,$A961)&gt;0,"Y",IF(ISNUMBER(MATCH(UPPER(IFERROR(INDEX(ImpData,ROW()-1,MATCH(Map_KEV,ImpHdr,0))&amp;"","")),{"Y","YES","TRUE","1"},0)),"Y","N")))</f>
        <v/>
      </c>
      <c r="E961" s="21" t="str">
        <f>IF($A961="","",IF(ISNUMBER(MATCH(UPPER(IFERROR(INDEX(ImpData,ROW()-1,MATCH(Map_Expl,ImpHdr,0))&amp;"","")),{"Y","YES","TRUE","1"},0)),"Y","N"))</f>
        <v/>
      </c>
      <c r="F961" s="21" t="str">
        <f t="shared" si="143"/>
        <v/>
      </c>
      <c r="G961" s="21" t="str">
        <f t="shared" si="144"/>
        <v/>
      </c>
      <c r="H961" s="21" t="str">
        <f t="shared" si="145"/>
        <v/>
      </c>
      <c r="I961" s="25" t="str">
        <f t="shared" si="146"/>
        <v/>
      </c>
      <c r="J961" s="25" t="str">
        <f t="shared" si="147"/>
        <v/>
      </c>
      <c r="K961" s="21" t="str">
        <f t="shared" si="148"/>
        <v/>
      </c>
      <c r="L961" s="36" t="str">
        <f t="shared" si="149"/>
        <v/>
      </c>
    </row>
    <row r="962" spans="1:12" x14ac:dyDescent="0.3">
      <c r="A962" s="21" t="str">
        <f t="shared" ref="A962:A1025" si="150">IFERROR(IF(INDEX(ImpData,ROW()-1,MATCH(Map_CVE,ImpHdr,0))="","",INDEX(ImpData,ROW()-1,MATCH(Map_CVE,ImpHdr,0))),"")</f>
        <v/>
      </c>
      <c r="B962" s="21" t="str">
        <f t="shared" ref="B962:B1025" si="151">IF($A962="","",IFERROR(VALUE(INDEX(ImpData,ROW()-1,MATCH(Map_CVSS,ImpHdr,0))),""))</f>
        <v/>
      </c>
      <c r="C962" s="35" t="str">
        <f t="shared" ref="C962:C1025" si="152">IF($A962="","",IFERROR(VALUE(INDEX(ImpData,ROW()-1,MATCH(Map_EPSS,ImpHdr,0))),IFERROR(VLOOKUP($A962,EPSSList,2,FALSE),"")))</f>
        <v/>
      </c>
      <c r="D962" s="21" t="str">
        <f>IF($A962="","",IF(COUNTIF(KEVList,$A962)&gt;0,"Y",IF(ISNUMBER(MATCH(UPPER(IFERROR(INDEX(ImpData,ROW()-1,MATCH(Map_KEV,ImpHdr,0))&amp;"","")),{"Y","YES","TRUE","1"},0)),"Y","N")))</f>
        <v/>
      </c>
      <c r="E962" s="21" t="str">
        <f>IF($A962="","",IF(ISNUMBER(MATCH(UPPER(IFERROR(INDEX(ImpData,ROW()-1,MATCH(Map_Expl,ImpHdr,0))&amp;"","")),{"Y","YES","TRUE","1"},0)),"Y","N"))</f>
        <v/>
      </c>
      <c r="F962" s="21" t="str">
        <f t="shared" ref="F962:F1025" si="153">IF($A962="","",IFERROR(VLOOKUP($K962,AssetList,2,FALSE),""))</f>
        <v/>
      </c>
      <c r="G962" s="21" t="str">
        <f t="shared" ref="G962:G1025" si="154">IF($A962="","",IFERROR(VLOOKUP($K962,AssetList,3,FALSE),""))</f>
        <v/>
      </c>
      <c r="H962" s="21" t="str">
        <f t="shared" ref="H962:H1025" si="155">IF($A962="","","N")</f>
        <v/>
      </c>
      <c r="I962" s="25" t="str">
        <f t="shared" ref="I962:I1025" si="156">IF($A962="","",IFERROR(IF(INDEX(ImpData,ROW()-1,MATCH(Map_First,ImpHdr,0))="","",INDEX(ImpData,ROW()-1,MATCH(Map_First,ImpHdr,0))+0),""))</f>
        <v/>
      </c>
      <c r="J962" s="25" t="str">
        <f t="shared" ref="J962:J1025" si="157">IF($A962="","",IFERROR(IF(INDEX(ImpData,ROW()-1,MATCH(Map_Fixed,ImpHdr,0))="","",INDEX(ImpData,ROW()-1,MATCH(Map_Fixed,ImpHdr,0))+0),""))</f>
        <v/>
      </c>
      <c r="K962" s="21" t="str">
        <f t="shared" ref="K962:K1025" si="158">IF($A962="","",IFERROR(INDEX(ImpData,ROW()-1,MATCH(Map_Host,ImpHdr,0)),""))</f>
        <v/>
      </c>
      <c r="L962" s="36" t="str">
        <f t="shared" ref="L962:L1025" si="159">IF($A962="","",IF($K962="","No asset column mapped",IF(OR($F962="",$G962=""),"Add to Assets tab: "&amp;$K962,IF($B962="","CVSS missing",""))))</f>
        <v/>
      </c>
    </row>
    <row r="963" spans="1:12" x14ac:dyDescent="0.3">
      <c r="A963" s="21" t="str">
        <f t="shared" si="150"/>
        <v/>
      </c>
      <c r="B963" s="21" t="str">
        <f t="shared" si="151"/>
        <v/>
      </c>
      <c r="C963" s="35" t="str">
        <f t="shared" si="152"/>
        <v/>
      </c>
      <c r="D963" s="21" t="str">
        <f>IF($A963="","",IF(COUNTIF(KEVList,$A963)&gt;0,"Y",IF(ISNUMBER(MATCH(UPPER(IFERROR(INDEX(ImpData,ROW()-1,MATCH(Map_KEV,ImpHdr,0))&amp;"","")),{"Y","YES","TRUE","1"},0)),"Y","N")))</f>
        <v/>
      </c>
      <c r="E963" s="21" t="str">
        <f>IF($A963="","",IF(ISNUMBER(MATCH(UPPER(IFERROR(INDEX(ImpData,ROW()-1,MATCH(Map_Expl,ImpHdr,0))&amp;"","")),{"Y","YES","TRUE","1"},0)),"Y","N"))</f>
        <v/>
      </c>
      <c r="F963" s="21" t="str">
        <f t="shared" si="153"/>
        <v/>
      </c>
      <c r="G963" s="21" t="str">
        <f t="shared" si="154"/>
        <v/>
      </c>
      <c r="H963" s="21" t="str">
        <f t="shared" si="155"/>
        <v/>
      </c>
      <c r="I963" s="25" t="str">
        <f t="shared" si="156"/>
        <v/>
      </c>
      <c r="J963" s="25" t="str">
        <f t="shared" si="157"/>
        <v/>
      </c>
      <c r="K963" s="21" t="str">
        <f t="shared" si="158"/>
        <v/>
      </c>
      <c r="L963" s="36" t="str">
        <f t="shared" si="159"/>
        <v/>
      </c>
    </row>
    <row r="964" spans="1:12" x14ac:dyDescent="0.3">
      <c r="A964" s="21" t="str">
        <f t="shared" si="150"/>
        <v/>
      </c>
      <c r="B964" s="21" t="str">
        <f t="shared" si="151"/>
        <v/>
      </c>
      <c r="C964" s="35" t="str">
        <f t="shared" si="152"/>
        <v/>
      </c>
      <c r="D964" s="21" t="str">
        <f>IF($A964="","",IF(COUNTIF(KEVList,$A964)&gt;0,"Y",IF(ISNUMBER(MATCH(UPPER(IFERROR(INDEX(ImpData,ROW()-1,MATCH(Map_KEV,ImpHdr,0))&amp;"","")),{"Y","YES","TRUE","1"},0)),"Y","N")))</f>
        <v/>
      </c>
      <c r="E964" s="21" t="str">
        <f>IF($A964="","",IF(ISNUMBER(MATCH(UPPER(IFERROR(INDEX(ImpData,ROW()-1,MATCH(Map_Expl,ImpHdr,0))&amp;"","")),{"Y","YES","TRUE","1"},0)),"Y","N"))</f>
        <v/>
      </c>
      <c r="F964" s="21" t="str">
        <f t="shared" si="153"/>
        <v/>
      </c>
      <c r="G964" s="21" t="str">
        <f t="shared" si="154"/>
        <v/>
      </c>
      <c r="H964" s="21" t="str">
        <f t="shared" si="155"/>
        <v/>
      </c>
      <c r="I964" s="25" t="str">
        <f t="shared" si="156"/>
        <v/>
      </c>
      <c r="J964" s="25" t="str">
        <f t="shared" si="157"/>
        <v/>
      </c>
      <c r="K964" s="21" t="str">
        <f t="shared" si="158"/>
        <v/>
      </c>
      <c r="L964" s="36" t="str">
        <f t="shared" si="159"/>
        <v/>
      </c>
    </row>
    <row r="965" spans="1:12" x14ac:dyDescent="0.3">
      <c r="A965" s="21" t="str">
        <f t="shared" si="150"/>
        <v/>
      </c>
      <c r="B965" s="21" t="str">
        <f t="shared" si="151"/>
        <v/>
      </c>
      <c r="C965" s="35" t="str">
        <f t="shared" si="152"/>
        <v/>
      </c>
      <c r="D965" s="21" t="str">
        <f>IF($A965="","",IF(COUNTIF(KEVList,$A965)&gt;0,"Y",IF(ISNUMBER(MATCH(UPPER(IFERROR(INDEX(ImpData,ROW()-1,MATCH(Map_KEV,ImpHdr,0))&amp;"","")),{"Y","YES","TRUE","1"},0)),"Y","N")))</f>
        <v/>
      </c>
      <c r="E965" s="21" t="str">
        <f>IF($A965="","",IF(ISNUMBER(MATCH(UPPER(IFERROR(INDEX(ImpData,ROW()-1,MATCH(Map_Expl,ImpHdr,0))&amp;"","")),{"Y","YES","TRUE","1"},0)),"Y","N"))</f>
        <v/>
      </c>
      <c r="F965" s="21" t="str">
        <f t="shared" si="153"/>
        <v/>
      </c>
      <c r="G965" s="21" t="str">
        <f t="shared" si="154"/>
        <v/>
      </c>
      <c r="H965" s="21" t="str">
        <f t="shared" si="155"/>
        <v/>
      </c>
      <c r="I965" s="25" t="str">
        <f t="shared" si="156"/>
        <v/>
      </c>
      <c r="J965" s="25" t="str">
        <f t="shared" si="157"/>
        <v/>
      </c>
      <c r="K965" s="21" t="str">
        <f t="shared" si="158"/>
        <v/>
      </c>
      <c r="L965" s="36" t="str">
        <f t="shared" si="159"/>
        <v/>
      </c>
    </row>
    <row r="966" spans="1:12" x14ac:dyDescent="0.3">
      <c r="A966" s="21" t="str">
        <f t="shared" si="150"/>
        <v/>
      </c>
      <c r="B966" s="21" t="str">
        <f t="shared" si="151"/>
        <v/>
      </c>
      <c r="C966" s="35" t="str">
        <f t="shared" si="152"/>
        <v/>
      </c>
      <c r="D966" s="21" t="str">
        <f>IF($A966="","",IF(COUNTIF(KEVList,$A966)&gt;0,"Y",IF(ISNUMBER(MATCH(UPPER(IFERROR(INDEX(ImpData,ROW()-1,MATCH(Map_KEV,ImpHdr,0))&amp;"","")),{"Y","YES","TRUE","1"},0)),"Y","N")))</f>
        <v/>
      </c>
      <c r="E966" s="21" t="str">
        <f>IF($A966="","",IF(ISNUMBER(MATCH(UPPER(IFERROR(INDEX(ImpData,ROW()-1,MATCH(Map_Expl,ImpHdr,0))&amp;"","")),{"Y","YES","TRUE","1"},0)),"Y","N"))</f>
        <v/>
      </c>
      <c r="F966" s="21" t="str">
        <f t="shared" si="153"/>
        <v/>
      </c>
      <c r="G966" s="21" t="str">
        <f t="shared" si="154"/>
        <v/>
      </c>
      <c r="H966" s="21" t="str">
        <f t="shared" si="155"/>
        <v/>
      </c>
      <c r="I966" s="25" t="str">
        <f t="shared" si="156"/>
        <v/>
      </c>
      <c r="J966" s="25" t="str">
        <f t="shared" si="157"/>
        <v/>
      </c>
      <c r="K966" s="21" t="str">
        <f t="shared" si="158"/>
        <v/>
      </c>
      <c r="L966" s="36" t="str">
        <f t="shared" si="159"/>
        <v/>
      </c>
    </row>
    <row r="967" spans="1:12" x14ac:dyDescent="0.3">
      <c r="A967" s="21" t="str">
        <f t="shared" si="150"/>
        <v/>
      </c>
      <c r="B967" s="21" t="str">
        <f t="shared" si="151"/>
        <v/>
      </c>
      <c r="C967" s="35" t="str">
        <f t="shared" si="152"/>
        <v/>
      </c>
      <c r="D967" s="21" t="str">
        <f>IF($A967="","",IF(COUNTIF(KEVList,$A967)&gt;0,"Y",IF(ISNUMBER(MATCH(UPPER(IFERROR(INDEX(ImpData,ROW()-1,MATCH(Map_KEV,ImpHdr,0))&amp;"","")),{"Y","YES","TRUE","1"},0)),"Y","N")))</f>
        <v/>
      </c>
      <c r="E967" s="21" t="str">
        <f>IF($A967="","",IF(ISNUMBER(MATCH(UPPER(IFERROR(INDEX(ImpData,ROW()-1,MATCH(Map_Expl,ImpHdr,0))&amp;"","")),{"Y","YES","TRUE","1"},0)),"Y","N"))</f>
        <v/>
      </c>
      <c r="F967" s="21" t="str">
        <f t="shared" si="153"/>
        <v/>
      </c>
      <c r="G967" s="21" t="str">
        <f t="shared" si="154"/>
        <v/>
      </c>
      <c r="H967" s="21" t="str">
        <f t="shared" si="155"/>
        <v/>
      </c>
      <c r="I967" s="25" t="str">
        <f t="shared" si="156"/>
        <v/>
      </c>
      <c r="J967" s="25" t="str">
        <f t="shared" si="157"/>
        <v/>
      </c>
      <c r="K967" s="21" t="str">
        <f t="shared" si="158"/>
        <v/>
      </c>
      <c r="L967" s="36" t="str">
        <f t="shared" si="159"/>
        <v/>
      </c>
    </row>
    <row r="968" spans="1:12" x14ac:dyDescent="0.3">
      <c r="A968" s="21" t="str">
        <f t="shared" si="150"/>
        <v/>
      </c>
      <c r="B968" s="21" t="str">
        <f t="shared" si="151"/>
        <v/>
      </c>
      <c r="C968" s="35" t="str">
        <f t="shared" si="152"/>
        <v/>
      </c>
      <c r="D968" s="21" t="str">
        <f>IF($A968="","",IF(COUNTIF(KEVList,$A968)&gt;0,"Y",IF(ISNUMBER(MATCH(UPPER(IFERROR(INDEX(ImpData,ROW()-1,MATCH(Map_KEV,ImpHdr,0))&amp;"","")),{"Y","YES","TRUE","1"},0)),"Y","N")))</f>
        <v/>
      </c>
      <c r="E968" s="21" t="str">
        <f>IF($A968="","",IF(ISNUMBER(MATCH(UPPER(IFERROR(INDEX(ImpData,ROW()-1,MATCH(Map_Expl,ImpHdr,0))&amp;"","")),{"Y","YES","TRUE","1"},0)),"Y","N"))</f>
        <v/>
      </c>
      <c r="F968" s="21" t="str">
        <f t="shared" si="153"/>
        <v/>
      </c>
      <c r="G968" s="21" t="str">
        <f t="shared" si="154"/>
        <v/>
      </c>
      <c r="H968" s="21" t="str">
        <f t="shared" si="155"/>
        <v/>
      </c>
      <c r="I968" s="25" t="str">
        <f t="shared" si="156"/>
        <v/>
      </c>
      <c r="J968" s="25" t="str">
        <f t="shared" si="157"/>
        <v/>
      </c>
      <c r="K968" s="21" t="str">
        <f t="shared" si="158"/>
        <v/>
      </c>
      <c r="L968" s="36" t="str">
        <f t="shared" si="159"/>
        <v/>
      </c>
    </row>
    <row r="969" spans="1:12" x14ac:dyDescent="0.3">
      <c r="A969" s="21" t="str">
        <f t="shared" si="150"/>
        <v/>
      </c>
      <c r="B969" s="21" t="str">
        <f t="shared" si="151"/>
        <v/>
      </c>
      <c r="C969" s="35" t="str">
        <f t="shared" si="152"/>
        <v/>
      </c>
      <c r="D969" s="21" t="str">
        <f>IF($A969="","",IF(COUNTIF(KEVList,$A969)&gt;0,"Y",IF(ISNUMBER(MATCH(UPPER(IFERROR(INDEX(ImpData,ROW()-1,MATCH(Map_KEV,ImpHdr,0))&amp;"","")),{"Y","YES","TRUE","1"},0)),"Y","N")))</f>
        <v/>
      </c>
      <c r="E969" s="21" t="str">
        <f>IF($A969="","",IF(ISNUMBER(MATCH(UPPER(IFERROR(INDEX(ImpData,ROW()-1,MATCH(Map_Expl,ImpHdr,0))&amp;"","")),{"Y","YES","TRUE","1"},0)),"Y","N"))</f>
        <v/>
      </c>
      <c r="F969" s="21" t="str">
        <f t="shared" si="153"/>
        <v/>
      </c>
      <c r="G969" s="21" t="str">
        <f t="shared" si="154"/>
        <v/>
      </c>
      <c r="H969" s="21" t="str">
        <f t="shared" si="155"/>
        <v/>
      </c>
      <c r="I969" s="25" t="str">
        <f t="shared" si="156"/>
        <v/>
      </c>
      <c r="J969" s="25" t="str">
        <f t="shared" si="157"/>
        <v/>
      </c>
      <c r="K969" s="21" t="str">
        <f t="shared" si="158"/>
        <v/>
      </c>
      <c r="L969" s="36" t="str">
        <f t="shared" si="159"/>
        <v/>
      </c>
    </row>
    <row r="970" spans="1:12" x14ac:dyDescent="0.3">
      <c r="A970" s="21" t="str">
        <f t="shared" si="150"/>
        <v/>
      </c>
      <c r="B970" s="21" t="str">
        <f t="shared" si="151"/>
        <v/>
      </c>
      <c r="C970" s="35" t="str">
        <f t="shared" si="152"/>
        <v/>
      </c>
      <c r="D970" s="21" t="str">
        <f>IF($A970="","",IF(COUNTIF(KEVList,$A970)&gt;0,"Y",IF(ISNUMBER(MATCH(UPPER(IFERROR(INDEX(ImpData,ROW()-1,MATCH(Map_KEV,ImpHdr,0))&amp;"","")),{"Y","YES","TRUE","1"},0)),"Y","N")))</f>
        <v/>
      </c>
      <c r="E970" s="21" t="str">
        <f>IF($A970="","",IF(ISNUMBER(MATCH(UPPER(IFERROR(INDEX(ImpData,ROW()-1,MATCH(Map_Expl,ImpHdr,0))&amp;"","")),{"Y","YES","TRUE","1"},0)),"Y","N"))</f>
        <v/>
      </c>
      <c r="F970" s="21" t="str">
        <f t="shared" si="153"/>
        <v/>
      </c>
      <c r="G970" s="21" t="str">
        <f t="shared" si="154"/>
        <v/>
      </c>
      <c r="H970" s="21" t="str">
        <f t="shared" si="155"/>
        <v/>
      </c>
      <c r="I970" s="25" t="str">
        <f t="shared" si="156"/>
        <v/>
      </c>
      <c r="J970" s="25" t="str">
        <f t="shared" si="157"/>
        <v/>
      </c>
      <c r="K970" s="21" t="str">
        <f t="shared" si="158"/>
        <v/>
      </c>
      <c r="L970" s="36" t="str">
        <f t="shared" si="159"/>
        <v/>
      </c>
    </row>
    <row r="971" spans="1:12" x14ac:dyDescent="0.3">
      <c r="A971" s="21" t="str">
        <f t="shared" si="150"/>
        <v/>
      </c>
      <c r="B971" s="21" t="str">
        <f t="shared" si="151"/>
        <v/>
      </c>
      <c r="C971" s="35" t="str">
        <f t="shared" si="152"/>
        <v/>
      </c>
      <c r="D971" s="21" t="str">
        <f>IF($A971="","",IF(COUNTIF(KEVList,$A971)&gt;0,"Y",IF(ISNUMBER(MATCH(UPPER(IFERROR(INDEX(ImpData,ROW()-1,MATCH(Map_KEV,ImpHdr,0))&amp;"","")),{"Y","YES","TRUE","1"},0)),"Y","N")))</f>
        <v/>
      </c>
      <c r="E971" s="21" t="str">
        <f>IF($A971="","",IF(ISNUMBER(MATCH(UPPER(IFERROR(INDEX(ImpData,ROW()-1,MATCH(Map_Expl,ImpHdr,0))&amp;"","")),{"Y","YES","TRUE","1"},0)),"Y","N"))</f>
        <v/>
      </c>
      <c r="F971" s="21" t="str">
        <f t="shared" si="153"/>
        <v/>
      </c>
      <c r="G971" s="21" t="str">
        <f t="shared" si="154"/>
        <v/>
      </c>
      <c r="H971" s="21" t="str">
        <f t="shared" si="155"/>
        <v/>
      </c>
      <c r="I971" s="25" t="str">
        <f t="shared" si="156"/>
        <v/>
      </c>
      <c r="J971" s="25" t="str">
        <f t="shared" si="157"/>
        <v/>
      </c>
      <c r="K971" s="21" t="str">
        <f t="shared" si="158"/>
        <v/>
      </c>
      <c r="L971" s="36" t="str">
        <f t="shared" si="159"/>
        <v/>
      </c>
    </row>
    <row r="972" spans="1:12" x14ac:dyDescent="0.3">
      <c r="A972" s="21" t="str">
        <f t="shared" si="150"/>
        <v/>
      </c>
      <c r="B972" s="21" t="str">
        <f t="shared" si="151"/>
        <v/>
      </c>
      <c r="C972" s="35" t="str">
        <f t="shared" si="152"/>
        <v/>
      </c>
      <c r="D972" s="21" t="str">
        <f>IF($A972="","",IF(COUNTIF(KEVList,$A972)&gt;0,"Y",IF(ISNUMBER(MATCH(UPPER(IFERROR(INDEX(ImpData,ROW()-1,MATCH(Map_KEV,ImpHdr,0))&amp;"","")),{"Y","YES","TRUE","1"},0)),"Y","N")))</f>
        <v/>
      </c>
      <c r="E972" s="21" t="str">
        <f>IF($A972="","",IF(ISNUMBER(MATCH(UPPER(IFERROR(INDEX(ImpData,ROW()-1,MATCH(Map_Expl,ImpHdr,0))&amp;"","")),{"Y","YES","TRUE","1"},0)),"Y","N"))</f>
        <v/>
      </c>
      <c r="F972" s="21" t="str">
        <f t="shared" si="153"/>
        <v/>
      </c>
      <c r="G972" s="21" t="str">
        <f t="shared" si="154"/>
        <v/>
      </c>
      <c r="H972" s="21" t="str">
        <f t="shared" si="155"/>
        <v/>
      </c>
      <c r="I972" s="25" t="str">
        <f t="shared" si="156"/>
        <v/>
      </c>
      <c r="J972" s="25" t="str">
        <f t="shared" si="157"/>
        <v/>
      </c>
      <c r="K972" s="21" t="str">
        <f t="shared" si="158"/>
        <v/>
      </c>
      <c r="L972" s="36" t="str">
        <f t="shared" si="159"/>
        <v/>
      </c>
    </row>
    <row r="973" spans="1:12" x14ac:dyDescent="0.3">
      <c r="A973" s="21" t="str">
        <f t="shared" si="150"/>
        <v/>
      </c>
      <c r="B973" s="21" t="str">
        <f t="shared" si="151"/>
        <v/>
      </c>
      <c r="C973" s="35" t="str">
        <f t="shared" si="152"/>
        <v/>
      </c>
      <c r="D973" s="21" t="str">
        <f>IF($A973="","",IF(COUNTIF(KEVList,$A973)&gt;0,"Y",IF(ISNUMBER(MATCH(UPPER(IFERROR(INDEX(ImpData,ROW()-1,MATCH(Map_KEV,ImpHdr,0))&amp;"","")),{"Y","YES","TRUE","1"},0)),"Y","N")))</f>
        <v/>
      </c>
      <c r="E973" s="21" t="str">
        <f>IF($A973="","",IF(ISNUMBER(MATCH(UPPER(IFERROR(INDEX(ImpData,ROW()-1,MATCH(Map_Expl,ImpHdr,0))&amp;"","")),{"Y","YES","TRUE","1"},0)),"Y","N"))</f>
        <v/>
      </c>
      <c r="F973" s="21" t="str">
        <f t="shared" si="153"/>
        <v/>
      </c>
      <c r="G973" s="21" t="str">
        <f t="shared" si="154"/>
        <v/>
      </c>
      <c r="H973" s="21" t="str">
        <f t="shared" si="155"/>
        <v/>
      </c>
      <c r="I973" s="25" t="str">
        <f t="shared" si="156"/>
        <v/>
      </c>
      <c r="J973" s="25" t="str">
        <f t="shared" si="157"/>
        <v/>
      </c>
      <c r="K973" s="21" t="str">
        <f t="shared" si="158"/>
        <v/>
      </c>
      <c r="L973" s="36" t="str">
        <f t="shared" si="159"/>
        <v/>
      </c>
    </row>
    <row r="974" spans="1:12" x14ac:dyDescent="0.3">
      <c r="A974" s="21" t="str">
        <f t="shared" si="150"/>
        <v/>
      </c>
      <c r="B974" s="21" t="str">
        <f t="shared" si="151"/>
        <v/>
      </c>
      <c r="C974" s="35" t="str">
        <f t="shared" si="152"/>
        <v/>
      </c>
      <c r="D974" s="21" t="str">
        <f>IF($A974="","",IF(COUNTIF(KEVList,$A974)&gt;0,"Y",IF(ISNUMBER(MATCH(UPPER(IFERROR(INDEX(ImpData,ROW()-1,MATCH(Map_KEV,ImpHdr,0))&amp;"","")),{"Y","YES","TRUE","1"},0)),"Y","N")))</f>
        <v/>
      </c>
      <c r="E974" s="21" t="str">
        <f>IF($A974="","",IF(ISNUMBER(MATCH(UPPER(IFERROR(INDEX(ImpData,ROW()-1,MATCH(Map_Expl,ImpHdr,0))&amp;"","")),{"Y","YES","TRUE","1"},0)),"Y","N"))</f>
        <v/>
      </c>
      <c r="F974" s="21" t="str">
        <f t="shared" si="153"/>
        <v/>
      </c>
      <c r="G974" s="21" t="str">
        <f t="shared" si="154"/>
        <v/>
      </c>
      <c r="H974" s="21" t="str">
        <f t="shared" si="155"/>
        <v/>
      </c>
      <c r="I974" s="25" t="str">
        <f t="shared" si="156"/>
        <v/>
      </c>
      <c r="J974" s="25" t="str">
        <f t="shared" si="157"/>
        <v/>
      </c>
      <c r="K974" s="21" t="str">
        <f t="shared" si="158"/>
        <v/>
      </c>
      <c r="L974" s="36" t="str">
        <f t="shared" si="159"/>
        <v/>
      </c>
    </row>
    <row r="975" spans="1:12" x14ac:dyDescent="0.3">
      <c r="A975" s="21" t="str">
        <f t="shared" si="150"/>
        <v/>
      </c>
      <c r="B975" s="21" t="str">
        <f t="shared" si="151"/>
        <v/>
      </c>
      <c r="C975" s="35" t="str">
        <f t="shared" si="152"/>
        <v/>
      </c>
      <c r="D975" s="21" t="str">
        <f>IF($A975="","",IF(COUNTIF(KEVList,$A975)&gt;0,"Y",IF(ISNUMBER(MATCH(UPPER(IFERROR(INDEX(ImpData,ROW()-1,MATCH(Map_KEV,ImpHdr,0))&amp;"","")),{"Y","YES","TRUE","1"},0)),"Y","N")))</f>
        <v/>
      </c>
      <c r="E975" s="21" t="str">
        <f>IF($A975="","",IF(ISNUMBER(MATCH(UPPER(IFERROR(INDEX(ImpData,ROW()-1,MATCH(Map_Expl,ImpHdr,0))&amp;"","")),{"Y","YES","TRUE","1"},0)),"Y","N"))</f>
        <v/>
      </c>
      <c r="F975" s="21" t="str">
        <f t="shared" si="153"/>
        <v/>
      </c>
      <c r="G975" s="21" t="str">
        <f t="shared" si="154"/>
        <v/>
      </c>
      <c r="H975" s="21" t="str">
        <f t="shared" si="155"/>
        <v/>
      </c>
      <c r="I975" s="25" t="str">
        <f t="shared" si="156"/>
        <v/>
      </c>
      <c r="J975" s="25" t="str">
        <f t="shared" si="157"/>
        <v/>
      </c>
      <c r="K975" s="21" t="str">
        <f t="shared" si="158"/>
        <v/>
      </c>
      <c r="L975" s="36" t="str">
        <f t="shared" si="159"/>
        <v/>
      </c>
    </row>
    <row r="976" spans="1:12" x14ac:dyDescent="0.3">
      <c r="A976" s="21" t="str">
        <f t="shared" si="150"/>
        <v/>
      </c>
      <c r="B976" s="21" t="str">
        <f t="shared" si="151"/>
        <v/>
      </c>
      <c r="C976" s="35" t="str">
        <f t="shared" si="152"/>
        <v/>
      </c>
      <c r="D976" s="21" t="str">
        <f>IF($A976="","",IF(COUNTIF(KEVList,$A976)&gt;0,"Y",IF(ISNUMBER(MATCH(UPPER(IFERROR(INDEX(ImpData,ROW()-1,MATCH(Map_KEV,ImpHdr,0))&amp;"","")),{"Y","YES","TRUE","1"},0)),"Y","N")))</f>
        <v/>
      </c>
      <c r="E976" s="21" t="str">
        <f>IF($A976="","",IF(ISNUMBER(MATCH(UPPER(IFERROR(INDEX(ImpData,ROW()-1,MATCH(Map_Expl,ImpHdr,0))&amp;"","")),{"Y","YES","TRUE","1"},0)),"Y","N"))</f>
        <v/>
      </c>
      <c r="F976" s="21" t="str">
        <f t="shared" si="153"/>
        <v/>
      </c>
      <c r="G976" s="21" t="str">
        <f t="shared" si="154"/>
        <v/>
      </c>
      <c r="H976" s="21" t="str">
        <f t="shared" si="155"/>
        <v/>
      </c>
      <c r="I976" s="25" t="str">
        <f t="shared" si="156"/>
        <v/>
      </c>
      <c r="J976" s="25" t="str">
        <f t="shared" si="157"/>
        <v/>
      </c>
      <c r="K976" s="21" t="str">
        <f t="shared" si="158"/>
        <v/>
      </c>
      <c r="L976" s="36" t="str">
        <f t="shared" si="159"/>
        <v/>
      </c>
    </row>
    <row r="977" spans="1:12" x14ac:dyDescent="0.3">
      <c r="A977" s="21" t="str">
        <f t="shared" si="150"/>
        <v/>
      </c>
      <c r="B977" s="21" t="str">
        <f t="shared" si="151"/>
        <v/>
      </c>
      <c r="C977" s="35" t="str">
        <f t="shared" si="152"/>
        <v/>
      </c>
      <c r="D977" s="21" t="str">
        <f>IF($A977="","",IF(COUNTIF(KEVList,$A977)&gt;0,"Y",IF(ISNUMBER(MATCH(UPPER(IFERROR(INDEX(ImpData,ROW()-1,MATCH(Map_KEV,ImpHdr,0))&amp;"","")),{"Y","YES","TRUE","1"},0)),"Y","N")))</f>
        <v/>
      </c>
      <c r="E977" s="21" t="str">
        <f>IF($A977="","",IF(ISNUMBER(MATCH(UPPER(IFERROR(INDEX(ImpData,ROW()-1,MATCH(Map_Expl,ImpHdr,0))&amp;"","")),{"Y","YES","TRUE","1"},0)),"Y","N"))</f>
        <v/>
      </c>
      <c r="F977" s="21" t="str">
        <f t="shared" si="153"/>
        <v/>
      </c>
      <c r="G977" s="21" t="str">
        <f t="shared" si="154"/>
        <v/>
      </c>
      <c r="H977" s="21" t="str">
        <f t="shared" si="155"/>
        <v/>
      </c>
      <c r="I977" s="25" t="str">
        <f t="shared" si="156"/>
        <v/>
      </c>
      <c r="J977" s="25" t="str">
        <f t="shared" si="157"/>
        <v/>
      </c>
      <c r="K977" s="21" t="str">
        <f t="shared" si="158"/>
        <v/>
      </c>
      <c r="L977" s="36" t="str">
        <f t="shared" si="159"/>
        <v/>
      </c>
    </row>
    <row r="978" spans="1:12" x14ac:dyDescent="0.3">
      <c r="A978" s="21" t="str">
        <f t="shared" si="150"/>
        <v/>
      </c>
      <c r="B978" s="21" t="str">
        <f t="shared" si="151"/>
        <v/>
      </c>
      <c r="C978" s="35" t="str">
        <f t="shared" si="152"/>
        <v/>
      </c>
      <c r="D978" s="21" t="str">
        <f>IF($A978="","",IF(COUNTIF(KEVList,$A978)&gt;0,"Y",IF(ISNUMBER(MATCH(UPPER(IFERROR(INDEX(ImpData,ROW()-1,MATCH(Map_KEV,ImpHdr,0))&amp;"","")),{"Y","YES","TRUE","1"},0)),"Y","N")))</f>
        <v/>
      </c>
      <c r="E978" s="21" t="str">
        <f>IF($A978="","",IF(ISNUMBER(MATCH(UPPER(IFERROR(INDEX(ImpData,ROW()-1,MATCH(Map_Expl,ImpHdr,0))&amp;"","")),{"Y","YES","TRUE","1"},0)),"Y","N"))</f>
        <v/>
      </c>
      <c r="F978" s="21" t="str">
        <f t="shared" si="153"/>
        <v/>
      </c>
      <c r="G978" s="21" t="str">
        <f t="shared" si="154"/>
        <v/>
      </c>
      <c r="H978" s="21" t="str">
        <f t="shared" si="155"/>
        <v/>
      </c>
      <c r="I978" s="25" t="str">
        <f t="shared" si="156"/>
        <v/>
      </c>
      <c r="J978" s="25" t="str">
        <f t="shared" si="157"/>
        <v/>
      </c>
      <c r="K978" s="21" t="str">
        <f t="shared" si="158"/>
        <v/>
      </c>
      <c r="L978" s="36" t="str">
        <f t="shared" si="159"/>
        <v/>
      </c>
    </row>
    <row r="979" spans="1:12" x14ac:dyDescent="0.3">
      <c r="A979" s="21" t="str">
        <f t="shared" si="150"/>
        <v/>
      </c>
      <c r="B979" s="21" t="str">
        <f t="shared" si="151"/>
        <v/>
      </c>
      <c r="C979" s="35" t="str">
        <f t="shared" si="152"/>
        <v/>
      </c>
      <c r="D979" s="21" t="str">
        <f>IF($A979="","",IF(COUNTIF(KEVList,$A979)&gt;0,"Y",IF(ISNUMBER(MATCH(UPPER(IFERROR(INDEX(ImpData,ROW()-1,MATCH(Map_KEV,ImpHdr,0))&amp;"","")),{"Y","YES","TRUE","1"},0)),"Y","N")))</f>
        <v/>
      </c>
      <c r="E979" s="21" t="str">
        <f>IF($A979="","",IF(ISNUMBER(MATCH(UPPER(IFERROR(INDEX(ImpData,ROW()-1,MATCH(Map_Expl,ImpHdr,0))&amp;"","")),{"Y","YES","TRUE","1"},0)),"Y","N"))</f>
        <v/>
      </c>
      <c r="F979" s="21" t="str">
        <f t="shared" si="153"/>
        <v/>
      </c>
      <c r="G979" s="21" t="str">
        <f t="shared" si="154"/>
        <v/>
      </c>
      <c r="H979" s="21" t="str">
        <f t="shared" si="155"/>
        <v/>
      </c>
      <c r="I979" s="25" t="str">
        <f t="shared" si="156"/>
        <v/>
      </c>
      <c r="J979" s="25" t="str">
        <f t="shared" si="157"/>
        <v/>
      </c>
      <c r="K979" s="21" t="str">
        <f t="shared" si="158"/>
        <v/>
      </c>
      <c r="L979" s="36" t="str">
        <f t="shared" si="159"/>
        <v/>
      </c>
    </row>
    <row r="980" spans="1:12" x14ac:dyDescent="0.3">
      <c r="A980" s="21" t="str">
        <f t="shared" si="150"/>
        <v/>
      </c>
      <c r="B980" s="21" t="str">
        <f t="shared" si="151"/>
        <v/>
      </c>
      <c r="C980" s="35" t="str">
        <f t="shared" si="152"/>
        <v/>
      </c>
      <c r="D980" s="21" t="str">
        <f>IF($A980="","",IF(COUNTIF(KEVList,$A980)&gt;0,"Y",IF(ISNUMBER(MATCH(UPPER(IFERROR(INDEX(ImpData,ROW()-1,MATCH(Map_KEV,ImpHdr,0))&amp;"","")),{"Y","YES","TRUE","1"},0)),"Y","N")))</f>
        <v/>
      </c>
      <c r="E980" s="21" t="str">
        <f>IF($A980="","",IF(ISNUMBER(MATCH(UPPER(IFERROR(INDEX(ImpData,ROW()-1,MATCH(Map_Expl,ImpHdr,0))&amp;"","")),{"Y","YES","TRUE","1"},0)),"Y","N"))</f>
        <v/>
      </c>
      <c r="F980" s="21" t="str">
        <f t="shared" si="153"/>
        <v/>
      </c>
      <c r="G980" s="21" t="str">
        <f t="shared" si="154"/>
        <v/>
      </c>
      <c r="H980" s="21" t="str">
        <f t="shared" si="155"/>
        <v/>
      </c>
      <c r="I980" s="25" t="str">
        <f t="shared" si="156"/>
        <v/>
      </c>
      <c r="J980" s="25" t="str">
        <f t="shared" si="157"/>
        <v/>
      </c>
      <c r="K980" s="21" t="str">
        <f t="shared" si="158"/>
        <v/>
      </c>
      <c r="L980" s="36" t="str">
        <f t="shared" si="159"/>
        <v/>
      </c>
    </row>
    <row r="981" spans="1:12" x14ac:dyDescent="0.3">
      <c r="A981" s="21" t="str">
        <f t="shared" si="150"/>
        <v/>
      </c>
      <c r="B981" s="21" t="str">
        <f t="shared" si="151"/>
        <v/>
      </c>
      <c r="C981" s="35" t="str">
        <f t="shared" si="152"/>
        <v/>
      </c>
      <c r="D981" s="21" t="str">
        <f>IF($A981="","",IF(COUNTIF(KEVList,$A981)&gt;0,"Y",IF(ISNUMBER(MATCH(UPPER(IFERROR(INDEX(ImpData,ROW()-1,MATCH(Map_KEV,ImpHdr,0))&amp;"","")),{"Y","YES","TRUE","1"},0)),"Y","N")))</f>
        <v/>
      </c>
      <c r="E981" s="21" t="str">
        <f>IF($A981="","",IF(ISNUMBER(MATCH(UPPER(IFERROR(INDEX(ImpData,ROW()-1,MATCH(Map_Expl,ImpHdr,0))&amp;"","")),{"Y","YES","TRUE","1"},0)),"Y","N"))</f>
        <v/>
      </c>
      <c r="F981" s="21" t="str">
        <f t="shared" si="153"/>
        <v/>
      </c>
      <c r="G981" s="21" t="str">
        <f t="shared" si="154"/>
        <v/>
      </c>
      <c r="H981" s="21" t="str">
        <f t="shared" si="155"/>
        <v/>
      </c>
      <c r="I981" s="25" t="str">
        <f t="shared" si="156"/>
        <v/>
      </c>
      <c r="J981" s="25" t="str">
        <f t="shared" si="157"/>
        <v/>
      </c>
      <c r="K981" s="21" t="str">
        <f t="shared" si="158"/>
        <v/>
      </c>
      <c r="L981" s="36" t="str">
        <f t="shared" si="159"/>
        <v/>
      </c>
    </row>
    <row r="982" spans="1:12" x14ac:dyDescent="0.3">
      <c r="A982" s="21" t="str">
        <f t="shared" si="150"/>
        <v/>
      </c>
      <c r="B982" s="21" t="str">
        <f t="shared" si="151"/>
        <v/>
      </c>
      <c r="C982" s="35" t="str">
        <f t="shared" si="152"/>
        <v/>
      </c>
      <c r="D982" s="21" t="str">
        <f>IF($A982="","",IF(COUNTIF(KEVList,$A982)&gt;0,"Y",IF(ISNUMBER(MATCH(UPPER(IFERROR(INDEX(ImpData,ROW()-1,MATCH(Map_KEV,ImpHdr,0))&amp;"","")),{"Y","YES","TRUE","1"},0)),"Y","N")))</f>
        <v/>
      </c>
      <c r="E982" s="21" t="str">
        <f>IF($A982="","",IF(ISNUMBER(MATCH(UPPER(IFERROR(INDEX(ImpData,ROW()-1,MATCH(Map_Expl,ImpHdr,0))&amp;"","")),{"Y","YES","TRUE","1"},0)),"Y","N"))</f>
        <v/>
      </c>
      <c r="F982" s="21" t="str">
        <f t="shared" si="153"/>
        <v/>
      </c>
      <c r="G982" s="21" t="str">
        <f t="shared" si="154"/>
        <v/>
      </c>
      <c r="H982" s="21" t="str">
        <f t="shared" si="155"/>
        <v/>
      </c>
      <c r="I982" s="25" t="str">
        <f t="shared" si="156"/>
        <v/>
      </c>
      <c r="J982" s="25" t="str">
        <f t="shared" si="157"/>
        <v/>
      </c>
      <c r="K982" s="21" t="str">
        <f t="shared" si="158"/>
        <v/>
      </c>
      <c r="L982" s="36" t="str">
        <f t="shared" si="159"/>
        <v/>
      </c>
    </row>
    <row r="983" spans="1:12" x14ac:dyDescent="0.3">
      <c r="A983" s="21" t="str">
        <f t="shared" si="150"/>
        <v/>
      </c>
      <c r="B983" s="21" t="str">
        <f t="shared" si="151"/>
        <v/>
      </c>
      <c r="C983" s="35" t="str">
        <f t="shared" si="152"/>
        <v/>
      </c>
      <c r="D983" s="21" t="str">
        <f>IF($A983="","",IF(COUNTIF(KEVList,$A983)&gt;0,"Y",IF(ISNUMBER(MATCH(UPPER(IFERROR(INDEX(ImpData,ROW()-1,MATCH(Map_KEV,ImpHdr,0))&amp;"","")),{"Y","YES","TRUE","1"},0)),"Y","N")))</f>
        <v/>
      </c>
      <c r="E983" s="21" t="str">
        <f>IF($A983="","",IF(ISNUMBER(MATCH(UPPER(IFERROR(INDEX(ImpData,ROW()-1,MATCH(Map_Expl,ImpHdr,0))&amp;"","")),{"Y","YES","TRUE","1"},0)),"Y","N"))</f>
        <v/>
      </c>
      <c r="F983" s="21" t="str">
        <f t="shared" si="153"/>
        <v/>
      </c>
      <c r="G983" s="21" t="str">
        <f t="shared" si="154"/>
        <v/>
      </c>
      <c r="H983" s="21" t="str">
        <f t="shared" si="155"/>
        <v/>
      </c>
      <c r="I983" s="25" t="str">
        <f t="shared" si="156"/>
        <v/>
      </c>
      <c r="J983" s="25" t="str">
        <f t="shared" si="157"/>
        <v/>
      </c>
      <c r="K983" s="21" t="str">
        <f t="shared" si="158"/>
        <v/>
      </c>
      <c r="L983" s="36" t="str">
        <f t="shared" si="159"/>
        <v/>
      </c>
    </row>
    <row r="984" spans="1:12" x14ac:dyDescent="0.3">
      <c r="A984" s="21" t="str">
        <f t="shared" si="150"/>
        <v/>
      </c>
      <c r="B984" s="21" t="str">
        <f t="shared" si="151"/>
        <v/>
      </c>
      <c r="C984" s="35" t="str">
        <f t="shared" si="152"/>
        <v/>
      </c>
      <c r="D984" s="21" t="str">
        <f>IF($A984="","",IF(COUNTIF(KEVList,$A984)&gt;0,"Y",IF(ISNUMBER(MATCH(UPPER(IFERROR(INDEX(ImpData,ROW()-1,MATCH(Map_KEV,ImpHdr,0))&amp;"","")),{"Y","YES","TRUE","1"},0)),"Y","N")))</f>
        <v/>
      </c>
      <c r="E984" s="21" t="str">
        <f>IF($A984="","",IF(ISNUMBER(MATCH(UPPER(IFERROR(INDEX(ImpData,ROW()-1,MATCH(Map_Expl,ImpHdr,0))&amp;"","")),{"Y","YES","TRUE","1"},0)),"Y","N"))</f>
        <v/>
      </c>
      <c r="F984" s="21" t="str">
        <f t="shared" si="153"/>
        <v/>
      </c>
      <c r="G984" s="21" t="str">
        <f t="shared" si="154"/>
        <v/>
      </c>
      <c r="H984" s="21" t="str">
        <f t="shared" si="155"/>
        <v/>
      </c>
      <c r="I984" s="25" t="str">
        <f t="shared" si="156"/>
        <v/>
      </c>
      <c r="J984" s="25" t="str">
        <f t="shared" si="157"/>
        <v/>
      </c>
      <c r="K984" s="21" t="str">
        <f t="shared" si="158"/>
        <v/>
      </c>
      <c r="L984" s="36" t="str">
        <f t="shared" si="159"/>
        <v/>
      </c>
    </row>
    <row r="985" spans="1:12" x14ac:dyDescent="0.3">
      <c r="A985" s="21" t="str">
        <f t="shared" si="150"/>
        <v/>
      </c>
      <c r="B985" s="21" t="str">
        <f t="shared" si="151"/>
        <v/>
      </c>
      <c r="C985" s="35" t="str">
        <f t="shared" si="152"/>
        <v/>
      </c>
      <c r="D985" s="21" t="str">
        <f>IF($A985="","",IF(COUNTIF(KEVList,$A985)&gt;0,"Y",IF(ISNUMBER(MATCH(UPPER(IFERROR(INDEX(ImpData,ROW()-1,MATCH(Map_KEV,ImpHdr,0))&amp;"","")),{"Y","YES","TRUE","1"},0)),"Y","N")))</f>
        <v/>
      </c>
      <c r="E985" s="21" t="str">
        <f>IF($A985="","",IF(ISNUMBER(MATCH(UPPER(IFERROR(INDEX(ImpData,ROW()-1,MATCH(Map_Expl,ImpHdr,0))&amp;"","")),{"Y","YES","TRUE","1"},0)),"Y","N"))</f>
        <v/>
      </c>
      <c r="F985" s="21" t="str">
        <f t="shared" si="153"/>
        <v/>
      </c>
      <c r="G985" s="21" t="str">
        <f t="shared" si="154"/>
        <v/>
      </c>
      <c r="H985" s="21" t="str">
        <f t="shared" si="155"/>
        <v/>
      </c>
      <c r="I985" s="25" t="str">
        <f t="shared" si="156"/>
        <v/>
      </c>
      <c r="J985" s="25" t="str">
        <f t="shared" si="157"/>
        <v/>
      </c>
      <c r="K985" s="21" t="str">
        <f t="shared" si="158"/>
        <v/>
      </c>
      <c r="L985" s="36" t="str">
        <f t="shared" si="159"/>
        <v/>
      </c>
    </row>
    <row r="986" spans="1:12" x14ac:dyDescent="0.3">
      <c r="A986" s="21" t="str">
        <f t="shared" si="150"/>
        <v/>
      </c>
      <c r="B986" s="21" t="str">
        <f t="shared" si="151"/>
        <v/>
      </c>
      <c r="C986" s="35" t="str">
        <f t="shared" si="152"/>
        <v/>
      </c>
      <c r="D986" s="21" t="str">
        <f>IF($A986="","",IF(COUNTIF(KEVList,$A986)&gt;0,"Y",IF(ISNUMBER(MATCH(UPPER(IFERROR(INDEX(ImpData,ROW()-1,MATCH(Map_KEV,ImpHdr,0))&amp;"","")),{"Y","YES","TRUE","1"},0)),"Y","N")))</f>
        <v/>
      </c>
      <c r="E986" s="21" t="str">
        <f>IF($A986="","",IF(ISNUMBER(MATCH(UPPER(IFERROR(INDEX(ImpData,ROW()-1,MATCH(Map_Expl,ImpHdr,0))&amp;"","")),{"Y","YES","TRUE","1"},0)),"Y","N"))</f>
        <v/>
      </c>
      <c r="F986" s="21" t="str">
        <f t="shared" si="153"/>
        <v/>
      </c>
      <c r="G986" s="21" t="str">
        <f t="shared" si="154"/>
        <v/>
      </c>
      <c r="H986" s="21" t="str">
        <f t="shared" si="155"/>
        <v/>
      </c>
      <c r="I986" s="25" t="str">
        <f t="shared" si="156"/>
        <v/>
      </c>
      <c r="J986" s="25" t="str">
        <f t="shared" si="157"/>
        <v/>
      </c>
      <c r="K986" s="21" t="str">
        <f t="shared" si="158"/>
        <v/>
      </c>
      <c r="L986" s="36" t="str">
        <f t="shared" si="159"/>
        <v/>
      </c>
    </row>
    <row r="987" spans="1:12" x14ac:dyDescent="0.3">
      <c r="A987" s="21" t="str">
        <f t="shared" si="150"/>
        <v/>
      </c>
      <c r="B987" s="21" t="str">
        <f t="shared" si="151"/>
        <v/>
      </c>
      <c r="C987" s="35" t="str">
        <f t="shared" si="152"/>
        <v/>
      </c>
      <c r="D987" s="21" t="str">
        <f>IF($A987="","",IF(COUNTIF(KEVList,$A987)&gt;0,"Y",IF(ISNUMBER(MATCH(UPPER(IFERROR(INDEX(ImpData,ROW()-1,MATCH(Map_KEV,ImpHdr,0))&amp;"","")),{"Y","YES","TRUE","1"},0)),"Y","N")))</f>
        <v/>
      </c>
      <c r="E987" s="21" t="str">
        <f>IF($A987="","",IF(ISNUMBER(MATCH(UPPER(IFERROR(INDEX(ImpData,ROW()-1,MATCH(Map_Expl,ImpHdr,0))&amp;"","")),{"Y","YES","TRUE","1"},0)),"Y","N"))</f>
        <v/>
      </c>
      <c r="F987" s="21" t="str">
        <f t="shared" si="153"/>
        <v/>
      </c>
      <c r="G987" s="21" t="str">
        <f t="shared" si="154"/>
        <v/>
      </c>
      <c r="H987" s="21" t="str">
        <f t="shared" si="155"/>
        <v/>
      </c>
      <c r="I987" s="25" t="str">
        <f t="shared" si="156"/>
        <v/>
      </c>
      <c r="J987" s="25" t="str">
        <f t="shared" si="157"/>
        <v/>
      </c>
      <c r="K987" s="21" t="str">
        <f t="shared" si="158"/>
        <v/>
      </c>
      <c r="L987" s="36" t="str">
        <f t="shared" si="159"/>
        <v/>
      </c>
    </row>
    <row r="988" spans="1:12" x14ac:dyDescent="0.3">
      <c r="A988" s="21" t="str">
        <f t="shared" si="150"/>
        <v/>
      </c>
      <c r="B988" s="21" t="str">
        <f t="shared" si="151"/>
        <v/>
      </c>
      <c r="C988" s="35" t="str">
        <f t="shared" si="152"/>
        <v/>
      </c>
      <c r="D988" s="21" t="str">
        <f>IF($A988="","",IF(COUNTIF(KEVList,$A988)&gt;0,"Y",IF(ISNUMBER(MATCH(UPPER(IFERROR(INDEX(ImpData,ROW()-1,MATCH(Map_KEV,ImpHdr,0))&amp;"","")),{"Y","YES","TRUE","1"},0)),"Y","N")))</f>
        <v/>
      </c>
      <c r="E988" s="21" t="str">
        <f>IF($A988="","",IF(ISNUMBER(MATCH(UPPER(IFERROR(INDEX(ImpData,ROW()-1,MATCH(Map_Expl,ImpHdr,0))&amp;"","")),{"Y","YES","TRUE","1"},0)),"Y","N"))</f>
        <v/>
      </c>
      <c r="F988" s="21" t="str">
        <f t="shared" si="153"/>
        <v/>
      </c>
      <c r="G988" s="21" t="str">
        <f t="shared" si="154"/>
        <v/>
      </c>
      <c r="H988" s="21" t="str">
        <f t="shared" si="155"/>
        <v/>
      </c>
      <c r="I988" s="25" t="str">
        <f t="shared" si="156"/>
        <v/>
      </c>
      <c r="J988" s="25" t="str">
        <f t="shared" si="157"/>
        <v/>
      </c>
      <c r="K988" s="21" t="str">
        <f t="shared" si="158"/>
        <v/>
      </c>
      <c r="L988" s="36" t="str">
        <f t="shared" si="159"/>
        <v/>
      </c>
    </row>
    <row r="989" spans="1:12" x14ac:dyDescent="0.3">
      <c r="A989" s="21" t="str">
        <f t="shared" si="150"/>
        <v/>
      </c>
      <c r="B989" s="21" t="str">
        <f t="shared" si="151"/>
        <v/>
      </c>
      <c r="C989" s="35" t="str">
        <f t="shared" si="152"/>
        <v/>
      </c>
      <c r="D989" s="21" t="str">
        <f>IF($A989="","",IF(COUNTIF(KEVList,$A989)&gt;0,"Y",IF(ISNUMBER(MATCH(UPPER(IFERROR(INDEX(ImpData,ROW()-1,MATCH(Map_KEV,ImpHdr,0))&amp;"","")),{"Y","YES","TRUE","1"},0)),"Y","N")))</f>
        <v/>
      </c>
      <c r="E989" s="21" t="str">
        <f>IF($A989="","",IF(ISNUMBER(MATCH(UPPER(IFERROR(INDEX(ImpData,ROW()-1,MATCH(Map_Expl,ImpHdr,0))&amp;"","")),{"Y","YES","TRUE","1"},0)),"Y","N"))</f>
        <v/>
      </c>
      <c r="F989" s="21" t="str">
        <f t="shared" si="153"/>
        <v/>
      </c>
      <c r="G989" s="21" t="str">
        <f t="shared" si="154"/>
        <v/>
      </c>
      <c r="H989" s="21" t="str">
        <f t="shared" si="155"/>
        <v/>
      </c>
      <c r="I989" s="25" t="str">
        <f t="shared" si="156"/>
        <v/>
      </c>
      <c r="J989" s="25" t="str">
        <f t="shared" si="157"/>
        <v/>
      </c>
      <c r="K989" s="21" t="str">
        <f t="shared" si="158"/>
        <v/>
      </c>
      <c r="L989" s="36" t="str">
        <f t="shared" si="159"/>
        <v/>
      </c>
    </row>
    <row r="990" spans="1:12" x14ac:dyDescent="0.3">
      <c r="A990" s="21" t="str">
        <f t="shared" si="150"/>
        <v/>
      </c>
      <c r="B990" s="21" t="str">
        <f t="shared" si="151"/>
        <v/>
      </c>
      <c r="C990" s="35" t="str">
        <f t="shared" si="152"/>
        <v/>
      </c>
      <c r="D990" s="21" t="str">
        <f>IF($A990="","",IF(COUNTIF(KEVList,$A990)&gt;0,"Y",IF(ISNUMBER(MATCH(UPPER(IFERROR(INDEX(ImpData,ROW()-1,MATCH(Map_KEV,ImpHdr,0))&amp;"","")),{"Y","YES","TRUE","1"},0)),"Y","N")))</f>
        <v/>
      </c>
      <c r="E990" s="21" t="str">
        <f>IF($A990="","",IF(ISNUMBER(MATCH(UPPER(IFERROR(INDEX(ImpData,ROW()-1,MATCH(Map_Expl,ImpHdr,0))&amp;"","")),{"Y","YES","TRUE","1"},0)),"Y","N"))</f>
        <v/>
      </c>
      <c r="F990" s="21" t="str">
        <f t="shared" si="153"/>
        <v/>
      </c>
      <c r="G990" s="21" t="str">
        <f t="shared" si="154"/>
        <v/>
      </c>
      <c r="H990" s="21" t="str">
        <f t="shared" si="155"/>
        <v/>
      </c>
      <c r="I990" s="25" t="str">
        <f t="shared" si="156"/>
        <v/>
      </c>
      <c r="J990" s="25" t="str">
        <f t="shared" si="157"/>
        <v/>
      </c>
      <c r="K990" s="21" t="str">
        <f t="shared" si="158"/>
        <v/>
      </c>
      <c r="L990" s="36" t="str">
        <f t="shared" si="159"/>
        <v/>
      </c>
    </row>
    <row r="991" spans="1:12" x14ac:dyDescent="0.3">
      <c r="A991" s="21" t="str">
        <f t="shared" si="150"/>
        <v/>
      </c>
      <c r="B991" s="21" t="str">
        <f t="shared" si="151"/>
        <v/>
      </c>
      <c r="C991" s="35" t="str">
        <f t="shared" si="152"/>
        <v/>
      </c>
      <c r="D991" s="21" t="str">
        <f>IF($A991="","",IF(COUNTIF(KEVList,$A991)&gt;0,"Y",IF(ISNUMBER(MATCH(UPPER(IFERROR(INDEX(ImpData,ROW()-1,MATCH(Map_KEV,ImpHdr,0))&amp;"","")),{"Y","YES","TRUE","1"},0)),"Y","N")))</f>
        <v/>
      </c>
      <c r="E991" s="21" t="str">
        <f>IF($A991="","",IF(ISNUMBER(MATCH(UPPER(IFERROR(INDEX(ImpData,ROW()-1,MATCH(Map_Expl,ImpHdr,0))&amp;"","")),{"Y","YES","TRUE","1"},0)),"Y","N"))</f>
        <v/>
      </c>
      <c r="F991" s="21" t="str">
        <f t="shared" si="153"/>
        <v/>
      </c>
      <c r="G991" s="21" t="str">
        <f t="shared" si="154"/>
        <v/>
      </c>
      <c r="H991" s="21" t="str">
        <f t="shared" si="155"/>
        <v/>
      </c>
      <c r="I991" s="25" t="str">
        <f t="shared" si="156"/>
        <v/>
      </c>
      <c r="J991" s="25" t="str">
        <f t="shared" si="157"/>
        <v/>
      </c>
      <c r="K991" s="21" t="str">
        <f t="shared" si="158"/>
        <v/>
      </c>
      <c r="L991" s="36" t="str">
        <f t="shared" si="159"/>
        <v/>
      </c>
    </row>
    <row r="992" spans="1:12" x14ac:dyDescent="0.3">
      <c r="A992" s="21" t="str">
        <f t="shared" si="150"/>
        <v/>
      </c>
      <c r="B992" s="21" t="str">
        <f t="shared" si="151"/>
        <v/>
      </c>
      <c r="C992" s="35" t="str">
        <f t="shared" si="152"/>
        <v/>
      </c>
      <c r="D992" s="21" t="str">
        <f>IF($A992="","",IF(COUNTIF(KEVList,$A992)&gt;0,"Y",IF(ISNUMBER(MATCH(UPPER(IFERROR(INDEX(ImpData,ROW()-1,MATCH(Map_KEV,ImpHdr,0))&amp;"","")),{"Y","YES","TRUE","1"},0)),"Y","N")))</f>
        <v/>
      </c>
      <c r="E992" s="21" t="str">
        <f>IF($A992="","",IF(ISNUMBER(MATCH(UPPER(IFERROR(INDEX(ImpData,ROW()-1,MATCH(Map_Expl,ImpHdr,0))&amp;"","")),{"Y","YES","TRUE","1"},0)),"Y","N"))</f>
        <v/>
      </c>
      <c r="F992" s="21" t="str">
        <f t="shared" si="153"/>
        <v/>
      </c>
      <c r="G992" s="21" t="str">
        <f t="shared" si="154"/>
        <v/>
      </c>
      <c r="H992" s="21" t="str">
        <f t="shared" si="155"/>
        <v/>
      </c>
      <c r="I992" s="25" t="str">
        <f t="shared" si="156"/>
        <v/>
      </c>
      <c r="J992" s="25" t="str">
        <f t="shared" si="157"/>
        <v/>
      </c>
      <c r="K992" s="21" t="str">
        <f t="shared" si="158"/>
        <v/>
      </c>
      <c r="L992" s="36" t="str">
        <f t="shared" si="159"/>
        <v/>
      </c>
    </row>
    <row r="993" spans="1:12" x14ac:dyDescent="0.3">
      <c r="A993" s="21" t="str">
        <f t="shared" si="150"/>
        <v/>
      </c>
      <c r="B993" s="21" t="str">
        <f t="shared" si="151"/>
        <v/>
      </c>
      <c r="C993" s="35" t="str">
        <f t="shared" si="152"/>
        <v/>
      </c>
      <c r="D993" s="21" t="str">
        <f>IF($A993="","",IF(COUNTIF(KEVList,$A993)&gt;0,"Y",IF(ISNUMBER(MATCH(UPPER(IFERROR(INDEX(ImpData,ROW()-1,MATCH(Map_KEV,ImpHdr,0))&amp;"","")),{"Y","YES","TRUE","1"},0)),"Y","N")))</f>
        <v/>
      </c>
      <c r="E993" s="21" t="str">
        <f>IF($A993="","",IF(ISNUMBER(MATCH(UPPER(IFERROR(INDEX(ImpData,ROW()-1,MATCH(Map_Expl,ImpHdr,0))&amp;"","")),{"Y","YES","TRUE","1"},0)),"Y","N"))</f>
        <v/>
      </c>
      <c r="F993" s="21" t="str">
        <f t="shared" si="153"/>
        <v/>
      </c>
      <c r="G993" s="21" t="str">
        <f t="shared" si="154"/>
        <v/>
      </c>
      <c r="H993" s="21" t="str">
        <f t="shared" si="155"/>
        <v/>
      </c>
      <c r="I993" s="25" t="str">
        <f t="shared" si="156"/>
        <v/>
      </c>
      <c r="J993" s="25" t="str">
        <f t="shared" si="157"/>
        <v/>
      </c>
      <c r="K993" s="21" t="str">
        <f t="shared" si="158"/>
        <v/>
      </c>
      <c r="L993" s="36" t="str">
        <f t="shared" si="159"/>
        <v/>
      </c>
    </row>
    <row r="994" spans="1:12" x14ac:dyDescent="0.3">
      <c r="A994" s="21" t="str">
        <f t="shared" si="150"/>
        <v/>
      </c>
      <c r="B994" s="21" t="str">
        <f t="shared" si="151"/>
        <v/>
      </c>
      <c r="C994" s="35" t="str">
        <f t="shared" si="152"/>
        <v/>
      </c>
      <c r="D994" s="21" t="str">
        <f>IF($A994="","",IF(COUNTIF(KEVList,$A994)&gt;0,"Y",IF(ISNUMBER(MATCH(UPPER(IFERROR(INDEX(ImpData,ROW()-1,MATCH(Map_KEV,ImpHdr,0))&amp;"","")),{"Y","YES","TRUE","1"},0)),"Y","N")))</f>
        <v/>
      </c>
      <c r="E994" s="21" t="str">
        <f>IF($A994="","",IF(ISNUMBER(MATCH(UPPER(IFERROR(INDEX(ImpData,ROW()-1,MATCH(Map_Expl,ImpHdr,0))&amp;"","")),{"Y","YES","TRUE","1"},0)),"Y","N"))</f>
        <v/>
      </c>
      <c r="F994" s="21" t="str">
        <f t="shared" si="153"/>
        <v/>
      </c>
      <c r="G994" s="21" t="str">
        <f t="shared" si="154"/>
        <v/>
      </c>
      <c r="H994" s="21" t="str">
        <f t="shared" si="155"/>
        <v/>
      </c>
      <c r="I994" s="25" t="str">
        <f t="shared" si="156"/>
        <v/>
      </c>
      <c r="J994" s="25" t="str">
        <f t="shared" si="157"/>
        <v/>
      </c>
      <c r="K994" s="21" t="str">
        <f t="shared" si="158"/>
        <v/>
      </c>
      <c r="L994" s="36" t="str">
        <f t="shared" si="159"/>
        <v/>
      </c>
    </row>
    <row r="995" spans="1:12" x14ac:dyDescent="0.3">
      <c r="A995" s="21" t="str">
        <f t="shared" si="150"/>
        <v/>
      </c>
      <c r="B995" s="21" t="str">
        <f t="shared" si="151"/>
        <v/>
      </c>
      <c r="C995" s="35" t="str">
        <f t="shared" si="152"/>
        <v/>
      </c>
      <c r="D995" s="21" t="str">
        <f>IF($A995="","",IF(COUNTIF(KEVList,$A995)&gt;0,"Y",IF(ISNUMBER(MATCH(UPPER(IFERROR(INDEX(ImpData,ROW()-1,MATCH(Map_KEV,ImpHdr,0))&amp;"","")),{"Y","YES","TRUE","1"},0)),"Y","N")))</f>
        <v/>
      </c>
      <c r="E995" s="21" t="str">
        <f>IF($A995="","",IF(ISNUMBER(MATCH(UPPER(IFERROR(INDEX(ImpData,ROW()-1,MATCH(Map_Expl,ImpHdr,0))&amp;"","")),{"Y","YES","TRUE","1"},0)),"Y","N"))</f>
        <v/>
      </c>
      <c r="F995" s="21" t="str">
        <f t="shared" si="153"/>
        <v/>
      </c>
      <c r="G995" s="21" t="str">
        <f t="shared" si="154"/>
        <v/>
      </c>
      <c r="H995" s="21" t="str">
        <f t="shared" si="155"/>
        <v/>
      </c>
      <c r="I995" s="25" t="str">
        <f t="shared" si="156"/>
        <v/>
      </c>
      <c r="J995" s="25" t="str">
        <f t="shared" si="157"/>
        <v/>
      </c>
      <c r="K995" s="21" t="str">
        <f t="shared" si="158"/>
        <v/>
      </c>
      <c r="L995" s="36" t="str">
        <f t="shared" si="159"/>
        <v/>
      </c>
    </row>
    <row r="996" spans="1:12" x14ac:dyDescent="0.3">
      <c r="A996" s="21" t="str">
        <f t="shared" si="150"/>
        <v/>
      </c>
      <c r="B996" s="21" t="str">
        <f t="shared" si="151"/>
        <v/>
      </c>
      <c r="C996" s="35" t="str">
        <f t="shared" si="152"/>
        <v/>
      </c>
      <c r="D996" s="21" t="str">
        <f>IF($A996="","",IF(COUNTIF(KEVList,$A996)&gt;0,"Y",IF(ISNUMBER(MATCH(UPPER(IFERROR(INDEX(ImpData,ROW()-1,MATCH(Map_KEV,ImpHdr,0))&amp;"","")),{"Y","YES","TRUE","1"},0)),"Y","N")))</f>
        <v/>
      </c>
      <c r="E996" s="21" t="str">
        <f>IF($A996="","",IF(ISNUMBER(MATCH(UPPER(IFERROR(INDEX(ImpData,ROW()-1,MATCH(Map_Expl,ImpHdr,0))&amp;"","")),{"Y","YES","TRUE","1"},0)),"Y","N"))</f>
        <v/>
      </c>
      <c r="F996" s="21" t="str">
        <f t="shared" si="153"/>
        <v/>
      </c>
      <c r="G996" s="21" t="str">
        <f t="shared" si="154"/>
        <v/>
      </c>
      <c r="H996" s="21" t="str">
        <f t="shared" si="155"/>
        <v/>
      </c>
      <c r="I996" s="25" t="str">
        <f t="shared" si="156"/>
        <v/>
      </c>
      <c r="J996" s="25" t="str">
        <f t="shared" si="157"/>
        <v/>
      </c>
      <c r="K996" s="21" t="str">
        <f t="shared" si="158"/>
        <v/>
      </c>
      <c r="L996" s="36" t="str">
        <f t="shared" si="159"/>
        <v/>
      </c>
    </row>
    <row r="997" spans="1:12" x14ac:dyDescent="0.3">
      <c r="A997" s="21" t="str">
        <f t="shared" si="150"/>
        <v/>
      </c>
      <c r="B997" s="21" t="str">
        <f t="shared" si="151"/>
        <v/>
      </c>
      <c r="C997" s="35" t="str">
        <f t="shared" si="152"/>
        <v/>
      </c>
      <c r="D997" s="21" t="str">
        <f>IF($A997="","",IF(COUNTIF(KEVList,$A997)&gt;0,"Y",IF(ISNUMBER(MATCH(UPPER(IFERROR(INDEX(ImpData,ROW()-1,MATCH(Map_KEV,ImpHdr,0))&amp;"","")),{"Y","YES","TRUE","1"},0)),"Y","N")))</f>
        <v/>
      </c>
      <c r="E997" s="21" t="str">
        <f>IF($A997="","",IF(ISNUMBER(MATCH(UPPER(IFERROR(INDEX(ImpData,ROW()-1,MATCH(Map_Expl,ImpHdr,0))&amp;"","")),{"Y","YES","TRUE","1"},0)),"Y","N"))</f>
        <v/>
      </c>
      <c r="F997" s="21" t="str">
        <f t="shared" si="153"/>
        <v/>
      </c>
      <c r="G997" s="21" t="str">
        <f t="shared" si="154"/>
        <v/>
      </c>
      <c r="H997" s="21" t="str">
        <f t="shared" si="155"/>
        <v/>
      </c>
      <c r="I997" s="25" t="str">
        <f t="shared" si="156"/>
        <v/>
      </c>
      <c r="J997" s="25" t="str">
        <f t="shared" si="157"/>
        <v/>
      </c>
      <c r="K997" s="21" t="str">
        <f t="shared" si="158"/>
        <v/>
      </c>
      <c r="L997" s="36" t="str">
        <f t="shared" si="159"/>
        <v/>
      </c>
    </row>
    <row r="998" spans="1:12" x14ac:dyDescent="0.3">
      <c r="A998" s="21" t="str">
        <f t="shared" si="150"/>
        <v/>
      </c>
      <c r="B998" s="21" t="str">
        <f t="shared" si="151"/>
        <v/>
      </c>
      <c r="C998" s="35" t="str">
        <f t="shared" si="152"/>
        <v/>
      </c>
      <c r="D998" s="21" t="str">
        <f>IF($A998="","",IF(COUNTIF(KEVList,$A998)&gt;0,"Y",IF(ISNUMBER(MATCH(UPPER(IFERROR(INDEX(ImpData,ROW()-1,MATCH(Map_KEV,ImpHdr,0))&amp;"","")),{"Y","YES","TRUE","1"},0)),"Y","N")))</f>
        <v/>
      </c>
      <c r="E998" s="21" t="str">
        <f>IF($A998="","",IF(ISNUMBER(MATCH(UPPER(IFERROR(INDEX(ImpData,ROW()-1,MATCH(Map_Expl,ImpHdr,0))&amp;"","")),{"Y","YES","TRUE","1"},0)),"Y","N"))</f>
        <v/>
      </c>
      <c r="F998" s="21" t="str">
        <f t="shared" si="153"/>
        <v/>
      </c>
      <c r="G998" s="21" t="str">
        <f t="shared" si="154"/>
        <v/>
      </c>
      <c r="H998" s="21" t="str">
        <f t="shared" si="155"/>
        <v/>
      </c>
      <c r="I998" s="25" t="str">
        <f t="shared" si="156"/>
        <v/>
      </c>
      <c r="J998" s="25" t="str">
        <f t="shared" si="157"/>
        <v/>
      </c>
      <c r="K998" s="21" t="str">
        <f t="shared" si="158"/>
        <v/>
      </c>
      <c r="L998" s="36" t="str">
        <f t="shared" si="159"/>
        <v/>
      </c>
    </row>
    <row r="999" spans="1:12" x14ac:dyDescent="0.3">
      <c r="A999" s="21" t="str">
        <f t="shared" si="150"/>
        <v/>
      </c>
      <c r="B999" s="21" t="str">
        <f t="shared" si="151"/>
        <v/>
      </c>
      <c r="C999" s="35" t="str">
        <f t="shared" si="152"/>
        <v/>
      </c>
      <c r="D999" s="21" t="str">
        <f>IF($A999="","",IF(COUNTIF(KEVList,$A999)&gt;0,"Y",IF(ISNUMBER(MATCH(UPPER(IFERROR(INDEX(ImpData,ROW()-1,MATCH(Map_KEV,ImpHdr,0))&amp;"","")),{"Y","YES","TRUE","1"},0)),"Y","N")))</f>
        <v/>
      </c>
      <c r="E999" s="21" t="str">
        <f>IF($A999="","",IF(ISNUMBER(MATCH(UPPER(IFERROR(INDEX(ImpData,ROW()-1,MATCH(Map_Expl,ImpHdr,0))&amp;"","")),{"Y","YES","TRUE","1"},0)),"Y","N"))</f>
        <v/>
      </c>
      <c r="F999" s="21" t="str">
        <f t="shared" si="153"/>
        <v/>
      </c>
      <c r="G999" s="21" t="str">
        <f t="shared" si="154"/>
        <v/>
      </c>
      <c r="H999" s="21" t="str">
        <f t="shared" si="155"/>
        <v/>
      </c>
      <c r="I999" s="25" t="str">
        <f t="shared" si="156"/>
        <v/>
      </c>
      <c r="J999" s="25" t="str">
        <f t="shared" si="157"/>
        <v/>
      </c>
      <c r="K999" s="21" t="str">
        <f t="shared" si="158"/>
        <v/>
      </c>
      <c r="L999" s="36" t="str">
        <f t="shared" si="159"/>
        <v/>
      </c>
    </row>
    <row r="1000" spans="1:12" x14ac:dyDescent="0.3">
      <c r="A1000" s="21" t="str">
        <f t="shared" si="150"/>
        <v/>
      </c>
      <c r="B1000" s="21" t="str">
        <f t="shared" si="151"/>
        <v/>
      </c>
      <c r="C1000" s="35" t="str">
        <f t="shared" si="152"/>
        <v/>
      </c>
      <c r="D1000" s="21" t="str">
        <f>IF($A1000="","",IF(COUNTIF(KEVList,$A1000)&gt;0,"Y",IF(ISNUMBER(MATCH(UPPER(IFERROR(INDEX(ImpData,ROW()-1,MATCH(Map_KEV,ImpHdr,0))&amp;"","")),{"Y","YES","TRUE","1"},0)),"Y","N")))</f>
        <v/>
      </c>
      <c r="E1000" s="21" t="str">
        <f>IF($A1000="","",IF(ISNUMBER(MATCH(UPPER(IFERROR(INDEX(ImpData,ROW()-1,MATCH(Map_Expl,ImpHdr,0))&amp;"","")),{"Y","YES","TRUE","1"},0)),"Y","N"))</f>
        <v/>
      </c>
      <c r="F1000" s="21" t="str">
        <f t="shared" si="153"/>
        <v/>
      </c>
      <c r="G1000" s="21" t="str">
        <f t="shared" si="154"/>
        <v/>
      </c>
      <c r="H1000" s="21" t="str">
        <f t="shared" si="155"/>
        <v/>
      </c>
      <c r="I1000" s="25" t="str">
        <f t="shared" si="156"/>
        <v/>
      </c>
      <c r="J1000" s="25" t="str">
        <f t="shared" si="157"/>
        <v/>
      </c>
      <c r="K1000" s="21" t="str">
        <f t="shared" si="158"/>
        <v/>
      </c>
      <c r="L1000" s="36" t="str">
        <f t="shared" si="159"/>
        <v/>
      </c>
    </row>
    <row r="1001" spans="1:12" x14ac:dyDescent="0.3">
      <c r="A1001" s="21" t="str">
        <f t="shared" si="150"/>
        <v/>
      </c>
      <c r="B1001" s="21" t="str">
        <f t="shared" si="151"/>
        <v/>
      </c>
      <c r="C1001" s="35" t="str">
        <f t="shared" si="152"/>
        <v/>
      </c>
      <c r="D1001" s="21" t="str">
        <f>IF($A1001="","",IF(COUNTIF(KEVList,$A1001)&gt;0,"Y",IF(ISNUMBER(MATCH(UPPER(IFERROR(INDEX(ImpData,ROW()-1,MATCH(Map_KEV,ImpHdr,0))&amp;"","")),{"Y","YES","TRUE","1"},0)),"Y","N")))</f>
        <v/>
      </c>
      <c r="E1001" s="21" t="str">
        <f>IF($A1001="","",IF(ISNUMBER(MATCH(UPPER(IFERROR(INDEX(ImpData,ROW()-1,MATCH(Map_Expl,ImpHdr,0))&amp;"","")),{"Y","YES","TRUE","1"},0)),"Y","N"))</f>
        <v/>
      </c>
      <c r="F1001" s="21" t="str">
        <f t="shared" si="153"/>
        <v/>
      </c>
      <c r="G1001" s="21" t="str">
        <f t="shared" si="154"/>
        <v/>
      </c>
      <c r="H1001" s="21" t="str">
        <f t="shared" si="155"/>
        <v/>
      </c>
      <c r="I1001" s="25" t="str">
        <f t="shared" si="156"/>
        <v/>
      </c>
      <c r="J1001" s="25" t="str">
        <f t="shared" si="157"/>
        <v/>
      </c>
      <c r="K1001" s="21" t="str">
        <f t="shared" si="158"/>
        <v/>
      </c>
      <c r="L1001" s="36" t="str">
        <f t="shared" si="159"/>
        <v/>
      </c>
    </row>
    <row r="1002" spans="1:12" x14ac:dyDescent="0.3">
      <c r="A1002" s="21" t="str">
        <f t="shared" si="150"/>
        <v/>
      </c>
      <c r="B1002" s="21" t="str">
        <f t="shared" si="151"/>
        <v/>
      </c>
      <c r="C1002" s="35" t="str">
        <f t="shared" si="152"/>
        <v/>
      </c>
      <c r="D1002" s="21" t="str">
        <f>IF($A1002="","",IF(COUNTIF(KEVList,$A1002)&gt;0,"Y",IF(ISNUMBER(MATCH(UPPER(IFERROR(INDEX(ImpData,ROW()-1,MATCH(Map_KEV,ImpHdr,0))&amp;"","")),{"Y","YES","TRUE","1"},0)),"Y","N")))</f>
        <v/>
      </c>
      <c r="E1002" s="21" t="str">
        <f>IF($A1002="","",IF(ISNUMBER(MATCH(UPPER(IFERROR(INDEX(ImpData,ROW()-1,MATCH(Map_Expl,ImpHdr,0))&amp;"","")),{"Y","YES","TRUE","1"},0)),"Y","N"))</f>
        <v/>
      </c>
      <c r="F1002" s="21" t="str">
        <f t="shared" si="153"/>
        <v/>
      </c>
      <c r="G1002" s="21" t="str">
        <f t="shared" si="154"/>
        <v/>
      </c>
      <c r="H1002" s="21" t="str">
        <f t="shared" si="155"/>
        <v/>
      </c>
      <c r="I1002" s="25" t="str">
        <f t="shared" si="156"/>
        <v/>
      </c>
      <c r="J1002" s="25" t="str">
        <f t="shared" si="157"/>
        <v/>
      </c>
      <c r="K1002" s="21" t="str">
        <f t="shared" si="158"/>
        <v/>
      </c>
      <c r="L1002" s="36" t="str">
        <f t="shared" si="159"/>
        <v/>
      </c>
    </row>
    <row r="1003" spans="1:12" x14ac:dyDescent="0.3">
      <c r="A1003" s="21" t="str">
        <f t="shared" si="150"/>
        <v/>
      </c>
      <c r="B1003" s="21" t="str">
        <f t="shared" si="151"/>
        <v/>
      </c>
      <c r="C1003" s="35" t="str">
        <f t="shared" si="152"/>
        <v/>
      </c>
      <c r="D1003" s="21" t="str">
        <f>IF($A1003="","",IF(COUNTIF(KEVList,$A1003)&gt;0,"Y",IF(ISNUMBER(MATCH(UPPER(IFERROR(INDEX(ImpData,ROW()-1,MATCH(Map_KEV,ImpHdr,0))&amp;"","")),{"Y","YES","TRUE","1"},0)),"Y","N")))</f>
        <v/>
      </c>
      <c r="E1003" s="21" t="str">
        <f>IF($A1003="","",IF(ISNUMBER(MATCH(UPPER(IFERROR(INDEX(ImpData,ROW()-1,MATCH(Map_Expl,ImpHdr,0))&amp;"","")),{"Y","YES","TRUE","1"},0)),"Y","N"))</f>
        <v/>
      </c>
      <c r="F1003" s="21" t="str">
        <f t="shared" si="153"/>
        <v/>
      </c>
      <c r="G1003" s="21" t="str">
        <f t="shared" si="154"/>
        <v/>
      </c>
      <c r="H1003" s="21" t="str">
        <f t="shared" si="155"/>
        <v/>
      </c>
      <c r="I1003" s="25" t="str">
        <f t="shared" si="156"/>
        <v/>
      </c>
      <c r="J1003" s="25" t="str">
        <f t="shared" si="157"/>
        <v/>
      </c>
      <c r="K1003" s="21" t="str">
        <f t="shared" si="158"/>
        <v/>
      </c>
      <c r="L1003" s="36" t="str">
        <f t="shared" si="159"/>
        <v/>
      </c>
    </row>
    <row r="1004" spans="1:12" x14ac:dyDescent="0.3">
      <c r="A1004" s="21" t="str">
        <f t="shared" si="150"/>
        <v/>
      </c>
      <c r="B1004" s="21" t="str">
        <f t="shared" si="151"/>
        <v/>
      </c>
      <c r="C1004" s="35" t="str">
        <f t="shared" si="152"/>
        <v/>
      </c>
      <c r="D1004" s="21" t="str">
        <f>IF($A1004="","",IF(COUNTIF(KEVList,$A1004)&gt;0,"Y",IF(ISNUMBER(MATCH(UPPER(IFERROR(INDEX(ImpData,ROW()-1,MATCH(Map_KEV,ImpHdr,0))&amp;"","")),{"Y","YES","TRUE","1"},0)),"Y","N")))</f>
        <v/>
      </c>
      <c r="E1004" s="21" t="str">
        <f>IF($A1004="","",IF(ISNUMBER(MATCH(UPPER(IFERROR(INDEX(ImpData,ROW()-1,MATCH(Map_Expl,ImpHdr,0))&amp;"","")),{"Y","YES","TRUE","1"},0)),"Y","N"))</f>
        <v/>
      </c>
      <c r="F1004" s="21" t="str">
        <f t="shared" si="153"/>
        <v/>
      </c>
      <c r="G1004" s="21" t="str">
        <f t="shared" si="154"/>
        <v/>
      </c>
      <c r="H1004" s="21" t="str">
        <f t="shared" si="155"/>
        <v/>
      </c>
      <c r="I1004" s="25" t="str">
        <f t="shared" si="156"/>
        <v/>
      </c>
      <c r="J1004" s="25" t="str">
        <f t="shared" si="157"/>
        <v/>
      </c>
      <c r="K1004" s="21" t="str">
        <f t="shared" si="158"/>
        <v/>
      </c>
      <c r="L1004" s="36" t="str">
        <f t="shared" si="159"/>
        <v/>
      </c>
    </row>
    <row r="1005" spans="1:12" x14ac:dyDescent="0.3">
      <c r="A1005" s="21" t="str">
        <f t="shared" si="150"/>
        <v/>
      </c>
      <c r="B1005" s="21" t="str">
        <f t="shared" si="151"/>
        <v/>
      </c>
      <c r="C1005" s="35" t="str">
        <f t="shared" si="152"/>
        <v/>
      </c>
      <c r="D1005" s="21" t="str">
        <f>IF($A1005="","",IF(COUNTIF(KEVList,$A1005)&gt;0,"Y",IF(ISNUMBER(MATCH(UPPER(IFERROR(INDEX(ImpData,ROW()-1,MATCH(Map_KEV,ImpHdr,0))&amp;"","")),{"Y","YES","TRUE","1"},0)),"Y","N")))</f>
        <v/>
      </c>
      <c r="E1005" s="21" t="str">
        <f>IF($A1005="","",IF(ISNUMBER(MATCH(UPPER(IFERROR(INDEX(ImpData,ROW()-1,MATCH(Map_Expl,ImpHdr,0))&amp;"","")),{"Y","YES","TRUE","1"},0)),"Y","N"))</f>
        <v/>
      </c>
      <c r="F1005" s="21" t="str">
        <f t="shared" si="153"/>
        <v/>
      </c>
      <c r="G1005" s="21" t="str">
        <f t="shared" si="154"/>
        <v/>
      </c>
      <c r="H1005" s="21" t="str">
        <f t="shared" si="155"/>
        <v/>
      </c>
      <c r="I1005" s="25" t="str">
        <f t="shared" si="156"/>
        <v/>
      </c>
      <c r="J1005" s="25" t="str">
        <f t="shared" si="157"/>
        <v/>
      </c>
      <c r="K1005" s="21" t="str">
        <f t="shared" si="158"/>
        <v/>
      </c>
      <c r="L1005" s="36" t="str">
        <f t="shared" si="159"/>
        <v/>
      </c>
    </row>
    <row r="1006" spans="1:12" x14ac:dyDescent="0.3">
      <c r="A1006" s="21" t="str">
        <f t="shared" si="150"/>
        <v/>
      </c>
      <c r="B1006" s="21" t="str">
        <f t="shared" si="151"/>
        <v/>
      </c>
      <c r="C1006" s="35" t="str">
        <f t="shared" si="152"/>
        <v/>
      </c>
      <c r="D1006" s="21" t="str">
        <f>IF($A1006="","",IF(COUNTIF(KEVList,$A1006)&gt;0,"Y",IF(ISNUMBER(MATCH(UPPER(IFERROR(INDEX(ImpData,ROW()-1,MATCH(Map_KEV,ImpHdr,0))&amp;"","")),{"Y","YES","TRUE","1"},0)),"Y","N")))</f>
        <v/>
      </c>
      <c r="E1006" s="21" t="str">
        <f>IF($A1006="","",IF(ISNUMBER(MATCH(UPPER(IFERROR(INDEX(ImpData,ROW()-1,MATCH(Map_Expl,ImpHdr,0))&amp;"","")),{"Y","YES","TRUE","1"},0)),"Y","N"))</f>
        <v/>
      </c>
      <c r="F1006" s="21" t="str">
        <f t="shared" si="153"/>
        <v/>
      </c>
      <c r="G1006" s="21" t="str">
        <f t="shared" si="154"/>
        <v/>
      </c>
      <c r="H1006" s="21" t="str">
        <f t="shared" si="155"/>
        <v/>
      </c>
      <c r="I1006" s="25" t="str">
        <f t="shared" si="156"/>
        <v/>
      </c>
      <c r="J1006" s="25" t="str">
        <f t="shared" si="157"/>
        <v/>
      </c>
      <c r="K1006" s="21" t="str">
        <f t="shared" si="158"/>
        <v/>
      </c>
      <c r="L1006" s="36" t="str">
        <f t="shared" si="159"/>
        <v/>
      </c>
    </row>
    <row r="1007" spans="1:12" x14ac:dyDescent="0.3">
      <c r="A1007" s="21" t="str">
        <f t="shared" si="150"/>
        <v/>
      </c>
      <c r="B1007" s="21" t="str">
        <f t="shared" si="151"/>
        <v/>
      </c>
      <c r="C1007" s="35" t="str">
        <f t="shared" si="152"/>
        <v/>
      </c>
      <c r="D1007" s="21" t="str">
        <f>IF($A1007="","",IF(COUNTIF(KEVList,$A1007)&gt;0,"Y",IF(ISNUMBER(MATCH(UPPER(IFERROR(INDEX(ImpData,ROW()-1,MATCH(Map_KEV,ImpHdr,0))&amp;"","")),{"Y","YES","TRUE","1"},0)),"Y","N")))</f>
        <v/>
      </c>
      <c r="E1007" s="21" t="str">
        <f>IF($A1007="","",IF(ISNUMBER(MATCH(UPPER(IFERROR(INDEX(ImpData,ROW()-1,MATCH(Map_Expl,ImpHdr,0))&amp;"","")),{"Y","YES","TRUE","1"},0)),"Y","N"))</f>
        <v/>
      </c>
      <c r="F1007" s="21" t="str">
        <f t="shared" si="153"/>
        <v/>
      </c>
      <c r="G1007" s="21" t="str">
        <f t="shared" si="154"/>
        <v/>
      </c>
      <c r="H1007" s="21" t="str">
        <f t="shared" si="155"/>
        <v/>
      </c>
      <c r="I1007" s="25" t="str">
        <f t="shared" si="156"/>
        <v/>
      </c>
      <c r="J1007" s="25" t="str">
        <f t="shared" si="157"/>
        <v/>
      </c>
      <c r="K1007" s="21" t="str">
        <f t="shared" si="158"/>
        <v/>
      </c>
      <c r="L1007" s="36" t="str">
        <f t="shared" si="159"/>
        <v/>
      </c>
    </row>
    <row r="1008" spans="1:12" x14ac:dyDescent="0.3">
      <c r="A1008" s="21" t="str">
        <f t="shared" si="150"/>
        <v/>
      </c>
      <c r="B1008" s="21" t="str">
        <f t="shared" si="151"/>
        <v/>
      </c>
      <c r="C1008" s="35" t="str">
        <f t="shared" si="152"/>
        <v/>
      </c>
      <c r="D1008" s="21" t="str">
        <f>IF($A1008="","",IF(COUNTIF(KEVList,$A1008)&gt;0,"Y",IF(ISNUMBER(MATCH(UPPER(IFERROR(INDEX(ImpData,ROW()-1,MATCH(Map_KEV,ImpHdr,0))&amp;"","")),{"Y","YES","TRUE","1"},0)),"Y","N")))</f>
        <v/>
      </c>
      <c r="E1008" s="21" t="str">
        <f>IF($A1008="","",IF(ISNUMBER(MATCH(UPPER(IFERROR(INDEX(ImpData,ROW()-1,MATCH(Map_Expl,ImpHdr,0))&amp;"","")),{"Y","YES","TRUE","1"},0)),"Y","N"))</f>
        <v/>
      </c>
      <c r="F1008" s="21" t="str">
        <f t="shared" si="153"/>
        <v/>
      </c>
      <c r="G1008" s="21" t="str">
        <f t="shared" si="154"/>
        <v/>
      </c>
      <c r="H1008" s="21" t="str">
        <f t="shared" si="155"/>
        <v/>
      </c>
      <c r="I1008" s="25" t="str">
        <f t="shared" si="156"/>
        <v/>
      </c>
      <c r="J1008" s="25" t="str">
        <f t="shared" si="157"/>
        <v/>
      </c>
      <c r="K1008" s="21" t="str">
        <f t="shared" si="158"/>
        <v/>
      </c>
      <c r="L1008" s="36" t="str">
        <f t="shared" si="159"/>
        <v/>
      </c>
    </row>
    <row r="1009" spans="1:12" x14ac:dyDescent="0.3">
      <c r="A1009" s="21" t="str">
        <f t="shared" si="150"/>
        <v/>
      </c>
      <c r="B1009" s="21" t="str">
        <f t="shared" si="151"/>
        <v/>
      </c>
      <c r="C1009" s="35" t="str">
        <f t="shared" si="152"/>
        <v/>
      </c>
      <c r="D1009" s="21" t="str">
        <f>IF($A1009="","",IF(COUNTIF(KEVList,$A1009)&gt;0,"Y",IF(ISNUMBER(MATCH(UPPER(IFERROR(INDEX(ImpData,ROW()-1,MATCH(Map_KEV,ImpHdr,0))&amp;"","")),{"Y","YES","TRUE","1"},0)),"Y","N")))</f>
        <v/>
      </c>
      <c r="E1009" s="21" t="str">
        <f>IF($A1009="","",IF(ISNUMBER(MATCH(UPPER(IFERROR(INDEX(ImpData,ROW()-1,MATCH(Map_Expl,ImpHdr,0))&amp;"","")),{"Y","YES","TRUE","1"},0)),"Y","N"))</f>
        <v/>
      </c>
      <c r="F1009" s="21" t="str">
        <f t="shared" si="153"/>
        <v/>
      </c>
      <c r="G1009" s="21" t="str">
        <f t="shared" si="154"/>
        <v/>
      </c>
      <c r="H1009" s="21" t="str">
        <f t="shared" si="155"/>
        <v/>
      </c>
      <c r="I1009" s="25" t="str">
        <f t="shared" si="156"/>
        <v/>
      </c>
      <c r="J1009" s="25" t="str">
        <f t="shared" si="157"/>
        <v/>
      </c>
      <c r="K1009" s="21" t="str">
        <f t="shared" si="158"/>
        <v/>
      </c>
      <c r="L1009" s="36" t="str">
        <f t="shared" si="159"/>
        <v/>
      </c>
    </row>
    <row r="1010" spans="1:12" x14ac:dyDescent="0.3">
      <c r="A1010" s="21" t="str">
        <f t="shared" si="150"/>
        <v/>
      </c>
      <c r="B1010" s="21" t="str">
        <f t="shared" si="151"/>
        <v/>
      </c>
      <c r="C1010" s="35" t="str">
        <f t="shared" si="152"/>
        <v/>
      </c>
      <c r="D1010" s="21" t="str">
        <f>IF($A1010="","",IF(COUNTIF(KEVList,$A1010)&gt;0,"Y",IF(ISNUMBER(MATCH(UPPER(IFERROR(INDEX(ImpData,ROW()-1,MATCH(Map_KEV,ImpHdr,0))&amp;"","")),{"Y","YES","TRUE","1"},0)),"Y","N")))</f>
        <v/>
      </c>
      <c r="E1010" s="21" t="str">
        <f>IF($A1010="","",IF(ISNUMBER(MATCH(UPPER(IFERROR(INDEX(ImpData,ROW()-1,MATCH(Map_Expl,ImpHdr,0))&amp;"","")),{"Y","YES","TRUE","1"},0)),"Y","N"))</f>
        <v/>
      </c>
      <c r="F1010" s="21" t="str">
        <f t="shared" si="153"/>
        <v/>
      </c>
      <c r="G1010" s="21" t="str">
        <f t="shared" si="154"/>
        <v/>
      </c>
      <c r="H1010" s="21" t="str">
        <f t="shared" si="155"/>
        <v/>
      </c>
      <c r="I1010" s="25" t="str">
        <f t="shared" si="156"/>
        <v/>
      </c>
      <c r="J1010" s="25" t="str">
        <f t="shared" si="157"/>
        <v/>
      </c>
      <c r="K1010" s="21" t="str">
        <f t="shared" si="158"/>
        <v/>
      </c>
      <c r="L1010" s="36" t="str">
        <f t="shared" si="159"/>
        <v/>
      </c>
    </row>
    <row r="1011" spans="1:12" x14ac:dyDescent="0.3">
      <c r="A1011" s="21" t="str">
        <f t="shared" si="150"/>
        <v/>
      </c>
      <c r="B1011" s="21" t="str">
        <f t="shared" si="151"/>
        <v/>
      </c>
      <c r="C1011" s="35" t="str">
        <f t="shared" si="152"/>
        <v/>
      </c>
      <c r="D1011" s="21" t="str">
        <f>IF($A1011="","",IF(COUNTIF(KEVList,$A1011)&gt;0,"Y",IF(ISNUMBER(MATCH(UPPER(IFERROR(INDEX(ImpData,ROW()-1,MATCH(Map_KEV,ImpHdr,0))&amp;"","")),{"Y","YES","TRUE","1"},0)),"Y","N")))</f>
        <v/>
      </c>
      <c r="E1011" s="21" t="str">
        <f>IF($A1011="","",IF(ISNUMBER(MATCH(UPPER(IFERROR(INDEX(ImpData,ROW()-1,MATCH(Map_Expl,ImpHdr,0))&amp;"","")),{"Y","YES","TRUE","1"},0)),"Y","N"))</f>
        <v/>
      </c>
      <c r="F1011" s="21" t="str">
        <f t="shared" si="153"/>
        <v/>
      </c>
      <c r="G1011" s="21" t="str">
        <f t="shared" si="154"/>
        <v/>
      </c>
      <c r="H1011" s="21" t="str">
        <f t="shared" si="155"/>
        <v/>
      </c>
      <c r="I1011" s="25" t="str">
        <f t="shared" si="156"/>
        <v/>
      </c>
      <c r="J1011" s="25" t="str">
        <f t="shared" si="157"/>
        <v/>
      </c>
      <c r="K1011" s="21" t="str">
        <f t="shared" si="158"/>
        <v/>
      </c>
      <c r="L1011" s="36" t="str">
        <f t="shared" si="159"/>
        <v/>
      </c>
    </row>
    <row r="1012" spans="1:12" x14ac:dyDescent="0.3">
      <c r="A1012" s="21" t="str">
        <f t="shared" si="150"/>
        <v/>
      </c>
      <c r="B1012" s="21" t="str">
        <f t="shared" si="151"/>
        <v/>
      </c>
      <c r="C1012" s="35" t="str">
        <f t="shared" si="152"/>
        <v/>
      </c>
      <c r="D1012" s="21" t="str">
        <f>IF($A1012="","",IF(COUNTIF(KEVList,$A1012)&gt;0,"Y",IF(ISNUMBER(MATCH(UPPER(IFERROR(INDEX(ImpData,ROW()-1,MATCH(Map_KEV,ImpHdr,0))&amp;"","")),{"Y","YES","TRUE","1"},0)),"Y","N")))</f>
        <v/>
      </c>
      <c r="E1012" s="21" t="str">
        <f>IF($A1012="","",IF(ISNUMBER(MATCH(UPPER(IFERROR(INDEX(ImpData,ROW()-1,MATCH(Map_Expl,ImpHdr,0))&amp;"","")),{"Y","YES","TRUE","1"},0)),"Y","N"))</f>
        <v/>
      </c>
      <c r="F1012" s="21" t="str">
        <f t="shared" si="153"/>
        <v/>
      </c>
      <c r="G1012" s="21" t="str">
        <f t="shared" si="154"/>
        <v/>
      </c>
      <c r="H1012" s="21" t="str">
        <f t="shared" si="155"/>
        <v/>
      </c>
      <c r="I1012" s="25" t="str">
        <f t="shared" si="156"/>
        <v/>
      </c>
      <c r="J1012" s="25" t="str">
        <f t="shared" si="157"/>
        <v/>
      </c>
      <c r="K1012" s="21" t="str">
        <f t="shared" si="158"/>
        <v/>
      </c>
      <c r="L1012" s="36" t="str">
        <f t="shared" si="159"/>
        <v/>
      </c>
    </row>
    <row r="1013" spans="1:12" x14ac:dyDescent="0.3">
      <c r="A1013" s="21" t="str">
        <f t="shared" si="150"/>
        <v/>
      </c>
      <c r="B1013" s="21" t="str">
        <f t="shared" si="151"/>
        <v/>
      </c>
      <c r="C1013" s="35" t="str">
        <f t="shared" si="152"/>
        <v/>
      </c>
      <c r="D1013" s="21" t="str">
        <f>IF($A1013="","",IF(COUNTIF(KEVList,$A1013)&gt;0,"Y",IF(ISNUMBER(MATCH(UPPER(IFERROR(INDEX(ImpData,ROW()-1,MATCH(Map_KEV,ImpHdr,0))&amp;"","")),{"Y","YES","TRUE","1"},0)),"Y","N")))</f>
        <v/>
      </c>
      <c r="E1013" s="21" t="str">
        <f>IF($A1013="","",IF(ISNUMBER(MATCH(UPPER(IFERROR(INDEX(ImpData,ROW()-1,MATCH(Map_Expl,ImpHdr,0))&amp;"","")),{"Y","YES","TRUE","1"},0)),"Y","N"))</f>
        <v/>
      </c>
      <c r="F1013" s="21" t="str">
        <f t="shared" si="153"/>
        <v/>
      </c>
      <c r="G1013" s="21" t="str">
        <f t="shared" si="154"/>
        <v/>
      </c>
      <c r="H1013" s="21" t="str">
        <f t="shared" si="155"/>
        <v/>
      </c>
      <c r="I1013" s="25" t="str">
        <f t="shared" si="156"/>
        <v/>
      </c>
      <c r="J1013" s="25" t="str">
        <f t="shared" si="157"/>
        <v/>
      </c>
      <c r="K1013" s="21" t="str">
        <f t="shared" si="158"/>
        <v/>
      </c>
      <c r="L1013" s="36" t="str">
        <f t="shared" si="159"/>
        <v/>
      </c>
    </row>
    <row r="1014" spans="1:12" x14ac:dyDescent="0.3">
      <c r="A1014" s="21" t="str">
        <f t="shared" si="150"/>
        <v/>
      </c>
      <c r="B1014" s="21" t="str">
        <f t="shared" si="151"/>
        <v/>
      </c>
      <c r="C1014" s="35" t="str">
        <f t="shared" si="152"/>
        <v/>
      </c>
      <c r="D1014" s="21" t="str">
        <f>IF($A1014="","",IF(COUNTIF(KEVList,$A1014)&gt;0,"Y",IF(ISNUMBER(MATCH(UPPER(IFERROR(INDEX(ImpData,ROW()-1,MATCH(Map_KEV,ImpHdr,0))&amp;"","")),{"Y","YES","TRUE","1"},0)),"Y","N")))</f>
        <v/>
      </c>
      <c r="E1014" s="21" t="str">
        <f>IF($A1014="","",IF(ISNUMBER(MATCH(UPPER(IFERROR(INDEX(ImpData,ROW()-1,MATCH(Map_Expl,ImpHdr,0))&amp;"","")),{"Y","YES","TRUE","1"},0)),"Y","N"))</f>
        <v/>
      </c>
      <c r="F1014" s="21" t="str">
        <f t="shared" si="153"/>
        <v/>
      </c>
      <c r="G1014" s="21" t="str">
        <f t="shared" si="154"/>
        <v/>
      </c>
      <c r="H1014" s="21" t="str">
        <f t="shared" si="155"/>
        <v/>
      </c>
      <c r="I1014" s="25" t="str">
        <f t="shared" si="156"/>
        <v/>
      </c>
      <c r="J1014" s="25" t="str">
        <f t="shared" si="157"/>
        <v/>
      </c>
      <c r="K1014" s="21" t="str">
        <f t="shared" si="158"/>
        <v/>
      </c>
      <c r="L1014" s="36" t="str">
        <f t="shared" si="159"/>
        <v/>
      </c>
    </row>
    <row r="1015" spans="1:12" x14ac:dyDescent="0.3">
      <c r="A1015" s="21" t="str">
        <f t="shared" si="150"/>
        <v/>
      </c>
      <c r="B1015" s="21" t="str">
        <f t="shared" si="151"/>
        <v/>
      </c>
      <c r="C1015" s="35" t="str">
        <f t="shared" si="152"/>
        <v/>
      </c>
      <c r="D1015" s="21" t="str">
        <f>IF($A1015="","",IF(COUNTIF(KEVList,$A1015)&gt;0,"Y",IF(ISNUMBER(MATCH(UPPER(IFERROR(INDEX(ImpData,ROW()-1,MATCH(Map_KEV,ImpHdr,0))&amp;"","")),{"Y","YES","TRUE","1"},0)),"Y","N")))</f>
        <v/>
      </c>
      <c r="E1015" s="21" t="str">
        <f>IF($A1015="","",IF(ISNUMBER(MATCH(UPPER(IFERROR(INDEX(ImpData,ROW()-1,MATCH(Map_Expl,ImpHdr,0))&amp;"","")),{"Y","YES","TRUE","1"},0)),"Y","N"))</f>
        <v/>
      </c>
      <c r="F1015" s="21" t="str">
        <f t="shared" si="153"/>
        <v/>
      </c>
      <c r="G1015" s="21" t="str">
        <f t="shared" si="154"/>
        <v/>
      </c>
      <c r="H1015" s="21" t="str">
        <f t="shared" si="155"/>
        <v/>
      </c>
      <c r="I1015" s="25" t="str">
        <f t="shared" si="156"/>
        <v/>
      </c>
      <c r="J1015" s="25" t="str">
        <f t="shared" si="157"/>
        <v/>
      </c>
      <c r="K1015" s="21" t="str">
        <f t="shared" si="158"/>
        <v/>
      </c>
      <c r="L1015" s="36" t="str">
        <f t="shared" si="159"/>
        <v/>
      </c>
    </row>
    <row r="1016" spans="1:12" x14ac:dyDescent="0.3">
      <c r="A1016" s="21" t="str">
        <f t="shared" si="150"/>
        <v/>
      </c>
      <c r="B1016" s="21" t="str">
        <f t="shared" si="151"/>
        <v/>
      </c>
      <c r="C1016" s="35" t="str">
        <f t="shared" si="152"/>
        <v/>
      </c>
      <c r="D1016" s="21" t="str">
        <f>IF($A1016="","",IF(COUNTIF(KEVList,$A1016)&gt;0,"Y",IF(ISNUMBER(MATCH(UPPER(IFERROR(INDEX(ImpData,ROW()-1,MATCH(Map_KEV,ImpHdr,0))&amp;"","")),{"Y","YES","TRUE","1"},0)),"Y","N")))</f>
        <v/>
      </c>
      <c r="E1016" s="21" t="str">
        <f>IF($A1016="","",IF(ISNUMBER(MATCH(UPPER(IFERROR(INDEX(ImpData,ROW()-1,MATCH(Map_Expl,ImpHdr,0))&amp;"","")),{"Y","YES","TRUE","1"},0)),"Y","N"))</f>
        <v/>
      </c>
      <c r="F1016" s="21" t="str">
        <f t="shared" si="153"/>
        <v/>
      </c>
      <c r="G1016" s="21" t="str">
        <f t="shared" si="154"/>
        <v/>
      </c>
      <c r="H1016" s="21" t="str">
        <f t="shared" si="155"/>
        <v/>
      </c>
      <c r="I1016" s="25" t="str">
        <f t="shared" si="156"/>
        <v/>
      </c>
      <c r="J1016" s="25" t="str">
        <f t="shared" si="157"/>
        <v/>
      </c>
      <c r="K1016" s="21" t="str">
        <f t="shared" si="158"/>
        <v/>
      </c>
      <c r="L1016" s="36" t="str">
        <f t="shared" si="159"/>
        <v/>
      </c>
    </row>
    <row r="1017" spans="1:12" x14ac:dyDescent="0.3">
      <c r="A1017" s="21" t="str">
        <f t="shared" si="150"/>
        <v/>
      </c>
      <c r="B1017" s="21" t="str">
        <f t="shared" si="151"/>
        <v/>
      </c>
      <c r="C1017" s="35" t="str">
        <f t="shared" si="152"/>
        <v/>
      </c>
      <c r="D1017" s="21" t="str">
        <f>IF($A1017="","",IF(COUNTIF(KEVList,$A1017)&gt;0,"Y",IF(ISNUMBER(MATCH(UPPER(IFERROR(INDEX(ImpData,ROW()-1,MATCH(Map_KEV,ImpHdr,0))&amp;"","")),{"Y","YES","TRUE","1"},0)),"Y","N")))</f>
        <v/>
      </c>
      <c r="E1017" s="21" t="str">
        <f>IF($A1017="","",IF(ISNUMBER(MATCH(UPPER(IFERROR(INDEX(ImpData,ROW()-1,MATCH(Map_Expl,ImpHdr,0))&amp;"","")),{"Y","YES","TRUE","1"},0)),"Y","N"))</f>
        <v/>
      </c>
      <c r="F1017" s="21" t="str">
        <f t="shared" si="153"/>
        <v/>
      </c>
      <c r="G1017" s="21" t="str">
        <f t="shared" si="154"/>
        <v/>
      </c>
      <c r="H1017" s="21" t="str">
        <f t="shared" si="155"/>
        <v/>
      </c>
      <c r="I1017" s="25" t="str">
        <f t="shared" si="156"/>
        <v/>
      </c>
      <c r="J1017" s="25" t="str">
        <f t="shared" si="157"/>
        <v/>
      </c>
      <c r="K1017" s="21" t="str">
        <f t="shared" si="158"/>
        <v/>
      </c>
      <c r="L1017" s="36" t="str">
        <f t="shared" si="159"/>
        <v/>
      </c>
    </row>
    <row r="1018" spans="1:12" x14ac:dyDescent="0.3">
      <c r="A1018" s="21" t="str">
        <f t="shared" si="150"/>
        <v/>
      </c>
      <c r="B1018" s="21" t="str">
        <f t="shared" si="151"/>
        <v/>
      </c>
      <c r="C1018" s="35" t="str">
        <f t="shared" si="152"/>
        <v/>
      </c>
      <c r="D1018" s="21" t="str">
        <f>IF($A1018="","",IF(COUNTIF(KEVList,$A1018)&gt;0,"Y",IF(ISNUMBER(MATCH(UPPER(IFERROR(INDEX(ImpData,ROW()-1,MATCH(Map_KEV,ImpHdr,0))&amp;"","")),{"Y","YES","TRUE","1"},0)),"Y","N")))</f>
        <v/>
      </c>
      <c r="E1018" s="21" t="str">
        <f>IF($A1018="","",IF(ISNUMBER(MATCH(UPPER(IFERROR(INDEX(ImpData,ROW()-1,MATCH(Map_Expl,ImpHdr,0))&amp;"","")),{"Y","YES","TRUE","1"},0)),"Y","N"))</f>
        <v/>
      </c>
      <c r="F1018" s="21" t="str">
        <f t="shared" si="153"/>
        <v/>
      </c>
      <c r="G1018" s="21" t="str">
        <f t="shared" si="154"/>
        <v/>
      </c>
      <c r="H1018" s="21" t="str">
        <f t="shared" si="155"/>
        <v/>
      </c>
      <c r="I1018" s="25" t="str">
        <f t="shared" si="156"/>
        <v/>
      </c>
      <c r="J1018" s="25" t="str">
        <f t="shared" si="157"/>
        <v/>
      </c>
      <c r="K1018" s="21" t="str">
        <f t="shared" si="158"/>
        <v/>
      </c>
      <c r="L1018" s="36" t="str">
        <f t="shared" si="159"/>
        <v/>
      </c>
    </row>
    <row r="1019" spans="1:12" x14ac:dyDescent="0.3">
      <c r="A1019" s="21" t="str">
        <f t="shared" si="150"/>
        <v/>
      </c>
      <c r="B1019" s="21" t="str">
        <f t="shared" si="151"/>
        <v/>
      </c>
      <c r="C1019" s="35" t="str">
        <f t="shared" si="152"/>
        <v/>
      </c>
      <c r="D1019" s="21" t="str">
        <f>IF($A1019="","",IF(COUNTIF(KEVList,$A1019)&gt;0,"Y",IF(ISNUMBER(MATCH(UPPER(IFERROR(INDEX(ImpData,ROW()-1,MATCH(Map_KEV,ImpHdr,0))&amp;"","")),{"Y","YES","TRUE","1"},0)),"Y","N")))</f>
        <v/>
      </c>
      <c r="E1019" s="21" t="str">
        <f>IF($A1019="","",IF(ISNUMBER(MATCH(UPPER(IFERROR(INDEX(ImpData,ROW()-1,MATCH(Map_Expl,ImpHdr,0))&amp;"","")),{"Y","YES","TRUE","1"},0)),"Y","N"))</f>
        <v/>
      </c>
      <c r="F1019" s="21" t="str">
        <f t="shared" si="153"/>
        <v/>
      </c>
      <c r="G1019" s="21" t="str">
        <f t="shared" si="154"/>
        <v/>
      </c>
      <c r="H1019" s="21" t="str">
        <f t="shared" si="155"/>
        <v/>
      </c>
      <c r="I1019" s="25" t="str">
        <f t="shared" si="156"/>
        <v/>
      </c>
      <c r="J1019" s="25" t="str">
        <f t="shared" si="157"/>
        <v/>
      </c>
      <c r="K1019" s="21" t="str">
        <f t="shared" si="158"/>
        <v/>
      </c>
      <c r="L1019" s="36" t="str">
        <f t="shared" si="159"/>
        <v/>
      </c>
    </row>
    <row r="1020" spans="1:12" x14ac:dyDescent="0.3">
      <c r="A1020" s="21" t="str">
        <f t="shared" si="150"/>
        <v/>
      </c>
      <c r="B1020" s="21" t="str">
        <f t="shared" si="151"/>
        <v/>
      </c>
      <c r="C1020" s="35" t="str">
        <f t="shared" si="152"/>
        <v/>
      </c>
      <c r="D1020" s="21" t="str">
        <f>IF($A1020="","",IF(COUNTIF(KEVList,$A1020)&gt;0,"Y",IF(ISNUMBER(MATCH(UPPER(IFERROR(INDEX(ImpData,ROW()-1,MATCH(Map_KEV,ImpHdr,0))&amp;"","")),{"Y","YES","TRUE","1"},0)),"Y","N")))</f>
        <v/>
      </c>
      <c r="E1020" s="21" t="str">
        <f>IF($A1020="","",IF(ISNUMBER(MATCH(UPPER(IFERROR(INDEX(ImpData,ROW()-1,MATCH(Map_Expl,ImpHdr,0))&amp;"","")),{"Y","YES","TRUE","1"},0)),"Y","N"))</f>
        <v/>
      </c>
      <c r="F1020" s="21" t="str">
        <f t="shared" si="153"/>
        <v/>
      </c>
      <c r="G1020" s="21" t="str">
        <f t="shared" si="154"/>
        <v/>
      </c>
      <c r="H1020" s="21" t="str">
        <f t="shared" si="155"/>
        <v/>
      </c>
      <c r="I1020" s="25" t="str">
        <f t="shared" si="156"/>
        <v/>
      </c>
      <c r="J1020" s="25" t="str">
        <f t="shared" si="157"/>
        <v/>
      </c>
      <c r="K1020" s="21" t="str">
        <f t="shared" si="158"/>
        <v/>
      </c>
      <c r="L1020" s="36" t="str">
        <f t="shared" si="159"/>
        <v/>
      </c>
    </row>
    <row r="1021" spans="1:12" x14ac:dyDescent="0.3">
      <c r="A1021" s="21" t="str">
        <f t="shared" si="150"/>
        <v/>
      </c>
      <c r="B1021" s="21" t="str">
        <f t="shared" si="151"/>
        <v/>
      </c>
      <c r="C1021" s="35" t="str">
        <f t="shared" si="152"/>
        <v/>
      </c>
      <c r="D1021" s="21" t="str">
        <f>IF($A1021="","",IF(COUNTIF(KEVList,$A1021)&gt;0,"Y",IF(ISNUMBER(MATCH(UPPER(IFERROR(INDEX(ImpData,ROW()-1,MATCH(Map_KEV,ImpHdr,0))&amp;"","")),{"Y","YES","TRUE","1"},0)),"Y","N")))</f>
        <v/>
      </c>
      <c r="E1021" s="21" t="str">
        <f>IF($A1021="","",IF(ISNUMBER(MATCH(UPPER(IFERROR(INDEX(ImpData,ROW()-1,MATCH(Map_Expl,ImpHdr,0))&amp;"","")),{"Y","YES","TRUE","1"},0)),"Y","N"))</f>
        <v/>
      </c>
      <c r="F1021" s="21" t="str">
        <f t="shared" si="153"/>
        <v/>
      </c>
      <c r="G1021" s="21" t="str">
        <f t="shared" si="154"/>
        <v/>
      </c>
      <c r="H1021" s="21" t="str">
        <f t="shared" si="155"/>
        <v/>
      </c>
      <c r="I1021" s="25" t="str">
        <f t="shared" si="156"/>
        <v/>
      </c>
      <c r="J1021" s="25" t="str">
        <f t="shared" si="157"/>
        <v/>
      </c>
      <c r="K1021" s="21" t="str">
        <f t="shared" si="158"/>
        <v/>
      </c>
      <c r="L1021" s="36" t="str">
        <f t="shared" si="159"/>
        <v/>
      </c>
    </row>
    <row r="1022" spans="1:12" x14ac:dyDescent="0.3">
      <c r="A1022" s="21" t="str">
        <f t="shared" si="150"/>
        <v/>
      </c>
      <c r="B1022" s="21" t="str">
        <f t="shared" si="151"/>
        <v/>
      </c>
      <c r="C1022" s="35" t="str">
        <f t="shared" si="152"/>
        <v/>
      </c>
      <c r="D1022" s="21" t="str">
        <f>IF($A1022="","",IF(COUNTIF(KEVList,$A1022)&gt;0,"Y",IF(ISNUMBER(MATCH(UPPER(IFERROR(INDEX(ImpData,ROW()-1,MATCH(Map_KEV,ImpHdr,0))&amp;"","")),{"Y","YES","TRUE","1"},0)),"Y","N")))</f>
        <v/>
      </c>
      <c r="E1022" s="21" t="str">
        <f>IF($A1022="","",IF(ISNUMBER(MATCH(UPPER(IFERROR(INDEX(ImpData,ROW()-1,MATCH(Map_Expl,ImpHdr,0))&amp;"","")),{"Y","YES","TRUE","1"},0)),"Y","N"))</f>
        <v/>
      </c>
      <c r="F1022" s="21" t="str">
        <f t="shared" si="153"/>
        <v/>
      </c>
      <c r="G1022" s="21" t="str">
        <f t="shared" si="154"/>
        <v/>
      </c>
      <c r="H1022" s="21" t="str">
        <f t="shared" si="155"/>
        <v/>
      </c>
      <c r="I1022" s="25" t="str">
        <f t="shared" si="156"/>
        <v/>
      </c>
      <c r="J1022" s="25" t="str">
        <f t="shared" si="157"/>
        <v/>
      </c>
      <c r="K1022" s="21" t="str">
        <f t="shared" si="158"/>
        <v/>
      </c>
      <c r="L1022" s="36" t="str">
        <f t="shared" si="159"/>
        <v/>
      </c>
    </row>
    <row r="1023" spans="1:12" x14ac:dyDescent="0.3">
      <c r="A1023" s="21" t="str">
        <f t="shared" si="150"/>
        <v/>
      </c>
      <c r="B1023" s="21" t="str">
        <f t="shared" si="151"/>
        <v/>
      </c>
      <c r="C1023" s="35" t="str">
        <f t="shared" si="152"/>
        <v/>
      </c>
      <c r="D1023" s="21" t="str">
        <f>IF($A1023="","",IF(COUNTIF(KEVList,$A1023)&gt;0,"Y",IF(ISNUMBER(MATCH(UPPER(IFERROR(INDEX(ImpData,ROW()-1,MATCH(Map_KEV,ImpHdr,0))&amp;"","")),{"Y","YES","TRUE","1"},0)),"Y","N")))</f>
        <v/>
      </c>
      <c r="E1023" s="21" t="str">
        <f>IF($A1023="","",IF(ISNUMBER(MATCH(UPPER(IFERROR(INDEX(ImpData,ROW()-1,MATCH(Map_Expl,ImpHdr,0))&amp;"","")),{"Y","YES","TRUE","1"},0)),"Y","N"))</f>
        <v/>
      </c>
      <c r="F1023" s="21" t="str">
        <f t="shared" si="153"/>
        <v/>
      </c>
      <c r="G1023" s="21" t="str">
        <f t="shared" si="154"/>
        <v/>
      </c>
      <c r="H1023" s="21" t="str">
        <f t="shared" si="155"/>
        <v/>
      </c>
      <c r="I1023" s="25" t="str">
        <f t="shared" si="156"/>
        <v/>
      </c>
      <c r="J1023" s="25" t="str">
        <f t="shared" si="157"/>
        <v/>
      </c>
      <c r="K1023" s="21" t="str">
        <f t="shared" si="158"/>
        <v/>
      </c>
      <c r="L1023" s="36" t="str">
        <f t="shared" si="159"/>
        <v/>
      </c>
    </row>
    <row r="1024" spans="1:12" x14ac:dyDescent="0.3">
      <c r="A1024" s="21" t="str">
        <f t="shared" si="150"/>
        <v/>
      </c>
      <c r="B1024" s="21" t="str">
        <f t="shared" si="151"/>
        <v/>
      </c>
      <c r="C1024" s="35" t="str">
        <f t="shared" si="152"/>
        <v/>
      </c>
      <c r="D1024" s="21" t="str">
        <f>IF($A1024="","",IF(COUNTIF(KEVList,$A1024)&gt;0,"Y",IF(ISNUMBER(MATCH(UPPER(IFERROR(INDEX(ImpData,ROW()-1,MATCH(Map_KEV,ImpHdr,0))&amp;"","")),{"Y","YES","TRUE","1"},0)),"Y","N")))</f>
        <v/>
      </c>
      <c r="E1024" s="21" t="str">
        <f>IF($A1024="","",IF(ISNUMBER(MATCH(UPPER(IFERROR(INDEX(ImpData,ROW()-1,MATCH(Map_Expl,ImpHdr,0))&amp;"","")),{"Y","YES","TRUE","1"},0)),"Y","N"))</f>
        <v/>
      </c>
      <c r="F1024" s="21" t="str">
        <f t="shared" si="153"/>
        <v/>
      </c>
      <c r="G1024" s="21" t="str">
        <f t="shared" si="154"/>
        <v/>
      </c>
      <c r="H1024" s="21" t="str">
        <f t="shared" si="155"/>
        <v/>
      </c>
      <c r="I1024" s="25" t="str">
        <f t="shared" si="156"/>
        <v/>
      </c>
      <c r="J1024" s="25" t="str">
        <f t="shared" si="157"/>
        <v/>
      </c>
      <c r="K1024" s="21" t="str">
        <f t="shared" si="158"/>
        <v/>
      </c>
      <c r="L1024" s="36" t="str">
        <f t="shared" si="159"/>
        <v/>
      </c>
    </row>
    <row r="1025" spans="1:12" x14ac:dyDescent="0.3">
      <c r="A1025" s="21" t="str">
        <f t="shared" si="150"/>
        <v/>
      </c>
      <c r="B1025" s="21" t="str">
        <f t="shared" si="151"/>
        <v/>
      </c>
      <c r="C1025" s="35" t="str">
        <f t="shared" si="152"/>
        <v/>
      </c>
      <c r="D1025" s="21" t="str">
        <f>IF($A1025="","",IF(COUNTIF(KEVList,$A1025)&gt;0,"Y",IF(ISNUMBER(MATCH(UPPER(IFERROR(INDEX(ImpData,ROW()-1,MATCH(Map_KEV,ImpHdr,0))&amp;"","")),{"Y","YES","TRUE","1"},0)),"Y","N")))</f>
        <v/>
      </c>
      <c r="E1025" s="21" t="str">
        <f>IF($A1025="","",IF(ISNUMBER(MATCH(UPPER(IFERROR(INDEX(ImpData,ROW()-1,MATCH(Map_Expl,ImpHdr,0))&amp;"","")),{"Y","YES","TRUE","1"},0)),"Y","N"))</f>
        <v/>
      </c>
      <c r="F1025" s="21" t="str">
        <f t="shared" si="153"/>
        <v/>
      </c>
      <c r="G1025" s="21" t="str">
        <f t="shared" si="154"/>
        <v/>
      </c>
      <c r="H1025" s="21" t="str">
        <f t="shared" si="155"/>
        <v/>
      </c>
      <c r="I1025" s="25" t="str">
        <f t="shared" si="156"/>
        <v/>
      </c>
      <c r="J1025" s="25" t="str">
        <f t="shared" si="157"/>
        <v/>
      </c>
      <c r="K1025" s="21" t="str">
        <f t="shared" si="158"/>
        <v/>
      </c>
      <c r="L1025" s="36" t="str">
        <f t="shared" si="159"/>
        <v/>
      </c>
    </row>
    <row r="1026" spans="1:12" x14ac:dyDescent="0.3">
      <c r="A1026" s="21" t="str">
        <f t="shared" ref="A1026:A1089" si="160">IFERROR(IF(INDEX(ImpData,ROW()-1,MATCH(Map_CVE,ImpHdr,0))="","",INDEX(ImpData,ROW()-1,MATCH(Map_CVE,ImpHdr,0))),"")</f>
        <v/>
      </c>
      <c r="B1026" s="21" t="str">
        <f t="shared" ref="B1026:B1089" si="161">IF($A1026="","",IFERROR(VALUE(INDEX(ImpData,ROW()-1,MATCH(Map_CVSS,ImpHdr,0))),""))</f>
        <v/>
      </c>
      <c r="C1026" s="35" t="str">
        <f t="shared" ref="C1026:C1089" si="162">IF($A1026="","",IFERROR(VALUE(INDEX(ImpData,ROW()-1,MATCH(Map_EPSS,ImpHdr,0))),IFERROR(VLOOKUP($A1026,EPSSList,2,FALSE),"")))</f>
        <v/>
      </c>
      <c r="D1026" s="21" t="str">
        <f>IF($A1026="","",IF(COUNTIF(KEVList,$A1026)&gt;0,"Y",IF(ISNUMBER(MATCH(UPPER(IFERROR(INDEX(ImpData,ROW()-1,MATCH(Map_KEV,ImpHdr,0))&amp;"","")),{"Y","YES","TRUE","1"},0)),"Y","N")))</f>
        <v/>
      </c>
      <c r="E1026" s="21" t="str">
        <f>IF($A1026="","",IF(ISNUMBER(MATCH(UPPER(IFERROR(INDEX(ImpData,ROW()-1,MATCH(Map_Expl,ImpHdr,0))&amp;"","")),{"Y","YES","TRUE","1"},0)),"Y","N"))</f>
        <v/>
      </c>
      <c r="F1026" s="21" t="str">
        <f t="shared" ref="F1026:F1089" si="163">IF($A1026="","",IFERROR(VLOOKUP($K1026,AssetList,2,FALSE),""))</f>
        <v/>
      </c>
      <c r="G1026" s="21" t="str">
        <f t="shared" ref="G1026:G1089" si="164">IF($A1026="","",IFERROR(VLOOKUP($K1026,AssetList,3,FALSE),""))</f>
        <v/>
      </c>
      <c r="H1026" s="21" t="str">
        <f t="shared" ref="H1026:H1089" si="165">IF($A1026="","","N")</f>
        <v/>
      </c>
      <c r="I1026" s="25" t="str">
        <f t="shared" ref="I1026:I1089" si="166">IF($A1026="","",IFERROR(IF(INDEX(ImpData,ROW()-1,MATCH(Map_First,ImpHdr,0))="","",INDEX(ImpData,ROW()-1,MATCH(Map_First,ImpHdr,0))+0),""))</f>
        <v/>
      </c>
      <c r="J1026" s="25" t="str">
        <f t="shared" ref="J1026:J1089" si="167">IF($A1026="","",IFERROR(IF(INDEX(ImpData,ROW()-1,MATCH(Map_Fixed,ImpHdr,0))="","",INDEX(ImpData,ROW()-1,MATCH(Map_Fixed,ImpHdr,0))+0),""))</f>
        <v/>
      </c>
      <c r="K1026" s="21" t="str">
        <f t="shared" ref="K1026:K1089" si="168">IF($A1026="","",IFERROR(INDEX(ImpData,ROW()-1,MATCH(Map_Host,ImpHdr,0)),""))</f>
        <v/>
      </c>
      <c r="L1026" s="36" t="str">
        <f t="shared" ref="L1026:L1089" si="169">IF($A1026="","",IF($K1026="","No asset column mapped",IF(OR($F1026="",$G1026=""),"Add to Assets tab: "&amp;$K1026,IF($B1026="","CVSS missing",""))))</f>
        <v/>
      </c>
    </row>
    <row r="1027" spans="1:12" x14ac:dyDescent="0.3">
      <c r="A1027" s="21" t="str">
        <f t="shared" si="160"/>
        <v/>
      </c>
      <c r="B1027" s="21" t="str">
        <f t="shared" si="161"/>
        <v/>
      </c>
      <c r="C1027" s="35" t="str">
        <f t="shared" si="162"/>
        <v/>
      </c>
      <c r="D1027" s="21" t="str">
        <f>IF($A1027="","",IF(COUNTIF(KEVList,$A1027)&gt;0,"Y",IF(ISNUMBER(MATCH(UPPER(IFERROR(INDEX(ImpData,ROW()-1,MATCH(Map_KEV,ImpHdr,0))&amp;"","")),{"Y","YES","TRUE","1"},0)),"Y","N")))</f>
        <v/>
      </c>
      <c r="E1027" s="21" t="str">
        <f>IF($A1027="","",IF(ISNUMBER(MATCH(UPPER(IFERROR(INDEX(ImpData,ROW()-1,MATCH(Map_Expl,ImpHdr,0))&amp;"","")),{"Y","YES","TRUE","1"},0)),"Y","N"))</f>
        <v/>
      </c>
      <c r="F1027" s="21" t="str">
        <f t="shared" si="163"/>
        <v/>
      </c>
      <c r="G1027" s="21" t="str">
        <f t="shared" si="164"/>
        <v/>
      </c>
      <c r="H1027" s="21" t="str">
        <f t="shared" si="165"/>
        <v/>
      </c>
      <c r="I1027" s="25" t="str">
        <f t="shared" si="166"/>
        <v/>
      </c>
      <c r="J1027" s="25" t="str">
        <f t="shared" si="167"/>
        <v/>
      </c>
      <c r="K1027" s="21" t="str">
        <f t="shared" si="168"/>
        <v/>
      </c>
      <c r="L1027" s="36" t="str">
        <f t="shared" si="169"/>
        <v/>
      </c>
    </row>
    <row r="1028" spans="1:12" x14ac:dyDescent="0.3">
      <c r="A1028" s="21" t="str">
        <f t="shared" si="160"/>
        <v/>
      </c>
      <c r="B1028" s="21" t="str">
        <f t="shared" si="161"/>
        <v/>
      </c>
      <c r="C1028" s="35" t="str">
        <f t="shared" si="162"/>
        <v/>
      </c>
      <c r="D1028" s="21" t="str">
        <f>IF($A1028="","",IF(COUNTIF(KEVList,$A1028)&gt;0,"Y",IF(ISNUMBER(MATCH(UPPER(IFERROR(INDEX(ImpData,ROW()-1,MATCH(Map_KEV,ImpHdr,0))&amp;"","")),{"Y","YES","TRUE","1"},0)),"Y","N")))</f>
        <v/>
      </c>
      <c r="E1028" s="21" t="str">
        <f>IF($A1028="","",IF(ISNUMBER(MATCH(UPPER(IFERROR(INDEX(ImpData,ROW()-1,MATCH(Map_Expl,ImpHdr,0))&amp;"","")),{"Y","YES","TRUE","1"},0)),"Y","N"))</f>
        <v/>
      </c>
      <c r="F1028" s="21" t="str">
        <f t="shared" si="163"/>
        <v/>
      </c>
      <c r="G1028" s="21" t="str">
        <f t="shared" si="164"/>
        <v/>
      </c>
      <c r="H1028" s="21" t="str">
        <f t="shared" si="165"/>
        <v/>
      </c>
      <c r="I1028" s="25" t="str">
        <f t="shared" si="166"/>
        <v/>
      </c>
      <c r="J1028" s="25" t="str">
        <f t="shared" si="167"/>
        <v/>
      </c>
      <c r="K1028" s="21" t="str">
        <f t="shared" si="168"/>
        <v/>
      </c>
      <c r="L1028" s="36" t="str">
        <f t="shared" si="169"/>
        <v/>
      </c>
    </row>
    <row r="1029" spans="1:12" x14ac:dyDescent="0.3">
      <c r="A1029" s="21" t="str">
        <f t="shared" si="160"/>
        <v/>
      </c>
      <c r="B1029" s="21" t="str">
        <f t="shared" si="161"/>
        <v/>
      </c>
      <c r="C1029" s="35" t="str">
        <f t="shared" si="162"/>
        <v/>
      </c>
      <c r="D1029" s="21" t="str">
        <f>IF($A1029="","",IF(COUNTIF(KEVList,$A1029)&gt;0,"Y",IF(ISNUMBER(MATCH(UPPER(IFERROR(INDEX(ImpData,ROW()-1,MATCH(Map_KEV,ImpHdr,0))&amp;"","")),{"Y","YES","TRUE","1"},0)),"Y","N")))</f>
        <v/>
      </c>
      <c r="E1029" s="21" t="str">
        <f>IF($A1029="","",IF(ISNUMBER(MATCH(UPPER(IFERROR(INDEX(ImpData,ROW()-1,MATCH(Map_Expl,ImpHdr,0))&amp;"","")),{"Y","YES","TRUE","1"},0)),"Y","N"))</f>
        <v/>
      </c>
      <c r="F1029" s="21" t="str">
        <f t="shared" si="163"/>
        <v/>
      </c>
      <c r="G1029" s="21" t="str">
        <f t="shared" si="164"/>
        <v/>
      </c>
      <c r="H1029" s="21" t="str">
        <f t="shared" si="165"/>
        <v/>
      </c>
      <c r="I1029" s="25" t="str">
        <f t="shared" si="166"/>
        <v/>
      </c>
      <c r="J1029" s="25" t="str">
        <f t="shared" si="167"/>
        <v/>
      </c>
      <c r="K1029" s="21" t="str">
        <f t="shared" si="168"/>
        <v/>
      </c>
      <c r="L1029" s="36" t="str">
        <f t="shared" si="169"/>
        <v/>
      </c>
    </row>
    <row r="1030" spans="1:12" x14ac:dyDescent="0.3">
      <c r="A1030" s="21" t="str">
        <f t="shared" si="160"/>
        <v/>
      </c>
      <c r="B1030" s="21" t="str">
        <f t="shared" si="161"/>
        <v/>
      </c>
      <c r="C1030" s="35" t="str">
        <f t="shared" si="162"/>
        <v/>
      </c>
      <c r="D1030" s="21" t="str">
        <f>IF($A1030="","",IF(COUNTIF(KEVList,$A1030)&gt;0,"Y",IF(ISNUMBER(MATCH(UPPER(IFERROR(INDEX(ImpData,ROW()-1,MATCH(Map_KEV,ImpHdr,0))&amp;"","")),{"Y","YES","TRUE","1"},0)),"Y","N")))</f>
        <v/>
      </c>
      <c r="E1030" s="21" t="str">
        <f>IF($A1030="","",IF(ISNUMBER(MATCH(UPPER(IFERROR(INDEX(ImpData,ROW()-1,MATCH(Map_Expl,ImpHdr,0))&amp;"","")),{"Y","YES","TRUE","1"},0)),"Y","N"))</f>
        <v/>
      </c>
      <c r="F1030" s="21" t="str">
        <f t="shared" si="163"/>
        <v/>
      </c>
      <c r="G1030" s="21" t="str">
        <f t="shared" si="164"/>
        <v/>
      </c>
      <c r="H1030" s="21" t="str">
        <f t="shared" si="165"/>
        <v/>
      </c>
      <c r="I1030" s="25" t="str">
        <f t="shared" si="166"/>
        <v/>
      </c>
      <c r="J1030" s="25" t="str">
        <f t="shared" si="167"/>
        <v/>
      </c>
      <c r="K1030" s="21" t="str">
        <f t="shared" si="168"/>
        <v/>
      </c>
      <c r="L1030" s="36" t="str">
        <f t="shared" si="169"/>
        <v/>
      </c>
    </row>
    <row r="1031" spans="1:12" x14ac:dyDescent="0.3">
      <c r="A1031" s="21" t="str">
        <f t="shared" si="160"/>
        <v/>
      </c>
      <c r="B1031" s="21" t="str">
        <f t="shared" si="161"/>
        <v/>
      </c>
      <c r="C1031" s="35" t="str">
        <f t="shared" si="162"/>
        <v/>
      </c>
      <c r="D1031" s="21" t="str">
        <f>IF($A1031="","",IF(COUNTIF(KEVList,$A1031)&gt;0,"Y",IF(ISNUMBER(MATCH(UPPER(IFERROR(INDEX(ImpData,ROW()-1,MATCH(Map_KEV,ImpHdr,0))&amp;"","")),{"Y","YES","TRUE","1"},0)),"Y","N")))</f>
        <v/>
      </c>
      <c r="E1031" s="21" t="str">
        <f>IF($A1031="","",IF(ISNUMBER(MATCH(UPPER(IFERROR(INDEX(ImpData,ROW()-1,MATCH(Map_Expl,ImpHdr,0))&amp;"","")),{"Y","YES","TRUE","1"},0)),"Y","N"))</f>
        <v/>
      </c>
      <c r="F1031" s="21" t="str">
        <f t="shared" si="163"/>
        <v/>
      </c>
      <c r="G1031" s="21" t="str">
        <f t="shared" si="164"/>
        <v/>
      </c>
      <c r="H1031" s="21" t="str">
        <f t="shared" si="165"/>
        <v/>
      </c>
      <c r="I1031" s="25" t="str">
        <f t="shared" si="166"/>
        <v/>
      </c>
      <c r="J1031" s="25" t="str">
        <f t="shared" si="167"/>
        <v/>
      </c>
      <c r="K1031" s="21" t="str">
        <f t="shared" si="168"/>
        <v/>
      </c>
      <c r="L1031" s="36" t="str">
        <f t="shared" si="169"/>
        <v/>
      </c>
    </row>
    <row r="1032" spans="1:12" x14ac:dyDescent="0.3">
      <c r="A1032" s="21" t="str">
        <f t="shared" si="160"/>
        <v/>
      </c>
      <c r="B1032" s="21" t="str">
        <f t="shared" si="161"/>
        <v/>
      </c>
      <c r="C1032" s="35" t="str">
        <f t="shared" si="162"/>
        <v/>
      </c>
      <c r="D1032" s="21" t="str">
        <f>IF($A1032="","",IF(COUNTIF(KEVList,$A1032)&gt;0,"Y",IF(ISNUMBER(MATCH(UPPER(IFERROR(INDEX(ImpData,ROW()-1,MATCH(Map_KEV,ImpHdr,0))&amp;"","")),{"Y","YES","TRUE","1"},0)),"Y","N")))</f>
        <v/>
      </c>
      <c r="E1032" s="21" t="str">
        <f>IF($A1032="","",IF(ISNUMBER(MATCH(UPPER(IFERROR(INDEX(ImpData,ROW()-1,MATCH(Map_Expl,ImpHdr,0))&amp;"","")),{"Y","YES","TRUE","1"},0)),"Y","N"))</f>
        <v/>
      </c>
      <c r="F1032" s="21" t="str">
        <f t="shared" si="163"/>
        <v/>
      </c>
      <c r="G1032" s="21" t="str">
        <f t="shared" si="164"/>
        <v/>
      </c>
      <c r="H1032" s="21" t="str">
        <f t="shared" si="165"/>
        <v/>
      </c>
      <c r="I1032" s="25" t="str">
        <f t="shared" si="166"/>
        <v/>
      </c>
      <c r="J1032" s="25" t="str">
        <f t="shared" si="167"/>
        <v/>
      </c>
      <c r="K1032" s="21" t="str">
        <f t="shared" si="168"/>
        <v/>
      </c>
      <c r="L1032" s="36" t="str">
        <f t="shared" si="169"/>
        <v/>
      </c>
    </row>
    <row r="1033" spans="1:12" x14ac:dyDescent="0.3">
      <c r="A1033" s="21" t="str">
        <f t="shared" si="160"/>
        <v/>
      </c>
      <c r="B1033" s="21" t="str">
        <f t="shared" si="161"/>
        <v/>
      </c>
      <c r="C1033" s="35" t="str">
        <f t="shared" si="162"/>
        <v/>
      </c>
      <c r="D1033" s="21" t="str">
        <f>IF($A1033="","",IF(COUNTIF(KEVList,$A1033)&gt;0,"Y",IF(ISNUMBER(MATCH(UPPER(IFERROR(INDEX(ImpData,ROW()-1,MATCH(Map_KEV,ImpHdr,0))&amp;"","")),{"Y","YES","TRUE","1"},0)),"Y","N")))</f>
        <v/>
      </c>
      <c r="E1033" s="21" t="str">
        <f>IF($A1033="","",IF(ISNUMBER(MATCH(UPPER(IFERROR(INDEX(ImpData,ROW()-1,MATCH(Map_Expl,ImpHdr,0))&amp;"","")),{"Y","YES","TRUE","1"},0)),"Y","N"))</f>
        <v/>
      </c>
      <c r="F1033" s="21" t="str">
        <f t="shared" si="163"/>
        <v/>
      </c>
      <c r="G1033" s="21" t="str">
        <f t="shared" si="164"/>
        <v/>
      </c>
      <c r="H1033" s="21" t="str">
        <f t="shared" si="165"/>
        <v/>
      </c>
      <c r="I1033" s="25" t="str">
        <f t="shared" si="166"/>
        <v/>
      </c>
      <c r="J1033" s="25" t="str">
        <f t="shared" si="167"/>
        <v/>
      </c>
      <c r="K1033" s="21" t="str">
        <f t="shared" si="168"/>
        <v/>
      </c>
      <c r="L1033" s="36" t="str">
        <f t="shared" si="169"/>
        <v/>
      </c>
    </row>
    <row r="1034" spans="1:12" x14ac:dyDescent="0.3">
      <c r="A1034" s="21" t="str">
        <f t="shared" si="160"/>
        <v/>
      </c>
      <c r="B1034" s="21" t="str">
        <f t="shared" si="161"/>
        <v/>
      </c>
      <c r="C1034" s="35" t="str">
        <f t="shared" si="162"/>
        <v/>
      </c>
      <c r="D1034" s="21" t="str">
        <f>IF($A1034="","",IF(COUNTIF(KEVList,$A1034)&gt;0,"Y",IF(ISNUMBER(MATCH(UPPER(IFERROR(INDEX(ImpData,ROW()-1,MATCH(Map_KEV,ImpHdr,0))&amp;"","")),{"Y","YES","TRUE","1"},0)),"Y","N")))</f>
        <v/>
      </c>
      <c r="E1034" s="21" t="str">
        <f>IF($A1034="","",IF(ISNUMBER(MATCH(UPPER(IFERROR(INDEX(ImpData,ROW()-1,MATCH(Map_Expl,ImpHdr,0))&amp;"","")),{"Y","YES","TRUE","1"},0)),"Y","N"))</f>
        <v/>
      </c>
      <c r="F1034" s="21" t="str">
        <f t="shared" si="163"/>
        <v/>
      </c>
      <c r="G1034" s="21" t="str">
        <f t="shared" si="164"/>
        <v/>
      </c>
      <c r="H1034" s="21" t="str">
        <f t="shared" si="165"/>
        <v/>
      </c>
      <c r="I1034" s="25" t="str">
        <f t="shared" si="166"/>
        <v/>
      </c>
      <c r="J1034" s="25" t="str">
        <f t="shared" si="167"/>
        <v/>
      </c>
      <c r="K1034" s="21" t="str">
        <f t="shared" si="168"/>
        <v/>
      </c>
      <c r="L1034" s="36" t="str">
        <f t="shared" si="169"/>
        <v/>
      </c>
    </row>
    <row r="1035" spans="1:12" x14ac:dyDescent="0.3">
      <c r="A1035" s="21" t="str">
        <f t="shared" si="160"/>
        <v/>
      </c>
      <c r="B1035" s="21" t="str">
        <f t="shared" si="161"/>
        <v/>
      </c>
      <c r="C1035" s="35" t="str">
        <f t="shared" si="162"/>
        <v/>
      </c>
      <c r="D1035" s="21" t="str">
        <f>IF($A1035="","",IF(COUNTIF(KEVList,$A1035)&gt;0,"Y",IF(ISNUMBER(MATCH(UPPER(IFERROR(INDEX(ImpData,ROW()-1,MATCH(Map_KEV,ImpHdr,0))&amp;"","")),{"Y","YES","TRUE","1"},0)),"Y","N")))</f>
        <v/>
      </c>
      <c r="E1035" s="21" t="str">
        <f>IF($A1035="","",IF(ISNUMBER(MATCH(UPPER(IFERROR(INDEX(ImpData,ROW()-1,MATCH(Map_Expl,ImpHdr,0))&amp;"","")),{"Y","YES","TRUE","1"},0)),"Y","N"))</f>
        <v/>
      </c>
      <c r="F1035" s="21" t="str">
        <f t="shared" si="163"/>
        <v/>
      </c>
      <c r="G1035" s="21" t="str">
        <f t="shared" si="164"/>
        <v/>
      </c>
      <c r="H1035" s="21" t="str">
        <f t="shared" si="165"/>
        <v/>
      </c>
      <c r="I1035" s="25" t="str">
        <f t="shared" si="166"/>
        <v/>
      </c>
      <c r="J1035" s="25" t="str">
        <f t="shared" si="167"/>
        <v/>
      </c>
      <c r="K1035" s="21" t="str">
        <f t="shared" si="168"/>
        <v/>
      </c>
      <c r="L1035" s="36" t="str">
        <f t="shared" si="169"/>
        <v/>
      </c>
    </row>
    <row r="1036" spans="1:12" x14ac:dyDescent="0.3">
      <c r="A1036" s="21" t="str">
        <f t="shared" si="160"/>
        <v/>
      </c>
      <c r="B1036" s="21" t="str">
        <f t="shared" si="161"/>
        <v/>
      </c>
      <c r="C1036" s="35" t="str">
        <f t="shared" si="162"/>
        <v/>
      </c>
      <c r="D1036" s="21" t="str">
        <f>IF($A1036="","",IF(COUNTIF(KEVList,$A1036)&gt;0,"Y",IF(ISNUMBER(MATCH(UPPER(IFERROR(INDEX(ImpData,ROW()-1,MATCH(Map_KEV,ImpHdr,0))&amp;"","")),{"Y","YES","TRUE","1"},0)),"Y","N")))</f>
        <v/>
      </c>
      <c r="E1036" s="21" t="str">
        <f>IF($A1036="","",IF(ISNUMBER(MATCH(UPPER(IFERROR(INDEX(ImpData,ROW()-1,MATCH(Map_Expl,ImpHdr,0))&amp;"","")),{"Y","YES","TRUE","1"},0)),"Y","N"))</f>
        <v/>
      </c>
      <c r="F1036" s="21" t="str">
        <f t="shared" si="163"/>
        <v/>
      </c>
      <c r="G1036" s="21" t="str">
        <f t="shared" si="164"/>
        <v/>
      </c>
      <c r="H1036" s="21" t="str">
        <f t="shared" si="165"/>
        <v/>
      </c>
      <c r="I1036" s="25" t="str">
        <f t="shared" si="166"/>
        <v/>
      </c>
      <c r="J1036" s="25" t="str">
        <f t="shared" si="167"/>
        <v/>
      </c>
      <c r="K1036" s="21" t="str">
        <f t="shared" si="168"/>
        <v/>
      </c>
      <c r="L1036" s="36" t="str">
        <f t="shared" si="169"/>
        <v/>
      </c>
    </row>
    <row r="1037" spans="1:12" x14ac:dyDescent="0.3">
      <c r="A1037" s="21" t="str">
        <f t="shared" si="160"/>
        <v/>
      </c>
      <c r="B1037" s="21" t="str">
        <f t="shared" si="161"/>
        <v/>
      </c>
      <c r="C1037" s="35" t="str">
        <f t="shared" si="162"/>
        <v/>
      </c>
      <c r="D1037" s="21" t="str">
        <f>IF($A1037="","",IF(COUNTIF(KEVList,$A1037)&gt;0,"Y",IF(ISNUMBER(MATCH(UPPER(IFERROR(INDEX(ImpData,ROW()-1,MATCH(Map_KEV,ImpHdr,0))&amp;"","")),{"Y","YES","TRUE","1"},0)),"Y","N")))</f>
        <v/>
      </c>
      <c r="E1037" s="21" t="str">
        <f>IF($A1037="","",IF(ISNUMBER(MATCH(UPPER(IFERROR(INDEX(ImpData,ROW()-1,MATCH(Map_Expl,ImpHdr,0))&amp;"","")),{"Y","YES","TRUE","1"},0)),"Y","N"))</f>
        <v/>
      </c>
      <c r="F1037" s="21" t="str">
        <f t="shared" si="163"/>
        <v/>
      </c>
      <c r="G1037" s="21" t="str">
        <f t="shared" si="164"/>
        <v/>
      </c>
      <c r="H1037" s="21" t="str">
        <f t="shared" si="165"/>
        <v/>
      </c>
      <c r="I1037" s="25" t="str">
        <f t="shared" si="166"/>
        <v/>
      </c>
      <c r="J1037" s="25" t="str">
        <f t="shared" si="167"/>
        <v/>
      </c>
      <c r="K1037" s="21" t="str">
        <f t="shared" si="168"/>
        <v/>
      </c>
      <c r="L1037" s="36" t="str">
        <f t="shared" si="169"/>
        <v/>
      </c>
    </row>
    <row r="1038" spans="1:12" x14ac:dyDescent="0.3">
      <c r="A1038" s="21" t="str">
        <f t="shared" si="160"/>
        <v/>
      </c>
      <c r="B1038" s="21" t="str">
        <f t="shared" si="161"/>
        <v/>
      </c>
      <c r="C1038" s="35" t="str">
        <f t="shared" si="162"/>
        <v/>
      </c>
      <c r="D1038" s="21" t="str">
        <f>IF($A1038="","",IF(COUNTIF(KEVList,$A1038)&gt;0,"Y",IF(ISNUMBER(MATCH(UPPER(IFERROR(INDEX(ImpData,ROW()-1,MATCH(Map_KEV,ImpHdr,0))&amp;"","")),{"Y","YES","TRUE","1"},0)),"Y","N")))</f>
        <v/>
      </c>
      <c r="E1038" s="21" t="str">
        <f>IF($A1038="","",IF(ISNUMBER(MATCH(UPPER(IFERROR(INDEX(ImpData,ROW()-1,MATCH(Map_Expl,ImpHdr,0))&amp;"","")),{"Y","YES","TRUE","1"},0)),"Y","N"))</f>
        <v/>
      </c>
      <c r="F1038" s="21" t="str">
        <f t="shared" si="163"/>
        <v/>
      </c>
      <c r="G1038" s="21" t="str">
        <f t="shared" si="164"/>
        <v/>
      </c>
      <c r="H1038" s="21" t="str">
        <f t="shared" si="165"/>
        <v/>
      </c>
      <c r="I1038" s="25" t="str">
        <f t="shared" si="166"/>
        <v/>
      </c>
      <c r="J1038" s="25" t="str">
        <f t="shared" si="167"/>
        <v/>
      </c>
      <c r="K1038" s="21" t="str">
        <f t="shared" si="168"/>
        <v/>
      </c>
      <c r="L1038" s="36" t="str">
        <f t="shared" si="169"/>
        <v/>
      </c>
    </row>
    <row r="1039" spans="1:12" x14ac:dyDescent="0.3">
      <c r="A1039" s="21" t="str">
        <f t="shared" si="160"/>
        <v/>
      </c>
      <c r="B1039" s="21" t="str">
        <f t="shared" si="161"/>
        <v/>
      </c>
      <c r="C1039" s="35" t="str">
        <f t="shared" si="162"/>
        <v/>
      </c>
      <c r="D1039" s="21" t="str">
        <f>IF($A1039="","",IF(COUNTIF(KEVList,$A1039)&gt;0,"Y",IF(ISNUMBER(MATCH(UPPER(IFERROR(INDEX(ImpData,ROW()-1,MATCH(Map_KEV,ImpHdr,0))&amp;"","")),{"Y","YES","TRUE","1"},0)),"Y","N")))</f>
        <v/>
      </c>
      <c r="E1039" s="21" t="str">
        <f>IF($A1039="","",IF(ISNUMBER(MATCH(UPPER(IFERROR(INDEX(ImpData,ROW()-1,MATCH(Map_Expl,ImpHdr,0))&amp;"","")),{"Y","YES","TRUE","1"},0)),"Y","N"))</f>
        <v/>
      </c>
      <c r="F1039" s="21" t="str">
        <f t="shared" si="163"/>
        <v/>
      </c>
      <c r="G1039" s="21" t="str">
        <f t="shared" si="164"/>
        <v/>
      </c>
      <c r="H1039" s="21" t="str">
        <f t="shared" si="165"/>
        <v/>
      </c>
      <c r="I1039" s="25" t="str">
        <f t="shared" si="166"/>
        <v/>
      </c>
      <c r="J1039" s="25" t="str">
        <f t="shared" si="167"/>
        <v/>
      </c>
      <c r="K1039" s="21" t="str">
        <f t="shared" si="168"/>
        <v/>
      </c>
      <c r="L1039" s="36" t="str">
        <f t="shared" si="169"/>
        <v/>
      </c>
    </row>
    <row r="1040" spans="1:12" x14ac:dyDescent="0.3">
      <c r="A1040" s="21" t="str">
        <f t="shared" si="160"/>
        <v/>
      </c>
      <c r="B1040" s="21" t="str">
        <f t="shared" si="161"/>
        <v/>
      </c>
      <c r="C1040" s="35" t="str">
        <f t="shared" si="162"/>
        <v/>
      </c>
      <c r="D1040" s="21" t="str">
        <f>IF($A1040="","",IF(COUNTIF(KEVList,$A1040)&gt;0,"Y",IF(ISNUMBER(MATCH(UPPER(IFERROR(INDEX(ImpData,ROW()-1,MATCH(Map_KEV,ImpHdr,0))&amp;"","")),{"Y","YES","TRUE","1"},0)),"Y","N")))</f>
        <v/>
      </c>
      <c r="E1040" s="21" t="str">
        <f>IF($A1040="","",IF(ISNUMBER(MATCH(UPPER(IFERROR(INDEX(ImpData,ROW()-1,MATCH(Map_Expl,ImpHdr,0))&amp;"","")),{"Y","YES","TRUE","1"},0)),"Y","N"))</f>
        <v/>
      </c>
      <c r="F1040" s="21" t="str">
        <f t="shared" si="163"/>
        <v/>
      </c>
      <c r="G1040" s="21" t="str">
        <f t="shared" si="164"/>
        <v/>
      </c>
      <c r="H1040" s="21" t="str">
        <f t="shared" si="165"/>
        <v/>
      </c>
      <c r="I1040" s="25" t="str">
        <f t="shared" si="166"/>
        <v/>
      </c>
      <c r="J1040" s="25" t="str">
        <f t="shared" si="167"/>
        <v/>
      </c>
      <c r="K1040" s="21" t="str">
        <f t="shared" si="168"/>
        <v/>
      </c>
      <c r="L1040" s="36" t="str">
        <f t="shared" si="169"/>
        <v/>
      </c>
    </row>
    <row r="1041" spans="1:12" x14ac:dyDescent="0.3">
      <c r="A1041" s="21" t="str">
        <f t="shared" si="160"/>
        <v/>
      </c>
      <c r="B1041" s="21" t="str">
        <f t="shared" si="161"/>
        <v/>
      </c>
      <c r="C1041" s="35" t="str">
        <f t="shared" si="162"/>
        <v/>
      </c>
      <c r="D1041" s="21" t="str">
        <f>IF($A1041="","",IF(COUNTIF(KEVList,$A1041)&gt;0,"Y",IF(ISNUMBER(MATCH(UPPER(IFERROR(INDEX(ImpData,ROW()-1,MATCH(Map_KEV,ImpHdr,0))&amp;"","")),{"Y","YES","TRUE","1"},0)),"Y","N")))</f>
        <v/>
      </c>
      <c r="E1041" s="21" t="str">
        <f>IF($A1041="","",IF(ISNUMBER(MATCH(UPPER(IFERROR(INDEX(ImpData,ROW()-1,MATCH(Map_Expl,ImpHdr,0))&amp;"","")),{"Y","YES","TRUE","1"},0)),"Y","N"))</f>
        <v/>
      </c>
      <c r="F1041" s="21" t="str">
        <f t="shared" si="163"/>
        <v/>
      </c>
      <c r="G1041" s="21" t="str">
        <f t="shared" si="164"/>
        <v/>
      </c>
      <c r="H1041" s="21" t="str">
        <f t="shared" si="165"/>
        <v/>
      </c>
      <c r="I1041" s="25" t="str">
        <f t="shared" si="166"/>
        <v/>
      </c>
      <c r="J1041" s="25" t="str">
        <f t="shared" si="167"/>
        <v/>
      </c>
      <c r="K1041" s="21" t="str">
        <f t="shared" si="168"/>
        <v/>
      </c>
      <c r="L1041" s="36" t="str">
        <f t="shared" si="169"/>
        <v/>
      </c>
    </row>
    <row r="1042" spans="1:12" x14ac:dyDescent="0.3">
      <c r="A1042" s="21" t="str">
        <f t="shared" si="160"/>
        <v/>
      </c>
      <c r="B1042" s="21" t="str">
        <f t="shared" si="161"/>
        <v/>
      </c>
      <c r="C1042" s="35" t="str">
        <f t="shared" si="162"/>
        <v/>
      </c>
      <c r="D1042" s="21" t="str">
        <f>IF($A1042="","",IF(COUNTIF(KEVList,$A1042)&gt;0,"Y",IF(ISNUMBER(MATCH(UPPER(IFERROR(INDEX(ImpData,ROW()-1,MATCH(Map_KEV,ImpHdr,0))&amp;"","")),{"Y","YES","TRUE","1"},0)),"Y","N")))</f>
        <v/>
      </c>
      <c r="E1042" s="21" t="str">
        <f>IF($A1042="","",IF(ISNUMBER(MATCH(UPPER(IFERROR(INDEX(ImpData,ROW()-1,MATCH(Map_Expl,ImpHdr,0))&amp;"","")),{"Y","YES","TRUE","1"},0)),"Y","N"))</f>
        <v/>
      </c>
      <c r="F1042" s="21" t="str">
        <f t="shared" si="163"/>
        <v/>
      </c>
      <c r="G1042" s="21" t="str">
        <f t="shared" si="164"/>
        <v/>
      </c>
      <c r="H1042" s="21" t="str">
        <f t="shared" si="165"/>
        <v/>
      </c>
      <c r="I1042" s="25" t="str">
        <f t="shared" si="166"/>
        <v/>
      </c>
      <c r="J1042" s="25" t="str">
        <f t="shared" si="167"/>
        <v/>
      </c>
      <c r="K1042" s="21" t="str">
        <f t="shared" si="168"/>
        <v/>
      </c>
      <c r="L1042" s="36" t="str">
        <f t="shared" si="169"/>
        <v/>
      </c>
    </row>
    <row r="1043" spans="1:12" x14ac:dyDescent="0.3">
      <c r="A1043" s="21" t="str">
        <f t="shared" si="160"/>
        <v/>
      </c>
      <c r="B1043" s="21" t="str">
        <f t="shared" si="161"/>
        <v/>
      </c>
      <c r="C1043" s="35" t="str">
        <f t="shared" si="162"/>
        <v/>
      </c>
      <c r="D1043" s="21" t="str">
        <f>IF($A1043="","",IF(COUNTIF(KEVList,$A1043)&gt;0,"Y",IF(ISNUMBER(MATCH(UPPER(IFERROR(INDEX(ImpData,ROW()-1,MATCH(Map_KEV,ImpHdr,0))&amp;"","")),{"Y","YES","TRUE","1"},0)),"Y","N")))</f>
        <v/>
      </c>
      <c r="E1043" s="21" t="str">
        <f>IF($A1043="","",IF(ISNUMBER(MATCH(UPPER(IFERROR(INDEX(ImpData,ROW()-1,MATCH(Map_Expl,ImpHdr,0))&amp;"","")),{"Y","YES","TRUE","1"},0)),"Y","N"))</f>
        <v/>
      </c>
      <c r="F1043" s="21" t="str">
        <f t="shared" si="163"/>
        <v/>
      </c>
      <c r="G1043" s="21" t="str">
        <f t="shared" si="164"/>
        <v/>
      </c>
      <c r="H1043" s="21" t="str">
        <f t="shared" si="165"/>
        <v/>
      </c>
      <c r="I1043" s="25" t="str">
        <f t="shared" si="166"/>
        <v/>
      </c>
      <c r="J1043" s="25" t="str">
        <f t="shared" si="167"/>
        <v/>
      </c>
      <c r="K1043" s="21" t="str">
        <f t="shared" si="168"/>
        <v/>
      </c>
      <c r="L1043" s="36" t="str">
        <f t="shared" si="169"/>
        <v/>
      </c>
    </row>
    <row r="1044" spans="1:12" x14ac:dyDescent="0.3">
      <c r="A1044" s="21" t="str">
        <f t="shared" si="160"/>
        <v/>
      </c>
      <c r="B1044" s="21" t="str">
        <f t="shared" si="161"/>
        <v/>
      </c>
      <c r="C1044" s="35" t="str">
        <f t="shared" si="162"/>
        <v/>
      </c>
      <c r="D1044" s="21" t="str">
        <f>IF($A1044="","",IF(COUNTIF(KEVList,$A1044)&gt;0,"Y",IF(ISNUMBER(MATCH(UPPER(IFERROR(INDEX(ImpData,ROW()-1,MATCH(Map_KEV,ImpHdr,0))&amp;"","")),{"Y","YES","TRUE","1"},0)),"Y","N")))</f>
        <v/>
      </c>
      <c r="E1044" s="21" t="str">
        <f>IF($A1044="","",IF(ISNUMBER(MATCH(UPPER(IFERROR(INDEX(ImpData,ROW()-1,MATCH(Map_Expl,ImpHdr,0))&amp;"","")),{"Y","YES","TRUE","1"},0)),"Y","N"))</f>
        <v/>
      </c>
      <c r="F1044" s="21" t="str">
        <f t="shared" si="163"/>
        <v/>
      </c>
      <c r="G1044" s="21" t="str">
        <f t="shared" si="164"/>
        <v/>
      </c>
      <c r="H1044" s="21" t="str">
        <f t="shared" si="165"/>
        <v/>
      </c>
      <c r="I1044" s="25" t="str">
        <f t="shared" si="166"/>
        <v/>
      </c>
      <c r="J1044" s="25" t="str">
        <f t="shared" si="167"/>
        <v/>
      </c>
      <c r="K1044" s="21" t="str">
        <f t="shared" si="168"/>
        <v/>
      </c>
      <c r="L1044" s="36" t="str">
        <f t="shared" si="169"/>
        <v/>
      </c>
    </row>
    <row r="1045" spans="1:12" x14ac:dyDescent="0.3">
      <c r="A1045" s="21" t="str">
        <f t="shared" si="160"/>
        <v/>
      </c>
      <c r="B1045" s="21" t="str">
        <f t="shared" si="161"/>
        <v/>
      </c>
      <c r="C1045" s="35" t="str">
        <f t="shared" si="162"/>
        <v/>
      </c>
      <c r="D1045" s="21" t="str">
        <f>IF($A1045="","",IF(COUNTIF(KEVList,$A1045)&gt;0,"Y",IF(ISNUMBER(MATCH(UPPER(IFERROR(INDEX(ImpData,ROW()-1,MATCH(Map_KEV,ImpHdr,0))&amp;"","")),{"Y","YES","TRUE","1"},0)),"Y","N")))</f>
        <v/>
      </c>
      <c r="E1045" s="21" t="str">
        <f>IF($A1045="","",IF(ISNUMBER(MATCH(UPPER(IFERROR(INDEX(ImpData,ROW()-1,MATCH(Map_Expl,ImpHdr,0))&amp;"","")),{"Y","YES","TRUE","1"},0)),"Y","N"))</f>
        <v/>
      </c>
      <c r="F1045" s="21" t="str">
        <f t="shared" si="163"/>
        <v/>
      </c>
      <c r="G1045" s="21" t="str">
        <f t="shared" si="164"/>
        <v/>
      </c>
      <c r="H1045" s="21" t="str">
        <f t="shared" si="165"/>
        <v/>
      </c>
      <c r="I1045" s="25" t="str">
        <f t="shared" si="166"/>
        <v/>
      </c>
      <c r="J1045" s="25" t="str">
        <f t="shared" si="167"/>
        <v/>
      </c>
      <c r="K1045" s="21" t="str">
        <f t="shared" si="168"/>
        <v/>
      </c>
      <c r="L1045" s="36" t="str">
        <f t="shared" si="169"/>
        <v/>
      </c>
    </row>
    <row r="1046" spans="1:12" x14ac:dyDescent="0.3">
      <c r="A1046" s="21" t="str">
        <f t="shared" si="160"/>
        <v/>
      </c>
      <c r="B1046" s="21" t="str">
        <f t="shared" si="161"/>
        <v/>
      </c>
      <c r="C1046" s="35" t="str">
        <f t="shared" si="162"/>
        <v/>
      </c>
      <c r="D1046" s="21" t="str">
        <f>IF($A1046="","",IF(COUNTIF(KEVList,$A1046)&gt;0,"Y",IF(ISNUMBER(MATCH(UPPER(IFERROR(INDEX(ImpData,ROW()-1,MATCH(Map_KEV,ImpHdr,0))&amp;"","")),{"Y","YES","TRUE","1"},0)),"Y","N")))</f>
        <v/>
      </c>
      <c r="E1046" s="21" t="str">
        <f>IF($A1046="","",IF(ISNUMBER(MATCH(UPPER(IFERROR(INDEX(ImpData,ROW()-1,MATCH(Map_Expl,ImpHdr,0))&amp;"","")),{"Y","YES","TRUE","1"},0)),"Y","N"))</f>
        <v/>
      </c>
      <c r="F1046" s="21" t="str">
        <f t="shared" si="163"/>
        <v/>
      </c>
      <c r="G1046" s="21" t="str">
        <f t="shared" si="164"/>
        <v/>
      </c>
      <c r="H1046" s="21" t="str">
        <f t="shared" si="165"/>
        <v/>
      </c>
      <c r="I1046" s="25" t="str">
        <f t="shared" si="166"/>
        <v/>
      </c>
      <c r="J1046" s="25" t="str">
        <f t="shared" si="167"/>
        <v/>
      </c>
      <c r="K1046" s="21" t="str">
        <f t="shared" si="168"/>
        <v/>
      </c>
      <c r="L1046" s="36" t="str">
        <f t="shared" si="169"/>
        <v/>
      </c>
    </row>
    <row r="1047" spans="1:12" x14ac:dyDescent="0.3">
      <c r="A1047" s="21" t="str">
        <f t="shared" si="160"/>
        <v/>
      </c>
      <c r="B1047" s="21" t="str">
        <f t="shared" si="161"/>
        <v/>
      </c>
      <c r="C1047" s="35" t="str">
        <f t="shared" si="162"/>
        <v/>
      </c>
      <c r="D1047" s="21" t="str">
        <f>IF($A1047="","",IF(COUNTIF(KEVList,$A1047)&gt;0,"Y",IF(ISNUMBER(MATCH(UPPER(IFERROR(INDEX(ImpData,ROW()-1,MATCH(Map_KEV,ImpHdr,0))&amp;"","")),{"Y","YES","TRUE","1"},0)),"Y","N")))</f>
        <v/>
      </c>
      <c r="E1047" s="21" t="str">
        <f>IF($A1047="","",IF(ISNUMBER(MATCH(UPPER(IFERROR(INDEX(ImpData,ROW()-1,MATCH(Map_Expl,ImpHdr,0))&amp;"","")),{"Y","YES","TRUE","1"},0)),"Y","N"))</f>
        <v/>
      </c>
      <c r="F1047" s="21" t="str">
        <f t="shared" si="163"/>
        <v/>
      </c>
      <c r="G1047" s="21" t="str">
        <f t="shared" si="164"/>
        <v/>
      </c>
      <c r="H1047" s="21" t="str">
        <f t="shared" si="165"/>
        <v/>
      </c>
      <c r="I1047" s="25" t="str">
        <f t="shared" si="166"/>
        <v/>
      </c>
      <c r="J1047" s="25" t="str">
        <f t="shared" si="167"/>
        <v/>
      </c>
      <c r="K1047" s="21" t="str">
        <f t="shared" si="168"/>
        <v/>
      </c>
      <c r="L1047" s="36" t="str">
        <f t="shared" si="169"/>
        <v/>
      </c>
    </row>
    <row r="1048" spans="1:12" x14ac:dyDescent="0.3">
      <c r="A1048" s="21" t="str">
        <f t="shared" si="160"/>
        <v/>
      </c>
      <c r="B1048" s="21" t="str">
        <f t="shared" si="161"/>
        <v/>
      </c>
      <c r="C1048" s="35" t="str">
        <f t="shared" si="162"/>
        <v/>
      </c>
      <c r="D1048" s="21" t="str">
        <f>IF($A1048="","",IF(COUNTIF(KEVList,$A1048)&gt;0,"Y",IF(ISNUMBER(MATCH(UPPER(IFERROR(INDEX(ImpData,ROW()-1,MATCH(Map_KEV,ImpHdr,0))&amp;"","")),{"Y","YES","TRUE","1"},0)),"Y","N")))</f>
        <v/>
      </c>
      <c r="E1048" s="21" t="str">
        <f>IF($A1048="","",IF(ISNUMBER(MATCH(UPPER(IFERROR(INDEX(ImpData,ROW()-1,MATCH(Map_Expl,ImpHdr,0))&amp;"","")),{"Y","YES","TRUE","1"},0)),"Y","N"))</f>
        <v/>
      </c>
      <c r="F1048" s="21" t="str">
        <f t="shared" si="163"/>
        <v/>
      </c>
      <c r="G1048" s="21" t="str">
        <f t="shared" si="164"/>
        <v/>
      </c>
      <c r="H1048" s="21" t="str">
        <f t="shared" si="165"/>
        <v/>
      </c>
      <c r="I1048" s="25" t="str">
        <f t="shared" si="166"/>
        <v/>
      </c>
      <c r="J1048" s="25" t="str">
        <f t="shared" si="167"/>
        <v/>
      </c>
      <c r="K1048" s="21" t="str">
        <f t="shared" si="168"/>
        <v/>
      </c>
      <c r="L1048" s="36" t="str">
        <f t="shared" si="169"/>
        <v/>
      </c>
    </row>
    <row r="1049" spans="1:12" x14ac:dyDescent="0.3">
      <c r="A1049" s="21" t="str">
        <f t="shared" si="160"/>
        <v/>
      </c>
      <c r="B1049" s="21" t="str">
        <f t="shared" si="161"/>
        <v/>
      </c>
      <c r="C1049" s="35" t="str">
        <f t="shared" si="162"/>
        <v/>
      </c>
      <c r="D1049" s="21" t="str">
        <f>IF($A1049="","",IF(COUNTIF(KEVList,$A1049)&gt;0,"Y",IF(ISNUMBER(MATCH(UPPER(IFERROR(INDEX(ImpData,ROW()-1,MATCH(Map_KEV,ImpHdr,0))&amp;"","")),{"Y","YES","TRUE","1"},0)),"Y","N")))</f>
        <v/>
      </c>
      <c r="E1049" s="21" t="str">
        <f>IF($A1049="","",IF(ISNUMBER(MATCH(UPPER(IFERROR(INDEX(ImpData,ROW()-1,MATCH(Map_Expl,ImpHdr,0))&amp;"","")),{"Y","YES","TRUE","1"},0)),"Y","N"))</f>
        <v/>
      </c>
      <c r="F1049" s="21" t="str">
        <f t="shared" si="163"/>
        <v/>
      </c>
      <c r="G1049" s="21" t="str">
        <f t="shared" si="164"/>
        <v/>
      </c>
      <c r="H1049" s="21" t="str">
        <f t="shared" si="165"/>
        <v/>
      </c>
      <c r="I1049" s="25" t="str">
        <f t="shared" si="166"/>
        <v/>
      </c>
      <c r="J1049" s="25" t="str">
        <f t="shared" si="167"/>
        <v/>
      </c>
      <c r="K1049" s="21" t="str">
        <f t="shared" si="168"/>
        <v/>
      </c>
      <c r="L1049" s="36" t="str">
        <f t="shared" si="169"/>
        <v/>
      </c>
    </row>
    <row r="1050" spans="1:12" x14ac:dyDescent="0.3">
      <c r="A1050" s="21" t="str">
        <f t="shared" si="160"/>
        <v/>
      </c>
      <c r="B1050" s="21" t="str">
        <f t="shared" si="161"/>
        <v/>
      </c>
      <c r="C1050" s="35" t="str">
        <f t="shared" si="162"/>
        <v/>
      </c>
      <c r="D1050" s="21" t="str">
        <f>IF($A1050="","",IF(COUNTIF(KEVList,$A1050)&gt;0,"Y",IF(ISNUMBER(MATCH(UPPER(IFERROR(INDEX(ImpData,ROW()-1,MATCH(Map_KEV,ImpHdr,0))&amp;"","")),{"Y","YES","TRUE","1"},0)),"Y","N")))</f>
        <v/>
      </c>
      <c r="E1050" s="21" t="str">
        <f>IF($A1050="","",IF(ISNUMBER(MATCH(UPPER(IFERROR(INDEX(ImpData,ROW()-1,MATCH(Map_Expl,ImpHdr,0))&amp;"","")),{"Y","YES","TRUE","1"},0)),"Y","N"))</f>
        <v/>
      </c>
      <c r="F1050" s="21" t="str">
        <f t="shared" si="163"/>
        <v/>
      </c>
      <c r="G1050" s="21" t="str">
        <f t="shared" si="164"/>
        <v/>
      </c>
      <c r="H1050" s="21" t="str">
        <f t="shared" si="165"/>
        <v/>
      </c>
      <c r="I1050" s="25" t="str">
        <f t="shared" si="166"/>
        <v/>
      </c>
      <c r="J1050" s="25" t="str">
        <f t="shared" si="167"/>
        <v/>
      </c>
      <c r="K1050" s="21" t="str">
        <f t="shared" si="168"/>
        <v/>
      </c>
      <c r="L1050" s="36" t="str">
        <f t="shared" si="169"/>
        <v/>
      </c>
    </row>
    <row r="1051" spans="1:12" x14ac:dyDescent="0.3">
      <c r="A1051" s="21" t="str">
        <f t="shared" si="160"/>
        <v/>
      </c>
      <c r="B1051" s="21" t="str">
        <f t="shared" si="161"/>
        <v/>
      </c>
      <c r="C1051" s="35" t="str">
        <f t="shared" si="162"/>
        <v/>
      </c>
      <c r="D1051" s="21" t="str">
        <f>IF($A1051="","",IF(COUNTIF(KEVList,$A1051)&gt;0,"Y",IF(ISNUMBER(MATCH(UPPER(IFERROR(INDEX(ImpData,ROW()-1,MATCH(Map_KEV,ImpHdr,0))&amp;"","")),{"Y","YES","TRUE","1"},0)),"Y","N")))</f>
        <v/>
      </c>
      <c r="E1051" s="21" t="str">
        <f>IF($A1051="","",IF(ISNUMBER(MATCH(UPPER(IFERROR(INDEX(ImpData,ROW()-1,MATCH(Map_Expl,ImpHdr,0))&amp;"","")),{"Y","YES","TRUE","1"},0)),"Y","N"))</f>
        <v/>
      </c>
      <c r="F1051" s="21" t="str">
        <f t="shared" si="163"/>
        <v/>
      </c>
      <c r="G1051" s="21" t="str">
        <f t="shared" si="164"/>
        <v/>
      </c>
      <c r="H1051" s="21" t="str">
        <f t="shared" si="165"/>
        <v/>
      </c>
      <c r="I1051" s="25" t="str">
        <f t="shared" si="166"/>
        <v/>
      </c>
      <c r="J1051" s="25" t="str">
        <f t="shared" si="167"/>
        <v/>
      </c>
      <c r="K1051" s="21" t="str">
        <f t="shared" si="168"/>
        <v/>
      </c>
      <c r="L1051" s="36" t="str">
        <f t="shared" si="169"/>
        <v/>
      </c>
    </row>
    <row r="1052" spans="1:12" x14ac:dyDescent="0.3">
      <c r="A1052" s="21" t="str">
        <f t="shared" si="160"/>
        <v/>
      </c>
      <c r="B1052" s="21" t="str">
        <f t="shared" si="161"/>
        <v/>
      </c>
      <c r="C1052" s="35" t="str">
        <f t="shared" si="162"/>
        <v/>
      </c>
      <c r="D1052" s="21" t="str">
        <f>IF($A1052="","",IF(COUNTIF(KEVList,$A1052)&gt;0,"Y",IF(ISNUMBER(MATCH(UPPER(IFERROR(INDEX(ImpData,ROW()-1,MATCH(Map_KEV,ImpHdr,0))&amp;"","")),{"Y","YES","TRUE","1"},0)),"Y","N")))</f>
        <v/>
      </c>
      <c r="E1052" s="21" t="str">
        <f>IF($A1052="","",IF(ISNUMBER(MATCH(UPPER(IFERROR(INDEX(ImpData,ROW()-1,MATCH(Map_Expl,ImpHdr,0))&amp;"","")),{"Y","YES","TRUE","1"},0)),"Y","N"))</f>
        <v/>
      </c>
      <c r="F1052" s="21" t="str">
        <f t="shared" si="163"/>
        <v/>
      </c>
      <c r="G1052" s="21" t="str">
        <f t="shared" si="164"/>
        <v/>
      </c>
      <c r="H1052" s="21" t="str">
        <f t="shared" si="165"/>
        <v/>
      </c>
      <c r="I1052" s="25" t="str">
        <f t="shared" si="166"/>
        <v/>
      </c>
      <c r="J1052" s="25" t="str">
        <f t="shared" si="167"/>
        <v/>
      </c>
      <c r="K1052" s="21" t="str">
        <f t="shared" si="168"/>
        <v/>
      </c>
      <c r="L1052" s="36" t="str">
        <f t="shared" si="169"/>
        <v/>
      </c>
    </row>
    <row r="1053" spans="1:12" x14ac:dyDescent="0.3">
      <c r="A1053" s="21" t="str">
        <f t="shared" si="160"/>
        <v/>
      </c>
      <c r="B1053" s="21" t="str">
        <f t="shared" si="161"/>
        <v/>
      </c>
      <c r="C1053" s="35" t="str">
        <f t="shared" si="162"/>
        <v/>
      </c>
      <c r="D1053" s="21" t="str">
        <f>IF($A1053="","",IF(COUNTIF(KEVList,$A1053)&gt;0,"Y",IF(ISNUMBER(MATCH(UPPER(IFERROR(INDEX(ImpData,ROW()-1,MATCH(Map_KEV,ImpHdr,0))&amp;"","")),{"Y","YES","TRUE","1"},0)),"Y","N")))</f>
        <v/>
      </c>
      <c r="E1053" s="21" t="str">
        <f>IF($A1053="","",IF(ISNUMBER(MATCH(UPPER(IFERROR(INDEX(ImpData,ROW()-1,MATCH(Map_Expl,ImpHdr,0))&amp;"","")),{"Y","YES","TRUE","1"},0)),"Y","N"))</f>
        <v/>
      </c>
      <c r="F1053" s="21" t="str">
        <f t="shared" si="163"/>
        <v/>
      </c>
      <c r="G1053" s="21" t="str">
        <f t="shared" si="164"/>
        <v/>
      </c>
      <c r="H1053" s="21" t="str">
        <f t="shared" si="165"/>
        <v/>
      </c>
      <c r="I1053" s="25" t="str">
        <f t="shared" si="166"/>
        <v/>
      </c>
      <c r="J1053" s="25" t="str">
        <f t="shared" si="167"/>
        <v/>
      </c>
      <c r="K1053" s="21" t="str">
        <f t="shared" si="168"/>
        <v/>
      </c>
      <c r="L1053" s="36" t="str">
        <f t="shared" si="169"/>
        <v/>
      </c>
    </row>
    <row r="1054" spans="1:12" x14ac:dyDescent="0.3">
      <c r="A1054" s="21" t="str">
        <f t="shared" si="160"/>
        <v/>
      </c>
      <c r="B1054" s="21" t="str">
        <f t="shared" si="161"/>
        <v/>
      </c>
      <c r="C1054" s="35" t="str">
        <f t="shared" si="162"/>
        <v/>
      </c>
      <c r="D1054" s="21" t="str">
        <f>IF($A1054="","",IF(COUNTIF(KEVList,$A1054)&gt;0,"Y",IF(ISNUMBER(MATCH(UPPER(IFERROR(INDEX(ImpData,ROW()-1,MATCH(Map_KEV,ImpHdr,0))&amp;"","")),{"Y","YES","TRUE","1"},0)),"Y","N")))</f>
        <v/>
      </c>
      <c r="E1054" s="21" t="str">
        <f>IF($A1054="","",IF(ISNUMBER(MATCH(UPPER(IFERROR(INDEX(ImpData,ROW()-1,MATCH(Map_Expl,ImpHdr,0))&amp;"","")),{"Y","YES","TRUE","1"},0)),"Y","N"))</f>
        <v/>
      </c>
      <c r="F1054" s="21" t="str">
        <f t="shared" si="163"/>
        <v/>
      </c>
      <c r="G1054" s="21" t="str">
        <f t="shared" si="164"/>
        <v/>
      </c>
      <c r="H1054" s="21" t="str">
        <f t="shared" si="165"/>
        <v/>
      </c>
      <c r="I1054" s="25" t="str">
        <f t="shared" si="166"/>
        <v/>
      </c>
      <c r="J1054" s="25" t="str">
        <f t="shared" si="167"/>
        <v/>
      </c>
      <c r="K1054" s="21" t="str">
        <f t="shared" si="168"/>
        <v/>
      </c>
      <c r="L1054" s="36" t="str">
        <f t="shared" si="169"/>
        <v/>
      </c>
    </row>
    <row r="1055" spans="1:12" x14ac:dyDescent="0.3">
      <c r="A1055" s="21" t="str">
        <f t="shared" si="160"/>
        <v/>
      </c>
      <c r="B1055" s="21" t="str">
        <f t="shared" si="161"/>
        <v/>
      </c>
      <c r="C1055" s="35" t="str">
        <f t="shared" si="162"/>
        <v/>
      </c>
      <c r="D1055" s="21" t="str">
        <f>IF($A1055="","",IF(COUNTIF(KEVList,$A1055)&gt;0,"Y",IF(ISNUMBER(MATCH(UPPER(IFERROR(INDEX(ImpData,ROW()-1,MATCH(Map_KEV,ImpHdr,0))&amp;"","")),{"Y","YES","TRUE","1"},0)),"Y","N")))</f>
        <v/>
      </c>
      <c r="E1055" s="21" t="str">
        <f>IF($A1055="","",IF(ISNUMBER(MATCH(UPPER(IFERROR(INDEX(ImpData,ROW()-1,MATCH(Map_Expl,ImpHdr,0))&amp;"","")),{"Y","YES","TRUE","1"},0)),"Y","N"))</f>
        <v/>
      </c>
      <c r="F1055" s="21" t="str">
        <f t="shared" si="163"/>
        <v/>
      </c>
      <c r="G1055" s="21" t="str">
        <f t="shared" si="164"/>
        <v/>
      </c>
      <c r="H1055" s="21" t="str">
        <f t="shared" si="165"/>
        <v/>
      </c>
      <c r="I1055" s="25" t="str">
        <f t="shared" si="166"/>
        <v/>
      </c>
      <c r="J1055" s="25" t="str">
        <f t="shared" si="167"/>
        <v/>
      </c>
      <c r="K1055" s="21" t="str">
        <f t="shared" si="168"/>
        <v/>
      </c>
      <c r="L1055" s="36" t="str">
        <f t="shared" si="169"/>
        <v/>
      </c>
    </row>
    <row r="1056" spans="1:12" x14ac:dyDescent="0.3">
      <c r="A1056" s="21" t="str">
        <f t="shared" si="160"/>
        <v/>
      </c>
      <c r="B1056" s="21" t="str">
        <f t="shared" si="161"/>
        <v/>
      </c>
      <c r="C1056" s="35" t="str">
        <f t="shared" si="162"/>
        <v/>
      </c>
      <c r="D1056" s="21" t="str">
        <f>IF($A1056="","",IF(COUNTIF(KEVList,$A1056)&gt;0,"Y",IF(ISNUMBER(MATCH(UPPER(IFERROR(INDEX(ImpData,ROW()-1,MATCH(Map_KEV,ImpHdr,0))&amp;"","")),{"Y","YES","TRUE","1"},0)),"Y","N")))</f>
        <v/>
      </c>
      <c r="E1056" s="21" t="str">
        <f>IF($A1056="","",IF(ISNUMBER(MATCH(UPPER(IFERROR(INDEX(ImpData,ROW()-1,MATCH(Map_Expl,ImpHdr,0))&amp;"","")),{"Y","YES","TRUE","1"},0)),"Y","N"))</f>
        <v/>
      </c>
      <c r="F1056" s="21" t="str">
        <f t="shared" si="163"/>
        <v/>
      </c>
      <c r="G1056" s="21" t="str">
        <f t="shared" si="164"/>
        <v/>
      </c>
      <c r="H1056" s="21" t="str">
        <f t="shared" si="165"/>
        <v/>
      </c>
      <c r="I1056" s="25" t="str">
        <f t="shared" si="166"/>
        <v/>
      </c>
      <c r="J1056" s="25" t="str">
        <f t="shared" si="167"/>
        <v/>
      </c>
      <c r="K1056" s="21" t="str">
        <f t="shared" si="168"/>
        <v/>
      </c>
      <c r="L1056" s="36" t="str">
        <f t="shared" si="169"/>
        <v/>
      </c>
    </row>
    <row r="1057" spans="1:12" x14ac:dyDescent="0.3">
      <c r="A1057" s="21" t="str">
        <f t="shared" si="160"/>
        <v/>
      </c>
      <c r="B1057" s="21" t="str">
        <f t="shared" si="161"/>
        <v/>
      </c>
      <c r="C1057" s="35" t="str">
        <f t="shared" si="162"/>
        <v/>
      </c>
      <c r="D1057" s="21" t="str">
        <f>IF($A1057="","",IF(COUNTIF(KEVList,$A1057)&gt;0,"Y",IF(ISNUMBER(MATCH(UPPER(IFERROR(INDEX(ImpData,ROW()-1,MATCH(Map_KEV,ImpHdr,0))&amp;"","")),{"Y","YES","TRUE","1"},0)),"Y","N")))</f>
        <v/>
      </c>
      <c r="E1057" s="21" t="str">
        <f>IF($A1057="","",IF(ISNUMBER(MATCH(UPPER(IFERROR(INDEX(ImpData,ROW()-1,MATCH(Map_Expl,ImpHdr,0))&amp;"","")),{"Y","YES","TRUE","1"},0)),"Y","N"))</f>
        <v/>
      </c>
      <c r="F1057" s="21" t="str">
        <f t="shared" si="163"/>
        <v/>
      </c>
      <c r="G1057" s="21" t="str">
        <f t="shared" si="164"/>
        <v/>
      </c>
      <c r="H1057" s="21" t="str">
        <f t="shared" si="165"/>
        <v/>
      </c>
      <c r="I1057" s="25" t="str">
        <f t="shared" si="166"/>
        <v/>
      </c>
      <c r="J1057" s="25" t="str">
        <f t="shared" si="167"/>
        <v/>
      </c>
      <c r="K1057" s="21" t="str">
        <f t="shared" si="168"/>
        <v/>
      </c>
      <c r="L1057" s="36" t="str">
        <f t="shared" si="169"/>
        <v/>
      </c>
    </row>
    <row r="1058" spans="1:12" x14ac:dyDescent="0.3">
      <c r="A1058" s="21" t="str">
        <f t="shared" si="160"/>
        <v/>
      </c>
      <c r="B1058" s="21" t="str">
        <f t="shared" si="161"/>
        <v/>
      </c>
      <c r="C1058" s="35" t="str">
        <f t="shared" si="162"/>
        <v/>
      </c>
      <c r="D1058" s="21" t="str">
        <f>IF($A1058="","",IF(COUNTIF(KEVList,$A1058)&gt;0,"Y",IF(ISNUMBER(MATCH(UPPER(IFERROR(INDEX(ImpData,ROW()-1,MATCH(Map_KEV,ImpHdr,0))&amp;"","")),{"Y","YES","TRUE","1"},0)),"Y","N")))</f>
        <v/>
      </c>
      <c r="E1058" s="21" t="str">
        <f>IF($A1058="","",IF(ISNUMBER(MATCH(UPPER(IFERROR(INDEX(ImpData,ROW()-1,MATCH(Map_Expl,ImpHdr,0))&amp;"","")),{"Y","YES","TRUE","1"},0)),"Y","N"))</f>
        <v/>
      </c>
      <c r="F1058" s="21" t="str">
        <f t="shared" si="163"/>
        <v/>
      </c>
      <c r="G1058" s="21" t="str">
        <f t="shared" si="164"/>
        <v/>
      </c>
      <c r="H1058" s="21" t="str">
        <f t="shared" si="165"/>
        <v/>
      </c>
      <c r="I1058" s="25" t="str">
        <f t="shared" si="166"/>
        <v/>
      </c>
      <c r="J1058" s="25" t="str">
        <f t="shared" si="167"/>
        <v/>
      </c>
      <c r="K1058" s="21" t="str">
        <f t="shared" si="168"/>
        <v/>
      </c>
      <c r="L1058" s="36" t="str">
        <f t="shared" si="169"/>
        <v/>
      </c>
    </row>
    <row r="1059" spans="1:12" x14ac:dyDescent="0.3">
      <c r="A1059" s="21" t="str">
        <f t="shared" si="160"/>
        <v/>
      </c>
      <c r="B1059" s="21" t="str">
        <f t="shared" si="161"/>
        <v/>
      </c>
      <c r="C1059" s="35" t="str">
        <f t="shared" si="162"/>
        <v/>
      </c>
      <c r="D1059" s="21" t="str">
        <f>IF($A1059="","",IF(COUNTIF(KEVList,$A1059)&gt;0,"Y",IF(ISNUMBER(MATCH(UPPER(IFERROR(INDEX(ImpData,ROW()-1,MATCH(Map_KEV,ImpHdr,0))&amp;"","")),{"Y","YES","TRUE","1"},0)),"Y","N")))</f>
        <v/>
      </c>
      <c r="E1059" s="21" t="str">
        <f>IF($A1059="","",IF(ISNUMBER(MATCH(UPPER(IFERROR(INDEX(ImpData,ROW()-1,MATCH(Map_Expl,ImpHdr,0))&amp;"","")),{"Y","YES","TRUE","1"},0)),"Y","N"))</f>
        <v/>
      </c>
      <c r="F1059" s="21" t="str">
        <f t="shared" si="163"/>
        <v/>
      </c>
      <c r="G1059" s="21" t="str">
        <f t="shared" si="164"/>
        <v/>
      </c>
      <c r="H1059" s="21" t="str">
        <f t="shared" si="165"/>
        <v/>
      </c>
      <c r="I1059" s="25" t="str">
        <f t="shared" si="166"/>
        <v/>
      </c>
      <c r="J1059" s="25" t="str">
        <f t="shared" si="167"/>
        <v/>
      </c>
      <c r="K1059" s="21" t="str">
        <f t="shared" si="168"/>
        <v/>
      </c>
      <c r="L1059" s="36" t="str">
        <f t="shared" si="169"/>
        <v/>
      </c>
    </row>
    <row r="1060" spans="1:12" x14ac:dyDescent="0.3">
      <c r="A1060" s="21" t="str">
        <f t="shared" si="160"/>
        <v/>
      </c>
      <c r="B1060" s="21" t="str">
        <f t="shared" si="161"/>
        <v/>
      </c>
      <c r="C1060" s="35" t="str">
        <f t="shared" si="162"/>
        <v/>
      </c>
      <c r="D1060" s="21" t="str">
        <f>IF($A1060="","",IF(COUNTIF(KEVList,$A1060)&gt;0,"Y",IF(ISNUMBER(MATCH(UPPER(IFERROR(INDEX(ImpData,ROW()-1,MATCH(Map_KEV,ImpHdr,0))&amp;"","")),{"Y","YES","TRUE","1"},0)),"Y","N")))</f>
        <v/>
      </c>
      <c r="E1060" s="21" t="str">
        <f>IF($A1060="","",IF(ISNUMBER(MATCH(UPPER(IFERROR(INDEX(ImpData,ROW()-1,MATCH(Map_Expl,ImpHdr,0))&amp;"","")),{"Y","YES","TRUE","1"},0)),"Y","N"))</f>
        <v/>
      </c>
      <c r="F1060" s="21" t="str">
        <f t="shared" si="163"/>
        <v/>
      </c>
      <c r="G1060" s="21" t="str">
        <f t="shared" si="164"/>
        <v/>
      </c>
      <c r="H1060" s="21" t="str">
        <f t="shared" si="165"/>
        <v/>
      </c>
      <c r="I1060" s="25" t="str">
        <f t="shared" si="166"/>
        <v/>
      </c>
      <c r="J1060" s="25" t="str">
        <f t="shared" si="167"/>
        <v/>
      </c>
      <c r="K1060" s="21" t="str">
        <f t="shared" si="168"/>
        <v/>
      </c>
      <c r="L1060" s="36" t="str">
        <f t="shared" si="169"/>
        <v/>
      </c>
    </row>
    <row r="1061" spans="1:12" x14ac:dyDescent="0.3">
      <c r="A1061" s="21" t="str">
        <f t="shared" si="160"/>
        <v/>
      </c>
      <c r="B1061" s="21" t="str">
        <f t="shared" si="161"/>
        <v/>
      </c>
      <c r="C1061" s="35" t="str">
        <f t="shared" si="162"/>
        <v/>
      </c>
      <c r="D1061" s="21" t="str">
        <f>IF($A1061="","",IF(COUNTIF(KEVList,$A1061)&gt;0,"Y",IF(ISNUMBER(MATCH(UPPER(IFERROR(INDEX(ImpData,ROW()-1,MATCH(Map_KEV,ImpHdr,0))&amp;"","")),{"Y","YES","TRUE","1"},0)),"Y","N")))</f>
        <v/>
      </c>
      <c r="E1061" s="21" t="str">
        <f>IF($A1061="","",IF(ISNUMBER(MATCH(UPPER(IFERROR(INDEX(ImpData,ROW()-1,MATCH(Map_Expl,ImpHdr,0))&amp;"","")),{"Y","YES","TRUE","1"},0)),"Y","N"))</f>
        <v/>
      </c>
      <c r="F1061" s="21" t="str">
        <f t="shared" si="163"/>
        <v/>
      </c>
      <c r="G1061" s="21" t="str">
        <f t="shared" si="164"/>
        <v/>
      </c>
      <c r="H1061" s="21" t="str">
        <f t="shared" si="165"/>
        <v/>
      </c>
      <c r="I1061" s="25" t="str">
        <f t="shared" si="166"/>
        <v/>
      </c>
      <c r="J1061" s="25" t="str">
        <f t="shared" si="167"/>
        <v/>
      </c>
      <c r="K1061" s="21" t="str">
        <f t="shared" si="168"/>
        <v/>
      </c>
      <c r="L1061" s="36" t="str">
        <f t="shared" si="169"/>
        <v/>
      </c>
    </row>
    <row r="1062" spans="1:12" x14ac:dyDescent="0.3">
      <c r="A1062" s="21" t="str">
        <f t="shared" si="160"/>
        <v/>
      </c>
      <c r="B1062" s="21" t="str">
        <f t="shared" si="161"/>
        <v/>
      </c>
      <c r="C1062" s="35" t="str">
        <f t="shared" si="162"/>
        <v/>
      </c>
      <c r="D1062" s="21" t="str">
        <f>IF($A1062="","",IF(COUNTIF(KEVList,$A1062)&gt;0,"Y",IF(ISNUMBER(MATCH(UPPER(IFERROR(INDEX(ImpData,ROW()-1,MATCH(Map_KEV,ImpHdr,0))&amp;"","")),{"Y","YES","TRUE","1"},0)),"Y","N")))</f>
        <v/>
      </c>
      <c r="E1062" s="21" t="str">
        <f>IF($A1062="","",IF(ISNUMBER(MATCH(UPPER(IFERROR(INDEX(ImpData,ROW()-1,MATCH(Map_Expl,ImpHdr,0))&amp;"","")),{"Y","YES","TRUE","1"},0)),"Y","N"))</f>
        <v/>
      </c>
      <c r="F1062" s="21" t="str">
        <f t="shared" si="163"/>
        <v/>
      </c>
      <c r="G1062" s="21" t="str">
        <f t="shared" si="164"/>
        <v/>
      </c>
      <c r="H1062" s="21" t="str">
        <f t="shared" si="165"/>
        <v/>
      </c>
      <c r="I1062" s="25" t="str">
        <f t="shared" si="166"/>
        <v/>
      </c>
      <c r="J1062" s="25" t="str">
        <f t="shared" si="167"/>
        <v/>
      </c>
      <c r="K1062" s="21" t="str">
        <f t="shared" si="168"/>
        <v/>
      </c>
      <c r="L1062" s="36" t="str">
        <f t="shared" si="169"/>
        <v/>
      </c>
    </row>
    <row r="1063" spans="1:12" x14ac:dyDescent="0.3">
      <c r="A1063" s="21" t="str">
        <f t="shared" si="160"/>
        <v/>
      </c>
      <c r="B1063" s="21" t="str">
        <f t="shared" si="161"/>
        <v/>
      </c>
      <c r="C1063" s="35" t="str">
        <f t="shared" si="162"/>
        <v/>
      </c>
      <c r="D1063" s="21" t="str">
        <f>IF($A1063="","",IF(COUNTIF(KEVList,$A1063)&gt;0,"Y",IF(ISNUMBER(MATCH(UPPER(IFERROR(INDEX(ImpData,ROW()-1,MATCH(Map_KEV,ImpHdr,0))&amp;"","")),{"Y","YES","TRUE","1"},0)),"Y","N")))</f>
        <v/>
      </c>
      <c r="E1063" s="21" t="str">
        <f>IF($A1063="","",IF(ISNUMBER(MATCH(UPPER(IFERROR(INDEX(ImpData,ROW()-1,MATCH(Map_Expl,ImpHdr,0))&amp;"","")),{"Y","YES","TRUE","1"},0)),"Y","N"))</f>
        <v/>
      </c>
      <c r="F1063" s="21" t="str">
        <f t="shared" si="163"/>
        <v/>
      </c>
      <c r="G1063" s="21" t="str">
        <f t="shared" si="164"/>
        <v/>
      </c>
      <c r="H1063" s="21" t="str">
        <f t="shared" si="165"/>
        <v/>
      </c>
      <c r="I1063" s="25" t="str">
        <f t="shared" si="166"/>
        <v/>
      </c>
      <c r="J1063" s="25" t="str">
        <f t="shared" si="167"/>
        <v/>
      </c>
      <c r="K1063" s="21" t="str">
        <f t="shared" si="168"/>
        <v/>
      </c>
      <c r="L1063" s="36" t="str">
        <f t="shared" si="169"/>
        <v/>
      </c>
    </row>
    <row r="1064" spans="1:12" x14ac:dyDescent="0.3">
      <c r="A1064" s="21" t="str">
        <f t="shared" si="160"/>
        <v/>
      </c>
      <c r="B1064" s="21" t="str">
        <f t="shared" si="161"/>
        <v/>
      </c>
      <c r="C1064" s="35" t="str">
        <f t="shared" si="162"/>
        <v/>
      </c>
      <c r="D1064" s="21" t="str">
        <f>IF($A1064="","",IF(COUNTIF(KEVList,$A1064)&gt;0,"Y",IF(ISNUMBER(MATCH(UPPER(IFERROR(INDEX(ImpData,ROW()-1,MATCH(Map_KEV,ImpHdr,0))&amp;"","")),{"Y","YES","TRUE","1"},0)),"Y","N")))</f>
        <v/>
      </c>
      <c r="E1064" s="21" t="str">
        <f>IF($A1064="","",IF(ISNUMBER(MATCH(UPPER(IFERROR(INDEX(ImpData,ROW()-1,MATCH(Map_Expl,ImpHdr,0))&amp;"","")),{"Y","YES","TRUE","1"},0)),"Y","N"))</f>
        <v/>
      </c>
      <c r="F1064" s="21" t="str">
        <f t="shared" si="163"/>
        <v/>
      </c>
      <c r="G1064" s="21" t="str">
        <f t="shared" si="164"/>
        <v/>
      </c>
      <c r="H1064" s="21" t="str">
        <f t="shared" si="165"/>
        <v/>
      </c>
      <c r="I1064" s="25" t="str">
        <f t="shared" si="166"/>
        <v/>
      </c>
      <c r="J1064" s="25" t="str">
        <f t="shared" si="167"/>
        <v/>
      </c>
      <c r="K1064" s="21" t="str">
        <f t="shared" si="168"/>
        <v/>
      </c>
      <c r="L1064" s="36" t="str">
        <f t="shared" si="169"/>
        <v/>
      </c>
    </row>
    <row r="1065" spans="1:12" x14ac:dyDescent="0.3">
      <c r="A1065" s="21" t="str">
        <f t="shared" si="160"/>
        <v/>
      </c>
      <c r="B1065" s="21" t="str">
        <f t="shared" si="161"/>
        <v/>
      </c>
      <c r="C1065" s="35" t="str">
        <f t="shared" si="162"/>
        <v/>
      </c>
      <c r="D1065" s="21" t="str">
        <f>IF($A1065="","",IF(COUNTIF(KEVList,$A1065)&gt;0,"Y",IF(ISNUMBER(MATCH(UPPER(IFERROR(INDEX(ImpData,ROW()-1,MATCH(Map_KEV,ImpHdr,0))&amp;"","")),{"Y","YES","TRUE","1"},0)),"Y","N")))</f>
        <v/>
      </c>
      <c r="E1065" s="21" t="str">
        <f>IF($A1065="","",IF(ISNUMBER(MATCH(UPPER(IFERROR(INDEX(ImpData,ROW()-1,MATCH(Map_Expl,ImpHdr,0))&amp;"","")),{"Y","YES","TRUE","1"},0)),"Y","N"))</f>
        <v/>
      </c>
      <c r="F1065" s="21" t="str">
        <f t="shared" si="163"/>
        <v/>
      </c>
      <c r="G1065" s="21" t="str">
        <f t="shared" si="164"/>
        <v/>
      </c>
      <c r="H1065" s="21" t="str">
        <f t="shared" si="165"/>
        <v/>
      </c>
      <c r="I1065" s="25" t="str">
        <f t="shared" si="166"/>
        <v/>
      </c>
      <c r="J1065" s="25" t="str">
        <f t="shared" si="167"/>
        <v/>
      </c>
      <c r="K1065" s="21" t="str">
        <f t="shared" si="168"/>
        <v/>
      </c>
      <c r="L1065" s="36" t="str">
        <f t="shared" si="169"/>
        <v/>
      </c>
    </row>
    <row r="1066" spans="1:12" x14ac:dyDescent="0.3">
      <c r="A1066" s="21" t="str">
        <f t="shared" si="160"/>
        <v/>
      </c>
      <c r="B1066" s="21" t="str">
        <f t="shared" si="161"/>
        <v/>
      </c>
      <c r="C1066" s="35" t="str">
        <f t="shared" si="162"/>
        <v/>
      </c>
      <c r="D1066" s="21" t="str">
        <f>IF($A1066="","",IF(COUNTIF(KEVList,$A1066)&gt;0,"Y",IF(ISNUMBER(MATCH(UPPER(IFERROR(INDEX(ImpData,ROW()-1,MATCH(Map_KEV,ImpHdr,0))&amp;"","")),{"Y","YES","TRUE","1"},0)),"Y","N")))</f>
        <v/>
      </c>
      <c r="E1066" s="21" t="str">
        <f>IF($A1066="","",IF(ISNUMBER(MATCH(UPPER(IFERROR(INDEX(ImpData,ROW()-1,MATCH(Map_Expl,ImpHdr,0))&amp;"","")),{"Y","YES","TRUE","1"},0)),"Y","N"))</f>
        <v/>
      </c>
      <c r="F1066" s="21" t="str">
        <f t="shared" si="163"/>
        <v/>
      </c>
      <c r="G1066" s="21" t="str">
        <f t="shared" si="164"/>
        <v/>
      </c>
      <c r="H1066" s="21" t="str">
        <f t="shared" si="165"/>
        <v/>
      </c>
      <c r="I1066" s="25" t="str">
        <f t="shared" si="166"/>
        <v/>
      </c>
      <c r="J1066" s="25" t="str">
        <f t="shared" si="167"/>
        <v/>
      </c>
      <c r="K1066" s="21" t="str">
        <f t="shared" si="168"/>
        <v/>
      </c>
      <c r="L1066" s="36" t="str">
        <f t="shared" si="169"/>
        <v/>
      </c>
    </row>
    <row r="1067" spans="1:12" x14ac:dyDescent="0.3">
      <c r="A1067" s="21" t="str">
        <f t="shared" si="160"/>
        <v/>
      </c>
      <c r="B1067" s="21" t="str">
        <f t="shared" si="161"/>
        <v/>
      </c>
      <c r="C1067" s="35" t="str">
        <f t="shared" si="162"/>
        <v/>
      </c>
      <c r="D1067" s="21" t="str">
        <f>IF($A1067="","",IF(COUNTIF(KEVList,$A1067)&gt;0,"Y",IF(ISNUMBER(MATCH(UPPER(IFERROR(INDEX(ImpData,ROW()-1,MATCH(Map_KEV,ImpHdr,0))&amp;"","")),{"Y","YES","TRUE","1"},0)),"Y","N")))</f>
        <v/>
      </c>
      <c r="E1067" s="21" t="str">
        <f>IF($A1067="","",IF(ISNUMBER(MATCH(UPPER(IFERROR(INDEX(ImpData,ROW()-1,MATCH(Map_Expl,ImpHdr,0))&amp;"","")),{"Y","YES","TRUE","1"},0)),"Y","N"))</f>
        <v/>
      </c>
      <c r="F1067" s="21" t="str">
        <f t="shared" si="163"/>
        <v/>
      </c>
      <c r="G1067" s="21" t="str">
        <f t="shared" si="164"/>
        <v/>
      </c>
      <c r="H1067" s="21" t="str">
        <f t="shared" si="165"/>
        <v/>
      </c>
      <c r="I1067" s="25" t="str">
        <f t="shared" si="166"/>
        <v/>
      </c>
      <c r="J1067" s="25" t="str">
        <f t="shared" si="167"/>
        <v/>
      </c>
      <c r="K1067" s="21" t="str">
        <f t="shared" si="168"/>
        <v/>
      </c>
      <c r="L1067" s="36" t="str">
        <f t="shared" si="169"/>
        <v/>
      </c>
    </row>
    <row r="1068" spans="1:12" x14ac:dyDescent="0.3">
      <c r="A1068" s="21" t="str">
        <f t="shared" si="160"/>
        <v/>
      </c>
      <c r="B1068" s="21" t="str">
        <f t="shared" si="161"/>
        <v/>
      </c>
      <c r="C1068" s="35" t="str">
        <f t="shared" si="162"/>
        <v/>
      </c>
      <c r="D1068" s="21" t="str">
        <f>IF($A1068="","",IF(COUNTIF(KEVList,$A1068)&gt;0,"Y",IF(ISNUMBER(MATCH(UPPER(IFERROR(INDEX(ImpData,ROW()-1,MATCH(Map_KEV,ImpHdr,0))&amp;"","")),{"Y","YES","TRUE","1"},0)),"Y","N")))</f>
        <v/>
      </c>
      <c r="E1068" s="21" t="str">
        <f>IF($A1068="","",IF(ISNUMBER(MATCH(UPPER(IFERROR(INDEX(ImpData,ROW()-1,MATCH(Map_Expl,ImpHdr,0))&amp;"","")),{"Y","YES","TRUE","1"},0)),"Y","N"))</f>
        <v/>
      </c>
      <c r="F1068" s="21" t="str">
        <f t="shared" si="163"/>
        <v/>
      </c>
      <c r="G1068" s="21" t="str">
        <f t="shared" si="164"/>
        <v/>
      </c>
      <c r="H1068" s="21" t="str">
        <f t="shared" si="165"/>
        <v/>
      </c>
      <c r="I1068" s="25" t="str">
        <f t="shared" si="166"/>
        <v/>
      </c>
      <c r="J1068" s="25" t="str">
        <f t="shared" si="167"/>
        <v/>
      </c>
      <c r="K1068" s="21" t="str">
        <f t="shared" si="168"/>
        <v/>
      </c>
      <c r="L1068" s="36" t="str">
        <f t="shared" si="169"/>
        <v/>
      </c>
    </row>
    <row r="1069" spans="1:12" x14ac:dyDescent="0.3">
      <c r="A1069" s="21" t="str">
        <f t="shared" si="160"/>
        <v/>
      </c>
      <c r="B1069" s="21" t="str">
        <f t="shared" si="161"/>
        <v/>
      </c>
      <c r="C1069" s="35" t="str">
        <f t="shared" si="162"/>
        <v/>
      </c>
      <c r="D1069" s="21" t="str">
        <f>IF($A1069="","",IF(COUNTIF(KEVList,$A1069)&gt;0,"Y",IF(ISNUMBER(MATCH(UPPER(IFERROR(INDEX(ImpData,ROW()-1,MATCH(Map_KEV,ImpHdr,0))&amp;"","")),{"Y","YES","TRUE","1"},0)),"Y","N")))</f>
        <v/>
      </c>
      <c r="E1069" s="21" t="str">
        <f>IF($A1069="","",IF(ISNUMBER(MATCH(UPPER(IFERROR(INDEX(ImpData,ROW()-1,MATCH(Map_Expl,ImpHdr,0))&amp;"","")),{"Y","YES","TRUE","1"},0)),"Y","N"))</f>
        <v/>
      </c>
      <c r="F1069" s="21" t="str">
        <f t="shared" si="163"/>
        <v/>
      </c>
      <c r="G1069" s="21" t="str">
        <f t="shared" si="164"/>
        <v/>
      </c>
      <c r="H1069" s="21" t="str">
        <f t="shared" si="165"/>
        <v/>
      </c>
      <c r="I1069" s="25" t="str">
        <f t="shared" si="166"/>
        <v/>
      </c>
      <c r="J1069" s="25" t="str">
        <f t="shared" si="167"/>
        <v/>
      </c>
      <c r="K1069" s="21" t="str">
        <f t="shared" si="168"/>
        <v/>
      </c>
      <c r="L1069" s="36" t="str">
        <f t="shared" si="169"/>
        <v/>
      </c>
    </row>
    <row r="1070" spans="1:12" x14ac:dyDescent="0.3">
      <c r="A1070" s="21" t="str">
        <f t="shared" si="160"/>
        <v/>
      </c>
      <c r="B1070" s="21" t="str">
        <f t="shared" si="161"/>
        <v/>
      </c>
      <c r="C1070" s="35" t="str">
        <f t="shared" si="162"/>
        <v/>
      </c>
      <c r="D1070" s="21" t="str">
        <f>IF($A1070="","",IF(COUNTIF(KEVList,$A1070)&gt;0,"Y",IF(ISNUMBER(MATCH(UPPER(IFERROR(INDEX(ImpData,ROW()-1,MATCH(Map_KEV,ImpHdr,0))&amp;"","")),{"Y","YES","TRUE","1"},0)),"Y","N")))</f>
        <v/>
      </c>
      <c r="E1070" s="21" t="str">
        <f>IF($A1070="","",IF(ISNUMBER(MATCH(UPPER(IFERROR(INDEX(ImpData,ROW()-1,MATCH(Map_Expl,ImpHdr,0))&amp;"","")),{"Y","YES","TRUE","1"},0)),"Y","N"))</f>
        <v/>
      </c>
      <c r="F1070" s="21" t="str">
        <f t="shared" si="163"/>
        <v/>
      </c>
      <c r="G1070" s="21" t="str">
        <f t="shared" si="164"/>
        <v/>
      </c>
      <c r="H1070" s="21" t="str">
        <f t="shared" si="165"/>
        <v/>
      </c>
      <c r="I1070" s="25" t="str">
        <f t="shared" si="166"/>
        <v/>
      </c>
      <c r="J1070" s="25" t="str">
        <f t="shared" si="167"/>
        <v/>
      </c>
      <c r="K1070" s="21" t="str">
        <f t="shared" si="168"/>
        <v/>
      </c>
      <c r="L1070" s="36" t="str">
        <f t="shared" si="169"/>
        <v/>
      </c>
    </row>
    <row r="1071" spans="1:12" x14ac:dyDescent="0.3">
      <c r="A1071" s="21" t="str">
        <f t="shared" si="160"/>
        <v/>
      </c>
      <c r="B1071" s="21" t="str">
        <f t="shared" si="161"/>
        <v/>
      </c>
      <c r="C1071" s="35" t="str">
        <f t="shared" si="162"/>
        <v/>
      </c>
      <c r="D1071" s="21" t="str">
        <f>IF($A1071="","",IF(COUNTIF(KEVList,$A1071)&gt;0,"Y",IF(ISNUMBER(MATCH(UPPER(IFERROR(INDEX(ImpData,ROW()-1,MATCH(Map_KEV,ImpHdr,0))&amp;"","")),{"Y","YES","TRUE","1"},0)),"Y","N")))</f>
        <v/>
      </c>
      <c r="E1071" s="21" t="str">
        <f>IF($A1071="","",IF(ISNUMBER(MATCH(UPPER(IFERROR(INDEX(ImpData,ROW()-1,MATCH(Map_Expl,ImpHdr,0))&amp;"","")),{"Y","YES","TRUE","1"},0)),"Y","N"))</f>
        <v/>
      </c>
      <c r="F1071" s="21" t="str">
        <f t="shared" si="163"/>
        <v/>
      </c>
      <c r="G1071" s="21" t="str">
        <f t="shared" si="164"/>
        <v/>
      </c>
      <c r="H1071" s="21" t="str">
        <f t="shared" si="165"/>
        <v/>
      </c>
      <c r="I1071" s="25" t="str">
        <f t="shared" si="166"/>
        <v/>
      </c>
      <c r="J1071" s="25" t="str">
        <f t="shared" si="167"/>
        <v/>
      </c>
      <c r="K1071" s="21" t="str">
        <f t="shared" si="168"/>
        <v/>
      </c>
      <c r="L1071" s="36" t="str">
        <f t="shared" si="169"/>
        <v/>
      </c>
    </row>
    <row r="1072" spans="1:12" x14ac:dyDescent="0.3">
      <c r="A1072" s="21" t="str">
        <f t="shared" si="160"/>
        <v/>
      </c>
      <c r="B1072" s="21" t="str">
        <f t="shared" si="161"/>
        <v/>
      </c>
      <c r="C1072" s="35" t="str">
        <f t="shared" si="162"/>
        <v/>
      </c>
      <c r="D1072" s="21" t="str">
        <f>IF($A1072="","",IF(COUNTIF(KEVList,$A1072)&gt;0,"Y",IF(ISNUMBER(MATCH(UPPER(IFERROR(INDEX(ImpData,ROW()-1,MATCH(Map_KEV,ImpHdr,0))&amp;"","")),{"Y","YES","TRUE","1"},0)),"Y","N")))</f>
        <v/>
      </c>
      <c r="E1072" s="21" t="str">
        <f>IF($A1072="","",IF(ISNUMBER(MATCH(UPPER(IFERROR(INDEX(ImpData,ROW()-1,MATCH(Map_Expl,ImpHdr,0))&amp;"","")),{"Y","YES","TRUE","1"},0)),"Y","N"))</f>
        <v/>
      </c>
      <c r="F1072" s="21" t="str">
        <f t="shared" si="163"/>
        <v/>
      </c>
      <c r="G1072" s="21" t="str">
        <f t="shared" si="164"/>
        <v/>
      </c>
      <c r="H1072" s="21" t="str">
        <f t="shared" si="165"/>
        <v/>
      </c>
      <c r="I1072" s="25" t="str">
        <f t="shared" si="166"/>
        <v/>
      </c>
      <c r="J1072" s="25" t="str">
        <f t="shared" si="167"/>
        <v/>
      </c>
      <c r="K1072" s="21" t="str">
        <f t="shared" si="168"/>
        <v/>
      </c>
      <c r="L1072" s="36" t="str">
        <f t="shared" si="169"/>
        <v/>
      </c>
    </row>
    <row r="1073" spans="1:12" x14ac:dyDescent="0.3">
      <c r="A1073" s="21" t="str">
        <f t="shared" si="160"/>
        <v/>
      </c>
      <c r="B1073" s="21" t="str">
        <f t="shared" si="161"/>
        <v/>
      </c>
      <c r="C1073" s="35" t="str">
        <f t="shared" si="162"/>
        <v/>
      </c>
      <c r="D1073" s="21" t="str">
        <f>IF($A1073="","",IF(COUNTIF(KEVList,$A1073)&gt;0,"Y",IF(ISNUMBER(MATCH(UPPER(IFERROR(INDEX(ImpData,ROW()-1,MATCH(Map_KEV,ImpHdr,0))&amp;"","")),{"Y","YES","TRUE","1"},0)),"Y","N")))</f>
        <v/>
      </c>
      <c r="E1073" s="21" t="str">
        <f>IF($A1073="","",IF(ISNUMBER(MATCH(UPPER(IFERROR(INDEX(ImpData,ROW()-1,MATCH(Map_Expl,ImpHdr,0))&amp;"","")),{"Y","YES","TRUE","1"},0)),"Y","N"))</f>
        <v/>
      </c>
      <c r="F1073" s="21" t="str">
        <f t="shared" si="163"/>
        <v/>
      </c>
      <c r="G1073" s="21" t="str">
        <f t="shared" si="164"/>
        <v/>
      </c>
      <c r="H1073" s="21" t="str">
        <f t="shared" si="165"/>
        <v/>
      </c>
      <c r="I1073" s="25" t="str">
        <f t="shared" si="166"/>
        <v/>
      </c>
      <c r="J1073" s="25" t="str">
        <f t="shared" si="167"/>
        <v/>
      </c>
      <c r="K1073" s="21" t="str">
        <f t="shared" si="168"/>
        <v/>
      </c>
      <c r="L1073" s="36" t="str">
        <f t="shared" si="169"/>
        <v/>
      </c>
    </row>
    <row r="1074" spans="1:12" x14ac:dyDescent="0.3">
      <c r="A1074" s="21" t="str">
        <f t="shared" si="160"/>
        <v/>
      </c>
      <c r="B1074" s="21" t="str">
        <f t="shared" si="161"/>
        <v/>
      </c>
      <c r="C1074" s="35" t="str">
        <f t="shared" si="162"/>
        <v/>
      </c>
      <c r="D1074" s="21" t="str">
        <f>IF($A1074="","",IF(COUNTIF(KEVList,$A1074)&gt;0,"Y",IF(ISNUMBER(MATCH(UPPER(IFERROR(INDEX(ImpData,ROW()-1,MATCH(Map_KEV,ImpHdr,0))&amp;"","")),{"Y","YES","TRUE","1"},0)),"Y","N")))</f>
        <v/>
      </c>
      <c r="E1074" s="21" t="str">
        <f>IF($A1074="","",IF(ISNUMBER(MATCH(UPPER(IFERROR(INDEX(ImpData,ROW()-1,MATCH(Map_Expl,ImpHdr,0))&amp;"","")),{"Y","YES","TRUE","1"},0)),"Y","N"))</f>
        <v/>
      </c>
      <c r="F1074" s="21" t="str">
        <f t="shared" si="163"/>
        <v/>
      </c>
      <c r="G1074" s="21" t="str">
        <f t="shared" si="164"/>
        <v/>
      </c>
      <c r="H1074" s="21" t="str">
        <f t="shared" si="165"/>
        <v/>
      </c>
      <c r="I1074" s="25" t="str">
        <f t="shared" si="166"/>
        <v/>
      </c>
      <c r="J1074" s="25" t="str">
        <f t="shared" si="167"/>
        <v/>
      </c>
      <c r="K1074" s="21" t="str">
        <f t="shared" si="168"/>
        <v/>
      </c>
      <c r="L1074" s="36" t="str">
        <f t="shared" si="169"/>
        <v/>
      </c>
    </row>
    <row r="1075" spans="1:12" x14ac:dyDescent="0.3">
      <c r="A1075" s="21" t="str">
        <f t="shared" si="160"/>
        <v/>
      </c>
      <c r="B1075" s="21" t="str">
        <f t="shared" si="161"/>
        <v/>
      </c>
      <c r="C1075" s="35" t="str">
        <f t="shared" si="162"/>
        <v/>
      </c>
      <c r="D1075" s="21" t="str">
        <f>IF($A1075="","",IF(COUNTIF(KEVList,$A1075)&gt;0,"Y",IF(ISNUMBER(MATCH(UPPER(IFERROR(INDEX(ImpData,ROW()-1,MATCH(Map_KEV,ImpHdr,0))&amp;"","")),{"Y","YES","TRUE","1"},0)),"Y","N")))</f>
        <v/>
      </c>
      <c r="E1075" s="21" t="str">
        <f>IF($A1075="","",IF(ISNUMBER(MATCH(UPPER(IFERROR(INDEX(ImpData,ROW()-1,MATCH(Map_Expl,ImpHdr,0))&amp;"","")),{"Y","YES","TRUE","1"},0)),"Y","N"))</f>
        <v/>
      </c>
      <c r="F1075" s="21" t="str">
        <f t="shared" si="163"/>
        <v/>
      </c>
      <c r="G1075" s="21" t="str">
        <f t="shared" si="164"/>
        <v/>
      </c>
      <c r="H1075" s="21" t="str">
        <f t="shared" si="165"/>
        <v/>
      </c>
      <c r="I1075" s="25" t="str">
        <f t="shared" si="166"/>
        <v/>
      </c>
      <c r="J1075" s="25" t="str">
        <f t="shared" si="167"/>
        <v/>
      </c>
      <c r="K1075" s="21" t="str">
        <f t="shared" si="168"/>
        <v/>
      </c>
      <c r="L1075" s="36" t="str">
        <f t="shared" si="169"/>
        <v/>
      </c>
    </row>
    <row r="1076" spans="1:12" x14ac:dyDescent="0.3">
      <c r="A1076" s="21" t="str">
        <f t="shared" si="160"/>
        <v/>
      </c>
      <c r="B1076" s="21" t="str">
        <f t="shared" si="161"/>
        <v/>
      </c>
      <c r="C1076" s="35" t="str">
        <f t="shared" si="162"/>
        <v/>
      </c>
      <c r="D1076" s="21" t="str">
        <f>IF($A1076="","",IF(COUNTIF(KEVList,$A1076)&gt;0,"Y",IF(ISNUMBER(MATCH(UPPER(IFERROR(INDEX(ImpData,ROW()-1,MATCH(Map_KEV,ImpHdr,0))&amp;"","")),{"Y","YES","TRUE","1"},0)),"Y","N")))</f>
        <v/>
      </c>
      <c r="E1076" s="21" t="str">
        <f>IF($A1076="","",IF(ISNUMBER(MATCH(UPPER(IFERROR(INDEX(ImpData,ROW()-1,MATCH(Map_Expl,ImpHdr,0))&amp;"","")),{"Y","YES","TRUE","1"},0)),"Y","N"))</f>
        <v/>
      </c>
      <c r="F1076" s="21" t="str">
        <f t="shared" si="163"/>
        <v/>
      </c>
      <c r="G1076" s="21" t="str">
        <f t="shared" si="164"/>
        <v/>
      </c>
      <c r="H1076" s="21" t="str">
        <f t="shared" si="165"/>
        <v/>
      </c>
      <c r="I1076" s="25" t="str">
        <f t="shared" si="166"/>
        <v/>
      </c>
      <c r="J1076" s="25" t="str">
        <f t="shared" si="167"/>
        <v/>
      </c>
      <c r="K1076" s="21" t="str">
        <f t="shared" si="168"/>
        <v/>
      </c>
      <c r="L1076" s="36" t="str">
        <f t="shared" si="169"/>
        <v/>
      </c>
    </row>
    <row r="1077" spans="1:12" x14ac:dyDescent="0.3">
      <c r="A1077" s="21" t="str">
        <f t="shared" si="160"/>
        <v/>
      </c>
      <c r="B1077" s="21" t="str">
        <f t="shared" si="161"/>
        <v/>
      </c>
      <c r="C1077" s="35" t="str">
        <f t="shared" si="162"/>
        <v/>
      </c>
      <c r="D1077" s="21" t="str">
        <f>IF($A1077="","",IF(COUNTIF(KEVList,$A1077)&gt;0,"Y",IF(ISNUMBER(MATCH(UPPER(IFERROR(INDEX(ImpData,ROW()-1,MATCH(Map_KEV,ImpHdr,0))&amp;"","")),{"Y","YES","TRUE","1"},0)),"Y","N")))</f>
        <v/>
      </c>
      <c r="E1077" s="21" t="str">
        <f>IF($A1077="","",IF(ISNUMBER(MATCH(UPPER(IFERROR(INDEX(ImpData,ROW()-1,MATCH(Map_Expl,ImpHdr,0))&amp;"","")),{"Y","YES","TRUE","1"},0)),"Y","N"))</f>
        <v/>
      </c>
      <c r="F1077" s="21" t="str">
        <f t="shared" si="163"/>
        <v/>
      </c>
      <c r="G1077" s="21" t="str">
        <f t="shared" si="164"/>
        <v/>
      </c>
      <c r="H1077" s="21" t="str">
        <f t="shared" si="165"/>
        <v/>
      </c>
      <c r="I1077" s="25" t="str">
        <f t="shared" si="166"/>
        <v/>
      </c>
      <c r="J1077" s="25" t="str">
        <f t="shared" si="167"/>
        <v/>
      </c>
      <c r="K1077" s="21" t="str">
        <f t="shared" si="168"/>
        <v/>
      </c>
      <c r="L1077" s="36" t="str">
        <f t="shared" si="169"/>
        <v/>
      </c>
    </row>
    <row r="1078" spans="1:12" x14ac:dyDescent="0.3">
      <c r="A1078" s="21" t="str">
        <f t="shared" si="160"/>
        <v/>
      </c>
      <c r="B1078" s="21" t="str">
        <f t="shared" si="161"/>
        <v/>
      </c>
      <c r="C1078" s="35" t="str">
        <f t="shared" si="162"/>
        <v/>
      </c>
      <c r="D1078" s="21" t="str">
        <f>IF($A1078="","",IF(COUNTIF(KEVList,$A1078)&gt;0,"Y",IF(ISNUMBER(MATCH(UPPER(IFERROR(INDEX(ImpData,ROW()-1,MATCH(Map_KEV,ImpHdr,0))&amp;"","")),{"Y","YES","TRUE","1"},0)),"Y","N")))</f>
        <v/>
      </c>
      <c r="E1078" s="21" t="str">
        <f>IF($A1078="","",IF(ISNUMBER(MATCH(UPPER(IFERROR(INDEX(ImpData,ROW()-1,MATCH(Map_Expl,ImpHdr,0))&amp;"","")),{"Y","YES","TRUE","1"},0)),"Y","N"))</f>
        <v/>
      </c>
      <c r="F1078" s="21" t="str">
        <f t="shared" si="163"/>
        <v/>
      </c>
      <c r="G1078" s="21" t="str">
        <f t="shared" si="164"/>
        <v/>
      </c>
      <c r="H1078" s="21" t="str">
        <f t="shared" si="165"/>
        <v/>
      </c>
      <c r="I1078" s="25" t="str">
        <f t="shared" si="166"/>
        <v/>
      </c>
      <c r="J1078" s="25" t="str">
        <f t="shared" si="167"/>
        <v/>
      </c>
      <c r="K1078" s="21" t="str">
        <f t="shared" si="168"/>
        <v/>
      </c>
      <c r="L1078" s="36" t="str">
        <f t="shared" si="169"/>
        <v/>
      </c>
    </row>
    <row r="1079" spans="1:12" x14ac:dyDescent="0.3">
      <c r="A1079" s="21" t="str">
        <f t="shared" si="160"/>
        <v/>
      </c>
      <c r="B1079" s="21" t="str">
        <f t="shared" si="161"/>
        <v/>
      </c>
      <c r="C1079" s="35" t="str">
        <f t="shared" si="162"/>
        <v/>
      </c>
      <c r="D1079" s="21" t="str">
        <f>IF($A1079="","",IF(COUNTIF(KEVList,$A1079)&gt;0,"Y",IF(ISNUMBER(MATCH(UPPER(IFERROR(INDEX(ImpData,ROW()-1,MATCH(Map_KEV,ImpHdr,0))&amp;"","")),{"Y","YES","TRUE","1"},0)),"Y","N")))</f>
        <v/>
      </c>
      <c r="E1079" s="21" t="str">
        <f>IF($A1079="","",IF(ISNUMBER(MATCH(UPPER(IFERROR(INDEX(ImpData,ROW()-1,MATCH(Map_Expl,ImpHdr,0))&amp;"","")),{"Y","YES","TRUE","1"},0)),"Y","N"))</f>
        <v/>
      </c>
      <c r="F1079" s="21" t="str">
        <f t="shared" si="163"/>
        <v/>
      </c>
      <c r="G1079" s="21" t="str">
        <f t="shared" si="164"/>
        <v/>
      </c>
      <c r="H1079" s="21" t="str">
        <f t="shared" si="165"/>
        <v/>
      </c>
      <c r="I1079" s="25" t="str">
        <f t="shared" si="166"/>
        <v/>
      </c>
      <c r="J1079" s="25" t="str">
        <f t="shared" si="167"/>
        <v/>
      </c>
      <c r="K1079" s="21" t="str">
        <f t="shared" si="168"/>
        <v/>
      </c>
      <c r="L1079" s="36" t="str">
        <f t="shared" si="169"/>
        <v/>
      </c>
    </row>
    <row r="1080" spans="1:12" x14ac:dyDescent="0.3">
      <c r="A1080" s="21" t="str">
        <f t="shared" si="160"/>
        <v/>
      </c>
      <c r="B1080" s="21" t="str">
        <f t="shared" si="161"/>
        <v/>
      </c>
      <c r="C1080" s="35" t="str">
        <f t="shared" si="162"/>
        <v/>
      </c>
      <c r="D1080" s="21" t="str">
        <f>IF($A1080="","",IF(COUNTIF(KEVList,$A1080)&gt;0,"Y",IF(ISNUMBER(MATCH(UPPER(IFERROR(INDEX(ImpData,ROW()-1,MATCH(Map_KEV,ImpHdr,0))&amp;"","")),{"Y","YES","TRUE","1"},0)),"Y","N")))</f>
        <v/>
      </c>
      <c r="E1080" s="21" t="str">
        <f>IF($A1080="","",IF(ISNUMBER(MATCH(UPPER(IFERROR(INDEX(ImpData,ROW()-1,MATCH(Map_Expl,ImpHdr,0))&amp;"","")),{"Y","YES","TRUE","1"},0)),"Y","N"))</f>
        <v/>
      </c>
      <c r="F1080" s="21" t="str">
        <f t="shared" si="163"/>
        <v/>
      </c>
      <c r="G1080" s="21" t="str">
        <f t="shared" si="164"/>
        <v/>
      </c>
      <c r="H1080" s="21" t="str">
        <f t="shared" si="165"/>
        <v/>
      </c>
      <c r="I1080" s="25" t="str">
        <f t="shared" si="166"/>
        <v/>
      </c>
      <c r="J1080" s="25" t="str">
        <f t="shared" si="167"/>
        <v/>
      </c>
      <c r="K1080" s="21" t="str">
        <f t="shared" si="168"/>
        <v/>
      </c>
      <c r="L1080" s="36" t="str">
        <f t="shared" si="169"/>
        <v/>
      </c>
    </row>
    <row r="1081" spans="1:12" x14ac:dyDescent="0.3">
      <c r="A1081" s="21" t="str">
        <f t="shared" si="160"/>
        <v/>
      </c>
      <c r="B1081" s="21" t="str">
        <f t="shared" si="161"/>
        <v/>
      </c>
      <c r="C1081" s="35" t="str">
        <f t="shared" si="162"/>
        <v/>
      </c>
      <c r="D1081" s="21" t="str">
        <f>IF($A1081="","",IF(COUNTIF(KEVList,$A1081)&gt;0,"Y",IF(ISNUMBER(MATCH(UPPER(IFERROR(INDEX(ImpData,ROW()-1,MATCH(Map_KEV,ImpHdr,0))&amp;"","")),{"Y","YES","TRUE","1"},0)),"Y","N")))</f>
        <v/>
      </c>
      <c r="E1081" s="21" t="str">
        <f>IF($A1081="","",IF(ISNUMBER(MATCH(UPPER(IFERROR(INDEX(ImpData,ROW()-1,MATCH(Map_Expl,ImpHdr,0))&amp;"","")),{"Y","YES","TRUE","1"},0)),"Y","N"))</f>
        <v/>
      </c>
      <c r="F1081" s="21" t="str">
        <f t="shared" si="163"/>
        <v/>
      </c>
      <c r="G1081" s="21" t="str">
        <f t="shared" si="164"/>
        <v/>
      </c>
      <c r="H1081" s="21" t="str">
        <f t="shared" si="165"/>
        <v/>
      </c>
      <c r="I1081" s="25" t="str">
        <f t="shared" si="166"/>
        <v/>
      </c>
      <c r="J1081" s="25" t="str">
        <f t="shared" si="167"/>
        <v/>
      </c>
      <c r="K1081" s="21" t="str">
        <f t="shared" si="168"/>
        <v/>
      </c>
      <c r="L1081" s="36" t="str">
        <f t="shared" si="169"/>
        <v/>
      </c>
    </row>
    <row r="1082" spans="1:12" x14ac:dyDescent="0.3">
      <c r="A1082" s="21" t="str">
        <f t="shared" si="160"/>
        <v/>
      </c>
      <c r="B1082" s="21" t="str">
        <f t="shared" si="161"/>
        <v/>
      </c>
      <c r="C1082" s="35" t="str">
        <f t="shared" si="162"/>
        <v/>
      </c>
      <c r="D1082" s="21" t="str">
        <f>IF($A1082="","",IF(COUNTIF(KEVList,$A1082)&gt;0,"Y",IF(ISNUMBER(MATCH(UPPER(IFERROR(INDEX(ImpData,ROW()-1,MATCH(Map_KEV,ImpHdr,0))&amp;"","")),{"Y","YES","TRUE","1"},0)),"Y","N")))</f>
        <v/>
      </c>
      <c r="E1082" s="21" t="str">
        <f>IF($A1082="","",IF(ISNUMBER(MATCH(UPPER(IFERROR(INDEX(ImpData,ROW()-1,MATCH(Map_Expl,ImpHdr,0))&amp;"","")),{"Y","YES","TRUE","1"},0)),"Y","N"))</f>
        <v/>
      </c>
      <c r="F1082" s="21" t="str">
        <f t="shared" si="163"/>
        <v/>
      </c>
      <c r="G1082" s="21" t="str">
        <f t="shared" si="164"/>
        <v/>
      </c>
      <c r="H1082" s="21" t="str">
        <f t="shared" si="165"/>
        <v/>
      </c>
      <c r="I1082" s="25" t="str">
        <f t="shared" si="166"/>
        <v/>
      </c>
      <c r="J1082" s="25" t="str">
        <f t="shared" si="167"/>
        <v/>
      </c>
      <c r="K1082" s="21" t="str">
        <f t="shared" si="168"/>
        <v/>
      </c>
      <c r="L1082" s="36" t="str">
        <f t="shared" si="169"/>
        <v/>
      </c>
    </row>
    <row r="1083" spans="1:12" x14ac:dyDescent="0.3">
      <c r="A1083" s="21" t="str">
        <f t="shared" si="160"/>
        <v/>
      </c>
      <c r="B1083" s="21" t="str">
        <f t="shared" si="161"/>
        <v/>
      </c>
      <c r="C1083" s="35" t="str">
        <f t="shared" si="162"/>
        <v/>
      </c>
      <c r="D1083" s="21" t="str">
        <f>IF($A1083="","",IF(COUNTIF(KEVList,$A1083)&gt;0,"Y",IF(ISNUMBER(MATCH(UPPER(IFERROR(INDEX(ImpData,ROW()-1,MATCH(Map_KEV,ImpHdr,0))&amp;"","")),{"Y","YES","TRUE","1"},0)),"Y","N")))</f>
        <v/>
      </c>
      <c r="E1083" s="21" t="str">
        <f>IF($A1083="","",IF(ISNUMBER(MATCH(UPPER(IFERROR(INDEX(ImpData,ROW()-1,MATCH(Map_Expl,ImpHdr,0))&amp;"","")),{"Y","YES","TRUE","1"},0)),"Y","N"))</f>
        <v/>
      </c>
      <c r="F1083" s="21" t="str">
        <f t="shared" si="163"/>
        <v/>
      </c>
      <c r="G1083" s="21" t="str">
        <f t="shared" si="164"/>
        <v/>
      </c>
      <c r="H1083" s="21" t="str">
        <f t="shared" si="165"/>
        <v/>
      </c>
      <c r="I1083" s="25" t="str">
        <f t="shared" si="166"/>
        <v/>
      </c>
      <c r="J1083" s="25" t="str">
        <f t="shared" si="167"/>
        <v/>
      </c>
      <c r="K1083" s="21" t="str">
        <f t="shared" si="168"/>
        <v/>
      </c>
      <c r="L1083" s="36" t="str">
        <f t="shared" si="169"/>
        <v/>
      </c>
    </row>
    <row r="1084" spans="1:12" x14ac:dyDescent="0.3">
      <c r="A1084" s="21" t="str">
        <f t="shared" si="160"/>
        <v/>
      </c>
      <c r="B1084" s="21" t="str">
        <f t="shared" si="161"/>
        <v/>
      </c>
      <c r="C1084" s="35" t="str">
        <f t="shared" si="162"/>
        <v/>
      </c>
      <c r="D1084" s="21" t="str">
        <f>IF($A1084="","",IF(COUNTIF(KEVList,$A1084)&gt;0,"Y",IF(ISNUMBER(MATCH(UPPER(IFERROR(INDEX(ImpData,ROW()-1,MATCH(Map_KEV,ImpHdr,0))&amp;"","")),{"Y","YES","TRUE","1"},0)),"Y","N")))</f>
        <v/>
      </c>
      <c r="E1084" s="21" t="str">
        <f>IF($A1084="","",IF(ISNUMBER(MATCH(UPPER(IFERROR(INDEX(ImpData,ROW()-1,MATCH(Map_Expl,ImpHdr,0))&amp;"","")),{"Y","YES","TRUE","1"},0)),"Y","N"))</f>
        <v/>
      </c>
      <c r="F1084" s="21" t="str">
        <f t="shared" si="163"/>
        <v/>
      </c>
      <c r="G1084" s="21" t="str">
        <f t="shared" si="164"/>
        <v/>
      </c>
      <c r="H1084" s="21" t="str">
        <f t="shared" si="165"/>
        <v/>
      </c>
      <c r="I1084" s="25" t="str">
        <f t="shared" si="166"/>
        <v/>
      </c>
      <c r="J1084" s="25" t="str">
        <f t="shared" si="167"/>
        <v/>
      </c>
      <c r="K1084" s="21" t="str">
        <f t="shared" si="168"/>
        <v/>
      </c>
      <c r="L1084" s="36" t="str">
        <f t="shared" si="169"/>
        <v/>
      </c>
    </row>
    <row r="1085" spans="1:12" x14ac:dyDescent="0.3">
      <c r="A1085" s="21" t="str">
        <f t="shared" si="160"/>
        <v/>
      </c>
      <c r="B1085" s="21" t="str">
        <f t="shared" si="161"/>
        <v/>
      </c>
      <c r="C1085" s="35" t="str">
        <f t="shared" si="162"/>
        <v/>
      </c>
      <c r="D1085" s="21" t="str">
        <f>IF($A1085="","",IF(COUNTIF(KEVList,$A1085)&gt;0,"Y",IF(ISNUMBER(MATCH(UPPER(IFERROR(INDEX(ImpData,ROW()-1,MATCH(Map_KEV,ImpHdr,0))&amp;"","")),{"Y","YES","TRUE","1"},0)),"Y","N")))</f>
        <v/>
      </c>
      <c r="E1085" s="21" t="str">
        <f>IF($A1085="","",IF(ISNUMBER(MATCH(UPPER(IFERROR(INDEX(ImpData,ROW()-1,MATCH(Map_Expl,ImpHdr,0))&amp;"","")),{"Y","YES","TRUE","1"},0)),"Y","N"))</f>
        <v/>
      </c>
      <c r="F1085" s="21" t="str">
        <f t="shared" si="163"/>
        <v/>
      </c>
      <c r="G1085" s="21" t="str">
        <f t="shared" si="164"/>
        <v/>
      </c>
      <c r="H1085" s="21" t="str">
        <f t="shared" si="165"/>
        <v/>
      </c>
      <c r="I1085" s="25" t="str">
        <f t="shared" si="166"/>
        <v/>
      </c>
      <c r="J1085" s="25" t="str">
        <f t="shared" si="167"/>
        <v/>
      </c>
      <c r="K1085" s="21" t="str">
        <f t="shared" si="168"/>
        <v/>
      </c>
      <c r="L1085" s="36" t="str">
        <f t="shared" si="169"/>
        <v/>
      </c>
    </row>
    <row r="1086" spans="1:12" x14ac:dyDescent="0.3">
      <c r="A1086" s="21" t="str">
        <f t="shared" si="160"/>
        <v/>
      </c>
      <c r="B1086" s="21" t="str">
        <f t="shared" si="161"/>
        <v/>
      </c>
      <c r="C1086" s="35" t="str">
        <f t="shared" si="162"/>
        <v/>
      </c>
      <c r="D1086" s="21" t="str">
        <f>IF($A1086="","",IF(COUNTIF(KEVList,$A1086)&gt;0,"Y",IF(ISNUMBER(MATCH(UPPER(IFERROR(INDEX(ImpData,ROW()-1,MATCH(Map_KEV,ImpHdr,0))&amp;"","")),{"Y","YES","TRUE","1"},0)),"Y","N")))</f>
        <v/>
      </c>
      <c r="E1086" s="21" t="str">
        <f>IF($A1086="","",IF(ISNUMBER(MATCH(UPPER(IFERROR(INDEX(ImpData,ROW()-1,MATCH(Map_Expl,ImpHdr,0))&amp;"","")),{"Y","YES","TRUE","1"},0)),"Y","N"))</f>
        <v/>
      </c>
      <c r="F1086" s="21" t="str">
        <f t="shared" si="163"/>
        <v/>
      </c>
      <c r="G1086" s="21" t="str">
        <f t="shared" si="164"/>
        <v/>
      </c>
      <c r="H1086" s="21" t="str">
        <f t="shared" si="165"/>
        <v/>
      </c>
      <c r="I1086" s="25" t="str">
        <f t="shared" si="166"/>
        <v/>
      </c>
      <c r="J1086" s="25" t="str">
        <f t="shared" si="167"/>
        <v/>
      </c>
      <c r="K1086" s="21" t="str">
        <f t="shared" si="168"/>
        <v/>
      </c>
      <c r="L1086" s="36" t="str">
        <f t="shared" si="169"/>
        <v/>
      </c>
    </row>
    <row r="1087" spans="1:12" x14ac:dyDescent="0.3">
      <c r="A1087" s="21" t="str">
        <f t="shared" si="160"/>
        <v/>
      </c>
      <c r="B1087" s="21" t="str">
        <f t="shared" si="161"/>
        <v/>
      </c>
      <c r="C1087" s="35" t="str">
        <f t="shared" si="162"/>
        <v/>
      </c>
      <c r="D1087" s="21" t="str">
        <f>IF($A1087="","",IF(COUNTIF(KEVList,$A1087)&gt;0,"Y",IF(ISNUMBER(MATCH(UPPER(IFERROR(INDEX(ImpData,ROW()-1,MATCH(Map_KEV,ImpHdr,0))&amp;"","")),{"Y","YES","TRUE","1"},0)),"Y","N")))</f>
        <v/>
      </c>
      <c r="E1087" s="21" t="str">
        <f>IF($A1087="","",IF(ISNUMBER(MATCH(UPPER(IFERROR(INDEX(ImpData,ROW()-1,MATCH(Map_Expl,ImpHdr,0))&amp;"","")),{"Y","YES","TRUE","1"},0)),"Y","N"))</f>
        <v/>
      </c>
      <c r="F1087" s="21" t="str">
        <f t="shared" si="163"/>
        <v/>
      </c>
      <c r="G1087" s="21" t="str">
        <f t="shared" si="164"/>
        <v/>
      </c>
      <c r="H1087" s="21" t="str">
        <f t="shared" si="165"/>
        <v/>
      </c>
      <c r="I1087" s="25" t="str">
        <f t="shared" si="166"/>
        <v/>
      </c>
      <c r="J1087" s="25" t="str">
        <f t="shared" si="167"/>
        <v/>
      </c>
      <c r="K1087" s="21" t="str">
        <f t="shared" si="168"/>
        <v/>
      </c>
      <c r="L1087" s="36" t="str">
        <f t="shared" si="169"/>
        <v/>
      </c>
    </row>
    <row r="1088" spans="1:12" x14ac:dyDescent="0.3">
      <c r="A1088" s="21" t="str">
        <f t="shared" si="160"/>
        <v/>
      </c>
      <c r="B1088" s="21" t="str">
        <f t="shared" si="161"/>
        <v/>
      </c>
      <c r="C1088" s="35" t="str">
        <f t="shared" si="162"/>
        <v/>
      </c>
      <c r="D1088" s="21" t="str">
        <f>IF($A1088="","",IF(COUNTIF(KEVList,$A1088)&gt;0,"Y",IF(ISNUMBER(MATCH(UPPER(IFERROR(INDEX(ImpData,ROW()-1,MATCH(Map_KEV,ImpHdr,0))&amp;"","")),{"Y","YES","TRUE","1"},0)),"Y","N")))</f>
        <v/>
      </c>
      <c r="E1088" s="21" t="str">
        <f>IF($A1088="","",IF(ISNUMBER(MATCH(UPPER(IFERROR(INDEX(ImpData,ROW()-1,MATCH(Map_Expl,ImpHdr,0))&amp;"","")),{"Y","YES","TRUE","1"},0)),"Y","N"))</f>
        <v/>
      </c>
      <c r="F1088" s="21" t="str">
        <f t="shared" si="163"/>
        <v/>
      </c>
      <c r="G1088" s="21" t="str">
        <f t="shared" si="164"/>
        <v/>
      </c>
      <c r="H1088" s="21" t="str">
        <f t="shared" si="165"/>
        <v/>
      </c>
      <c r="I1088" s="25" t="str">
        <f t="shared" si="166"/>
        <v/>
      </c>
      <c r="J1088" s="25" t="str">
        <f t="shared" si="167"/>
        <v/>
      </c>
      <c r="K1088" s="21" t="str">
        <f t="shared" si="168"/>
        <v/>
      </c>
      <c r="L1088" s="36" t="str">
        <f t="shared" si="169"/>
        <v/>
      </c>
    </row>
    <row r="1089" spans="1:12" x14ac:dyDescent="0.3">
      <c r="A1089" s="21" t="str">
        <f t="shared" si="160"/>
        <v/>
      </c>
      <c r="B1089" s="21" t="str">
        <f t="shared" si="161"/>
        <v/>
      </c>
      <c r="C1089" s="35" t="str">
        <f t="shared" si="162"/>
        <v/>
      </c>
      <c r="D1089" s="21" t="str">
        <f>IF($A1089="","",IF(COUNTIF(KEVList,$A1089)&gt;0,"Y",IF(ISNUMBER(MATCH(UPPER(IFERROR(INDEX(ImpData,ROW()-1,MATCH(Map_KEV,ImpHdr,0))&amp;"","")),{"Y","YES","TRUE","1"},0)),"Y","N")))</f>
        <v/>
      </c>
      <c r="E1089" s="21" t="str">
        <f>IF($A1089="","",IF(ISNUMBER(MATCH(UPPER(IFERROR(INDEX(ImpData,ROW()-1,MATCH(Map_Expl,ImpHdr,0))&amp;"","")),{"Y","YES","TRUE","1"},0)),"Y","N"))</f>
        <v/>
      </c>
      <c r="F1089" s="21" t="str">
        <f t="shared" si="163"/>
        <v/>
      </c>
      <c r="G1089" s="21" t="str">
        <f t="shared" si="164"/>
        <v/>
      </c>
      <c r="H1089" s="21" t="str">
        <f t="shared" si="165"/>
        <v/>
      </c>
      <c r="I1089" s="25" t="str">
        <f t="shared" si="166"/>
        <v/>
      </c>
      <c r="J1089" s="25" t="str">
        <f t="shared" si="167"/>
        <v/>
      </c>
      <c r="K1089" s="21" t="str">
        <f t="shared" si="168"/>
        <v/>
      </c>
      <c r="L1089" s="36" t="str">
        <f t="shared" si="169"/>
        <v/>
      </c>
    </row>
    <row r="1090" spans="1:12" x14ac:dyDescent="0.3">
      <c r="A1090" s="21" t="str">
        <f t="shared" ref="A1090:A1153" si="170">IFERROR(IF(INDEX(ImpData,ROW()-1,MATCH(Map_CVE,ImpHdr,0))="","",INDEX(ImpData,ROW()-1,MATCH(Map_CVE,ImpHdr,0))),"")</f>
        <v/>
      </c>
      <c r="B1090" s="21" t="str">
        <f t="shared" ref="B1090:B1153" si="171">IF($A1090="","",IFERROR(VALUE(INDEX(ImpData,ROW()-1,MATCH(Map_CVSS,ImpHdr,0))),""))</f>
        <v/>
      </c>
      <c r="C1090" s="35" t="str">
        <f t="shared" ref="C1090:C1153" si="172">IF($A1090="","",IFERROR(VALUE(INDEX(ImpData,ROW()-1,MATCH(Map_EPSS,ImpHdr,0))),IFERROR(VLOOKUP($A1090,EPSSList,2,FALSE),"")))</f>
        <v/>
      </c>
      <c r="D1090" s="21" t="str">
        <f>IF($A1090="","",IF(COUNTIF(KEVList,$A1090)&gt;0,"Y",IF(ISNUMBER(MATCH(UPPER(IFERROR(INDEX(ImpData,ROW()-1,MATCH(Map_KEV,ImpHdr,0))&amp;"","")),{"Y","YES","TRUE","1"},0)),"Y","N")))</f>
        <v/>
      </c>
      <c r="E1090" s="21" t="str">
        <f>IF($A1090="","",IF(ISNUMBER(MATCH(UPPER(IFERROR(INDEX(ImpData,ROW()-1,MATCH(Map_Expl,ImpHdr,0))&amp;"","")),{"Y","YES","TRUE","1"},0)),"Y","N"))</f>
        <v/>
      </c>
      <c r="F1090" s="21" t="str">
        <f t="shared" ref="F1090:F1153" si="173">IF($A1090="","",IFERROR(VLOOKUP($K1090,AssetList,2,FALSE),""))</f>
        <v/>
      </c>
      <c r="G1090" s="21" t="str">
        <f t="shared" ref="G1090:G1153" si="174">IF($A1090="","",IFERROR(VLOOKUP($K1090,AssetList,3,FALSE),""))</f>
        <v/>
      </c>
      <c r="H1090" s="21" t="str">
        <f t="shared" ref="H1090:H1153" si="175">IF($A1090="","","N")</f>
        <v/>
      </c>
      <c r="I1090" s="25" t="str">
        <f t="shared" ref="I1090:I1153" si="176">IF($A1090="","",IFERROR(IF(INDEX(ImpData,ROW()-1,MATCH(Map_First,ImpHdr,0))="","",INDEX(ImpData,ROW()-1,MATCH(Map_First,ImpHdr,0))+0),""))</f>
        <v/>
      </c>
      <c r="J1090" s="25" t="str">
        <f t="shared" ref="J1090:J1153" si="177">IF($A1090="","",IFERROR(IF(INDEX(ImpData,ROW()-1,MATCH(Map_Fixed,ImpHdr,0))="","",INDEX(ImpData,ROW()-1,MATCH(Map_Fixed,ImpHdr,0))+0),""))</f>
        <v/>
      </c>
      <c r="K1090" s="21" t="str">
        <f t="shared" ref="K1090:K1153" si="178">IF($A1090="","",IFERROR(INDEX(ImpData,ROW()-1,MATCH(Map_Host,ImpHdr,0)),""))</f>
        <v/>
      </c>
      <c r="L1090" s="36" t="str">
        <f t="shared" ref="L1090:L1153" si="179">IF($A1090="","",IF($K1090="","No asset column mapped",IF(OR($F1090="",$G1090=""),"Add to Assets tab: "&amp;$K1090,IF($B1090="","CVSS missing",""))))</f>
        <v/>
      </c>
    </row>
    <row r="1091" spans="1:12" x14ac:dyDescent="0.3">
      <c r="A1091" s="21" t="str">
        <f t="shared" si="170"/>
        <v/>
      </c>
      <c r="B1091" s="21" t="str">
        <f t="shared" si="171"/>
        <v/>
      </c>
      <c r="C1091" s="35" t="str">
        <f t="shared" si="172"/>
        <v/>
      </c>
      <c r="D1091" s="21" t="str">
        <f>IF($A1091="","",IF(COUNTIF(KEVList,$A1091)&gt;0,"Y",IF(ISNUMBER(MATCH(UPPER(IFERROR(INDEX(ImpData,ROW()-1,MATCH(Map_KEV,ImpHdr,0))&amp;"","")),{"Y","YES","TRUE","1"},0)),"Y","N")))</f>
        <v/>
      </c>
      <c r="E1091" s="21" t="str">
        <f>IF($A1091="","",IF(ISNUMBER(MATCH(UPPER(IFERROR(INDEX(ImpData,ROW()-1,MATCH(Map_Expl,ImpHdr,0))&amp;"","")),{"Y","YES","TRUE","1"},0)),"Y","N"))</f>
        <v/>
      </c>
      <c r="F1091" s="21" t="str">
        <f t="shared" si="173"/>
        <v/>
      </c>
      <c r="G1091" s="21" t="str">
        <f t="shared" si="174"/>
        <v/>
      </c>
      <c r="H1091" s="21" t="str">
        <f t="shared" si="175"/>
        <v/>
      </c>
      <c r="I1091" s="25" t="str">
        <f t="shared" si="176"/>
        <v/>
      </c>
      <c r="J1091" s="25" t="str">
        <f t="shared" si="177"/>
        <v/>
      </c>
      <c r="K1091" s="21" t="str">
        <f t="shared" si="178"/>
        <v/>
      </c>
      <c r="L1091" s="36" t="str">
        <f t="shared" si="179"/>
        <v/>
      </c>
    </row>
    <row r="1092" spans="1:12" x14ac:dyDescent="0.3">
      <c r="A1092" s="21" t="str">
        <f t="shared" si="170"/>
        <v/>
      </c>
      <c r="B1092" s="21" t="str">
        <f t="shared" si="171"/>
        <v/>
      </c>
      <c r="C1092" s="35" t="str">
        <f t="shared" si="172"/>
        <v/>
      </c>
      <c r="D1092" s="21" t="str">
        <f>IF($A1092="","",IF(COUNTIF(KEVList,$A1092)&gt;0,"Y",IF(ISNUMBER(MATCH(UPPER(IFERROR(INDEX(ImpData,ROW()-1,MATCH(Map_KEV,ImpHdr,0))&amp;"","")),{"Y","YES","TRUE","1"},0)),"Y","N")))</f>
        <v/>
      </c>
      <c r="E1092" s="21" t="str">
        <f>IF($A1092="","",IF(ISNUMBER(MATCH(UPPER(IFERROR(INDEX(ImpData,ROW()-1,MATCH(Map_Expl,ImpHdr,0))&amp;"","")),{"Y","YES","TRUE","1"},0)),"Y","N"))</f>
        <v/>
      </c>
      <c r="F1092" s="21" t="str">
        <f t="shared" si="173"/>
        <v/>
      </c>
      <c r="G1092" s="21" t="str">
        <f t="shared" si="174"/>
        <v/>
      </c>
      <c r="H1092" s="21" t="str">
        <f t="shared" si="175"/>
        <v/>
      </c>
      <c r="I1092" s="25" t="str">
        <f t="shared" si="176"/>
        <v/>
      </c>
      <c r="J1092" s="25" t="str">
        <f t="shared" si="177"/>
        <v/>
      </c>
      <c r="K1092" s="21" t="str">
        <f t="shared" si="178"/>
        <v/>
      </c>
      <c r="L1092" s="36" t="str">
        <f t="shared" si="179"/>
        <v/>
      </c>
    </row>
    <row r="1093" spans="1:12" x14ac:dyDescent="0.3">
      <c r="A1093" s="21" t="str">
        <f t="shared" si="170"/>
        <v/>
      </c>
      <c r="B1093" s="21" t="str">
        <f t="shared" si="171"/>
        <v/>
      </c>
      <c r="C1093" s="35" t="str">
        <f t="shared" si="172"/>
        <v/>
      </c>
      <c r="D1093" s="21" t="str">
        <f>IF($A1093="","",IF(COUNTIF(KEVList,$A1093)&gt;0,"Y",IF(ISNUMBER(MATCH(UPPER(IFERROR(INDEX(ImpData,ROW()-1,MATCH(Map_KEV,ImpHdr,0))&amp;"","")),{"Y","YES","TRUE","1"},0)),"Y","N")))</f>
        <v/>
      </c>
      <c r="E1093" s="21" t="str">
        <f>IF($A1093="","",IF(ISNUMBER(MATCH(UPPER(IFERROR(INDEX(ImpData,ROW()-1,MATCH(Map_Expl,ImpHdr,0))&amp;"","")),{"Y","YES","TRUE","1"},0)),"Y","N"))</f>
        <v/>
      </c>
      <c r="F1093" s="21" t="str">
        <f t="shared" si="173"/>
        <v/>
      </c>
      <c r="G1093" s="21" t="str">
        <f t="shared" si="174"/>
        <v/>
      </c>
      <c r="H1093" s="21" t="str">
        <f t="shared" si="175"/>
        <v/>
      </c>
      <c r="I1093" s="25" t="str">
        <f t="shared" si="176"/>
        <v/>
      </c>
      <c r="J1093" s="25" t="str">
        <f t="shared" si="177"/>
        <v/>
      </c>
      <c r="K1093" s="21" t="str">
        <f t="shared" si="178"/>
        <v/>
      </c>
      <c r="L1093" s="36" t="str">
        <f t="shared" si="179"/>
        <v/>
      </c>
    </row>
    <row r="1094" spans="1:12" x14ac:dyDescent="0.3">
      <c r="A1094" s="21" t="str">
        <f t="shared" si="170"/>
        <v/>
      </c>
      <c r="B1094" s="21" t="str">
        <f t="shared" si="171"/>
        <v/>
      </c>
      <c r="C1094" s="35" t="str">
        <f t="shared" si="172"/>
        <v/>
      </c>
      <c r="D1094" s="21" t="str">
        <f>IF($A1094="","",IF(COUNTIF(KEVList,$A1094)&gt;0,"Y",IF(ISNUMBER(MATCH(UPPER(IFERROR(INDEX(ImpData,ROW()-1,MATCH(Map_KEV,ImpHdr,0))&amp;"","")),{"Y","YES","TRUE","1"},0)),"Y","N")))</f>
        <v/>
      </c>
      <c r="E1094" s="21" t="str">
        <f>IF($A1094="","",IF(ISNUMBER(MATCH(UPPER(IFERROR(INDEX(ImpData,ROW()-1,MATCH(Map_Expl,ImpHdr,0))&amp;"","")),{"Y","YES","TRUE","1"},0)),"Y","N"))</f>
        <v/>
      </c>
      <c r="F1094" s="21" t="str">
        <f t="shared" si="173"/>
        <v/>
      </c>
      <c r="G1094" s="21" t="str">
        <f t="shared" si="174"/>
        <v/>
      </c>
      <c r="H1094" s="21" t="str">
        <f t="shared" si="175"/>
        <v/>
      </c>
      <c r="I1094" s="25" t="str">
        <f t="shared" si="176"/>
        <v/>
      </c>
      <c r="J1094" s="25" t="str">
        <f t="shared" si="177"/>
        <v/>
      </c>
      <c r="K1094" s="21" t="str">
        <f t="shared" si="178"/>
        <v/>
      </c>
      <c r="L1094" s="36" t="str">
        <f t="shared" si="179"/>
        <v/>
      </c>
    </row>
    <row r="1095" spans="1:12" x14ac:dyDescent="0.3">
      <c r="A1095" s="21" t="str">
        <f t="shared" si="170"/>
        <v/>
      </c>
      <c r="B1095" s="21" t="str">
        <f t="shared" si="171"/>
        <v/>
      </c>
      <c r="C1095" s="35" t="str">
        <f t="shared" si="172"/>
        <v/>
      </c>
      <c r="D1095" s="21" t="str">
        <f>IF($A1095="","",IF(COUNTIF(KEVList,$A1095)&gt;0,"Y",IF(ISNUMBER(MATCH(UPPER(IFERROR(INDEX(ImpData,ROW()-1,MATCH(Map_KEV,ImpHdr,0))&amp;"","")),{"Y","YES","TRUE","1"},0)),"Y","N")))</f>
        <v/>
      </c>
      <c r="E1095" s="21" t="str">
        <f>IF($A1095="","",IF(ISNUMBER(MATCH(UPPER(IFERROR(INDEX(ImpData,ROW()-1,MATCH(Map_Expl,ImpHdr,0))&amp;"","")),{"Y","YES","TRUE","1"},0)),"Y","N"))</f>
        <v/>
      </c>
      <c r="F1095" s="21" t="str">
        <f t="shared" si="173"/>
        <v/>
      </c>
      <c r="G1095" s="21" t="str">
        <f t="shared" si="174"/>
        <v/>
      </c>
      <c r="H1095" s="21" t="str">
        <f t="shared" si="175"/>
        <v/>
      </c>
      <c r="I1095" s="25" t="str">
        <f t="shared" si="176"/>
        <v/>
      </c>
      <c r="J1095" s="25" t="str">
        <f t="shared" si="177"/>
        <v/>
      </c>
      <c r="K1095" s="21" t="str">
        <f t="shared" si="178"/>
        <v/>
      </c>
      <c r="L1095" s="36" t="str">
        <f t="shared" si="179"/>
        <v/>
      </c>
    </row>
    <row r="1096" spans="1:12" x14ac:dyDescent="0.3">
      <c r="A1096" s="21" t="str">
        <f t="shared" si="170"/>
        <v/>
      </c>
      <c r="B1096" s="21" t="str">
        <f t="shared" si="171"/>
        <v/>
      </c>
      <c r="C1096" s="35" t="str">
        <f t="shared" si="172"/>
        <v/>
      </c>
      <c r="D1096" s="21" t="str">
        <f>IF($A1096="","",IF(COUNTIF(KEVList,$A1096)&gt;0,"Y",IF(ISNUMBER(MATCH(UPPER(IFERROR(INDEX(ImpData,ROW()-1,MATCH(Map_KEV,ImpHdr,0))&amp;"","")),{"Y","YES","TRUE","1"},0)),"Y","N")))</f>
        <v/>
      </c>
      <c r="E1096" s="21" t="str">
        <f>IF($A1096="","",IF(ISNUMBER(MATCH(UPPER(IFERROR(INDEX(ImpData,ROW()-1,MATCH(Map_Expl,ImpHdr,0))&amp;"","")),{"Y","YES","TRUE","1"},0)),"Y","N"))</f>
        <v/>
      </c>
      <c r="F1096" s="21" t="str">
        <f t="shared" si="173"/>
        <v/>
      </c>
      <c r="G1096" s="21" t="str">
        <f t="shared" si="174"/>
        <v/>
      </c>
      <c r="H1096" s="21" t="str">
        <f t="shared" si="175"/>
        <v/>
      </c>
      <c r="I1096" s="25" t="str">
        <f t="shared" si="176"/>
        <v/>
      </c>
      <c r="J1096" s="25" t="str">
        <f t="shared" si="177"/>
        <v/>
      </c>
      <c r="K1096" s="21" t="str">
        <f t="shared" si="178"/>
        <v/>
      </c>
      <c r="L1096" s="36" t="str">
        <f t="shared" si="179"/>
        <v/>
      </c>
    </row>
    <row r="1097" spans="1:12" x14ac:dyDescent="0.3">
      <c r="A1097" s="21" t="str">
        <f t="shared" si="170"/>
        <v/>
      </c>
      <c r="B1097" s="21" t="str">
        <f t="shared" si="171"/>
        <v/>
      </c>
      <c r="C1097" s="35" t="str">
        <f t="shared" si="172"/>
        <v/>
      </c>
      <c r="D1097" s="21" t="str">
        <f>IF($A1097="","",IF(COUNTIF(KEVList,$A1097)&gt;0,"Y",IF(ISNUMBER(MATCH(UPPER(IFERROR(INDEX(ImpData,ROW()-1,MATCH(Map_KEV,ImpHdr,0))&amp;"","")),{"Y","YES","TRUE","1"},0)),"Y","N")))</f>
        <v/>
      </c>
      <c r="E1097" s="21" t="str">
        <f>IF($A1097="","",IF(ISNUMBER(MATCH(UPPER(IFERROR(INDEX(ImpData,ROW()-1,MATCH(Map_Expl,ImpHdr,0))&amp;"","")),{"Y","YES","TRUE","1"},0)),"Y","N"))</f>
        <v/>
      </c>
      <c r="F1097" s="21" t="str">
        <f t="shared" si="173"/>
        <v/>
      </c>
      <c r="G1097" s="21" t="str">
        <f t="shared" si="174"/>
        <v/>
      </c>
      <c r="H1097" s="21" t="str">
        <f t="shared" si="175"/>
        <v/>
      </c>
      <c r="I1097" s="25" t="str">
        <f t="shared" si="176"/>
        <v/>
      </c>
      <c r="J1097" s="25" t="str">
        <f t="shared" si="177"/>
        <v/>
      </c>
      <c r="K1097" s="21" t="str">
        <f t="shared" si="178"/>
        <v/>
      </c>
      <c r="L1097" s="36" t="str">
        <f t="shared" si="179"/>
        <v/>
      </c>
    </row>
    <row r="1098" spans="1:12" x14ac:dyDescent="0.3">
      <c r="A1098" s="21" t="str">
        <f t="shared" si="170"/>
        <v/>
      </c>
      <c r="B1098" s="21" t="str">
        <f t="shared" si="171"/>
        <v/>
      </c>
      <c r="C1098" s="35" t="str">
        <f t="shared" si="172"/>
        <v/>
      </c>
      <c r="D1098" s="21" t="str">
        <f>IF($A1098="","",IF(COUNTIF(KEVList,$A1098)&gt;0,"Y",IF(ISNUMBER(MATCH(UPPER(IFERROR(INDEX(ImpData,ROW()-1,MATCH(Map_KEV,ImpHdr,0))&amp;"","")),{"Y","YES","TRUE","1"},0)),"Y","N")))</f>
        <v/>
      </c>
      <c r="E1098" s="21" t="str">
        <f>IF($A1098="","",IF(ISNUMBER(MATCH(UPPER(IFERROR(INDEX(ImpData,ROW()-1,MATCH(Map_Expl,ImpHdr,0))&amp;"","")),{"Y","YES","TRUE","1"},0)),"Y","N"))</f>
        <v/>
      </c>
      <c r="F1098" s="21" t="str">
        <f t="shared" si="173"/>
        <v/>
      </c>
      <c r="G1098" s="21" t="str">
        <f t="shared" si="174"/>
        <v/>
      </c>
      <c r="H1098" s="21" t="str">
        <f t="shared" si="175"/>
        <v/>
      </c>
      <c r="I1098" s="25" t="str">
        <f t="shared" si="176"/>
        <v/>
      </c>
      <c r="J1098" s="25" t="str">
        <f t="shared" si="177"/>
        <v/>
      </c>
      <c r="K1098" s="21" t="str">
        <f t="shared" si="178"/>
        <v/>
      </c>
      <c r="L1098" s="36" t="str">
        <f t="shared" si="179"/>
        <v/>
      </c>
    </row>
    <row r="1099" spans="1:12" x14ac:dyDescent="0.3">
      <c r="A1099" s="21" t="str">
        <f t="shared" si="170"/>
        <v/>
      </c>
      <c r="B1099" s="21" t="str">
        <f t="shared" si="171"/>
        <v/>
      </c>
      <c r="C1099" s="35" t="str">
        <f t="shared" si="172"/>
        <v/>
      </c>
      <c r="D1099" s="21" t="str">
        <f>IF($A1099="","",IF(COUNTIF(KEVList,$A1099)&gt;0,"Y",IF(ISNUMBER(MATCH(UPPER(IFERROR(INDEX(ImpData,ROW()-1,MATCH(Map_KEV,ImpHdr,0))&amp;"","")),{"Y","YES","TRUE","1"},0)),"Y","N")))</f>
        <v/>
      </c>
      <c r="E1099" s="21" t="str">
        <f>IF($A1099="","",IF(ISNUMBER(MATCH(UPPER(IFERROR(INDEX(ImpData,ROW()-1,MATCH(Map_Expl,ImpHdr,0))&amp;"","")),{"Y","YES","TRUE","1"},0)),"Y","N"))</f>
        <v/>
      </c>
      <c r="F1099" s="21" t="str">
        <f t="shared" si="173"/>
        <v/>
      </c>
      <c r="G1099" s="21" t="str">
        <f t="shared" si="174"/>
        <v/>
      </c>
      <c r="H1099" s="21" t="str">
        <f t="shared" si="175"/>
        <v/>
      </c>
      <c r="I1099" s="25" t="str">
        <f t="shared" si="176"/>
        <v/>
      </c>
      <c r="J1099" s="25" t="str">
        <f t="shared" si="177"/>
        <v/>
      </c>
      <c r="K1099" s="21" t="str">
        <f t="shared" si="178"/>
        <v/>
      </c>
      <c r="L1099" s="36" t="str">
        <f t="shared" si="179"/>
        <v/>
      </c>
    </row>
    <row r="1100" spans="1:12" x14ac:dyDescent="0.3">
      <c r="A1100" s="21" t="str">
        <f t="shared" si="170"/>
        <v/>
      </c>
      <c r="B1100" s="21" t="str">
        <f t="shared" si="171"/>
        <v/>
      </c>
      <c r="C1100" s="35" t="str">
        <f t="shared" si="172"/>
        <v/>
      </c>
      <c r="D1100" s="21" t="str">
        <f>IF($A1100="","",IF(COUNTIF(KEVList,$A1100)&gt;0,"Y",IF(ISNUMBER(MATCH(UPPER(IFERROR(INDEX(ImpData,ROW()-1,MATCH(Map_KEV,ImpHdr,0))&amp;"","")),{"Y","YES","TRUE","1"},0)),"Y","N")))</f>
        <v/>
      </c>
      <c r="E1100" s="21" t="str">
        <f>IF($A1100="","",IF(ISNUMBER(MATCH(UPPER(IFERROR(INDEX(ImpData,ROW()-1,MATCH(Map_Expl,ImpHdr,0))&amp;"","")),{"Y","YES","TRUE","1"},0)),"Y","N"))</f>
        <v/>
      </c>
      <c r="F1100" s="21" t="str">
        <f t="shared" si="173"/>
        <v/>
      </c>
      <c r="G1100" s="21" t="str">
        <f t="shared" si="174"/>
        <v/>
      </c>
      <c r="H1100" s="21" t="str">
        <f t="shared" si="175"/>
        <v/>
      </c>
      <c r="I1100" s="25" t="str">
        <f t="shared" si="176"/>
        <v/>
      </c>
      <c r="J1100" s="25" t="str">
        <f t="shared" si="177"/>
        <v/>
      </c>
      <c r="K1100" s="21" t="str">
        <f t="shared" si="178"/>
        <v/>
      </c>
      <c r="L1100" s="36" t="str">
        <f t="shared" si="179"/>
        <v/>
      </c>
    </row>
    <row r="1101" spans="1:12" x14ac:dyDescent="0.3">
      <c r="A1101" s="21" t="str">
        <f t="shared" si="170"/>
        <v/>
      </c>
      <c r="B1101" s="21" t="str">
        <f t="shared" si="171"/>
        <v/>
      </c>
      <c r="C1101" s="35" t="str">
        <f t="shared" si="172"/>
        <v/>
      </c>
      <c r="D1101" s="21" t="str">
        <f>IF($A1101="","",IF(COUNTIF(KEVList,$A1101)&gt;0,"Y",IF(ISNUMBER(MATCH(UPPER(IFERROR(INDEX(ImpData,ROW()-1,MATCH(Map_KEV,ImpHdr,0))&amp;"","")),{"Y","YES","TRUE","1"},0)),"Y","N")))</f>
        <v/>
      </c>
      <c r="E1101" s="21" t="str">
        <f>IF($A1101="","",IF(ISNUMBER(MATCH(UPPER(IFERROR(INDEX(ImpData,ROW()-1,MATCH(Map_Expl,ImpHdr,0))&amp;"","")),{"Y","YES","TRUE","1"},0)),"Y","N"))</f>
        <v/>
      </c>
      <c r="F1101" s="21" t="str">
        <f t="shared" si="173"/>
        <v/>
      </c>
      <c r="G1101" s="21" t="str">
        <f t="shared" si="174"/>
        <v/>
      </c>
      <c r="H1101" s="21" t="str">
        <f t="shared" si="175"/>
        <v/>
      </c>
      <c r="I1101" s="25" t="str">
        <f t="shared" si="176"/>
        <v/>
      </c>
      <c r="J1101" s="25" t="str">
        <f t="shared" si="177"/>
        <v/>
      </c>
      <c r="K1101" s="21" t="str">
        <f t="shared" si="178"/>
        <v/>
      </c>
      <c r="L1101" s="36" t="str">
        <f t="shared" si="179"/>
        <v/>
      </c>
    </row>
    <row r="1102" spans="1:12" x14ac:dyDescent="0.3">
      <c r="A1102" s="21" t="str">
        <f t="shared" si="170"/>
        <v/>
      </c>
      <c r="B1102" s="21" t="str">
        <f t="shared" si="171"/>
        <v/>
      </c>
      <c r="C1102" s="35" t="str">
        <f t="shared" si="172"/>
        <v/>
      </c>
      <c r="D1102" s="21" t="str">
        <f>IF($A1102="","",IF(COUNTIF(KEVList,$A1102)&gt;0,"Y",IF(ISNUMBER(MATCH(UPPER(IFERROR(INDEX(ImpData,ROW()-1,MATCH(Map_KEV,ImpHdr,0))&amp;"","")),{"Y","YES","TRUE","1"},0)),"Y","N")))</f>
        <v/>
      </c>
      <c r="E1102" s="21" t="str">
        <f>IF($A1102="","",IF(ISNUMBER(MATCH(UPPER(IFERROR(INDEX(ImpData,ROW()-1,MATCH(Map_Expl,ImpHdr,0))&amp;"","")),{"Y","YES","TRUE","1"},0)),"Y","N"))</f>
        <v/>
      </c>
      <c r="F1102" s="21" t="str">
        <f t="shared" si="173"/>
        <v/>
      </c>
      <c r="G1102" s="21" t="str">
        <f t="shared" si="174"/>
        <v/>
      </c>
      <c r="H1102" s="21" t="str">
        <f t="shared" si="175"/>
        <v/>
      </c>
      <c r="I1102" s="25" t="str">
        <f t="shared" si="176"/>
        <v/>
      </c>
      <c r="J1102" s="25" t="str">
        <f t="shared" si="177"/>
        <v/>
      </c>
      <c r="K1102" s="21" t="str">
        <f t="shared" si="178"/>
        <v/>
      </c>
      <c r="L1102" s="36" t="str">
        <f t="shared" si="179"/>
        <v/>
      </c>
    </row>
    <row r="1103" spans="1:12" x14ac:dyDescent="0.3">
      <c r="A1103" s="21" t="str">
        <f t="shared" si="170"/>
        <v/>
      </c>
      <c r="B1103" s="21" t="str">
        <f t="shared" si="171"/>
        <v/>
      </c>
      <c r="C1103" s="35" t="str">
        <f t="shared" si="172"/>
        <v/>
      </c>
      <c r="D1103" s="21" t="str">
        <f>IF($A1103="","",IF(COUNTIF(KEVList,$A1103)&gt;0,"Y",IF(ISNUMBER(MATCH(UPPER(IFERROR(INDEX(ImpData,ROW()-1,MATCH(Map_KEV,ImpHdr,0))&amp;"","")),{"Y","YES","TRUE","1"},0)),"Y","N")))</f>
        <v/>
      </c>
      <c r="E1103" s="21" t="str">
        <f>IF($A1103="","",IF(ISNUMBER(MATCH(UPPER(IFERROR(INDEX(ImpData,ROW()-1,MATCH(Map_Expl,ImpHdr,0))&amp;"","")),{"Y","YES","TRUE","1"},0)),"Y","N"))</f>
        <v/>
      </c>
      <c r="F1103" s="21" t="str">
        <f t="shared" si="173"/>
        <v/>
      </c>
      <c r="G1103" s="21" t="str">
        <f t="shared" si="174"/>
        <v/>
      </c>
      <c r="H1103" s="21" t="str">
        <f t="shared" si="175"/>
        <v/>
      </c>
      <c r="I1103" s="25" t="str">
        <f t="shared" si="176"/>
        <v/>
      </c>
      <c r="J1103" s="25" t="str">
        <f t="shared" si="177"/>
        <v/>
      </c>
      <c r="K1103" s="21" t="str">
        <f t="shared" si="178"/>
        <v/>
      </c>
      <c r="L1103" s="36" t="str">
        <f t="shared" si="179"/>
        <v/>
      </c>
    </row>
    <row r="1104" spans="1:12" x14ac:dyDescent="0.3">
      <c r="A1104" s="21" t="str">
        <f t="shared" si="170"/>
        <v/>
      </c>
      <c r="B1104" s="21" t="str">
        <f t="shared" si="171"/>
        <v/>
      </c>
      <c r="C1104" s="35" t="str">
        <f t="shared" si="172"/>
        <v/>
      </c>
      <c r="D1104" s="21" t="str">
        <f>IF($A1104="","",IF(COUNTIF(KEVList,$A1104)&gt;0,"Y",IF(ISNUMBER(MATCH(UPPER(IFERROR(INDEX(ImpData,ROW()-1,MATCH(Map_KEV,ImpHdr,0))&amp;"","")),{"Y","YES","TRUE","1"},0)),"Y","N")))</f>
        <v/>
      </c>
      <c r="E1104" s="21" t="str">
        <f>IF($A1104="","",IF(ISNUMBER(MATCH(UPPER(IFERROR(INDEX(ImpData,ROW()-1,MATCH(Map_Expl,ImpHdr,0))&amp;"","")),{"Y","YES","TRUE","1"},0)),"Y","N"))</f>
        <v/>
      </c>
      <c r="F1104" s="21" t="str">
        <f t="shared" si="173"/>
        <v/>
      </c>
      <c r="G1104" s="21" t="str">
        <f t="shared" si="174"/>
        <v/>
      </c>
      <c r="H1104" s="21" t="str">
        <f t="shared" si="175"/>
        <v/>
      </c>
      <c r="I1104" s="25" t="str">
        <f t="shared" si="176"/>
        <v/>
      </c>
      <c r="J1104" s="25" t="str">
        <f t="shared" si="177"/>
        <v/>
      </c>
      <c r="K1104" s="21" t="str">
        <f t="shared" si="178"/>
        <v/>
      </c>
      <c r="L1104" s="36" t="str">
        <f t="shared" si="179"/>
        <v/>
      </c>
    </row>
    <row r="1105" spans="1:12" x14ac:dyDescent="0.3">
      <c r="A1105" s="21" t="str">
        <f t="shared" si="170"/>
        <v/>
      </c>
      <c r="B1105" s="21" t="str">
        <f t="shared" si="171"/>
        <v/>
      </c>
      <c r="C1105" s="35" t="str">
        <f t="shared" si="172"/>
        <v/>
      </c>
      <c r="D1105" s="21" t="str">
        <f>IF($A1105="","",IF(COUNTIF(KEVList,$A1105)&gt;0,"Y",IF(ISNUMBER(MATCH(UPPER(IFERROR(INDEX(ImpData,ROW()-1,MATCH(Map_KEV,ImpHdr,0))&amp;"","")),{"Y","YES","TRUE","1"},0)),"Y","N")))</f>
        <v/>
      </c>
      <c r="E1105" s="21" t="str">
        <f>IF($A1105="","",IF(ISNUMBER(MATCH(UPPER(IFERROR(INDEX(ImpData,ROW()-1,MATCH(Map_Expl,ImpHdr,0))&amp;"","")),{"Y","YES","TRUE","1"},0)),"Y","N"))</f>
        <v/>
      </c>
      <c r="F1105" s="21" t="str">
        <f t="shared" si="173"/>
        <v/>
      </c>
      <c r="G1105" s="21" t="str">
        <f t="shared" si="174"/>
        <v/>
      </c>
      <c r="H1105" s="21" t="str">
        <f t="shared" si="175"/>
        <v/>
      </c>
      <c r="I1105" s="25" t="str">
        <f t="shared" si="176"/>
        <v/>
      </c>
      <c r="J1105" s="25" t="str">
        <f t="shared" si="177"/>
        <v/>
      </c>
      <c r="K1105" s="21" t="str">
        <f t="shared" si="178"/>
        <v/>
      </c>
      <c r="L1105" s="36" t="str">
        <f t="shared" si="179"/>
        <v/>
      </c>
    </row>
    <row r="1106" spans="1:12" x14ac:dyDescent="0.3">
      <c r="A1106" s="21" t="str">
        <f t="shared" si="170"/>
        <v/>
      </c>
      <c r="B1106" s="21" t="str">
        <f t="shared" si="171"/>
        <v/>
      </c>
      <c r="C1106" s="35" t="str">
        <f t="shared" si="172"/>
        <v/>
      </c>
      <c r="D1106" s="21" t="str">
        <f>IF($A1106="","",IF(COUNTIF(KEVList,$A1106)&gt;0,"Y",IF(ISNUMBER(MATCH(UPPER(IFERROR(INDEX(ImpData,ROW()-1,MATCH(Map_KEV,ImpHdr,0))&amp;"","")),{"Y","YES","TRUE","1"},0)),"Y","N")))</f>
        <v/>
      </c>
      <c r="E1106" s="21" t="str">
        <f>IF($A1106="","",IF(ISNUMBER(MATCH(UPPER(IFERROR(INDEX(ImpData,ROW()-1,MATCH(Map_Expl,ImpHdr,0))&amp;"","")),{"Y","YES","TRUE","1"},0)),"Y","N"))</f>
        <v/>
      </c>
      <c r="F1106" s="21" t="str">
        <f t="shared" si="173"/>
        <v/>
      </c>
      <c r="G1106" s="21" t="str">
        <f t="shared" si="174"/>
        <v/>
      </c>
      <c r="H1106" s="21" t="str">
        <f t="shared" si="175"/>
        <v/>
      </c>
      <c r="I1106" s="25" t="str">
        <f t="shared" si="176"/>
        <v/>
      </c>
      <c r="J1106" s="25" t="str">
        <f t="shared" si="177"/>
        <v/>
      </c>
      <c r="K1106" s="21" t="str">
        <f t="shared" si="178"/>
        <v/>
      </c>
      <c r="L1106" s="36" t="str">
        <f t="shared" si="179"/>
        <v/>
      </c>
    </row>
    <row r="1107" spans="1:12" x14ac:dyDescent="0.3">
      <c r="A1107" s="21" t="str">
        <f t="shared" si="170"/>
        <v/>
      </c>
      <c r="B1107" s="21" t="str">
        <f t="shared" si="171"/>
        <v/>
      </c>
      <c r="C1107" s="35" t="str">
        <f t="shared" si="172"/>
        <v/>
      </c>
      <c r="D1107" s="21" t="str">
        <f>IF($A1107="","",IF(COUNTIF(KEVList,$A1107)&gt;0,"Y",IF(ISNUMBER(MATCH(UPPER(IFERROR(INDEX(ImpData,ROW()-1,MATCH(Map_KEV,ImpHdr,0))&amp;"","")),{"Y","YES","TRUE","1"},0)),"Y","N")))</f>
        <v/>
      </c>
      <c r="E1107" s="21" t="str">
        <f>IF($A1107="","",IF(ISNUMBER(MATCH(UPPER(IFERROR(INDEX(ImpData,ROW()-1,MATCH(Map_Expl,ImpHdr,0))&amp;"","")),{"Y","YES","TRUE","1"},0)),"Y","N"))</f>
        <v/>
      </c>
      <c r="F1107" s="21" t="str">
        <f t="shared" si="173"/>
        <v/>
      </c>
      <c r="G1107" s="21" t="str">
        <f t="shared" si="174"/>
        <v/>
      </c>
      <c r="H1107" s="21" t="str">
        <f t="shared" si="175"/>
        <v/>
      </c>
      <c r="I1107" s="25" t="str">
        <f t="shared" si="176"/>
        <v/>
      </c>
      <c r="J1107" s="25" t="str">
        <f t="shared" si="177"/>
        <v/>
      </c>
      <c r="K1107" s="21" t="str">
        <f t="shared" si="178"/>
        <v/>
      </c>
      <c r="L1107" s="36" t="str">
        <f t="shared" si="179"/>
        <v/>
      </c>
    </row>
    <row r="1108" spans="1:12" x14ac:dyDescent="0.3">
      <c r="A1108" s="21" t="str">
        <f t="shared" si="170"/>
        <v/>
      </c>
      <c r="B1108" s="21" t="str">
        <f t="shared" si="171"/>
        <v/>
      </c>
      <c r="C1108" s="35" t="str">
        <f t="shared" si="172"/>
        <v/>
      </c>
      <c r="D1108" s="21" t="str">
        <f>IF($A1108="","",IF(COUNTIF(KEVList,$A1108)&gt;0,"Y",IF(ISNUMBER(MATCH(UPPER(IFERROR(INDEX(ImpData,ROW()-1,MATCH(Map_KEV,ImpHdr,0))&amp;"","")),{"Y","YES","TRUE","1"},0)),"Y","N")))</f>
        <v/>
      </c>
      <c r="E1108" s="21" t="str">
        <f>IF($A1108="","",IF(ISNUMBER(MATCH(UPPER(IFERROR(INDEX(ImpData,ROW()-1,MATCH(Map_Expl,ImpHdr,0))&amp;"","")),{"Y","YES","TRUE","1"},0)),"Y","N"))</f>
        <v/>
      </c>
      <c r="F1108" s="21" t="str">
        <f t="shared" si="173"/>
        <v/>
      </c>
      <c r="G1108" s="21" t="str">
        <f t="shared" si="174"/>
        <v/>
      </c>
      <c r="H1108" s="21" t="str">
        <f t="shared" si="175"/>
        <v/>
      </c>
      <c r="I1108" s="25" t="str">
        <f t="shared" si="176"/>
        <v/>
      </c>
      <c r="J1108" s="25" t="str">
        <f t="shared" si="177"/>
        <v/>
      </c>
      <c r="K1108" s="21" t="str">
        <f t="shared" si="178"/>
        <v/>
      </c>
      <c r="L1108" s="36" t="str">
        <f t="shared" si="179"/>
        <v/>
      </c>
    </row>
    <row r="1109" spans="1:12" x14ac:dyDescent="0.3">
      <c r="A1109" s="21" t="str">
        <f t="shared" si="170"/>
        <v/>
      </c>
      <c r="B1109" s="21" t="str">
        <f t="shared" si="171"/>
        <v/>
      </c>
      <c r="C1109" s="35" t="str">
        <f t="shared" si="172"/>
        <v/>
      </c>
      <c r="D1109" s="21" t="str">
        <f>IF($A1109="","",IF(COUNTIF(KEVList,$A1109)&gt;0,"Y",IF(ISNUMBER(MATCH(UPPER(IFERROR(INDEX(ImpData,ROW()-1,MATCH(Map_KEV,ImpHdr,0))&amp;"","")),{"Y","YES","TRUE","1"},0)),"Y","N")))</f>
        <v/>
      </c>
      <c r="E1109" s="21" t="str">
        <f>IF($A1109="","",IF(ISNUMBER(MATCH(UPPER(IFERROR(INDEX(ImpData,ROW()-1,MATCH(Map_Expl,ImpHdr,0))&amp;"","")),{"Y","YES","TRUE","1"},0)),"Y","N"))</f>
        <v/>
      </c>
      <c r="F1109" s="21" t="str">
        <f t="shared" si="173"/>
        <v/>
      </c>
      <c r="G1109" s="21" t="str">
        <f t="shared" si="174"/>
        <v/>
      </c>
      <c r="H1109" s="21" t="str">
        <f t="shared" si="175"/>
        <v/>
      </c>
      <c r="I1109" s="25" t="str">
        <f t="shared" si="176"/>
        <v/>
      </c>
      <c r="J1109" s="25" t="str">
        <f t="shared" si="177"/>
        <v/>
      </c>
      <c r="K1109" s="21" t="str">
        <f t="shared" si="178"/>
        <v/>
      </c>
      <c r="L1109" s="36" t="str">
        <f t="shared" si="179"/>
        <v/>
      </c>
    </row>
    <row r="1110" spans="1:12" x14ac:dyDescent="0.3">
      <c r="A1110" s="21" t="str">
        <f t="shared" si="170"/>
        <v/>
      </c>
      <c r="B1110" s="21" t="str">
        <f t="shared" si="171"/>
        <v/>
      </c>
      <c r="C1110" s="35" t="str">
        <f t="shared" si="172"/>
        <v/>
      </c>
      <c r="D1110" s="21" t="str">
        <f>IF($A1110="","",IF(COUNTIF(KEVList,$A1110)&gt;0,"Y",IF(ISNUMBER(MATCH(UPPER(IFERROR(INDEX(ImpData,ROW()-1,MATCH(Map_KEV,ImpHdr,0))&amp;"","")),{"Y","YES","TRUE","1"},0)),"Y","N")))</f>
        <v/>
      </c>
      <c r="E1110" s="21" t="str">
        <f>IF($A1110="","",IF(ISNUMBER(MATCH(UPPER(IFERROR(INDEX(ImpData,ROW()-1,MATCH(Map_Expl,ImpHdr,0))&amp;"","")),{"Y","YES","TRUE","1"},0)),"Y","N"))</f>
        <v/>
      </c>
      <c r="F1110" s="21" t="str">
        <f t="shared" si="173"/>
        <v/>
      </c>
      <c r="G1110" s="21" t="str">
        <f t="shared" si="174"/>
        <v/>
      </c>
      <c r="H1110" s="21" t="str">
        <f t="shared" si="175"/>
        <v/>
      </c>
      <c r="I1110" s="25" t="str">
        <f t="shared" si="176"/>
        <v/>
      </c>
      <c r="J1110" s="25" t="str">
        <f t="shared" si="177"/>
        <v/>
      </c>
      <c r="K1110" s="21" t="str">
        <f t="shared" si="178"/>
        <v/>
      </c>
      <c r="L1110" s="36" t="str">
        <f t="shared" si="179"/>
        <v/>
      </c>
    </row>
    <row r="1111" spans="1:12" x14ac:dyDescent="0.3">
      <c r="A1111" s="21" t="str">
        <f t="shared" si="170"/>
        <v/>
      </c>
      <c r="B1111" s="21" t="str">
        <f t="shared" si="171"/>
        <v/>
      </c>
      <c r="C1111" s="35" t="str">
        <f t="shared" si="172"/>
        <v/>
      </c>
      <c r="D1111" s="21" t="str">
        <f>IF($A1111="","",IF(COUNTIF(KEVList,$A1111)&gt;0,"Y",IF(ISNUMBER(MATCH(UPPER(IFERROR(INDEX(ImpData,ROW()-1,MATCH(Map_KEV,ImpHdr,0))&amp;"","")),{"Y","YES","TRUE","1"},0)),"Y","N")))</f>
        <v/>
      </c>
      <c r="E1111" s="21" t="str">
        <f>IF($A1111="","",IF(ISNUMBER(MATCH(UPPER(IFERROR(INDEX(ImpData,ROW()-1,MATCH(Map_Expl,ImpHdr,0))&amp;"","")),{"Y","YES","TRUE","1"},0)),"Y","N"))</f>
        <v/>
      </c>
      <c r="F1111" s="21" t="str">
        <f t="shared" si="173"/>
        <v/>
      </c>
      <c r="G1111" s="21" t="str">
        <f t="shared" si="174"/>
        <v/>
      </c>
      <c r="H1111" s="21" t="str">
        <f t="shared" si="175"/>
        <v/>
      </c>
      <c r="I1111" s="25" t="str">
        <f t="shared" si="176"/>
        <v/>
      </c>
      <c r="J1111" s="25" t="str">
        <f t="shared" si="177"/>
        <v/>
      </c>
      <c r="K1111" s="21" t="str">
        <f t="shared" si="178"/>
        <v/>
      </c>
      <c r="L1111" s="36" t="str">
        <f t="shared" si="179"/>
        <v/>
      </c>
    </row>
    <row r="1112" spans="1:12" x14ac:dyDescent="0.3">
      <c r="A1112" s="21" t="str">
        <f t="shared" si="170"/>
        <v/>
      </c>
      <c r="B1112" s="21" t="str">
        <f t="shared" si="171"/>
        <v/>
      </c>
      <c r="C1112" s="35" t="str">
        <f t="shared" si="172"/>
        <v/>
      </c>
      <c r="D1112" s="21" t="str">
        <f>IF($A1112="","",IF(COUNTIF(KEVList,$A1112)&gt;0,"Y",IF(ISNUMBER(MATCH(UPPER(IFERROR(INDEX(ImpData,ROW()-1,MATCH(Map_KEV,ImpHdr,0))&amp;"","")),{"Y","YES","TRUE","1"},0)),"Y","N")))</f>
        <v/>
      </c>
      <c r="E1112" s="21" t="str">
        <f>IF($A1112="","",IF(ISNUMBER(MATCH(UPPER(IFERROR(INDEX(ImpData,ROW()-1,MATCH(Map_Expl,ImpHdr,0))&amp;"","")),{"Y","YES","TRUE","1"},0)),"Y","N"))</f>
        <v/>
      </c>
      <c r="F1112" s="21" t="str">
        <f t="shared" si="173"/>
        <v/>
      </c>
      <c r="G1112" s="21" t="str">
        <f t="shared" si="174"/>
        <v/>
      </c>
      <c r="H1112" s="21" t="str">
        <f t="shared" si="175"/>
        <v/>
      </c>
      <c r="I1112" s="25" t="str">
        <f t="shared" si="176"/>
        <v/>
      </c>
      <c r="J1112" s="25" t="str">
        <f t="shared" si="177"/>
        <v/>
      </c>
      <c r="K1112" s="21" t="str">
        <f t="shared" si="178"/>
        <v/>
      </c>
      <c r="L1112" s="36" t="str">
        <f t="shared" si="179"/>
        <v/>
      </c>
    </row>
    <row r="1113" spans="1:12" x14ac:dyDescent="0.3">
      <c r="A1113" s="21" t="str">
        <f t="shared" si="170"/>
        <v/>
      </c>
      <c r="B1113" s="21" t="str">
        <f t="shared" si="171"/>
        <v/>
      </c>
      <c r="C1113" s="35" t="str">
        <f t="shared" si="172"/>
        <v/>
      </c>
      <c r="D1113" s="21" t="str">
        <f>IF($A1113="","",IF(COUNTIF(KEVList,$A1113)&gt;0,"Y",IF(ISNUMBER(MATCH(UPPER(IFERROR(INDEX(ImpData,ROW()-1,MATCH(Map_KEV,ImpHdr,0))&amp;"","")),{"Y","YES","TRUE","1"},0)),"Y","N")))</f>
        <v/>
      </c>
      <c r="E1113" s="21" t="str">
        <f>IF($A1113="","",IF(ISNUMBER(MATCH(UPPER(IFERROR(INDEX(ImpData,ROW()-1,MATCH(Map_Expl,ImpHdr,0))&amp;"","")),{"Y","YES","TRUE","1"},0)),"Y","N"))</f>
        <v/>
      </c>
      <c r="F1113" s="21" t="str">
        <f t="shared" si="173"/>
        <v/>
      </c>
      <c r="G1113" s="21" t="str">
        <f t="shared" si="174"/>
        <v/>
      </c>
      <c r="H1113" s="21" t="str">
        <f t="shared" si="175"/>
        <v/>
      </c>
      <c r="I1113" s="25" t="str">
        <f t="shared" si="176"/>
        <v/>
      </c>
      <c r="J1113" s="25" t="str">
        <f t="shared" si="177"/>
        <v/>
      </c>
      <c r="K1113" s="21" t="str">
        <f t="shared" si="178"/>
        <v/>
      </c>
      <c r="L1113" s="36" t="str">
        <f t="shared" si="179"/>
        <v/>
      </c>
    </row>
    <row r="1114" spans="1:12" x14ac:dyDescent="0.3">
      <c r="A1114" s="21" t="str">
        <f t="shared" si="170"/>
        <v/>
      </c>
      <c r="B1114" s="21" t="str">
        <f t="shared" si="171"/>
        <v/>
      </c>
      <c r="C1114" s="35" t="str">
        <f t="shared" si="172"/>
        <v/>
      </c>
      <c r="D1114" s="21" t="str">
        <f>IF($A1114="","",IF(COUNTIF(KEVList,$A1114)&gt;0,"Y",IF(ISNUMBER(MATCH(UPPER(IFERROR(INDEX(ImpData,ROW()-1,MATCH(Map_KEV,ImpHdr,0))&amp;"","")),{"Y","YES","TRUE","1"},0)),"Y","N")))</f>
        <v/>
      </c>
      <c r="E1114" s="21" t="str">
        <f>IF($A1114="","",IF(ISNUMBER(MATCH(UPPER(IFERROR(INDEX(ImpData,ROW()-1,MATCH(Map_Expl,ImpHdr,0))&amp;"","")),{"Y","YES","TRUE","1"},0)),"Y","N"))</f>
        <v/>
      </c>
      <c r="F1114" s="21" t="str">
        <f t="shared" si="173"/>
        <v/>
      </c>
      <c r="G1114" s="21" t="str">
        <f t="shared" si="174"/>
        <v/>
      </c>
      <c r="H1114" s="21" t="str">
        <f t="shared" si="175"/>
        <v/>
      </c>
      <c r="I1114" s="25" t="str">
        <f t="shared" si="176"/>
        <v/>
      </c>
      <c r="J1114" s="25" t="str">
        <f t="shared" si="177"/>
        <v/>
      </c>
      <c r="K1114" s="21" t="str">
        <f t="shared" si="178"/>
        <v/>
      </c>
      <c r="L1114" s="36" t="str">
        <f t="shared" si="179"/>
        <v/>
      </c>
    </row>
    <row r="1115" spans="1:12" x14ac:dyDescent="0.3">
      <c r="A1115" s="21" t="str">
        <f t="shared" si="170"/>
        <v/>
      </c>
      <c r="B1115" s="21" t="str">
        <f t="shared" si="171"/>
        <v/>
      </c>
      <c r="C1115" s="35" t="str">
        <f t="shared" si="172"/>
        <v/>
      </c>
      <c r="D1115" s="21" t="str">
        <f>IF($A1115="","",IF(COUNTIF(KEVList,$A1115)&gt;0,"Y",IF(ISNUMBER(MATCH(UPPER(IFERROR(INDEX(ImpData,ROW()-1,MATCH(Map_KEV,ImpHdr,0))&amp;"","")),{"Y","YES","TRUE","1"},0)),"Y","N")))</f>
        <v/>
      </c>
      <c r="E1115" s="21" t="str">
        <f>IF($A1115="","",IF(ISNUMBER(MATCH(UPPER(IFERROR(INDEX(ImpData,ROW()-1,MATCH(Map_Expl,ImpHdr,0))&amp;"","")),{"Y","YES","TRUE","1"},0)),"Y","N"))</f>
        <v/>
      </c>
      <c r="F1115" s="21" t="str">
        <f t="shared" si="173"/>
        <v/>
      </c>
      <c r="G1115" s="21" t="str">
        <f t="shared" si="174"/>
        <v/>
      </c>
      <c r="H1115" s="21" t="str">
        <f t="shared" si="175"/>
        <v/>
      </c>
      <c r="I1115" s="25" t="str">
        <f t="shared" si="176"/>
        <v/>
      </c>
      <c r="J1115" s="25" t="str">
        <f t="shared" si="177"/>
        <v/>
      </c>
      <c r="K1115" s="21" t="str">
        <f t="shared" si="178"/>
        <v/>
      </c>
      <c r="L1115" s="36" t="str">
        <f t="shared" si="179"/>
        <v/>
      </c>
    </row>
    <row r="1116" spans="1:12" x14ac:dyDescent="0.3">
      <c r="A1116" s="21" t="str">
        <f t="shared" si="170"/>
        <v/>
      </c>
      <c r="B1116" s="21" t="str">
        <f t="shared" si="171"/>
        <v/>
      </c>
      <c r="C1116" s="35" t="str">
        <f t="shared" si="172"/>
        <v/>
      </c>
      <c r="D1116" s="21" t="str">
        <f>IF($A1116="","",IF(COUNTIF(KEVList,$A1116)&gt;0,"Y",IF(ISNUMBER(MATCH(UPPER(IFERROR(INDEX(ImpData,ROW()-1,MATCH(Map_KEV,ImpHdr,0))&amp;"","")),{"Y","YES","TRUE","1"},0)),"Y","N")))</f>
        <v/>
      </c>
      <c r="E1116" s="21" t="str">
        <f>IF($A1116="","",IF(ISNUMBER(MATCH(UPPER(IFERROR(INDEX(ImpData,ROW()-1,MATCH(Map_Expl,ImpHdr,0))&amp;"","")),{"Y","YES","TRUE","1"},0)),"Y","N"))</f>
        <v/>
      </c>
      <c r="F1116" s="21" t="str">
        <f t="shared" si="173"/>
        <v/>
      </c>
      <c r="G1116" s="21" t="str">
        <f t="shared" si="174"/>
        <v/>
      </c>
      <c r="H1116" s="21" t="str">
        <f t="shared" si="175"/>
        <v/>
      </c>
      <c r="I1116" s="25" t="str">
        <f t="shared" si="176"/>
        <v/>
      </c>
      <c r="J1116" s="25" t="str">
        <f t="shared" si="177"/>
        <v/>
      </c>
      <c r="K1116" s="21" t="str">
        <f t="shared" si="178"/>
        <v/>
      </c>
      <c r="L1116" s="36" t="str">
        <f t="shared" si="179"/>
        <v/>
      </c>
    </row>
    <row r="1117" spans="1:12" x14ac:dyDescent="0.3">
      <c r="A1117" s="21" t="str">
        <f t="shared" si="170"/>
        <v/>
      </c>
      <c r="B1117" s="21" t="str">
        <f t="shared" si="171"/>
        <v/>
      </c>
      <c r="C1117" s="35" t="str">
        <f t="shared" si="172"/>
        <v/>
      </c>
      <c r="D1117" s="21" t="str">
        <f>IF($A1117="","",IF(COUNTIF(KEVList,$A1117)&gt;0,"Y",IF(ISNUMBER(MATCH(UPPER(IFERROR(INDEX(ImpData,ROW()-1,MATCH(Map_KEV,ImpHdr,0))&amp;"","")),{"Y","YES","TRUE","1"},0)),"Y","N")))</f>
        <v/>
      </c>
      <c r="E1117" s="21" t="str">
        <f>IF($A1117="","",IF(ISNUMBER(MATCH(UPPER(IFERROR(INDEX(ImpData,ROW()-1,MATCH(Map_Expl,ImpHdr,0))&amp;"","")),{"Y","YES","TRUE","1"},0)),"Y","N"))</f>
        <v/>
      </c>
      <c r="F1117" s="21" t="str">
        <f t="shared" si="173"/>
        <v/>
      </c>
      <c r="G1117" s="21" t="str">
        <f t="shared" si="174"/>
        <v/>
      </c>
      <c r="H1117" s="21" t="str">
        <f t="shared" si="175"/>
        <v/>
      </c>
      <c r="I1117" s="25" t="str">
        <f t="shared" si="176"/>
        <v/>
      </c>
      <c r="J1117" s="25" t="str">
        <f t="shared" si="177"/>
        <v/>
      </c>
      <c r="K1117" s="21" t="str">
        <f t="shared" si="178"/>
        <v/>
      </c>
      <c r="L1117" s="36" t="str">
        <f t="shared" si="179"/>
        <v/>
      </c>
    </row>
    <row r="1118" spans="1:12" x14ac:dyDescent="0.3">
      <c r="A1118" s="21" t="str">
        <f t="shared" si="170"/>
        <v/>
      </c>
      <c r="B1118" s="21" t="str">
        <f t="shared" si="171"/>
        <v/>
      </c>
      <c r="C1118" s="35" t="str">
        <f t="shared" si="172"/>
        <v/>
      </c>
      <c r="D1118" s="21" t="str">
        <f>IF($A1118="","",IF(COUNTIF(KEVList,$A1118)&gt;0,"Y",IF(ISNUMBER(MATCH(UPPER(IFERROR(INDEX(ImpData,ROW()-1,MATCH(Map_KEV,ImpHdr,0))&amp;"","")),{"Y","YES","TRUE","1"},0)),"Y","N")))</f>
        <v/>
      </c>
      <c r="E1118" s="21" t="str">
        <f>IF($A1118="","",IF(ISNUMBER(MATCH(UPPER(IFERROR(INDEX(ImpData,ROW()-1,MATCH(Map_Expl,ImpHdr,0))&amp;"","")),{"Y","YES","TRUE","1"},0)),"Y","N"))</f>
        <v/>
      </c>
      <c r="F1118" s="21" t="str">
        <f t="shared" si="173"/>
        <v/>
      </c>
      <c r="G1118" s="21" t="str">
        <f t="shared" si="174"/>
        <v/>
      </c>
      <c r="H1118" s="21" t="str">
        <f t="shared" si="175"/>
        <v/>
      </c>
      <c r="I1118" s="25" t="str">
        <f t="shared" si="176"/>
        <v/>
      </c>
      <c r="J1118" s="25" t="str">
        <f t="shared" si="177"/>
        <v/>
      </c>
      <c r="K1118" s="21" t="str">
        <f t="shared" si="178"/>
        <v/>
      </c>
      <c r="L1118" s="36" t="str">
        <f t="shared" si="179"/>
        <v/>
      </c>
    </row>
    <row r="1119" spans="1:12" x14ac:dyDescent="0.3">
      <c r="A1119" s="21" t="str">
        <f t="shared" si="170"/>
        <v/>
      </c>
      <c r="B1119" s="21" t="str">
        <f t="shared" si="171"/>
        <v/>
      </c>
      <c r="C1119" s="35" t="str">
        <f t="shared" si="172"/>
        <v/>
      </c>
      <c r="D1119" s="21" t="str">
        <f>IF($A1119="","",IF(COUNTIF(KEVList,$A1119)&gt;0,"Y",IF(ISNUMBER(MATCH(UPPER(IFERROR(INDEX(ImpData,ROW()-1,MATCH(Map_KEV,ImpHdr,0))&amp;"","")),{"Y","YES","TRUE","1"},0)),"Y","N")))</f>
        <v/>
      </c>
      <c r="E1119" s="21" t="str">
        <f>IF($A1119="","",IF(ISNUMBER(MATCH(UPPER(IFERROR(INDEX(ImpData,ROW()-1,MATCH(Map_Expl,ImpHdr,0))&amp;"","")),{"Y","YES","TRUE","1"},0)),"Y","N"))</f>
        <v/>
      </c>
      <c r="F1119" s="21" t="str">
        <f t="shared" si="173"/>
        <v/>
      </c>
      <c r="G1119" s="21" t="str">
        <f t="shared" si="174"/>
        <v/>
      </c>
      <c r="H1119" s="21" t="str">
        <f t="shared" si="175"/>
        <v/>
      </c>
      <c r="I1119" s="25" t="str">
        <f t="shared" si="176"/>
        <v/>
      </c>
      <c r="J1119" s="25" t="str">
        <f t="shared" si="177"/>
        <v/>
      </c>
      <c r="K1119" s="21" t="str">
        <f t="shared" si="178"/>
        <v/>
      </c>
      <c r="L1119" s="36" t="str">
        <f t="shared" si="179"/>
        <v/>
      </c>
    </row>
    <row r="1120" spans="1:12" x14ac:dyDescent="0.3">
      <c r="A1120" s="21" t="str">
        <f t="shared" si="170"/>
        <v/>
      </c>
      <c r="B1120" s="21" t="str">
        <f t="shared" si="171"/>
        <v/>
      </c>
      <c r="C1120" s="35" t="str">
        <f t="shared" si="172"/>
        <v/>
      </c>
      <c r="D1120" s="21" t="str">
        <f>IF($A1120="","",IF(COUNTIF(KEVList,$A1120)&gt;0,"Y",IF(ISNUMBER(MATCH(UPPER(IFERROR(INDEX(ImpData,ROW()-1,MATCH(Map_KEV,ImpHdr,0))&amp;"","")),{"Y","YES","TRUE","1"},0)),"Y","N")))</f>
        <v/>
      </c>
      <c r="E1120" s="21" t="str">
        <f>IF($A1120="","",IF(ISNUMBER(MATCH(UPPER(IFERROR(INDEX(ImpData,ROW()-1,MATCH(Map_Expl,ImpHdr,0))&amp;"","")),{"Y","YES","TRUE","1"},0)),"Y","N"))</f>
        <v/>
      </c>
      <c r="F1120" s="21" t="str">
        <f t="shared" si="173"/>
        <v/>
      </c>
      <c r="G1120" s="21" t="str">
        <f t="shared" si="174"/>
        <v/>
      </c>
      <c r="H1120" s="21" t="str">
        <f t="shared" si="175"/>
        <v/>
      </c>
      <c r="I1120" s="25" t="str">
        <f t="shared" si="176"/>
        <v/>
      </c>
      <c r="J1120" s="25" t="str">
        <f t="shared" si="177"/>
        <v/>
      </c>
      <c r="K1120" s="21" t="str">
        <f t="shared" si="178"/>
        <v/>
      </c>
      <c r="L1120" s="36" t="str">
        <f t="shared" si="179"/>
        <v/>
      </c>
    </row>
    <row r="1121" spans="1:12" x14ac:dyDescent="0.3">
      <c r="A1121" s="21" t="str">
        <f t="shared" si="170"/>
        <v/>
      </c>
      <c r="B1121" s="21" t="str">
        <f t="shared" si="171"/>
        <v/>
      </c>
      <c r="C1121" s="35" t="str">
        <f t="shared" si="172"/>
        <v/>
      </c>
      <c r="D1121" s="21" t="str">
        <f>IF($A1121="","",IF(COUNTIF(KEVList,$A1121)&gt;0,"Y",IF(ISNUMBER(MATCH(UPPER(IFERROR(INDEX(ImpData,ROW()-1,MATCH(Map_KEV,ImpHdr,0))&amp;"","")),{"Y","YES","TRUE","1"},0)),"Y","N")))</f>
        <v/>
      </c>
      <c r="E1121" s="21" t="str">
        <f>IF($A1121="","",IF(ISNUMBER(MATCH(UPPER(IFERROR(INDEX(ImpData,ROW()-1,MATCH(Map_Expl,ImpHdr,0))&amp;"","")),{"Y","YES","TRUE","1"},0)),"Y","N"))</f>
        <v/>
      </c>
      <c r="F1121" s="21" t="str">
        <f t="shared" si="173"/>
        <v/>
      </c>
      <c r="G1121" s="21" t="str">
        <f t="shared" si="174"/>
        <v/>
      </c>
      <c r="H1121" s="21" t="str">
        <f t="shared" si="175"/>
        <v/>
      </c>
      <c r="I1121" s="25" t="str">
        <f t="shared" si="176"/>
        <v/>
      </c>
      <c r="J1121" s="25" t="str">
        <f t="shared" si="177"/>
        <v/>
      </c>
      <c r="K1121" s="21" t="str">
        <f t="shared" si="178"/>
        <v/>
      </c>
      <c r="L1121" s="36" t="str">
        <f t="shared" si="179"/>
        <v/>
      </c>
    </row>
    <row r="1122" spans="1:12" x14ac:dyDescent="0.3">
      <c r="A1122" s="21" t="str">
        <f t="shared" si="170"/>
        <v/>
      </c>
      <c r="B1122" s="21" t="str">
        <f t="shared" si="171"/>
        <v/>
      </c>
      <c r="C1122" s="35" t="str">
        <f t="shared" si="172"/>
        <v/>
      </c>
      <c r="D1122" s="21" t="str">
        <f>IF($A1122="","",IF(COUNTIF(KEVList,$A1122)&gt;0,"Y",IF(ISNUMBER(MATCH(UPPER(IFERROR(INDEX(ImpData,ROW()-1,MATCH(Map_KEV,ImpHdr,0))&amp;"","")),{"Y","YES","TRUE","1"},0)),"Y","N")))</f>
        <v/>
      </c>
      <c r="E1122" s="21" t="str">
        <f>IF($A1122="","",IF(ISNUMBER(MATCH(UPPER(IFERROR(INDEX(ImpData,ROW()-1,MATCH(Map_Expl,ImpHdr,0))&amp;"","")),{"Y","YES","TRUE","1"},0)),"Y","N"))</f>
        <v/>
      </c>
      <c r="F1122" s="21" t="str">
        <f t="shared" si="173"/>
        <v/>
      </c>
      <c r="G1122" s="21" t="str">
        <f t="shared" si="174"/>
        <v/>
      </c>
      <c r="H1122" s="21" t="str">
        <f t="shared" si="175"/>
        <v/>
      </c>
      <c r="I1122" s="25" t="str">
        <f t="shared" si="176"/>
        <v/>
      </c>
      <c r="J1122" s="25" t="str">
        <f t="shared" si="177"/>
        <v/>
      </c>
      <c r="K1122" s="21" t="str">
        <f t="shared" si="178"/>
        <v/>
      </c>
      <c r="L1122" s="36" t="str">
        <f t="shared" si="179"/>
        <v/>
      </c>
    </row>
    <row r="1123" spans="1:12" x14ac:dyDescent="0.3">
      <c r="A1123" s="21" t="str">
        <f t="shared" si="170"/>
        <v/>
      </c>
      <c r="B1123" s="21" t="str">
        <f t="shared" si="171"/>
        <v/>
      </c>
      <c r="C1123" s="35" t="str">
        <f t="shared" si="172"/>
        <v/>
      </c>
      <c r="D1123" s="21" t="str">
        <f>IF($A1123="","",IF(COUNTIF(KEVList,$A1123)&gt;0,"Y",IF(ISNUMBER(MATCH(UPPER(IFERROR(INDEX(ImpData,ROW()-1,MATCH(Map_KEV,ImpHdr,0))&amp;"","")),{"Y","YES","TRUE","1"},0)),"Y","N")))</f>
        <v/>
      </c>
      <c r="E1123" s="21" t="str">
        <f>IF($A1123="","",IF(ISNUMBER(MATCH(UPPER(IFERROR(INDEX(ImpData,ROW()-1,MATCH(Map_Expl,ImpHdr,0))&amp;"","")),{"Y","YES","TRUE","1"},0)),"Y","N"))</f>
        <v/>
      </c>
      <c r="F1123" s="21" t="str">
        <f t="shared" si="173"/>
        <v/>
      </c>
      <c r="G1123" s="21" t="str">
        <f t="shared" si="174"/>
        <v/>
      </c>
      <c r="H1123" s="21" t="str">
        <f t="shared" si="175"/>
        <v/>
      </c>
      <c r="I1123" s="25" t="str">
        <f t="shared" si="176"/>
        <v/>
      </c>
      <c r="J1123" s="25" t="str">
        <f t="shared" si="177"/>
        <v/>
      </c>
      <c r="K1123" s="21" t="str">
        <f t="shared" si="178"/>
        <v/>
      </c>
      <c r="L1123" s="36" t="str">
        <f t="shared" si="179"/>
        <v/>
      </c>
    </row>
    <row r="1124" spans="1:12" x14ac:dyDescent="0.3">
      <c r="A1124" s="21" t="str">
        <f t="shared" si="170"/>
        <v/>
      </c>
      <c r="B1124" s="21" t="str">
        <f t="shared" si="171"/>
        <v/>
      </c>
      <c r="C1124" s="35" t="str">
        <f t="shared" si="172"/>
        <v/>
      </c>
      <c r="D1124" s="21" t="str">
        <f>IF($A1124="","",IF(COUNTIF(KEVList,$A1124)&gt;0,"Y",IF(ISNUMBER(MATCH(UPPER(IFERROR(INDEX(ImpData,ROW()-1,MATCH(Map_KEV,ImpHdr,0))&amp;"","")),{"Y","YES","TRUE","1"},0)),"Y","N")))</f>
        <v/>
      </c>
      <c r="E1124" s="21" t="str">
        <f>IF($A1124="","",IF(ISNUMBER(MATCH(UPPER(IFERROR(INDEX(ImpData,ROW()-1,MATCH(Map_Expl,ImpHdr,0))&amp;"","")),{"Y","YES","TRUE","1"},0)),"Y","N"))</f>
        <v/>
      </c>
      <c r="F1124" s="21" t="str">
        <f t="shared" si="173"/>
        <v/>
      </c>
      <c r="G1124" s="21" t="str">
        <f t="shared" si="174"/>
        <v/>
      </c>
      <c r="H1124" s="21" t="str">
        <f t="shared" si="175"/>
        <v/>
      </c>
      <c r="I1124" s="25" t="str">
        <f t="shared" si="176"/>
        <v/>
      </c>
      <c r="J1124" s="25" t="str">
        <f t="shared" si="177"/>
        <v/>
      </c>
      <c r="K1124" s="21" t="str">
        <f t="shared" si="178"/>
        <v/>
      </c>
      <c r="L1124" s="36" t="str">
        <f t="shared" si="179"/>
        <v/>
      </c>
    </row>
    <row r="1125" spans="1:12" x14ac:dyDescent="0.3">
      <c r="A1125" s="21" t="str">
        <f t="shared" si="170"/>
        <v/>
      </c>
      <c r="B1125" s="21" t="str">
        <f t="shared" si="171"/>
        <v/>
      </c>
      <c r="C1125" s="35" t="str">
        <f t="shared" si="172"/>
        <v/>
      </c>
      <c r="D1125" s="21" t="str">
        <f>IF($A1125="","",IF(COUNTIF(KEVList,$A1125)&gt;0,"Y",IF(ISNUMBER(MATCH(UPPER(IFERROR(INDEX(ImpData,ROW()-1,MATCH(Map_KEV,ImpHdr,0))&amp;"","")),{"Y","YES","TRUE","1"},0)),"Y","N")))</f>
        <v/>
      </c>
      <c r="E1125" s="21" t="str">
        <f>IF($A1125="","",IF(ISNUMBER(MATCH(UPPER(IFERROR(INDEX(ImpData,ROW()-1,MATCH(Map_Expl,ImpHdr,0))&amp;"","")),{"Y","YES","TRUE","1"},0)),"Y","N"))</f>
        <v/>
      </c>
      <c r="F1125" s="21" t="str">
        <f t="shared" si="173"/>
        <v/>
      </c>
      <c r="G1125" s="21" t="str">
        <f t="shared" si="174"/>
        <v/>
      </c>
      <c r="H1125" s="21" t="str">
        <f t="shared" si="175"/>
        <v/>
      </c>
      <c r="I1125" s="25" t="str">
        <f t="shared" si="176"/>
        <v/>
      </c>
      <c r="J1125" s="25" t="str">
        <f t="shared" si="177"/>
        <v/>
      </c>
      <c r="K1125" s="21" t="str">
        <f t="shared" si="178"/>
        <v/>
      </c>
      <c r="L1125" s="36" t="str">
        <f t="shared" si="179"/>
        <v/>
      </c>
    </row>
    <row r="1126" spans="1:12" x14ac:dyDescent="0.3">
      <c r="A1126" s="21" t="str">
        <f t="shared" si="170"/>
        <v/>
      </c>
      <c r="B1126" s="21" t="str">
        <f t="shared" si="171"/>
        <v/>
      </c>
      <c r="C1126" s="35" t="str">
        <f t="shared" si="172"/>
        <v/>
      </c>
      <c r="D1126" s="21" t="str">
        <f>IF($A1126="","",IF(COUNTIF(KEVList,$A1126)&gt;0,"Y",IF(ISNUMBER(MATCH(UPPER(IFERROR(INDEX(ImpData,ROW()-1,MATCH(Map_KEV,ImpHdr,0))&amp;"","")),{"Y","YES","TRUE","1"},0)),"Y","N")))</f>
        <v/>
      </c>
      <c r="E1126" s="21" t="str">
        <f>IF($A1126="","",IF(ISNUMBER(MATCH(UPPER(IFERROR(INDEX(ImpData,ROW()-1,MATCH(Map_Expl,ImpHdr,0))&amp;"","")),{"Y","YES","TRUE","1"},0)),"Y","N"))</f>
        <v/>
      </c>
      <c r="F1126" s="21" t="str">
        <f t="shared" si="173"/>
        <v/>
      </c>
      <c r="G1126" s="21" t="str">
        <f t="shared" si="174"/>
        <v/>
      </c>
      <c r="H1126" s="21" t="str">
        <f t="shared" si="175"/>
        <v/>
      </c>
      <c r="I1126" s="25" t="str">
        <f t="shared" si="176"/>
        <v/>
      </c>
      <c r="J1126" s="25" t="str">
        <f t="shared" si="177"/>
        <v/>
      </c>
      <c r="K1126" s="21" t="str">
        <f t="shared" si="178"/>
        <v/>
      </c>
      <c r="L1126" s="36" t="str">
        <f t="shared" si="179"/>
        <v/>
      </c>
    </row>
    <row r="1127" spans="1:12" x14ac:dyDescent="0.3">
      <c r="A1127" s="21" t="str">
        <f t="shared" si="170"/>
        <v/>
      </c>
      <c r="B1127" s="21" t="str">
        <f t="shared" si="171"/>
        <v/>
      </c>
      <c r="C1127" s="35" t="str">
        <f t="shared" si="172"/>
        <v/>
      </c>
      <c r="D1127" s="21" t="str">
        <f>IF($A1127="","",IF(COUNTIF(KEVList,$A1127)&gt;0,"Y",IF(ISNUMBER(MATCH(UPPER(IFERROR(INDEX(ImpData,ROW()-1,MATCH(Map_KEV,ImpHdr,0))&amp;"","")),{"Y","YES","TRUE","1"},0)),"Y","N")))</f>
        <v/>
      </c>
      <c r="E1127" s="21" t="str">
        <f>IF($A1127="","",IF(ISNUMBER(MATCH(UPPER(IFERROR(INDEX(ImpData,ROW()-1,MATCH(Map_Expl,ImpHdr,0))&amp;"","")),{"Y","YES","TRUE","1"},0)),"Y","N"))</f>
        <v/>
      </c>
      <c r="F1127" s="21" t="str">
        <f t="shared" si="173"/>
        <v/>
      </c>
      <c r="G1127" s="21" t="str">
        <f t="shared" si="174"/>
        <v/>
      </c>
      <c r="H1127" s="21" t="str">
        <f t="shared" si="175"/>
        <v/>
      </c>
      <c r="I1127" s="25" t="str">
        <f t="shared" si="176"/>
        <v/>
      </c>
      <c r="J1127" s="25" t="str">
        <f t="shared" si="177"/>
        <v/>
      </c>
      <c r="K1127" s="21" t="str">
        <f t="shared" si="178"/>
        <v/>
      </c>
      <c r="L1127" s="36" t="str">
        <f t="shared" si="179"/>
        <v/>
      </c>
    </row>
    <row r="1128" spans="1:12" x14ac:dyDescent="0.3">
      <c r="A1128" s="21" t="str">
        <f t="shared" si="170"/>
        <v/>
      </c>
      <c r="B1128" s="21" t="str">
        <f t="shared" si="171"/>
        <v/>
      </c>
      <c r="C1128" s="35" t="str">
        <f t="shared" si="172"/>
        <v/>
      </c>
      <c r="D1128" s="21" t="str">
        <f>IF($A1128="","",IF(COUNTIF(KEVList,$A1128)&gt;0,"Y",IF(ISNUMBER(MATCH(UPPER(IFERROR(INDEX(ImpData,ROW()-1,MATCH(Map_KEV,ImpHdr,0))&amp;"","")),{"Y","YES","TRUE","1"},0)),"Y","N")))</f>
        <v/>
      </c>
      <c r="E1128" s="21" t="str">
        <f>IF($A1128="","",IF(ISNUMBER(MATCH(UPPER(IFERROR(INDEX(ImpData,ROW()-1,MATCH(Map_Expl,ImpHdr,0))&amp;"","")),{"Y","YES","TRUE","1"},0)),"Y","N"))</f>
        <v/>
      </c>
      <c r="F1128" s="21" t="str">
        <f t="shared" si="173"/>
        <v/>
      </c>
      <c r="G1128" s="21" t="str">
        <f t="shared" si="174"/>
        <v/>
      </c>
      <c r="H1128" s="21" t="str">
        <f t="shared" si="175"/>
        <v/>
      </c>
      <c r="I1128" s="25" t="str">
        <f t="shared" si="176"/>
        <v/>
      </c>
      <c r="J1128" s="25" t="str">
        <f t="shared" si="177"/>
        <v/>
      </c>
      <c r="K1128" s="21" t="str">
        <f t="shared" si="178"/>
        <v/>
      </c>
      <c r="L1128" s="36" t="str">
        <f t="shared" si="179"/>
        <v/>
      </c>
    </row>
    <row r="1129" spans="1:12" x14ac:dyDescent="0.3">
      <c r="A1129" s="21" t="str">
        <f t="shared" si="170"/>
        <v/>
      </c>
      <c r="B1129" s="21" t="str">
        <f t="shared" si="171"/>
        <v/>
      </c>
      <c r="C1129" s="35" t="str">
        <f t="shared" si="172"/>
        <v/>
      </c>
      <c r="D1129" s="21" t="str">
        <f>IF($A1129="","",IF(COUNTIF(KEVList,$A1129)&gt;0,"Y",IF(ISNUMBER(MATCH(UPPER(IFERROR(INDEX(ImpData,ROW()-1,MATCH(Map_KEV,ImpHdr,0))&amp;"","")),{"Y","YES","TRUE","1"},0)),"Y","N")))</f>
        <v/>
      </c>
      <c r="E1129" s="21" t="str">
        <f>IF($A1129="","",IF(ISNUMBER(MATCH(UPPER(IFERROR(INDEX(ImpData,ROW()-1,MATCH(Map_Expl,ImpHdr,0))&amp;"","")),{"Y","YES","TRUE","1"},0)),"Y","N"))</f>
        <v/>
      </c>
      <c r="F1129" s="21" t="str">
        <f t="shared" si="173"/>
        <v/>
      </c>
      <c r="G1129" s="21" t="str">
        <f t="shared" si="174"/>
        <v/>
      </c>
      <c r="H1129" s="21" t="str">
        <f t="shared" si="175"/>
        <v/>
      </c>
      <c r="I1129" s="25" t="str">
        <f t="shared" si="176"/>
        <v/>
      </c>
      <c r="J1129" s="25" t="str">
        <f t="shared" si="177"/>
        <v/>
      </c>
      <c r="K1129" s="21" t="str">
        <f t="shared" si="178"/>
        <v/>
      </c>
      <c r="L1129" s="36" t="str">
        <f t="shared" si="179"/>
        <v/>
      </c>
    </row>
    <row r="1130" spans="1:12" x14ac:dyDescent="0.3">
      <c r="A1130" s="21" t="str">
        <f t="shared" si="170"/>
        <v/>
      </c>
      <c r="B1130" s="21" t="str">
        <f t="shared" si="171"/>
        <v/>
      </c>
      <c r="C1130" s="35" t="str">
        <f t="shared" si="172"/>
        <v/>
      </c>
      <c r="D1130" s="21" t="str">
        <f>IF($A1130="","",IF(COUNTIF(KEVList,$A1130)&gt;0,"Y",IF(ISNUMBER(MATCH(UPPER(IFERROR(INDEX(ImpData,ROW()-1,MATCH(Map_KEV,ImpHdr,0))&amp;"","")),{"Y","YES","TRUE","1"},0)),"Y","N")))</f>
        <v/>
      </c>
      <c r="E1130" s="21" t="str">
        <f>IF($A1130="","",IF(ISNUMBER(MATCH(UPPER(IFERROR(INDEX(ImpData,ROW()-1,MATCH(Map_Expl,ImpHdr,0))&amp;"","")),{"Y","YES","TRUE","1"},0)),"Y","N"))</f>
        <v/>
      </c>
      <c r="F1130" s="21" t="str">
        <f t="shared" si="173"/>
        <v/>
      </c>
      <c r="G1130" s="21" t="str">
        <f t="shared" si="174"/>
        <v/>
      </c>
      <c r="H1130" s="21" t="str">
        <f t="shared" si="175"/>
        <v/>
      </c>
      <c r="I1130" s="25" t="str">
        <f t="shared" si="176"/>
        <v/>
      </c>
      <c r="J1130" s="25" t="str">
        <f t="shared" si="177"/>
        <v/>
      </c>
      <c r="K1130" s="21" t="str">
        <f t="shared" si="178"/>
        <v/>
      </c>
      <c r="L1130" s="36" t="str">
        <f t="shared" si="179"/>
        <v/>
      </c>
    </row>
    <row r="1131" spans="1:12" x14ac:dyDescent="0.3">
      <c r="A1131" s="21" t="str">
        <f t="shared" si="170"/>
        <v/>
      </c>
      <c r="B1131" s="21" t="str">
        <f t="shared" si="171"/>
        <v/>
      </c>
      <c r="C1131" s="35" t="str">
        <f t="shared" si="172"/>
        <v/>
      </c>
      <c r="D1131" s="21" t="str">
        <f>IF($A1131="","",IF(COUNTIF(KEVList,$A1131)&gt;0,"Y",IF(ISNUMBER(MATCH(UPPER(IFERROR(INDEX(ImpData,ROW()-1,MATCH(Map_KEV,ImpHdr,0))&amp;"","")),{"Y","YES","TRUE","1"},0)),"Y","N")))</f>
        <v/>
      </c>
      <c r="E1131" s="21" t="str">
        <f>IF($A1131="","",IF(ISNUMBER(MATCH(UPPER(IFERROR(INDEX(ImpData,ROW()-1,MATCH(Map_Expl,ImpHdr,0))&amp;"","")),{"Y","YES","TRUE","1"},0)),"Y","N"))</f>
        <v/>
      </c>
      <c r="F1131" s="21" t="str">
        <f t="shared" si="173"/>
        <v/>
      </c>
      <c r="G1131" s="21" t="str">
        <f t="shared" si="174"/>
        <v/>
      </c>
      <c r="H1131" s="21" t="str">
        <f t="shared" si="175"/>
        <v/>
      </c>
      <c r="I1131" s="25" t="str">
        <f t="shared" si="176"/>
        <v/>
      </c>
      <c r="J1131" s="25" t="str">
        <f t="shared" si="177"/>
        <v/>
      </c>
      <c r="K1131" s="21" t="str">
        <f t="shared" si="178"/>
        <v/>
      </c>
      <c r="L1131" s="36" t="str">
        <f t="shared" si="179"/>
        <v/>
      </c>
    </row>
    <row r="1132" spans="1:12" x14ac:dyDescent="0.3">
      <c r="A1132" s="21" t="str">
        <f t="shared" si="170"/>
        <v/>
      </c>
      <c r="B1132" s="21" t="str">
        <f t="shared" si="171"/>
        <v/>
      </c>
      <c r="C1132" s="35" t="str">
        <f t="shared" si="172"/>
        <v/>
      </c>
      <c r="D1132" s="21" t="str">
        <f>IF($A1132="","",IF(COUNTIF(KEVList,$A1132)&gt;0,"Y",IF(ISNUMBER(MATCH(UPPER(IFERROR(INDEX(ImpData,ROW()-1,MATCH(Map_KEV,ImpHdr,0))&amp;"","")),{"Y","YES","TRUE","1"},0)),"Y","N")))</f>
        <v/>
      </c>
      <c r="E1132" s="21" t="str">
        <f>IF($A1132="","",IF(ISNUMBER(MATCH(UPPER(IFERROR(INDEX(ImpData,ROW()-1,MATCH(Map_Expl,ImpHdr,0))&amp;"","")),{"Y","YES","TRUE","1"},0)),"Y","N"))</f>
        <v/>
      </c>
      <c r="F1132" s="21" t="str">
        <f t="shared" si="173"/>
        <v/>
      </c>
      <c r="G1132" s="21" t="str">
        <f t="shared" si="174"/>
        <v/>
      </c>
      <c r="H1132" s="21" t="str">
        <f t="shared" si="175"/>
        <v/>
      </c>
      <c r="I1132" s="25" t="str">
        <f t="shared" si="176"/>
        <v/>
      </c>
      <c r="J1132" s="25" t="str">
        <f t="shared" si="177"/>
        <v/>
      </c>
      <c r="K1132" s="21" t="str">
        <f t="shared" si="178"/>
        <v/>
      </c>
      <c r="L1132" s="36" t="str">
        <f t="shared" si="179"/>
        <v/>
      </c>
    </row>
    <row r="1133" spans="1:12" x14ac:dyDescent="0.3">
      <c r="A1133" s="21" t="str">
        <f t="shared" si="170"/>
        <v/>
      </c>
      <c r="B1133" s="21" t="str">
        <f t="shared" si="171"/>
        <v/>
      </c>
      <c r="C1133" s="35" t="str">
        <f t="shared" si="172"/>
        <v/>
      </c>
      <c r="D1133" s="21" t="str">
        <f>IF($A1133="","",IF(COUNTIF(KEVList,$A1133)&gt;0,"Y",IF(ISNUMBER(MATCH(UPPER(IFERROR(INDEX(ImpData,ROW()-1,MATCH(Map_KEV,ImpHdr,0))&amp;"","")),{"Y","YES","TRUE","1"},0)),"Y","N")))</f>
        <v/>
      </c>
      <c r="E1133" s="21" t="str">
        <f>IF($A1133="","",IF(ISNUMBER(MATCH(UPPER(IFERROR(INDEX(ImpData,ROW()-1,MATCH(Map_Expl,ImpHdr,0))&amp;"","")),{"Y","YES","TRUE","1"},0)),"Y","N"))</f>
        <v/>
      </c>
      <c r="F1133" s="21" t="str">
        <f t="shared" si="173"/>
        <v/>
      </c>
      <c r="G1133" s="21" t="str">
        <f t="shared" si="174"/>
        <v/>
      </c>
      <c r="H1133" s="21" t="str">
        <f t="shared" si="175"/>
        <v/>
      </c>
      <c r="I1133" s="25" t="str">
        <f t="shared" si="176"/>
        <v/>
      </c>
      <c r="J1133" s="25" t="str">
        <f t="shared" si="177"/>
        <v/>
      </c>
      <c r="K1133" s="21" t="str">
        <f t="shared" si="178"/>
        <v/>
      </c>
      <c r="L1133" s="36" t="str">
        <f t="shared" si="179"/>
        <v/>
      </c>
    </row>
    <row r="1134" spans="1:12" x14ac:dyDescent="0.3">
      <c r="A1134" s="21" t="str">
        <f t="shared" si="170"/>
        <v/>
      </c>
      <c r="B1134" s="21" t="str">
        <f t="shared" si="171"/>
        <v/>
      </c>
      <c r="C1134" s="35" t="str">
        <f t="shared" si="172"/>
        <v/>
      </c>
      <c r="D1134" s="21" t="str">
        <f>IF($A1134="","",IF(COUNTIF(KEVList,$A1134)&gt;0,"Y",IF(ISNUMBER(MATCH(UPPER(IFERROR(INDEX(ImpData,ROW()-1,MATCH(Map_KEV,ImpHdr,0))&amp;"","")),{"Y","YES","TRUE","1"},0)),"Y","N")))</f>
        <v/>
      </c>
      <c r="E1134" s="21" t="str">
        <f>IF($A1134="","",IF(ISNUMBER(MATCH(UPPER(IFERROR(INDEX(ImpData,ROW()-1,MATCH(Map_Expl,ImpHdr,0))&amp;"","")),{"Y","YES","TRUE","1"},0)),"Y","N"))</f>
        <v/>
      </c>
      <c r="F1134" s="21" t="str">
        <f t="shared" si="173"/>
        <v/>
      </c>
      <c r="G1134" s="21" t="str">
        <f t="shared" si="174"/>
        <v/>
      </c>
      <c r="H1134" s="21" t="str">
        <f t="shared" si="175"/>
        <v/>
      </c>
      <c r="I1134" s="25" t="str">
        <f t="shared" si="176"/>
        <v/>
      </c>
      <c r="J1134" s="25" t="str">
        <f t="shared" si="177"/>
        <v/>
      </c>
      <c r="K1134" s="21" t="str">
        <f t="shared" si="178"/>
        <v/>
      </c>
      <c r="L1134" s="36" t="str">
        <f t="shared" si="179"/>
        <v/>
      </c>
    </row>
    <row r="1135" spans="1:12" x14ac:dyDescent="0.3">
      <c r="A1135" s="21" t="str">
        <f t="shared" si="170"/>
        <v/>
      </c>
      <c r="B1135" s="21" t="str">
        <f t="shared" si="171"/>
        <v/>
      </c>
      <c r="C1135" s="35" t="str">
        <f t="shared" si="172"/>
        <v/>
      </c>
      <c r="D1135" s="21" t="str">
        <f>IF($A1135="","",IF(COUNTIF(KEVList,$A1135)&gt;0,"Y",IF(ISNUMBER(MATCH(UPPER(IFERROR(INDEX(ImpData,ROW()-1,MATCH(Map_KEV,ImpHdr,0))&amp;"","")),{"Y","YES","TRUE","1"},0)),"Y","N")))</f>
        <v/>
      </c>
      <c r="E1135" s="21" t="str">
        <f>IF($A1135="","",IF(ISNUMBER(MATCH(UPPER(IFERROR(INDEX(ImpData,ROW()-1,MATCH(Map_Expl,ImpHdr,0))&amp;"","")),{"Y","YES","TRUE","1"},0)),"Y","N"))</f>
        <v/>
      </c>
      <c r="F1135" s="21" t="str">
        <f t="shared" si="173"/>
        <v/>
      </c>
      <c r="G1135" s="21" t="str">
        <f t="shared" si="174"/>
        <v/>
      </c>
      <c r="H1135" s="21" t="str">
        <f t="shared" si="175"/>
        <v/>
      </c>
      <c r="I1135" s="25" t="str">
        <f t="shared" si="176"/>
        <v/>
      </c>
      <c r="J1135" s="25" t="str">
        <f t="shared" si="177"/>
        <v/>
      </c>
      <c r="K1135" s="21" t="str">
        <f t="shared" si="178"/>
        <v/>
      </c>
      <c r="L1135" s="36" t="str">
        <f t="shared" si="179"/>
        <v/>
      </c>
    </row>
    <row r="1136" spans="1:12" x14ac:dyDescent="0.3">
      <c r="A1136" s="21" t="str">
        <f t="shared" si="170"/>
        <v/>
      </c>
      <c r="B1136" s="21" t="str">
        <f t="shared" si="171"/>
        <v/>
      </c>
      <c r="C1136" s="35" t="str">
        <f t="shared" si="172"/>
        <v/>
      </c>
      <c r="D1136" s="21" t="str">
        <f>IF($A1136="","",IF(COUNTIF(KEVList,$A1136)&gt;0,"Y",IF(ISNUMBER(MATCH(UPPER(IFERROR(INDEX(ImpData,ROW()-1,MATCH(Map_KEV,ImpHdr,0))&amp;"","")),{"Y","YES","TRUE","1"},0)),"Y","N")))</f>
        <v/>
      </c>
      <c r="E1136" s="21" t="str">
        <f>IF($A1136="","",IF(ISNUMBER(MATCH(UPPER(IFERROR(INDEX(ImpData,ROW()-1,MATCH(Map_Expl,ImpHdr,0))&amp;"","")),{"Y","YES","TRUE","1"},0)),"Y","N"))</f>
        <v/>
      </c>
      <c r="F1136" s="21" t="str">
        <f t="shared" si="173"/>
        <v/>
      </c>
      <c r="G1136" s="21" t="str">
        <f t="shared" si="174"/>
        <v/>
      </c>
      <c r="H1136" s="21" t="str">
        <f t="shared" si="175"/>
        <v/>
      </c>
      <c r="I1136" s="25" t="str">
        <f t="shared" si="176"/>
        <v/>
      </c>
      <c r="J1136" s="25" t="str">
        <f t="shared" si="177"/>
        <v/>
      </c>
      <c r="K1136" s="21" t="str">
        <f t="shared" si="178"/>
        <v/>
      </c>
      <c r="L1136" s="36" t="str">
        <f t="shared" si="179"/>
        <v/>
      </c>
    </row>
    <row r="1137" spans="1:12" x14ac:dyDescent="0.3">
      <c r="A1137" s="21" t="str">
        <f t="shared" si="170"/>
        <v/>
      </c>
      <c r="B1137" s="21" t="str">
        <f t="shared" si="171"/>
        <v/>
      </c>
      <c r="C1137" s="35" t="str">
        <f t="shared" si="172"/>
        <v/>
      </c>
      <c r="D1137" s="21" t="str">
        <f>IF($A1137="","",IF(COUNTIF(KEVList,$A1137)&gt;0,"Y",IF(ISNUMBER(MATCH(UPPER(IFERROR(INDEX(ImpData,ROW()-1,MATCH(Map_KEV,ImpHdr,0))&amp;"","")),{"Y","YES","TRUE","1"},0)),"Y","N")))</f>
        <v/>
      </c>
      <c r="E1137" s="21" t="str">
        <f>IF($A1137="","",IF(ISNUMBER(MATCH(UPPER(IFERROR(INDEX(ImpData,ROW()-1,MATCH(Map_Expl,ImpHdr,0))&amp;"","")),{"Y","YES","TRUE","1"},0)),"Y","N"))</f>
        <v/>
      </c>
      <c r="F1137" s="21" t="str">
        <f t="shared" si="173"/>
        <v/>
      </c>
      <c r="G1137" s="21" t="str">
        <f t="shared" si="174"/>
        <v/>
      </c>
      <c r="H1137" s="21" t="str">
        <f t="shared" si="175"/>
        <v/>
      </c>
      <c r="I1137" s="25" t="str">
        <f t="shared" si="176"/>
        <v/>
      </c>
      <c r="J1137" s="25" t="str">
        <f t="shared" si="177"/>
        <v/>
      </c>
      <c r="K1137" s="21" t="str">
        <f t="shared" si="178"/>
        <v/>
      </c>
      <c r="L1137" s="36" t="str">
        <f t="shared" si="179"/>
        <v/>
      </c>
    </row>
    <row r="1138" spans="1:12" x14ac:dyDescent="0.3">
      <c r="A1138" s="21" t="str">
        <f t="shared" si="170"/>
        <v/>
      </c>
      <c r="B1138" s="21" t="str">
        <f t="shared" si="171"/>
        <v/>
      </c>
      <c r="C1138" s="35" t="str">
        <f t="shared" si="172"/>
        <v/>
      </c>
      <c r="D1138" s="21" t="str">
        <f>IF($A1138="","",IF(COUNTIF(KEVList,$A1138)&gt;0,"Y",IF(ISNUMBER(MATCH(UPPER(IFERROR(INDEX(ImpData,ROW()-1,MATCH(Map_KEV,ImpHdr,0))&amp;"","")),{"Y","YES","TRUE","1"},0)),"Y","N")))</f>
        <v/>
      </c>
      <c r="E1138" s="21" t="str">
        <f>IF($A1138="","",IF(ISNUMBER(MATCH(UPPER(IFERROR(INDEX(ImpData,ROW()-1,MATCH(Map_Expl,ImpHdr,0))&amp;"","")),{"Y","YES","TRUE","1"},0)),"Y","N"))</f>
        <v/>
      </c>
      <c r="F1138" s="21" t="str">
        <f t="shared" si="173"/>
        <v/>
      </c>
      <c r="G1138" s="21" t="str">
        <f t="shared" si="174"/>
        <v/>
      </c>
      <c r="H1138" s="21" t="str">
        <f t="shared" si="175"/>
        <v/>
      </c>
      <c r="I1138" s="25" t="str">
        <f t="shared" si="176"/>
        <v/>
      </c>
      <c r="J1138" s="25" t="str">
        <f t="shared" si="177"/>
        <v/>
      </c>
      <c r="K1138" s="21" t="str">
        <f t="shared" si="178"/>
        <v/>
      </c>
      <c r="L1138" s="36" t="str">
        <f t="shared" si="179"/>
        <v/>
      </c>
    </row>
    <row r="1139" spans="1:12" x14ac:dyDescent="0.3">
      <c r="A1139" s="21" t="str">
        <f t="shared" si="170"/>
        <v/>
      </c>
      <c r="B1139" s="21" t="str">
        <f t="shared" si="171"/>
        <v/>
      </c>
      <c r="C1139" s="35" t="str">
        <f t="shared" si="172"/>
        <v/>
      </c>
      <c r="D1139" s="21" t="str">
        <f>IF($A1139="","",IF(COUNTIF(KEVList,$A1139)&gt;0,"Y",IF(ISNUMBER(MATCH(UPPER(IFERROR(INDEX(ImpData,ROW()-1,MATCH(Map_KEV,ImpHdr,0))&amp;"","")),{"Y","YES","TRUE","1"},0)),"Y","N")))</f>
        <v/>
      </c>
      <c r="E1139" s="21" t="str">
        <f>IF($A1139="","",IF(ISNUMBER(MATCH(UPPER(IFERROR(INDEX(ImpData,ROW()-1,MATCH(Map_Expl,ImpHdr,0))&amp;"","")),{"Y","YES","TRUE","1"},0)),"Y","N"))</f>
        <v/>
      </c>
      <c r="F1139" s="21" t="str">
        <f t="shared" si="173"/>
        <v/>
      </c>
      <c r="G1139" s="21" t="str">
        <f t="shared" si="174"/>
        <v/>
      </c>
      <c r="H1139" s="21" t="str">
        <f t="shared" si="175"/>
        <v/>
      </c>
      <c r="I1139" s="25" t="str">
        <f t="shared" si="176"/>
        <v/>
      </c>
      <c r="J1139" s="25" t="str">
        <f t="shared" si="177"/>
        <v/>
      </c>
      <c r="K1139" s="21" t="str">
        <f t="shared" si="178"/>
        <v/>
      </c>
      <c r="L1139" s="36" t="str">
        <f t="shared" si="179"/>
        <v/>
      </c>
    </row>
    <row r="1140" spans="1:12" x14ac:dyDescent="0.3">
      <c r="A1140" s="21" t="str">
        <f t="shared" si="170"/>
        <v/>
      </c>
      <c r="B1140" s="21" t="str">
        <f t="shared" si="171"/>
        <v/>
      </c>
      <c r="C1140" s="35" t="str">
        <f t="shared" si="172"/>
        <v/>
      </c>
      <c r="D1140" s="21" t="str">
        <f>IF($A1140="","",IF(COUNTIF(KEVList,$A1140)&gt;0,"Y",IF(ISNUMBER(MATCH(UPPER(IFERROR(INDEX(ImpData,ROW()-1,MATCH(Map_KEV,ImpHdr,0))&amp;"","")),{"Y","YES","TRUE","1"},0)),"Y","N")))</f>
        <v/>
      </c>
      <c r="E1140" s="21" t="str">
        <f>IF($A1140="","",IF(ISNUMBER(MATCH(UPPER(IFERROR(INDEX(ImpData,ROW()-1,MATCH(Map_Expl,ImpHdr,0))&amp;"","")),{"Y","YES","TRUE","1"},0)),"Y","N"))</f>
        <v/>
      </c>
      <c r="F1140" s="21" t="str">
        <f t="shared" si="173"/>
        <v/>
      </c>
      <c r="G1140" s="21" t="str">
        <f t="shared" si="174"/>
        <v/>
      </c>
      <c r="H1140" s="21" t="str">
        <f t="shared" si="175"/>
        <v/>
      </c>
      <c r="I1140" s="25" t="str">
        <f t="shared" si="176"/>
        <v/>
      </c>
      <c r="J1140" s="25" t="str">
        <f t="shared" si="177"/>
        <v/>
      </c>
      <c r="K1140" s="21" t="str">
        <f t="shared" si="178"/>
        <v/>
      </c>
      <c r="L1140" s="36" t="str">
        <f t="shared" si="179"/>
        <v/>
      </c>
    </row>
    <row r="1141" spans="1:12" x14ac:dyDescent="0.3">
      <c r="A1141" s="21" t="str">
        <f t="shared" si="170"/>
        <v/>
      </c>
      <c r="B1141" s="21" t="str">
        <f t="shared" si="171"/>
        <v/>
      </c>
      <c r="C1141" s="35" t="str">
        <f t="shared" si="172"/>
        <v/>
      </c>
      <c r="D1141" s="21" t="str">
        <f>IF($A1141="","",IF(COUNTIF(KEVList,$A1141)&gt;0,"Y",IF(ISNUMBER(MATCH(UPPER(IFERROR(INDEX(ImpData,ROW()-1,MATCH(Map_KEV,ImpHdr,0))&amp;"","")),{"Y","YES","TRUE","1"},0)),"Y","N")))</f>
        <v/>
      </c>
      <c r="E1141" s="21" t="str">
        <f>IF($A1141="","",IF(ISNUMBER(MATCH(UPPER(IFERROR(INDEX(ImpData,ROW()-1,MATCH(Map_Expl,ImpHdr,0))&amp;"","")),{"Y","YES","TRUE","1"},0)),"Y","N"))</f>
        <v/>
      </c>
      <c r="F1141" s="21" t="str">
        <f t="shared" si="173"/>
        <v/>
      </c>
      <c r="G1141" s="21" t="str">
        <f t="shared" si="174"/>
        <v/>
      </c>
      <c r="H1141" s="21" t="str">
        <f t="shared" si="175"/>
        <v/>
      </c>
      <c r="I1141" s="25" t="str">
        <f t="shared" si="176"/>
        <v/>
      </c>
      <c r="J1141" s="25" t="str">
        <f t="shared" si="177"/>
        <v/>
      </c>
      <c r="K1141" s="21" t="str">
        <f t="shared" si="178"/>
        <v/>
      </c>
      <c r="L1141" s="36" t="str">
        <f t="shared" si="179"/>
        <v/>
      </c>
    </row>
    <row r="1142" spans="1:12" x14ac:dyDescent="0.3">
      <c r="A1142" s="21" t="str">
        <f t="shared" si="170"/>
        <v/>
      </c>
      <c r="B1142" s="21" t="str">
        <f t="shared" si="171"/>
        <v/>
      </c>
      <c r="C1142" s="35" t="str">
        <f t="shared" si="172"/>
        <v/>
      </c>
      <c r="D1142" s="21" t="str">
        <f>IF($A1142="","",IF(COUNTIF(KEVList,$A1142)&gt;0,"Y",IF(ISNUMBER(MATCH(UPPER(IFERROR(INDEX(ImpData,ROW()-1,MATCH(Map_KEV,ImpHdr,0))&amp;"","")),{"Y","YES","TRUE","1"},0)),"Y","N")))</f>
        <v/>
      </c>
      <c r="E1142" s="21" t="str">
        <f>IF($A1142="","",IF(ISNUMBER(MATCH(UPPER(IFERROR(INDEX(ImpData,ROW()-1,MATCH(Map_Expl,ImpHdr,0))&amp;"","")),{"Y","YES","TRUE","1"},0)),"Y","N"))</f>
        <v/>
      </c>
      <c r="F1142" s="21" t="str">
        <f t="shared" si="173"/>
        <v/>
      </c>
      <c r="G1142" s="21" t="str">
        <f t="shared" si="174"/>
        <v/>
      </c>
      <c r="H1142" s="21" t="str">
        <f t="shared" si="175"/>
        <v/>
      </c>
      <c r="I1142" s="25" t="str">
        <f t="shared" si="176"/>
        <v/>
      </c>
      <c r="J1142" s="25" t="str">
        <f t="shared" si="177"/>
        <v/>
      </c>
      <c r="K1142" s="21" t="str">
        <f t="shared" si="178"/>
        <v/>
      </c>
      <c r="L1142" s="36" t="str">
        <f t="shared" si="179"/>
        <v/>
      </c>
    </row>
    <row r="1143" spans="1:12" x14ac:dyDescent="0.3">
      <c r="A1143" s="21" t="str">
        <f t="shared" si="170"/>
        <v/>
      </c>
      <c r="B1143" s="21" t="str">
        <f t="shared" si="171"/>
        <v/>
      </c>
      <c r="C1143" s="35" t="str">
        <f t="shared" si="172"/>
        <v/>
      </c>
      <c r="D1143" s="21" t="str">
        <f>IF($A1143="","",IF(COUNTIF(KEVList,$A1143)&gt;0,"Y",IF(ISNUMBER(MATCH(UPPER(IFERROR(INDEX(ImpData,ROW()-1,MATCH(Map_KEV,ImpHdr,0))&amp;"","")),{"Y","YES","TRUE","1"},0)),"Y","N")))</f>
        <v/>
      </c>
      <c r="E1143" s="21" t="str">
        <f>IF($A1143="","",IF(ISNUMBER(MATCH(UPPER(IFERROR(INDEX(ImpData,ROW()-1,MATCH(Map_Expl,ImpHdr,0))&amp;"","")),{"Y","YES","TRUE","1"},0)),"Y","N"))</f>
        <v/>
      </c>
      <c r="F1143" s="21" t="str">
        <f t="shared" si="173"/>
        <v/>
      </c>
      <c r="G1143" s="21" t="str">
        <f t="shared" si="174"/>
        <v/>
      </c>
      <c r="H1143" s="21" t="str">
        <f t="shared" si="175"/>
        <v/>
      </c>
      <c r="I1143" s="25" t="str">
        <f t="shared" si="176"/>
        <v/>
      </c>
      <c r="J1143" s="25" t="str">
        <f t="shared" si="177"/>
        <v/>
      </c>
      <c r="K1143" s="21" t="str">
        <f t="shared" si="178"/>
        <v/>
      </c>
      <c r="L1143" s="36" t="str">
        <f t="shared" si="179"/>
        <v/>
      </c>
    </row>
    <row r="1144" spans="1:12" x14ac:dyDescent="0.3">
      <c r="A1144" s="21" t="str">
        <f t="shared" si="170"/>
        <v/>
      </c>
      <c r="B1144" s="21" t="str">
        <f t="shared" si="171"/>
        <v/>
      </c>
      <c r="C1144" s="35" t="str">
        <f t="shared" si="172"/>
        <v/>
      </c>
      <c r="D1144" s="21" t="str">
        <f>IF($A1144="","",IF(COUNTIF(KEVList,$A1144)&gt;0,"Y",IF(ISNUMBER(MATCH(UPPER(IFERROR(INDEX(ImpData,ROW()-1,MATCH(Map_KEV,ImpHdr,0))&amp;"","")),{"Y","YES","TRUE","1"},0)),"Y","N")))</f>
        <v/>
      </c>
      <c r="E1144" s="21" t="str">
        <f>IF($A1144="","",IF(ISNUMBER(MATCH(UPPER(IFERROR(INDEX(ImpData,ROW()-1,MATCH(Map_Expl,ImpHdr,0))&amp;"","")),{"Y","YES","TRUE","1"},0)),"Y","N"))</f>
        <v/>
      </c>
      <c r="F1144" s="21" t="str">
        <f t="shared" si="173"/>
        <v/>
      </c>
      <c r="G1144" s="21" t="str">
        <f t="shared" si="174"/>
        <v/>
      </c>
      <c r="H1144" s="21" t="str">
        <f t="shared" si="175"/>
        <v/>
      </c>
      <c r="I1144" s="25" t="str">
        <f t="shared" si="176"/>
        <v/>
      </c>
      <c r="J1144" s="25" t="str">
        <f t="shared" si="177"/>
        <v/>
      </c>
      <c r="K1144" s="21" t="str">
        <f t="shared" si="178"/>
        <v/>
      </c>
      <c r="L1144" s="36" t="str">
        <f t="shared" si="179"/>
        <v/>
      </c>
    </row>
    <row r="1145" spans="1:12" x14ac:dyDescent="0.3">
      <c r="A1145" s="21" t="str">
        <f t="shared" si="170"/>
        <v/>
      </c>
      <c r="B1145" s="21" t="str">
        <f t="shared" si="171"/>
        <v/>
      </c>
      <c r="C1145" s="35" t="str">
        <f t="shared" si="172"/>
        <v/>
      </c>
      <c r="D1145" s="21" t="str">
        <f>IF($A1145="","",IF(COUNTIF(KEVList,$A1145)&gt;0,"Y",IF(ISNUMBER(MATCH(UPPER(IFERROR(INDEX(ImpData,ROW()-1,MATCH(Map_KEV,ImpHdr,0))&amp;"","")),{"Y","YES","TRUE","1"},0)),"Y","N")))</f>
        <v/>
      </c>
      <c r="E1145" s="21" t="str">
        <f>IF($A1145="","",IF(ISNUMBER(MATCH(UPPER(IFERROR(INDEX(ImpData,ROW()-1,MATCH(Map_Expl,ImpHdr,0))&amp;"","")),{"Y","YES","TRUE","1"},0)),"Y","N"))</f>
        <v/>
      </c>
      <c r="F1145" s="21" t="str">
        <f t="shared" si="173"/>
        <v/>
      </c>
      <c r="G1145" s="21" t="str">
        <f t="shared" si="174"/>
        <v/>
      </c>
      <c r="H1145" s="21" t="str">
        <f t="shared" si="175"/>
        <v/>
      </c>
      <c r="I1145" s="25" t="str">
        <f t="shared" si="176"/>
        <v/>
      </c>
      <c r="J1145" s="25" t="str">
        <f t="shared" si="177"/>
        <v/>
      </c>
      <c r="K1145" s="21" t="str">
        <f t="shared" si="178"/>
        <v/>
      </c>
      <c r="L1145" s="36" t="str">
        <f t="shared" si="179"/>
        <v/>
      </c>
    </row>
    <row r="1146" spans="1:12" x14ac:dyDescent="0.3">
      <c r="A1146" s="21" t="str">
        <f t="shared" si="170"/>
        <v/>
      </c>
      <c r="B1146" s="21" t="str">
        <f t="shared" si="171"/>
        <v/>
      </c>
      <c r="C1146" s="35" t="str">
        <f t="shared" si="172"/>
        <v/>
      </c>
      <c r="D1146" s="21" t="str">
        <f>IF($A1146="","",IF(COUNTIF(KEVList,$A1146)&gt;0,"Y",IF(ISNUMBER(MATCH(UPPER(IFERROR(INDEX(ImpData,ROW()-1,MATCH(Map_KEV,ImpHdr,0))&amp;"","")),{"Y","YES","TRUE","1"},0)),"Y","N")))</f>
        <v/>
      </c>
      <c r="E1146" s="21" t="str">
        <f>IF($A1146="","",IF(ISNUMBER(MATCH(UPPER(IFERROR(INDEX(ImpData,ROW()-1,MATCH(Map_Expl,ImpHdr,0))&amp;"","")),{"Y","YES","TRUE","1"},0)),"Y","N"))</f>
        <v/>
      </c>
      <c r="F1146" s="21" t="str">
        <f t="shared" si="173"/>
        <v/>
      </c>
      <c r="G1146" s="21" t="str">
        <f t="shared" si="174"/>
        <v/>
      </c>
      <c r="H1146" s="21" t="str">
        <f t="shared" si="175"/>
        <v/>
      </c>
      <c r="I1146" s="25" t="str">
        <f t="shared" si="176"/>
        <v/>
      </c>
      <c r="J1146" s="25" t="str">
        <f t="shared" si="177"/>
        <v/>
      </c>
      <c r="K1146" s="21" t="str">
        <f t="shared" si="178"/>
        <v/>
      </c>
      <c r="L1146" s="36" t="str">
        <f t="shared" si="179"/>
        <v/>
      </c>
    </row>
    <row r="1147" spans="1:12" x14ac:dyDescent="0.3">
      <c r="A1147" s="21" t="str">
        <f t="shared" si="170"/>
        <v/>
      </c>
      <c r="B1147" s="21" t="str">
        <f t="shared" si="171"/>
        <v/>
      </c>
      <c r="C1147" s="35" t="str">
        <f t="shared" si="172"/>
        <v/>
      </c>
      <c r="D1147" s="21" t="str">
        <f>IF($A1147="","",IF(COUNTIF(KEVList,$A1147)&gt;0,"Y",IF(ISNUMBER(MATCH(UPPER(IFERROR(INDEX(ImpData,ROW()-1,MATCH(Map_KEV,ImpHdr,0))&amp;"","")),{"Y","YES","TRUE","1"},0)),"Y","N")))</f>
        <v/>
      </c>
      <c r="E1147" s="21" t="str">
        <f>IF($A1147="","",IF(ISNUMBER(MATCH(UPPER(IFERROR(INDEX(ImpData,ROW()-1,MATCH(Map_Expl,ImpHdr,0))&amp;"","")),{"Y","YES","TRUE","1"},0)),"Y","N"))</f>
        <v/>
      </c>
      <c r="F1147" s="21" t="str">
        <f t="shared" si="173"/>
        <v/>
      </c>
      <c r="G1147" s="21" t="str">
        <f t="shared" si="174"/>
        <v/>
      </c>
      <c r="H1147" s="21" t="str">
        <f t="shared" si="175"/>
        <v/>
      </c>
      <c r="I1147" s="25" t="str">
        <f t="shared" si="176"/>
        <v/>
      </c>
      <c r="J1147" s="25" t="str">
        <f t="shared" si="177"/>
        <v/>
      </c>
      <c r="K1147" s="21" t="str">
        <f t="shared" si="178"/>
        <v/>
      </c>
      <c r="L1147" s="36" t="str">
        <f t="shared" si="179"/>
        <v/>
      </c>
    </row>
    <row r="1148" spans="1:12" x14ac:dyDescent="0.3">
      <c r="A1148" s="21" t="str">
        <f t="shared" si="170"/>
        <v/>
      </c>
      <c r="B1148" s="21" t="str">
        <f t="shared" si="171"/>
        <v/>
      </c>
      <c r="C1148" s="35" t="str">
        <f t="shared" si="172"/>
        <v/>
      </c>
      <c r="D1148" s="21" t="str">
        <f>IF($A1148="","",IF(COUNTIF(KEVList,$A1148)&gt;0,"Y",IF(ISNUMBER(MATCH(UPPER(IFERROR(INDEX(ImpData,ROW()-1,MATCH(Map_KEV,ImpHdr,0))&amp;"","")),{"Y","YES","TRUE","1"},0)),"Y","N")))</f>
        <v/>
      </c>
      <c r="E1148" s="21" t="str">
        <f>IF($A1148="","",IF(ISNUMBER(MATCH(UPPER(IFERROR(INDEX(ImpData,ROW()-1,MATCH(Map_Expl,ImpHdr,0))&amp;"","")),{"Y","YES","TRUE","1"},0)),"Y","N"))</f>
        <v/>
      </c>
      <c r="F1148" s="21" t="str">
        <f t="shared" si="173"/>
        <v/>
      </c>
      <c r="G1148" s="21" t="str">
        <f t="shared" si="174"/>
        <v/>
      </c>
      <c r="H1148" s="21" t="str">
        <f t="shared" si="175"/>
        <v/>
      </c>
      <c r="I1148" s="25" t="str">
        <f t="shared" si="176"/>
        <v/>
      </c>
      <c r="J1148" s="25" t="str">
        <f t="shared" si="177"/>
        <v/>
      </c>
      <c r="K1148" s="21" t="str">
        <f t="shared" si="178"/>
        <v/>
      </c>
      <c r="L1148" s="36" t="str">
        <f t="shared" si="179"/>
        <v/>
      </c>
    </row>
    <row r="1149" spans="1:12" x14ac:dyDescent="0.3">
      <c r="A1149" s="21" t="str">
        <f t="shared" si="170"/>
        <v/>
      </c>
      <c r="B1149" s="21" t="str">
        <f t="shared" si="171"/>
        <v/>
      </c>
      <c r="C1149" s="35" t="str">
        <f t="shared" si="172"/>
        <v/>
      </c>
      <c r="D1149" s="21" t="str">
        <f>IF($A1149="","",IF(COUNTIF(KEVList,$A1149)&gt;0,"Y",IF(ISNUMBER(MATCH(UPPER(IFERROR(INDEX(ImpData,ROW()-1,MATCH(Map_KEV,ImpHdr,0))&amp;"","")),{"Y","YES","TRUE","1"},0)),"Y","N")))</f>
        <v/>
      </c>
      <c r="E1149" s="21" t="str">
        <f>IF($A1149="","",IF(ISNUMBER(MATCH(UPPER(IFERROR(INDEX(ImpData,ROW()-1,MATCH(Map_Expl,ImpHdr,0))&amp;"","")),{"Y","YES","TRUE","1"},0)),"Y","N"))</f>
        <v/>
      </c>
      <c r="F1149" s="21" t="str">
        <f t="shared" si="173"/>
        <v/>
      </c>
      <c r="G1149" s="21" t="str">
        <f t="shared" si="174"/>
        <v/>
      </c>
      <c r="H1149" s="21" t="str">
        <f t="shared" si="175"/>
        <v/>
      </c>
      <c r="I1149" s="25" t="str">
        <f t="shared" si="176"/>
        <v/>
      </c>
      <c r="J1149" s="25" t="str">
        <f t="shared" si="177"/>
        <v/>
      </c>
      <c r="K1149" s="21" t="str">
        <f t="shared" si="178"/>
        <v/>
      </c>
      <c r="L1149" s="36" t="str">
        <f t="shared" si="179"/>
        <v/>
      </c>
    </row>
    <row r="1150" spans="1:12" x14ac:dyDescent="0.3">
      <c r="A1150" s="21" t="str">
        <f t="shared" si="170"/>
        <v/>
      </c>
      <c r="B1150" s="21" t="str">
        <f t="shared" si="171"/>
        <v/>
      </c>
      <c r="C1150" s="35" t="str">
        <f t="shared" si="172"/>
        <v/>
      </c>
      <c r="D1150" s="21" t="str">
        <f>IF($A1150="","",IF(COUNTIF(KEVList,$A1150)&gt;0,"Y",IF(ISNUMBER(MATCH(UPPER(IFERROR(INDEX(ImpData,ROW()-1,MATCH(Map_KEV,ImpHdr,0))&amp;"","")),{"Y","YES","TRUE","1"},0)),"Y","N")))</f>
        <v/>
      </c>
      <c r="E1150" s="21" t="str">
        <f>IF($A1150="","",IF(ISNUMBER(MATCH(UPPER(IFERROR(INDEX(ImpData,ROW()-1,MATCH(Map_Expl,ImpHdr,0))&amp;"","")),{"Y","YES","TRUE","1"},0)),"Y","N"))</f>
        <v/>
      </c>
      <c r="F1150" s="21" t="str">
        <f t="shared" si="173"/>
        <v/>
      </c>
      <c r="G1150" s="21" t="str">
        <f t="shared" si="174"/>
        <v/>
      </c>
      <c r="H1150" s="21" t="str">
        <f t="shared" si="175"/>
        <v/>
      </c>
      <c r="I1150" s="25" t="str">
        <f t="shared" si="176"/>
        <v/>
      </c>
      <c r="J1150" s="25" t="str">
        <f t="shared" si="177"/>
        <v/>
      </c>
      <c r="K1150" s="21" t="str">
        <f t="shared" si="178"/>
        <v/>
      </c>
      <c r="L1150" s="36" t="str">
        <f t="shared" si="179"/>
        <v/>
      </c>
    </row>
    <row r="1151" spans="1:12" x14ac:dyDescent="0.3">
      <c r="A1151" s="21" t="str">
        <f t="shared" si="170"/>
        <v/>
      </c>
      <c r="B1151" s="21" t="str">
        <f t="shared" si="171"/>
        <v/>
      </c>
      <c r="C1151" s="35" t="str">
        <f t="shared" si="172"/>
        <v/>
      </c>
      <c r="D1151" s="21" t="str">
        <f>IF($A1151="","",IF(COUNTIF(KEVList,$A1151)&gt;0,"Y",IF(ISNUMBER(MATCH(UPPER(IFERROR(INDEX(ImpData,ROW()-1,MATCH(Map_KEV,ImpHdr,0))&amp;"","")),{"Y","YES","TRUE","1"},0)),"Y","N")))</f>
        <v/>
      </c>
      <c r="E1151" s="21" t="str">
        <f>IF($A1151="","",IF(ISNUMBER(MATCH(UPPER(IFERROR(INDEX(ImpData,ROW()-1,MATCH(Map_Expl,ImpHdr,0))&amp;"","")),{"Y","YES","TRUE","1"},0)),"Y","N"))</f>
        <v/>
      </c>
      <c r="F1151" s="21" t="str">
        <f t="shared" si="173"/>
        <v/>
      </c>
      <c r="G1151" s="21" t="str">
        <f t="shared" si="174"/>
        <v/>
      </c>
      <c r="H1151" s="21" t="str">
        <f t="shared" si="175"/>
        <v/>
      </c>
      <c r="I1151" s="25" t="str">
        <f t="shared" si="176"/>
        <v/>
      </c>
      <c r="J1151" s="25" t="str">
        <f t="shared" si="177"/>
        <v/>
      </c>
      <c r="K1151" s="21" t="str">
        <f t="shared" si="178"/>
        <v/>
      </c>
      <c r="L1151" s="36" t="str">
        <f t="shared" si="179"/>
        <v/>
      </c>
    </row>
    <row r="1152" spans="1:12" x14ac:dyDescent="0.3">
      <c r="A1152" s="21" t="str">
        <f t="shared" si="170"/>
        <v/>
      </c>
      <c r="B1152" s="21" t="str">
        <f t="shared" si="171"/>
        <v/>
      </c>
      <c r="C1152" s="35" t="str">
        <f t="shared" si="172"/>
        <v/>
      </c>
      <c r="D1152" s="21" t="str">
        <f>IF($A1152="","",IF(COUNTIF(KEVList,$A1152)&gt;0,"Y",IF(ISNUMBER(MATCH(UPPER(IFERROR(INDEX(ImpData,ROW()-1,MATCH(Map_KEV,ImpHdr,0))&amp;"","")),{"Y","YES","TRUE","1"},0)),"Y","N")))</f>
        <v/>
      </c>
      <c r="E1152" s="21" t="str">
        <f>IF($A1152="","",IF(ISNUMBER(MATCH(UPPER(IFERROR(INDEX(ImpData,ROW()-1,MATCH(Map_Expl,ImpHdr,0))&amp;"","")),{"Y","YES","TRUE","1"},0)),"Y","N"))</f>
        <v/>
      </c>
      <c r="F1152" s="21" t="str">
        <f t="shared" si="173"/>
        <v/>
      </c>
      <c r="G1152" s="21" t="str">
        <f t="shared" si="174"/>
        <v/>
      </c>
      <c r="H1152" s="21" t="str">
        <f t="shared" si="175"/>
        <v/>
      </c>
      <c r="I1152" s="25" t="str">
        <f t="shared" si="176"/>
        <v/>
      </c>
      <c r="J1152" s="25" t="str">
        <f t="shared" si="177"/>
        <v/>
      </c>
      <c r="K1152" s="21" t="str">
        <f t="shared" si="178"/>
        <v/>
      </c>
      <c r="L1152" s="36" t="str">
        <f t="shared" si="179"/>
        <v/>
      </c>
    </row>
    <row r="1153" spans="1:12" x14ac:dyDescent="0.3">
      <c r="A1153" s="21" t="str">
        <f t="shared" si="170"/>
        <v/>
      </c>
      <c r="B1153" s="21" t="str">
        <f t="shared" si="171"/>
        <v/>
      </c>
      <c r="C1153" s="35" t="str">
        <f t="shared" si="172"/>
        <v/>
      </c>
      <c r="D1153" s="21" t="str">
        <f>IF($A1153="","",IF(COUNTIF(KEVList,$A1153)&gt;0,"Y",IF(ISNUMBER(MATCH(UPPER(IFERROR(INDEX(ImpData,ROW()-1,MATCH(Map_KEV,ImpHdr,0))&amp;"","")),{"Y","YES","TRUE","1"},0)),"Y","N")))</f>
        <v/>
      </c>
      <c r="E1153" s="21" t="str">
        <f>IF($A1153="","",IF(ISNUMBER(MATCH(UPPER(IFERROR(INDEX(ImpData,ROW()-1,MATCH(Map_Expl,ImpHdr,0))&amp;"","")),{"Y","YES","TRUE","1"},0)),"Y","N"))</f>
        <v/>
      </c>
      <c r="F1153" s="21" t="str">
        <f t="shared" si="173"/>
        <v/>
      </c>
      <c r="G1153" s="21" t="str">
        <f t="shared" si="174"/>
        <v/>
      </c>
      <c r="H1153" s="21" t="str">
        <f t="shared" si="175"/>
        <v/>
      </c>
      <c r="I1153" s="25" t="str">
        <f t="shared" si="176"/>
        <v/>
      </c>
      <c r="J1153" s="25" t="str">
        <f t="shared" si="177"/>
        <v/>
      </c>
      <c r="K1153" s="21" t="str">
        <f t="shared" si="178"/>
        <v/>
      </c>
      <c r="L1153" s="36" t="str">
        <f t="shared" si="179"/>
        <v/>
      </c>
    </row>
    <row r="1154" spans="1:12" x14ac:dyDescent="0.3">
      <c r="A1154" s="21" t="str">
        <f t="shared" ref="A1154:A1217" si="180">IFERROR(IF(INDEX(ImpData,ROW()-1,MATCH(Map_CVE,ImpHdr,0))="","",INDEX(ImpData,ROW()-1,MATCH(Map_CVE,ImpHdr,0))),"")</f>
        <v/>
      </c>
      <c r="B1154" s="21" t="str">
        <f t="shared" ref="B1154:B1217" si="181">IF($A1154="","",IFERROR(VALUE(INDEX(ImpData,ROW()-1,MATCH(Map_CVSS,ImpHdr,0))),""))</f>
        <v/>
      </c>
      <c r="C1154" s="35" t="str">
        <f t="shared" ref="C1154:C1217" si="182">IF($A1154="","",IFERROR(VALUE(INDEX(ImpData,ROW()-1,MATCH(Map_EPSS,ImpHdr,0))),IFERROR(VLOOKUP($A1154,EPSSList,2,FALSE),"")))</f>
        <v/>
      </c>
      <c r="D1154" s="21" t="str">
        <f>IF($A1154="","",IF(COUNTIF(KEVList,$A1154)&gt;0,"Y",IF(ISNUMBER(MATCH(UPPER(IFERROR(INDEX(ImpData,ROW()-1,MATCH(Map_KEV,ImpHdr,0))&amp;"","")),{"Y","YES","TRUE","1"},0)),"Y","N")))</f>
        <v/>
      </c>
      <c r="E1154" s="21" t="str">
        <f>IF($A1154="","",IF(ISNUMBER(MATCH(UPPER(IFERROR(INDEX(ImpData,ROW()-1,MATCH(Map_Expl,ImpHdr,0))&amp;"","")),{"Y","YES","TRUE","1"},0)),"Y","N"))</f>
        <v/>
      </c>
      <c r="F1154" s="21" t="str">
        <f t="shared" ref="F1154:F1217" si="183">IF($A1154="","",IFERROR(VLOOKUP($K1154,AssetList,2,FALSE),""))</f>
        <v/>
      </c>
      <c r="G1154" s="21" t="str">
        <f t="shared" ref="G1154:G1217" si="184">IF($A1154="","",IFERROR(VLOOKUP($K1154,AssetList,3,FALSE),""))</f>
        <v/>
      </c>
      <c r="H1154" s="21" t="str">
        <f t="shared" ref="H1154:H1217" si="185">IF($A1154="","","N")</f>
        <v/>
      </c>
      <c r="I1154" s="25" t="str">
        <f t="shared" ref="I1154:I1217" si="186">IF($A1154="","",IFERROR(IF(INDEX(ImpData,ROW()-1,MATCH(Map_First,ImpHdr,0))="","",INDEX(ImpData,ROW()-1,MATCH(Map_First,ImpHdr,0))+0),""))</f>
        <v/>
      </c>
      <c r="J1154" s="25" t="str">
        <f t="shared" ref="J1154:J1217" si="187">IF($A1154="","",IFERROR(IF(INDEX(ImpData,ROW()-1,MATCH(Map_Fixed,ImpHdr,0))="","",INDEX(ImpData,ROW()-1,MATCH(Map_Fixed,ImpHdr,0))+0),""))</f>
        <v/>
      </c>
      <c r="K1154" s="21" t="str">
        <f t="shared" ref="K1154:K1217" si="188">IF($A1154="","",IFERROR(INDEX(ImpData,ROW()-1,MATCH(Map_Host,ImpHdr,0)),""))</f>
        <v/>
      </c>
      <c r="L1154" s="36" t="str">
        <f t="shared" ref="L1154:L1217" si="189">IF($A1154="","",IF($K1154="","No asset column mapped",IF(OR($F1154="",$G1154=""),"Add to Assets tab: "&amp;$K1154,IF($B1154="","CVSS missing",""))))</f>
        <v/>
      </c>
    </row>
    <row r="1155" spans="1:12" x14ac:dyDescent="0.3">
      <c r="A1155" s="21" t="str">
        <f t="shared" si="180"/>
        <v/>
      </c>
      <c r="B1155" s="21" t="str">
        <f t="shared" si="181"/>
        <v/>
      </c>
      <c r="C1155" s="35" t="str">
        <f t="shared" si="182"/>
        <v/>
      </c>
      <c r="D1155" s="21" t="str">
        <f>IF($A1155="","",IF(COUNTIF(KEVList,$A1155)&gt;0,"Y",IF(ISNUMBER(MATCH(UPPER(IFERROR(INDEX(ImpData,ROW()-1,MATCH(Map_KEV,ImpHdr,0))&amp;"","")),{"Y","YES","TRUE","1"},0)),"Y","N")))</f>
        <v/>
      </c>
      <c r="E1155" s="21" t="str">
        <f>IF($A1155="","",IF(ISNUMBER(MATCH(UPPER(IFERROR(INDEX(ImpData,ROW()-1,MATCH(Map_Expl,ImpHdr,0))&amp;"","")),{"Y","YES","TRUE","1"},0)),"Y","N"))</f>
        <v/>
      </c>
      <c r="F1155" s="21" t="str">
        <f t="shared" si="183"/>
        <v/>
      </c>
      <c r="G1155" s="21" t="str">
        <f t="shared" si="184"/>
        <v/>
      </c>
      <c r="H1155" s="21" t="str">
        <f t="shared" si="185"/>
        <v/>
      </c>
      <c r="I1155" s="25" t="str">
        <f t="shared" si="186"/>
        <v/>
      </c>
      <c r="J1155" s="25" t="str">
        <f t="shared" si="187"/>
        <v/>
      </c>
      <c r="K1155" s="21" t="str">
        <f t="shared" si="188"/>
        <v/>
      </c>
      <c r="L1155" s="36" t="str">
        <f t="shared" si="189"/>
        <v/>
      </c>
    </row>
    <row r="1156" spans="1:12" x14ac:dyDescent="0.3">
      <c r="A1156" s="21" t="str">
        <f t="shared" si="180"/>
        <v/>
      </c>
      <c r="B1156" s="21" t="str">
        <f t="shared" si="181"/>
        <v/>
      </c>
      <c r="C1156" s="35" t="str">
        <f t="shared" si="182"/>
        <v/>
      </c>
      <c r="D1156" s="21" t="str">
        <f>IF($A1156="","",IF(COUNTIF(KEVList,$A1156)&gt;0,"Y",IF(ISNUMBER(MATCH(UPPER(IFERROR(INDEX(ImpData,ROW()-1,MATCH(Map_KEV,ImpHdr,0))&amp;"","")),{"Y","YES","TRUE","1"},0)),"Y","N")))</f>
        <v/>
      </c>
      <c r="E1156" s="21" t="str">
        <f>IF($A1156="","",IF(ISNUMBER(MATCH(UPPER(IFERROR(INDEX(ImpData,ROW()-1,MATCH(Map_Expl,ImpHdr,0))&amp;"","")),{"Y","YES","TRUE","1"},0)),"Y","N"))</f>
        <v/>
      </c>
      <c r="F1156" s="21" t="str">
        <f t="shared" si="183"/>
        <v/>
      </c>
      <c r="G1156" s="21" t="str">
        <f t="shared" si="184"/>
        <v/>
      </c>
      <c r="H1156" s="21" t="str">
        <f t="shared" si="185"/>
        <v/>
      </c>
      <c r="I1156" s="25" t="str">
        <f t="shared" si="186"/>
        <v/>
      </c>
      <c r="J1156" s="25" t="str">
        <f t="shared" si="187"/>
        <v/>
      </c>
      <c r="K1156" s="21" t="str">
        <f t="shared" si="188"/>
        <v/>
      </c>
      <c r="L1156" s="36" t="str">
        <f t="shared" si="189"/>
        <v/>
      </c>
    </row>
    <row r="1157" spans="1:12" x14ac:dyDescent="0.3">
      <c r="A1157" s="21" t="str">
        <f t="shared" si="180"/>
        <v/>
      </c>
      <c r="B1157" s="21" t="str">
        <f t="shared" si="181"/>
        <v/>
      </c>
      <c r="C1157" s="35" t="str">
        <f t="shared" si="182"/>
        <v/>
      </c>
      <c r="D1157" s="21" t="str">
        <f>IF($A1157="","",IF(COUNTIF(KEVList,$A1157)&gt;0,"Y",IF(ISNUMBER(MATCH(UPPER(IFERROR(INDEX(ImpData,ROW()-1,MATCH(Map_KEV,ImpHdr,0))&amp;"","")),{"Y","YES","TRUE","1"},0)),"Y","N")))</f>
        <v/>
      </c>
      <c r="E1157" s="21" t="str">
        <f>IF($A1157="","",IF(ISNUMBER(MATCH(UPPER(IFERROR(INDEX(ImpData,ROW()-1,MATCH(Map_Expl,ImpHdr,0))&amp;"","")),{"Y","YES","TRUE","1"},0)),"Y","N"))</f>
        <v/>
      </c>
      <c r="F1157" s="21" t="str">
        <f t="shared" si="183"/>
        <v/>
      </c>
      <c r="G1157" s="21" t="str">
        <f t="shared" si="184"/>
        <v/>
      </c>
      <c r="H1157" s="21" t="str">
        <f t="shared" si="185"/>
        <v/>
      </c>
      <c r="I1157" s="25" t="str">
        <f t="shared" si="186"/>
        <v/>
      </c>
      <c r="J1157" s="25" t="str">
        <f t="shared" si="187"/>
        <v/>
      </c>
      <c r="K1157" s="21" t="str">
        <f t="shared" si="188"/>
        <v/>
      </c>
      <c r="L1157" s="36" t="str">
        <f t="shared" si="189"/>
        <v/>
      </c>
    </row>
    <row r="1158" spans="1:12" x14ac:dyDescent="0.3">
      <c r="A1158" s="21" t="str">
        <f t="shared" si="180"/>
        <v/>
      </c>
      <c r="B1158" s="21" t="str">
        <f t="shared" si="181"/>
        <v/>
      </c>
      <c r="C1158" s="35" t="str">
        <f t="shared" si="182"/>
        <v/>
      </c>
      <c r="D1158" s="21" t="str">
        <f>IF($A1158="","",IF(COUNTIF(KEVList,$A1158)&gt;0,"Y",IF(ISNUMBER(MATCH(UPPER(IFERROR(INDEX(ImpData,ROW()-1,MATCH(Map_KEV,ImpHdr,0))&amp;"","")),{"Y","YES","TRUE","1"},0)),"Y","N")))</f>
        <v/>
      </c>
      <c r="E1158" s="21" t="str">
        <f>IF($A1158="","",IF(ISNUMBER(MATCH(UPPER(IFERROR(INDEX(ImpData,ROW()-1,MATCH(Map_Expl,ImpHdr,0))&amp;"","")),{"Y","YES","TRUE","1"},0)),"Y","N"))</f>
        <v/>
      </c>
      <c r="F1158" s="21" t="str">
        <f t="shared" si="183"/>
        <v/>
      </c>
      <c r="G1158" s="21" t="str">
        <f t="shared" si="184"/>
        <v/>
      </c>
      <c r="H1158" s="21" t="str">
        <f t="shared" si="185"/>
        <v/>
      </c>
      <c r="I1158" s="25" t="str">
        <f t="shared" si="186"/>
        <v/>
      </c>
      <c r="J1158" s="25" t="str">
        <f t="shared" si="187"/>
        <v/>
      </c>
      <c r="K1158" s="21" t="str">
        <f t="shared" si="188"/>
        <v/>
      </c>
      <c r="L1158" s="36" t="str">
        <f t="shared" si="189"/>
        <v/>
      </c>
    </row>
    <row r="1159" spans="1:12" x14ac:dyDescent="0.3">
      <c r="A1159" s="21" t="str">
        <f t="shared" si="180"/>
        <v/>
      </c>
      <c r="B1159" s="21" t="str">
        <f t="shared" si="181"/>
        <v/>
      </c>
      <c r="C1159" s="35" t="str">
        <f t="shared" si="182"/>
        <v/>
      </c>
      <c r="D1159" s="21" t="str">
        <f>IF($A1159="","",IF(COUNTIF(KEVList,$A1159)&gt;0,"Y",IF(ISNUMBER(MATCH(UPPER(IFERROR(INDEX(ImpData,ROW()-1,MATCH(Map_KEV,ImpHdr,0))&amp;"","")),{"Y","YES","TRUE","1"},0)),"Y","N")))</f>
        <v/>
      </c>
      <c r="E1159" s="21" t="str">
        <f>IF($A1159="","",IF(ISNUMBER(MATCH(UPPER(IFERROR(INDEX(ImpData,ROW()-1,MATCH(Map_Expl,ImpHdr,0))&amp;"","")),{"Y","YES","TRUE","1"},0)),"Y","N"))</f>
        <v/>
      </c>
      <c r="F1159" s="21" t="str">
        <f t="shared" si="183"/>
        <v/>
      </c>
      <c r="G1159" s="21" t="str">
        <f t="shared" si="184"/>
        <v/>
      </c>
      <c r="H1159" s="21" t="str">
        <f t="shared" si="185"/>
        <v/>
      </c>
      <c r="I1159" s="25" t="str">
        <f t="shared" si="186"/>
        <v/>
      </c>
      <c r="J1159" s="25" t="str">
        <f t="shared" si="187"/>
        <v/>
      </c>
      <c r="K1159" s="21" t="str">
        <f t="shared" si="188"/>
        <v/>
      </c>
      <c r="L1159" s="36" t="str">
        <f t="shared" si="189"/>
        <v/>
      </c>
    </row>
    <row r="1160" spans="1:12" x14ac:dyDescent="0.3">
      <c r="A1160" s="21" t="str">
        <f t="shared" si="180"/>
        <v/>
      </c>
      <c r="B1160" s="21" t="str">
        <f t="shared" si="181"/>
        <v/>
      </c>
      <c r="C1160" s="35" t="str">
        <f t="shared" si="182"/>
        <v/>
      </c>
      <c r="D1160" s="21" t="str">
        <f>IF($A1160="","",IF(COUNTIF(KEVList,$A1160)&gt;0,"Y",IF(ISNUMBER(MATCH(UPPER(IFERROR(INDEX(ImpData,ROW()-1,MATCH(Map_KEV,ImpHdr,0))&amp;"","")),{"Y","YES","TRUE","1"},0)),"Y","N")))</f>
        <v/>
      </c>
      <c r="E1160" s="21" t="str">
        <f>IF($A1160="","",IF(ISNUMBER(MATCH(UPPER(IFERROR(INDEX(ImpData,ROW()-1,MATCH(Map_Expl,ImpHdr,0))&amp;"","")),{"Y","YES","TRUE","1"},0)),"Y","N"))</f>
        <v/>
      </c>
      <c r="F1160" s="21" t="str">
        <f t="shared" si="183"/>
        <v/>
      </c>
      <c r="G1160" s="21" t="str">
        <f t="shared" si="184"/>
        <v/>
      </c>
      <c r="H1160" s="21" t="str">
        <f t="shared" si="185"/>
        <v/>
      </c>
      <c r="I1160" s="25" t="str">
        <f t="shared" si="186"/>
        <v/>
      </c>
      <c r="J1160" s="25" t="str">
        <f t="shared" si="187"/>
        <v/>
      </c>
      <c r="K1160" s="21" t="str">
        <f t="shared" si="188"/>
        <v/>
      </c>
      <c r="L1160" s="36" t="str">
        <f t="shared" si="189"/>
        <v/>
      </c>
    </row>
    <row r="1161" spans="1:12" x14ac:dyDescent="0.3">
      <c r="A1161" s="21" t="str">
        <f t="shared" si="180"/>
        <v/>
      </c>
      <c r="B1161" s="21" t="str">
        <f t="shared" si="181"/>
        <v/>
      </c>
      <c r="C1161" s="35" t="str">
        <f t="shared" si="182"/>
        <v/>
      </c>
      <c r="D1161" s="21" t="str">
        <f>IF($A1161="","",IF(COUNTIF(KEVList,$A1161)&gt;0,"Y",IF(ISNUMBER(MATCH(UPPER(IFERROR(INDEX(ImpData,ROW()-1,MATCH(Map_KEV,ImpHdr,0))&amp;"","")),{"Y","YES","TRUE","1"},0)),"Y","N")))</f>
        <v/>
      </c>
      <c r="E1161" s="21" t="str">
        <f>IF($A1161="","",IF(ISNUMBER(MATCH(UPPER(IFERROR(INDEX(ImpData,ROW()-1,MATCH(Map_Expl,ImpHdr,0))&amp;"","")),{"Y","YES","TRUE","1"},0)),"Y","N"))</f>
        <v/>
      </c>
      <c r="F1161" s="21" t="str">
        <f t="shared" si="183"/>
        <v/>
      </c>
      <c r="G1161" s="21" t="str">
        <f t="shared" si="184"/>
        <v/>
      </c>
      <c r="H1161" s="21" t="str">
        <f t="shared" si="185"/>
        <v/>
      </c>
      <c r="I1161" s="25" t="str">
        <f t="shared" si="186"/>
        <v/>
      </c>
      <c r="J1161" s="25" t="str">
        <f t="shared" si="187"/>
        <v/>
      </c>
      <c r="K1161" s="21" t="str">
        <f t="shared" si="188"/>
        <v/>
      </c>
      <c r="L1161" s="36" t="str">
        <f t="shared" si="189"/>
        <v/>
      </c>
    </row>
    <row r="1162" spans="1:12" x14ac:dyDescent="0.3">
      <c r="A1162" s="21" t="str">
        <f t="shared" si="180"/>
        <v/>
      </c>
      <c r="B1162" s="21" t="str">
        <f t="shared" si="181"/>
        <v/>
      </c>
      <c r="C1162" s="35" t="str">
        <f t="shared" si="182"/>
        <v/>
      </c>
      <c r="D1162" s="21" t="str">
        <f>IF($A1162="","",IF(COUNTIF(KEVList,$A1162)&gt;0,"Y",IF(ISNUMBER(MATCH(UPPER(IFERROR(INDEX(ImpData,ROW()-1,MATCH(Map_KEV,ImpHdr,0))&amp;"","")),{"Y","YES","TRUE","1"},0)),"Y","N")))</f>
        <v/>
      </c>
      <c r="E1162" s="21" t="str">
        <f>IF($A1162="","",IF(ISNUMBER(MATCH(UPPER(IFERROR(INDEX(ImpData,ROW()-1,MATCH(Map_Expl,ImpHdr,0))&amp;"","")),{"Y","YES","TRUE","1"},0)),"Y","N"))</f>
        <v/>
      </c>
      <c r="F1162" s="21" t="str">
        <f t="shared" si="183"/>
        <v/>
      </c>
      <c r="G1162" s="21" t="str">
        <f t="shared" si="184"/>
        <v/>
      </c>
      <c r="H1162" s="21" t="str">
        <f t="shared" si="185"/>
        <v/>
      </c>
      <c r="I1162" s="25" t="str">
        <f t="shared" si="186"/>
        <v/>
      </c>
      <c r="J1162" s="25" t="str">
        <f t="shared" si="187"/>
        <v/>
      </c>
      <c r="K1162" s="21" t="str">
        <f t="shared" si="188"/>
        <v/>
      </c>
      <c r="L1162" s="36" t="str">
        <f t="shared" si="189"/>
        <v/>
      </c>
    </row>
    <row r="1163" spans="1:12" x14ac:dyDescent="0.3">
      <c r="A1163" s="21" t="str">
        <f t="shared" si="180"/>
        <v/>
      </c>
      <c r="B1163" s="21" t="str">
        <f t="shared" si="181"/>
        <v/>
      </c>
      <c r="C1163" s="35" t="str">
        <f t="shared" si="182"/>
        <v/>
      </c>
      <c r="D1163" s="21" t="str">
        <f>IF($A1163="","",IF(COUNTIF(KEVList,$A1163)&gt;0,"Y",IF(ISNUMBER(MATCH(UPPER(IFERROR(INDEX(ImpData,ROW()-1,MATCH(Map_KEV,ImpHdr,0))&amp;"","")),{"Y","YES","TRUE","1"},0)),"Y","N")))</f>
        <v/>
      </c>
      <c r="E1163" s="21" t="str">
        <f>IF($A1163="","",IF(ISNUMBER(MATCH(UPPER(IFERROR(INDEX(ImpData,ROW()-1,MATCH(Map_Expl,ImpHdr,0))&amp;"","")),{"Y","YES","TRUE","1"},0)),"Y","N"))</f>
        <v/>
      </c>
      <c r="F1163" s="21" t="str">
        <f t="shared" si="183"/>
        <v/>
      </c>
      <c r="G1163" s="21" t="str">
        <f t="shared" si="184"/>
        <v/>
      </c>
      <c r="H1163" s="21" t="str">
        <f t="shared" si="185"/>
        <v/>
      </c>
      <c r="I1163" s="25" t="str">
        <f t="shared" si="186"/>
        <v/>
      </c>
      <c r="J1163" s="25" t="str">
        <f t="shared" si="187"/>
        <v/>
      </c>
      <c r="K1163" s="21" t="str">
        <f t="shared" si="188"/>
        <v/>
      </c>
      <c r="L1163" s="36" t="str">
        <f t="shared" si="189"/>
        <v/>
      </c>
    </row>
    <row r="1164" spans="1:12" x14ac:dyDescent="0.3">
      <c r="A1164" s="21" t="str">
        <f t="shared" si="180"/>
        <v/>
      </c>
      <c r="B1164" s="21" t="str">
        <f t="shared" si="181"/>
        <v/>
      </c>
      <c r="C1164" s="35" t="str">
        <f t="shared" si="182"/>
        <v/>
      </c>
      <c r="D1164" s="21" t="str">
        <f>IF($A1164="","",IF(COUNTIF(KEVList,$A1164)&gt;0,"Y",IF(ISNUMBER(MATCH(UPPER(IFERROR(INDEX(ImpData,ROW()-1,MATCH(Map_KEV,ImpHdr,0))&amp;"","")),{"Y","YES","TRUE","1"},0)),"Y","N")))</f>
        <v/>
      </c>
      <c r="E1164" s="21" t="str">
        <f>IF($A1164="","",IF(ISNUMBER(MATCH(UPPER(IFERROR(INDEX(ImpData,ROW()-1,MATCH(Map_Expl,ImpHdr,0))&amp;"","")),{"Y","YES","TRUE","1"},0)),"Y","N"))</f>
        <v/>
      </c>
      <c r="F1164" s="21" t="str">
        <f t="shared" si="183"/>
        <v/>
      </c>
      <c r="G1164" s="21" t="str">
        <f t="shared" si="184"/>
        <v/>
      </c>
      <c r="H1164" s="21" t="str">
        <f t="shared" si="185"/>
        <v/>
      </c>
      <c r="I1164" s="25" t="str">
        <f t="shared" si="186"/>
        <v/>
      </c>
      <c r="J1164" s="25" t="str">
        <f t="shared" si="187"/>
        <v/>
      </c>
      <c r="K1164" s="21" t="str">
        <f t="shared" si="188"/>
        <v/>
      </c>
      <c r="L1164" s="36" t="str">
        <f t="shared" si="189"/>
        <v/>
      </c>
    </row>
    <row r="1165" spans="1:12" x14ac:dyDescent="0.3">
      <c r="A1165" s="21" t="str">
        <f t="shared" si="180"/>
        <v/>
      </c>
      <c r="B1165" s="21" t="str">
        <f t="shared" si="181"/>
        <v/>
      </c>
      <c r="C1165" s="35" t="str">
        <f t="shared" si="182"/>
        <v/>
      </c>
      <c r="D1165" s="21" t="str">
        <f>IF($A1165="","",IF(COUNTIF(KEVList,$A1165)&gt;0,"Y",IF(ISNUMBER(MATCH(UPPER(IFERROR(INDEX(ImpData,ROW()-1,MATCH(Map_KEV,ImpHdr,0))&amp;"","")),{"Y","YES","TRUE","1"},0)),"Y","N")))</f>
        <v/>
      </c>
      <c r="E1165" s="21" t="str">
        <f>IF($A1165="","",IF(ISNUMBER(MATCH(UPPER(IFERROR(INDEX(ImpData,ROW()-1,MATCH(Map_Expl,ImpHdr,0))&amp;"","")),{"Y","YES","TRUE","1"},0)),"Y","N"))</f>
        <v/>
      </c>
      <c r="F1165" s="21" t="str">
        <f t="shared" si="183"/>
        <v/>
      </c>
      <c r="G1165" s="21" t="str">
        <f t="shared" si="184"/>
        <v/>
      </c>
      <c r="H1165" s="21" t="str">
        <f t="shared" si="185"/>
        <v/>
      </c>
      <c r="I1165" s="25" t="str">
        <f t="shared" si="186"/>
        <v/>
      </c>
      <c r="J1165" s="25" t="str">
        <f t="shared" si="187"/>
        <v/>
      </c>
      <c r="K1165" s="21" t="str">
        <f t="shared" si="188"/>
        <v/>
      </c>
      <c r="L1165" s="36" t="str">
        <f t="shared" si="189"/>
        <v/>
      </c>
    </row>
    <row r="1166" spans="1:12" x14ac:dyDescent="0.3">
      <c r="A1166" s="21" t="str">
        <f t="shared" si="180"/>
        <v/>
      </c>
      <c r="B1166" s="21" t="str">
        <f t="shared" si="181"/>
        <v/>
      </c>
      <c r="C1166" s="35" t="str">
        <f t="shared" si="182"/>
        <v/>
      </c>
      <c r="D1166" s="21" t="str">
        <f>IF($A1166="","",IF(COUNTIF(KEVList,$A1166)&gt;0,"Y",IF(ISNUMBER(MATCH(UPPER(IFERROR(INDEX(ImpData,ROW()-1,MATCH(Map_KEV,ImpHdr,0))&amp;"","")),{"Y","YES","TRUE","1"},0)),"Y","N")))</f>
        <v/>
      </c>
      <c r="E1166" s="21" t="str">
        <f>IF($A1166="","",IF(ISNUMBER(MATCH(UPPER(IFERROR(INDEX(ImpData,ROW()-1,MATCH(Map_Expl,ImpHdr,0))&amp;"","")),{"Y","YES","TRUE","1"},0)),"Y","N"))</f>
        <v/>
      </c>
      <c r="F1166" s="21" t="str">
        <f t="shared" si="183"/>
        <v/>
      </c>
      <c r="G1166" s="21" t="str">
        <f t="shared" si="184"/>
        <v/>
      </c>
      <c r="H1166" s="21" t="str">
        <f t="shared" si="185"/>
        <v/>
      </c>
      <c r="I1166" s="25" t="str">
        <f t="shared" si="186"/>
        <v/>
      </c>
      <c r="J1166" s="25" t="str">
        <f t="shared" si="187"/>
        <v/>
      </c>
      <c r="K1166" s="21" t="str">
        <f t="shared" si="188"/>
        <v/>
      </c>
      <c r="L1166" s="36" t="str">
        <f t="shared" si="189"/>
        <v/>
      </c>
    </row>
    <row r="1167" spans="1:12" x14ac:dyDescent="0.3">
      <c r="A1167" s="21" t="str">
        <f t="shared" si="180"/>
        <v/>
      </c>
      <c r="B1167" s="21" t="str">
        <f t="shared" si="181"/>
        <v/>
      </c>
      <c r="C1167" s="35" t="str">
        <f t="shared" si="182"/>
        <v/>
      </c>
      <c r="D1167" s="21" t="str">
        <f>IF($A1167="","",IF(COUNTIF(KEVList,$A1167)&gt;0,"Y",IF(ISNUMBER(MATCH(UPPER(IFERROR(INDEX(ImpData,ROW()-1,MATCH(Map_KEV,ImpHdr,0))&amp;"","")),{"Y","YES","TRUE","1"},0)),"Y","N")))</f>
        <v/>
      </c>
      <c r="E1167" s="21" t="str">
        <f>IF($A1167="","",IF(ISNUMBER(MATCH(UPPER(IFERROR(INDEX(ImpData,ROW()-1,MATCH(Map_Expl,ImpHdr,0))&amp;"","")),{"Y","YES","TRUE","1"},0)),"Y","N"))</f>
        <v/>
      </c>
      <c r="F1167" s="21" t="str">
        <f t="shared" si="183"/>
        <v/>
      </c>
      <c r="G1167" s="21" t="str">
        <f t="shared" si="184"/>
        <v/>
      </c>
      <c r="H1167" s="21" t="str">
        <f t="shared" si="185"/>
        <v/>
      </c>
      <c r="I1167" s="25" t="str">
        <f t="shared" si="186"/>
        <v/>
      </c>
      <c r="J1167" s="25" t="str">
        <f t="shared" si="187"/>
        <v/>
      </c>
      <c r="K1167" s="21" t="str">
        <f t="shared" si="188"/>
        <v/>
      </c>
      <c r="L1167" s="36" t="str">
        <f t="shared" si="189"/>
        <v/>
      </c>
    </row>
    <row r="1168" spans="1:12" x14ac:dyDescent="0.3">
      <c r="A1168" s="21" t="str">
        <f t="shared" si="180"/>
        <v/>
      </c>
      <c r="B1168" s="21" t="str">
        <f t="shared" si="181"/>
        <v/>
      </c>
      <c r="C1168" s="35" t="str">
        <f t="shared" si="182"/>
        <v/>
      </c>
      <c r="D1168" s="21" t="str">
        <f>IF($A1168="","",IF(COUNTIF(KEVList,$A1168)&gt;0,"Y",IF(ISNUMBER(MATCH(UPPER(IFERROR(INDEX(ImpData,ROW()-1,MATCH(Map_KEV,ImpHdr,0))&amp;"","")),{"Y","YES","TRUE","1"},0)),"Y","N")))</f>
        <v/>
      </c>
      <c r="E1168" s="21" t="str">
        <f>IF($A1168="","",IF(ISNUMBER(MATCH(UPPER(IFERROR(INDEX(ImpData,ROW()-1,MATCH(Map_Expl,ImpHdr,0))&amp;"","")),{"Y","YES","TRUE","1"},0)),"Y","N"))</f>
        <v/>
      </c>
      <c r="F1168" s="21" t="str">
        <f t="shared" si="183"/>
        <v/>
      </c>
      <c r="G1168" s="21" t="str">
        <f t="shared" si="184"/>
        <v/>
      </c>
      <c r="H1168" s="21" t="str">
        <f t="shared" si="185"/>
        <v/>
      </c>
      <c r="I1168" s="25" t="str">
        <f t="shared" si="186"/>
        <v/>
      </c>
      <c r="J1168" s="25" t="str">
        <f t="shared" si="187"/>
        <v/>
      </c>
      <c r="K1168" s="21" t="str">
        <f t="shared" si="188"/>
        <v/>
      </c>
      <c r="L1168" s="36" t="str">
        <f t="shared" si="189"/>
        <v/>
      </c>
    </row>
    <row r="1169" spans="1:12" x14ac:dyDescent="0.3">
      <c r="A1169" s="21" t="str">
        <f t="shared" si="180"/>
        <v/>
      </c>
      <c r="B1169" s="21" t="str">
        <f t="shared" si="181"/>
        <v/>
      </c>
      <c r="C1169" s="35" t="str">
        <f t="shared" si="182"/>
        <v/>
      </c>
      <c r="D1169" s="21" t="str">
        <f>IF($A1169="","",IF(COUNTIF(KEVList,$A1169)&gt;0,"Y",IF(ISNUMBER(MATCH(UPPER(IFERROR(INDEX(ImpData,ROW()-1,MATCH(Map_KEV,ImpHdr,0))&amp;"","")),{"Y","YES","TRUE","1"},0)),"Y","N")))</f>
        <v/>
      </c>
      <c r="E1169" s="21" t="str">
        <f>IF($A1169="","",IF(ISNUMBER(MATCH(UPPER(IFERROR(INDEX(ImpData,ROW()-1,MATCH(Map_Expl,ImpHdr,0))&amp;"","")),{"Y","YES","TRUE","1"},0)),"Y","N"))</f>
        <v/>
      </c>
      <c r="F1169" s="21" t="str">
        <f t="shared" si="183"/>
        <v/>
      </c>
      <c r="G1169" s="21" t="str">
        <f t="shared" si="184"/>
        <v/>
      </c>
      <c r="H1169" s="21" t="str">
        <f t="shared" si="185"/>
        <v/>
      </c>
      <c r="I1169" s="25" t="str">
        <f t="shared" si="186"/>
        <v/>
      </c>
      <c r="J1169" s="25" t="str">
        <f t="shared" si="187"/>
        <v/>
      </c>
      <c r="K1169" s="21" t="str">
        <f t="shared" si="188"/>
        <v/>
      </c>
      <c r="L1169" s="36" t="str">
        <f t="shared" si="189"/>
        <v/>
      </c>
    </row>
    <row r="1170" spans="1:12" x14ac:dyDescent="0.3">
      <c r="A1170" s="21" t="str">
        <f t="shared" si="180"/>
        <v/>
      </c>
      <c r="B1170" s="21" t="str">
        <f t="shared" si="181"/>
        <v/>
      </c>
      <c r="C1170" s="35" t="str">
        <f t="shared" si="182"/>
        <v/>
      </c>
      <c r="D1170" s="21" t="str">
        <f>IF($A1170="","",IF(COUNTIF(KEVList,$A1170)&gt;0,"Y",IF(ISNUMBER(MATCH(UPPER(IFERROR(INDEX(ImpData,ROW()-1,MATCH(Map_KEV,ImpHdr,0))&amp;"","")),{"Y","YES","TRUE","1"},0)),"Y","N")))</f>
        <v/>
      </c>
      <c r="E1170" s="21" t="str">
        <f>IF($A1170="","",IF(ISNUMBER(MATCH(UPPER(IFERROR(INDEX(ImpData,ROW()-1,MATCH(Map_Expl,ImpHdr,0))&amp;"","")),{"Y","YES","TRUE","1"},0)),"Y","N"))</f>
        <v/>
      </c>
      <c r="F1170" s="21" t="str">
        <f t="shared" si="183"/>
        <v/>
      </c>
      <c r="G1170" s="21" t="str">
        <f t="shared" si="184"/>
        <v/>
      </c>
      <c r="H1170" s="21" t="str">
        <f t="shared" si="185"/>
        <v/>
      </c>
      <c r="I1170" s="25" t="str">
        <f t="shared" si="186"/>
        <v/>
      </c>
      <c r="J1170" s="25" t="str">
        <f t="shared" si="187"/>
        <v/>
      </c>
      <c r="K1170" s="21" t="str">
        <f t="shared" si="188"/>
        <v/>
      </c>
      <c r="L1170" s="36" t="str">
        <f t="shared" si="189"/>
        <v/>
      </c>
    </row>
    <row r="1171" spans="1:12" x14ac:dyDescent="0.3">
      <c r="A1171" s="21" t="str">
        <f t="shared" si="180"/>
        <v/>
      </c>
      <c r="B1171" s="21" t="str">
        <f t="shared" si="181"/>
        <v/>
      </c>
      <c r="C1171" s="35" t="str">
        <f t="shared" si="182"/>
        <v/>
      </c>
      <c r="D1171" s="21" t="str">
        <f>IF($A1171="","",IF(COUNTIF(KEVList,$A1171)&gt;0,"Y",IF(ISNUMBER(MATCH(UPPER(IFERROR(INDEX(ImpData,ROW()-1,MATCH(Map_KEV,ImpHdr,0))&amp;"","")),{"Y","YES","TRUE","1"},0)),"Y","N")))</f>
        <v/>
      </c>
      <c r="E1171" s="21" t="str">
        <f>IF($A1171="","",IF(ISNUMBER(MATCH(UPPER(IFERROR(INDEX(ImpData,ROW()-1,MATCH(Map_Expl,ImpHdr,0))&amp;"","")),{"Y","YES","TRUE","1"},0)),"Y","N"))</f>
        <v/>
      </c>
      <c r="F1171" s="21" t="str">
        <f t="shared" si="183"/>
        <v/>
      </c>
      <c r="G1171" s="21" t="str">
        <f t="shared" si="184"/>
        <v/>
      </c>
      <c r="H1171" s="21" t="str">
        <f t="shared" si="185"/>
        <v/>
      </c>
      <c r="I1171" s="25" t="str">
        <f t="shared" si="186"/>
        <v/>
      </c>
      <c r="J1171" s="25" t="str">
        <f t="shared" si="187"/>
        <v/>
      </c>
      <c r="K1171" s="21" t="str">
        <f t="shared" si="188"/>
        <v/>
      </c>
      <c r="L1171" s="36" t="str">
        <f t="shared" si="189"/>
        <v/>
      </c>
    </row>
    <row r="1172" spans="1:12" x14ac:dyDescent="0.3">
      <c r="A1172" s="21" t="str">
        <f t="shared" si="180"/>
        <v/>
      </c>
      <c r="B1172" s="21" t="str">
        <f t="shared" si="181"/>
        <v/>
      </c>
      <c r="C1172" s="35" t="str">
        <f t="shared" si="182"/>
        <v/>
      </c>
      <c r="D1172" s="21" t="str">
        <f>IF($A1172="","",IF(COUNTIF(KEVList,$A1172)&gt;0,"Y",IF(ISNUMBER(MATCH(UPPER(IFERROR(INDEX(ImpData,ROW()-1,MATCH(Map_KEV,ImpHdr,0))&amp;"","")),{"Y","YES","TRUE","1"},0)),"Y","N")))</f>
        <v/>
      </c>
      <c r="E1172" s="21" t="str">
        <f>IF($A1172="","",IF(ISNUMBER(MATCH(UPPER(IFERROR(INDEX(ImpData,ROW()-1,MATCH(Map_Expl,ImpHdr,0))&amp;"","")),{"Y","YES","TRUE","1"},0)),"Y","N"))</f>
        <v/>
      </c>
      <c r="F1172" s="21" t="str">
        <f t="shared" si="183"/>
        <v/>
      </c>
      <c r="G1172" s="21" t="str">
        <f t="shared" si="184"/>
        <v/>
      </c>
      <c r="H1172" s="21" t="str">
        <f t="shared" si="185"/>
        <v/>
      </c>
      <c r="I1172" s="25" t="str">
        <f t="shared" si="186"/>
        <v/>
      </c>
      <c r="J1172" s="25" t="str">
        <f t="shared" si="187"/>
        <v/>
      </c>
      <c r="K1172" s="21" t="str">
        <f t="shared" si="188"/>
        <v/>
      </c>
      <c r="L1172" s="36" t="str">
        <f t="shared" si="189"/>
        <v/>
      </c>
    </row>
    <row r="1173" spans="1:12" x14ac:dyDescent="0.3">
      <c r="A1173" s="21" t="str">
        <f t="shared" si="180"/>
        <v/>
      </c>
      <c r="B1173" s="21" t="str">
        <f t="shared" si="181"/>
        <v/>
      </c>
      <c r="C1173" s="35" t="str">
        <f t="shared" si="182"/>
        <v/>
      </c>
      <c r="D1173" s="21" t="str">
        <f>IF($A1173="","",IF(COUNTIF(KEVList,$A1173)&gt;0,"Y",IF(ISNUMBER(MATCH(UPPER(IFERROR(INDEX(ImpData,ROW()-1,MATCH(Map_KEV,ImpHdr,0))&amp;"","")),{"Y","YES","TRUE","1"},0)),"Y","N")))</f>
        <v/>
      </c>
      <c r="E1173" s="21" t="str">
        <f>IF($A1173="","",IF(ISNUMBER(MATCH(UPPER(IFERROR(INDEX(ImpData,ROW()-1,MATCH(Map_Expl,ImpHdr,0))&amp;"","")),{"Y","YES","TRUE","1"},0)),"Y","N"))</f>
        <v/>
      </c>
      <c r="F1173" s="21" t="str">
        <f t="shared" si="183"/>
        <v/>
      </c>
      <c r="G1173" s="21" t="str">
        <f t="shared" si="184"/>
        <v/>
      </c>
      <c r="H1173" s="21" t="str">
        <f t="shared" si="185"/>
        <v/>
      </c>
      <c r="I1173" s="25" t="str">
        <f t="shared" si="186"/>
        <v/>
      </c>
      <c r="J1173" s="25" t="str">
        <f t="shared" si="187"/>
        <v/>
      </c>
      <c r="K1173" s="21" t="str">
        <f t="shared" si="188"/>
        <v/>
      </c>
      <c r="L1173" s="36" t="str">
        <f t="shared" si="189"/>
        <v/>
      </c>
    </row>
    <row r="1174" spans="1:12" x14ac:dyDescent="0.3">
      <c r="A1174" s="21" t="str">
        <f t="shared" si="180"/>
        <v/>
      </c>
      <c r="B1174" s="21" t="str">
        <f t="shared" si="181"/>
        <v/>
      </c>
      <c r="C1174" s="35" t="str">
        <f t="shared" si="182"/>
        <v/>
      </c>
      <c r="D1174" s="21" t="str">
        <f>IF($A1174="","",IF(COUNTIF(KEVList,$A1174)&gt;0,"Y",IF(ISNUMBER(MATCH(UPPER(IFERROR(INDEX(ImpData,ROW()-1,MATCH(Map_KEV,ImpHdr,0))&amp;"","")),{"Y","YES","TRUE","1"},0)),"Y","N")))</f>
        <v/>
      </c>
      <c r="E1174" s="21" t="str">
        <f>IF($A1174="","",IF(ISNUMBER(MATCH(UPPER(IFERROR(INDEX(ImpData,ROW()-1,MATCH(Map_Expl,ImpHdr,0))&amp;"","")),{"Y","YES","TRUE","1"},0)),"Y","N"))</f>
        <v/>
      </c>
      <c r="F1174" s="21" t="str">
        <f t="shared" si="183"/>
        <v/>
      </c>
      <c r="G1174" s="21" t="str">
        <f t="shared" si="184"/>
        <v/>
      </c>
      <c r="H1174" s="21" t="str">
        <f t="shared" si="185"/>
        <v/>
      </c>
      <c r="I1174" s="25" t="str">
        <f t="shared" si="186"/>
        <v/>
      </c>
      <c r="J1174" s="25" t="str">
        <f t="shared" si="187"/>
        <v/>
      </c>
      <c r="K1174" s="21" t="str">
        <f t="shared" si="188"/>
        <v/>
      </c>
      <c r="L1174" s="36" t="str">
        <f t="shared" si="189"/>
        <v/>
      </c>
    </row>
    <row r="1175" spans="1:12" x14ac:dyDescent="0.3">
      <c r="A1175" s="21" t="str">
        <f t="shared" si="180"/>
        <v/>
      </c>
      <c r="B1175" s="21" t="str">
        <f t="shared" si="181"/>
        <v/>
      </c>
      <c r="C1175" s="35" t="str">
        <f t="shared" si="182"/>
        <v/>
      </c>
      <c r="D1175" s="21" t="str">
        <f>IF($A1175="","",IF(COUNTIF(KEVList,$A1175)&gt;0,"Y",IF(ISNUMBER(MATCH(UPPER(IFERROR(INDEX(ImpData,ROW()-1,MATCH(Map_KEV,ImpHdr,0))&amp;"","")),{"Y","YES","TRUE","1"},0)),"Y","N")))</f>
        <v/>
      </c>
      <c r="E1175" s="21" t="str">
        <f>IF($A1175="","",IF(ISNUMBER(MATCH(UPPER(IFERROR(INDEX(ImpData,ROW()-1,MATCH(Map_Expl,ImpHdr,0))&amp;"","")),{"Y","YES","TRUE","1"},0)),"Y","N"))</f>
        <v/>
      </c>
      <c r="F1175" s="21" t="str">
        <f t="shared" si="183"/>
        <v/>
      </c>
      <c r="G1175" s="21" t="str">
        <f t="shared" si="184"/>
        <v/>
      </c>
      <c r="H1175" s="21" t="str">
        <f t="shared" si="185"/>
        <v/>
      </c>
      <c r="I1175" s="25" t="str">
        <f t="shared" si="186"/>
        <v/>
      </c>
      <c r="J1175" s="25" t="str">
        <f t="shared" si="187"/>
        <v/>
      </c>
      <c r="K1175" s="21" t="str">
        <f t="shared" si="188"/>
        <v/>
      </c>
      <c r="L1175" s="36" t="str">
        <f t="shared" si="189"/>
        <v/>
      </c>
    </row>
    <row r="1176" spans="1:12" x14ac:dyDescent="0.3">
      <c r="A1176" s="21" t="str">
        <f t="shared" si="180"/>
        <v/>
      </c>
      <c r="B1176" s="21" t="str">
        <f t="shared" si="181"/>
        <v/>
      </c>
      <c r="C1176" s="35" t="str">
        <f t="shared" si="182"/>
        <v/>
      </c>
      <c r="D1176" s="21" t="str">
        <f>IF($A1176="","",IF(COUNTIF(KEVList,$A1176)&gt;0,"Y",IF(ISNUMBER(MATCH(UPPER(IFERROR(INDEX(ImpData,ROW()-1,MATCH(Map_KEV,ImpHdr,0))&amp;"","")),{"Y","YES","TRUE","1"},0)),"Y","N")))</f>
        <v/>
      </c>
      <c r="E1176" s="21" t="str">
        <f>IF($A1176="","",IF(ISNUMBER(MATCH(UPPER(IFERROR(INDEX(ImpData,ROW()-1,MATCH(Map_Expl,ImpHdr,0))&amp;"","")),{"Y","YES","TRUE","1"},0)),"Y","N"))</f>
        <v/>
      </c>
      <c r="F1176" s="21" t="str">
        <f t="shared" si="183"/>
        <v/>
      </c>
      <c r="G1176" s="21" t="str">
        <f t="shared" si="184"/>
        <v/>
      </c>
      <c r="H1176" s="21" t="str">
        <f t="shared" si="185"/>
        <v/>
      </c>
      <c r="I1176" s="25" t="str">
        <f t="shared" si="186"/>
        <v/>
      </c>
      <c r="J1176" s="25" t="str">
        <f t="shared" si="187"/>
        <v/>
      </c>
      <c r="K1176" s="21" t="str">
        <f t="shared" si="188"/>
        <v/>
      </c>
      <c r="L1176" s="36" t="str">
        <f t="shared" si="189"/>
        <v/>
      </c>
    </row>
    <row r="1177" spans="1:12" x14ac:dyDescent="0.3">
      <c r="A1177" s="21" t="str">
        <f t="shared" si="180"/>
        <v/>
      </c>
      <c r="B1177" s="21" t="str">
        <f t="shared" si="181"/>
        <v/>
      </c>
      <c r="C1177" s="35" t="str">
        <f t="shared" si="182"/>
        <v/>
      </c>
      <c r="D1177" s="21" t="str">
        <f>IF($A1177="","",IF(COUNTIF(KEVList,$A1177)&gt;0,"Y",IF(ISNUMBER(MATCH(UPPER(IFERROR(INDEX(ImpData,ROW()-1,MATCH(Map_KEV,ImpHdr,0))&amp;"","")),{"Y","YES","TRUE","1"},0)),"Y","N")))</f>
        <v/>
      </c>
      <c r="E1177" s="21" t="str">
        <f>IF($A1177="","",IF(ISNUMBER(MATCH(UPPER(IFERROR(INDEX(ImpData,ROW()-1,MATCH(Map_Expl,ImpHdr,0))&amp;"","")),{"Y","YES","TRUE","1"},0)),"Y","N"))</f>
        <v/>
      </c>
      <c r="F1177" s="21" t="str">
        <f t="shared" si="183"/>
        <v/>
      </c>
      <c r="G1177" s="21" t="str">
        <f t="shared" si="184"/>
        <v/>
      </c>
      <c r="H1177" s="21" t="str">
        <f t="shared" si="185"/>
        <v/>
      </c>
      <c r="I1177" s="25" t="str">
        <f t="shared" si="186"/>
        <v/>
      </c>
      <c r="J1177" s="25" t="str">
        <f t="shared" si="187"/>
        <v/>
      </c>
      <c r="K1177" s="21" t="str">
        <f t="shared" si="188"/>
        <v/>
      </c>
      <c r="L1177" s="36" t="str">
        <f t="shared" si="189"/>
        <v/>
      </c>
    </row>
    <row r="1178" spans="1:12" x14ac:dyDescent="0.3">
      <c r="A1178" s="21" t="str">
        <f t="shared" si="180"/>
        <v/>
      </c>
      <c r="B1178" s="21" t="str">
        <f t="shared" si="181"/>
        <v/>
      </c>
      <c r="C1178" s="35" t="str">
        <f t="shared" si="182"/>
        <v/>
      </c>
      <c r="D1178" s="21" t="str">
        <f>IF($A1178="","",IF(COUNTIF(KEVList,$A1178)&gt;0,"Y",IF(ISNUMBER(MATCH(UPPER(IFERROR(INDEX(ImpData,ROW()-1,MATCH(Map_KEV,ImpHdr,0))&amp;"","")),{"Y","YES","TRUE","1"},0)),"Y","N")))</f>
        <v/>
      </c>
      <c r="E1178" s="21" t="str">
        <f>IF($A1178="","",IF(ISNUMBER(MATCH(UPPER(IFERROR(INDEX(ImpData,ROW()-1,MATCH(Map_Expl,ImpHdr,0))&amp;"","")),{"Y","YES","TRUE","1"},0)),"Y","N"))</f>
        <v/>
      </c>
      <c r="F1178" s="21" t="str">
        <f t="shared" si="183"/>
        <v/>
      </c>
      <c r="G1178" s="21" t="str">
        <f t="shared" si="184"/>
        <v/>
      </c>
      <c r="H1178" s="21" t="str">
        <f t="shared" si="185"/>
        <v/>
      </c>
      <c r="I1178" s="25" t="str">
        <f t="shared" si="186"/>
        <v/>
      </c>
      <c r="J1178" s="25" t="str">
        <f t="shared" si="187"/>
        <v/>
      </c>
      <c r="K1178" s="21" t="str">
        <f t="shared" si="188"/>
        <v/>
      </c>
      <c r="L1178" s="36" t="str">
        <f t="shared" si="189"/>
        <v/>
      </c>
    </row>
    <row r="1179" spans="1:12" x14ac:dyDescent="0.3">
      <c r="A1179" s="21" t="str">
        <f t="shared" si="180"/>
        <v/>
      </c>
      <c r="B1179" s="21" t="str">
        <f t="shared" si="181"/>
        <v/>
      </c>
      <c r="C1179" s="35" t="str">
        <f t="shared" si="182"/>
        <v/>
      </c>
      <c r="D1179" s="21" t="str">
        <f>IF($A1179="","",IF(COUNTIF(KEVList,$A1179)&gt;0,"Y",IF(ISNUMBER(MATCH(UPPER(IFERROR(INDEX(ImpData,ROW()-1,MATCH(Map_KEV,ImpHdr,0))&amp;"","")),{"Y","YES","TRUE","1"},0)),"Y","N")))</f>
        <v/>
      </c>
      <c r="E1179" s="21" t="str">
        <f>IF($A1179="","",IF(ISNUMBER(MATCH(UPPER(IFERROR(INDEX(ImpData,ROW()-1,MATCH(Map_Expl,ImpHdr,0))&amp;"","")),{"Y","YES","TRUE","1"},0)),"Y","N"))</f>
        <v/>
      </c>
      <c r="F1179" s="21" t="str">
        <f t="shared" si="183"/>
        <v/>
      </c>
      <c r="G1179" s="21" t="str">
        <f t="shared" si="184"/>
        <v/>
      </c>
      <c r="H1179" s="21" t="str">
        <f t="shared" si="185"/>
        <v/>
      </c>
      <c r="I1179" s="25" t="str">
        <f t="shared" si="186"/>
        <v/>
      </c>
      <c r="J1179" s="25" t="str">
        <f t="shared" si="187"/>
        <v/>
      </c>
      <c r="K1179" s="21" t="str">
        <f t="shared" si="188"/>
        <v/>
      </c>
      <c r="L1179" s="36" t="str">
        <f t="shared" si="189"/>
        <v/>
      </c>
    </row>
    <row r="1180" spans="1:12" x14ac:dyDescent="0.3">
      <c r="A1180" s="21" t="str">
        <f t="shared" si="180"/>
        <v/>
      </c>
      <c r="B1180" s="21" t="str">
        <f t="shared" si="181"/>
        <v/>
      </c>
      <c r="C1180" s="35" t="str">
        <f t="shared" si="182"/>
        <v/>
      </c>
      <c r="D1180" s="21" t="str">
        <f>IF($A1180="","",IF(COUNTIF(KEVList,$A1180)&gt;0,"Y",IF(ISNUMBER(MATCH(UPPER(IFERROR(INDEX(ImpData,ROW()-1,MATCH(Map_KEV,ImpHdr,0))&amp;"","")),{"Y","YES","TRUE","1"},0)),"Y","N")))</f>
        <v/>
      </c>
      <c r="E1180" s="21" t="str">
        <f>IF($A1180="","",IF(ISNUMBER(MATCH(UPPER(IFERROR(INDEX(ImpData,ROW()-1,MATCH(Map_Expl,ImpHdr,0))&amp;"","")),{"Y","YES","TRUE","1"},0)),"Y","N"))</f>
        <v/>
      </c>
      <c r="F1180" s="21" t="str">
        <f t="shared" si="183"/>
        <v/>
      </c>
      <c r="G1180" s="21" t="str">
        <f t="shared" si="184"/>
        <v/>
      </c>
      <c r="H1180" s="21" t="str">
        <f t="shared" si="185"/>
        <v/>
      </c>
      <c r="I1180" s="25" t="str">
        <f t="shared" si="186"/>
        <v/>
      </c>
      <c r="J1180" s="25" t="str">
        <f t="shared" si="187"/>
        <v/>
      </c>
      <c r="K1180" s="21" t="str">
        <f t="shared" si="188"/>
        <v/>
      </c>
      <c r="L1180" s="36" t="str">
        <f t="shared" si="189"/>
        <v/>
      </c>
    </row>
    <row r="1181" spans="1:12" x14ac:dyDescent="0.3">
      <c r="A1181" s="21" t="str">
        <f t="shared" si="180"/>
        <v/>
      </c>
      <c r="B1181" s="21" t="str">
        <f t="shared" si="181"/>
        <v/>
      </c>
      <c r="C1181" s="35" t="str">
        <f t="shared" si="182"/>
        <v/>
      </c>
      <c r="D1181" s="21" t="str">
        <f>IF($A1181="","",IF(COUNTIF(KEVList,$A1181)&gt;0,"Y",IF(ISNUMBER(MATCH(UPPER(IFERROR(INDEX(ImpData,ROW()-1,MATCH(Map_KEV,ImpHdr,0))&amp;"","")),{"Y","YES","TRUE","1"},0)),"Y","N")))</f>
        <v/>
      </c>
      <c r="E1181" s="21" t="str">
        <f>IF($A1181="","",IF(ISNUMBER(MATCH(UPPER(IFERROR(INDEX(ImpData,ROW()-1,MATCH(Map_Expl,ImpHdr,0))&amp;"","")),{"Y","YES","TRUE","1"},0)),"Y","N"))</f>
        <v/>
      </c>
      <c r="F1181" s="21" t="str">
        <f t="shared" si="183"/>
        <v/>
      </c>
      <c r="G1181" s="21" t="str">
        <f t="shared" si="184"/>
        <v/>
      </c>
      <c r="H1181" s="21" t="str">
        <f t="shared" si="185"/>
        <v/>
      </c>
      <c r="I1181" s="25" t="str">
        <f t="shared" si="186"/>
        <v/>
      </c>
      <c r="J1181" s="25" t="str">
        <f t="shared" si="187"/>
        <v/>
      </c>
      <c r="K1181" s="21" t="str">
        <f t="shared" si="188"/>
        <v/>
      </c>
      <c r="L1181" s="36" t="str">
        <f t="shared" si="189"/>
        <v/>
      </c>
    </row>
    <row r="1182" spans="1:12" x14ac:dyDescent="0.3">
      <c r="A1182" s="21" t="str">
        <f t="shared" si="180"/>
        <v/>
      </c>
      <c r="B1182" s="21" t="str">
        <f t="shared" si="181"/>
        <v/>
      </c>
      <c r="C1182" s="35" t="str">
        <f t="shared" si="182"/>
        <v/>
      </c>
      <c r="D1182" s="21" t="str">
        <f>IF($A1182="","",IF(COUNTIF(KEVList,$A1182)&gt;0,"Y",IF(ISNUMBER(MATCH(UPPER(IFERROR(INDEX(ImpData,ROW()-1,MATCH(Map_KEV,ImpHdr,0))&amp;"","")),{"Y","YES","TRUE","1"},0)),"Y","N")))</f>
        <v/>
      </c>
      <c r="E1182" s="21" t="str">
        <f>IF($A1182="","",IF(ISNUMBER(MATCH(UPPER(IFERROR(INDEX(ImpData,ROW()-1,MATCH(Map_Expl,ImpHdr,0))&amp;"","")),{"Y","YES","TRUE","1"},0)),"Y","N"))</f>
        <v/>
      </c>
      <c r="F1182" s="21" t="str">
        <f t="shared" si="183"/>
        <v/>
      </c>
      <c r="G1182" s="21" t="str">
        <f t="shared" si="184"/>
        <v/>
      </c>
      <c r="H1182" s="21" t="str">
        <f t="shared" si="185"/>
        <v/>
      </c>
      <c r="I1182" s="25" t="str">
        <f t="shared" si="186"/>
        <v/>
      </c>
      <c r="J1182" s="25" t="str">
        <f t="shared" si="187"/>
        <v/>
      </c>
      <c r="K1182" s="21" t="str">
        <f t="shared" si="188"/>
        <v/>
      </c>
      <c r="L1182" s="36" t="str">
        <f t="shared" si="189"/>
        <v/>
      </c>
    </row>
    <row r="1183" spans="1:12" x14ac:dyDescent="0.3">
      <c r="A1183" s="21" t="str">
        <f t="shared" si="180"/>
        <v/>
      </c>
      <c r="B1183" s="21" t="str">
        <f t="shared" si="181"/>
        <v/>
      </c>
      <c r="C1183" s="35" t="str">
        <f t="shared" si="182"/>
        <v/>
      </c>
      <c r="D1183" s="21" t="str">
        <f>IF($A1183="","",IF(COUNTIF(KEVList,$A1183)&gt;0,"Y",IF(ISNUMBER(MATCH(UPPER(IFERROR(INDEX(ImpData,ROW()-1,MATCH(Map_KEV,ImpHdr,0))&amp;"","")),{"Y","YES","TRUE","1"},0)),"Y","N")))</f>
        <v/>
      </c>
      <c r="E1183" s="21" t="str">
        <f>IF($A1183="","",IF(ISNUMBER(MATCH(UPPER(IFERROR(INDEX(ImpData,ROW()-1,MATCH(Map_Expl,ImpHdr,0))&amp;"","")),{"Y","YES","TRUE","1"},0)),"Y","N"))</f>
        <v/>
      </c>
      <c r="F1183" s="21" t="str">
        <f t="shared" si="183"/>
        <v/>
      </c>
      <c r="G1183" s="21" t="str">
        <f t="shared" si="184"/>
        <v/>
      </c>
      <c r="H1183" s="21" t="str">
        <f t="shared" si="185"/>
        <v/>
      </c>
      <c r="I1183" s="25" t="str">
        <f t="shared" si="186"/>
        <v/>
      </c>
      <c r="J1183" s="25" t="str">
        <f t="shared" si="187"/>
        <v/>
      </c>
      <c r="K1183" s="21" t="str">
        <f t="shared" si="188"/>
        <v/>
      </c>
      <c r="L1183" s="36" t="str">
        <f t="shared" si="189"/>
        <v/>
      </c>
    </row>
    <row r="1184" spans="1:12" x14ac:dyDescent="0.3">
      <c r="A1184" s="21" t="str">
        <f t="shared" si="180"/>
        <v/>
      </c>
      <c r="B1184" s="21" t="str">
        <f t="shared" si="181"/>
        <v/>
      </c>
      <c r="C1184" s="35" t="str">
        <f t="shared" si="182"/>
        <v/>
      </c>
      <c r="D1184" s="21" t="str">
        <f>IF($A1184="","",IF(COUNTIF(KEVList,$A1184)&gt;0,"Y",IF(ISNUMBER(MATCH(UPPER(IFERROR(INDEX(ImpData,ROW()-1,MATCH(Map_KEV,ImpHdr,0))&amp;"","")),{"Y","YES","TRUE","1"},0)),"Y","N")))</f>
        <v/>
      </c>
      <c r="E1184" s="21" t="str">
        <f>IF($A1184="","",IF(ISNUMBER(MATCH(UPPER(IFERROR(INDEX(ImpData,ROW()-1,MATCH(Map_Expl,ImpHdr,0))&amp;"","")),{"Y","YES","TRUE","1"},0)),"Y","N"))</f>
        <v/>
      </c>
      <c r="F1184" s="21" t="str">
        <f t="shared" si="183"/>
        <v/>
      </c>
      <c r="G1184" s="21" t="str">
        <f t="shared" si="184"/>
        <v/>
      </c>
      <c r="H1184" s="21" t="str">
        <f t="shared" si="185"/>
        <v/>
      </c>
      <c r="I1184" s="25" t="str">
        <f t="shared" si="186"/>
        <v/>
      </c>
      <c r="J1184" s="25" t="str">
        <f t="shared" si="187"/>
        <v/>
      </c>
      <c r="K1184" s="21" t="str">
        <f t="shared" si="188"/>
        <v/>
      </c>
      <c r="L1184" s="36" t="str">
        <f t="shared" si="189"/>
        <v/>
      </c>
    </row>
    <row r="1185" spans="1:12" x14ac:dyDescent="0.3">
      <c r="A1185" s="21" t="str">
        <f t="shared" si="180"/>
        <v/>
      </c>
      <c r="B1185" s="21" t="str">
        <f t="shared" si="181"/>
        <v/>
      </c>
      <c r="C1185" s="35" t="str">
        <f t="shared" si="182"/>
        <v/>
      </c>
      <c r="D1185" s="21" t="str">
        <f>IF($A1185="","",IF(COUNTIF(KEVList,$A1185)&gt;0,"Y",IF(ISNUMBER(MATCH(UPPER(IFERROR(INDEX(ImpData,ROW()-1,MATCH(Map_KEV,ImpHdr,0))&amp;"","")),{"Y","YES","TRUE","1"},0)),"Y","N")))</f>
        <v/>
      </c>
      <c r="E1185" s="21" t="str">
        <f>IF($A1185="","",IF(ISNUMBER(MATCH(UPPER(IFERROR(INDEX(ImpData,ROW()-1,MATCH(Map_Expl,ImpHdr,0))&amp;"","")),{"Y","YES","TRUE","1"},0)),"Y","N"))</f>
        <v/>
      </c>
      <c r="F1185" s="21" t="str">
        <f t="shared" si="183"/>
        <v/>
      </c>
      <c r="G1185" s="21" t="str">
        <f t="shared" si="184"/>
        <v/>
      </c>
      <c r="H1185" s="21" t="str">
        <f t="shared" si="185"/>
        <v/>
      </c>
      <c r="I1185" s="25" t="str">
        <f t="shared" si="186"/>
        <v/>
      </c>
      <c r="J1185" s="25" t="str">
        <f t="shared" si="187"/>
        <v/>
      </c>
      <c r="K1185" s="21" t="str">
        <f t="shared" si="188"/>
        <v/>
      </c>
      <c r="L1185" s="36" t="str">
        <f t="shared" si="189"/>
        <v/>
      </c>
    </row>
    <row r="1186" spans="1:12" x14ac:dyDescent="0.3">
      <c r="A1186" s="21" t="str">
        <f t="shared" si="180"/>
        <v/>
      </c>
      <c r="B1186" s="21" t="str">
        <f t="shared" si="181"/>
        <v/>
      </c>
      <c r="C1186" s="35" t="str">
        <f t="shared" si="182"/>
        <v/>
      </c>
      <c r="D1186" s="21" t="str">
        <f>IF($A1186="","",IF(COUNTIF(KEVList,$A1186)&gt;0,"Y",IF(ISNUMBER(MATCH(UPPER(IFERROR(INDEX(ImpData,ROW()-1,MATCH(Map_KEV,ImpHdr,0))&amp;"","")),{"Y","YES","TRUE","1"},0)),"Y","N")))</f>
        <v/>
      </c>
      <c r="E1186" s="21" t="str">
        <f>IF($A1186="","",IF(ISNUMBER(MATCH(UPPER(IFERROR(INDEX(ImpData,ROW()-1,MATCH(Map_Expl,ImpHdr,0))&amp;"","")),{"Y","YES","TRUE","1"},0)),"Y","N"))</f>
        <v/>
      </c>
      <c r="F1186" s="21" t="str">
        <f t="shared" si="183"/>
        <v/>
      </c>
      <c r="G1186" s="21" t="str">
        <f t="shared" si="184"/>
        <v/>
      </c>
      <c r="H1186" s="21" t="str">
        <f t="shared" si="185"/>
        <v/>
      </c>
      <c r="I1186" s="25" t="str">
        <f t="shared" si="186"/>
        <v/>
      </c>
      <c r="J1186" s="25" t="str">
        <f t="shared" si="187"/>
        <v/>
      </c>
      <c r="K1186" s="21" t="str">
        <f t="shared" si="188"/>
        <v/>
      </c>
      <c r="L1186" s="36" t="str">
        <f t="shared" si="189"/>
        <v/>
      </c>
    </row>
    <row r="1187" spans="1:12" x14ac:dyDescent="0.3">
      <c r="A1187" s="21" t="str">
        <f t="shared" si="180"/>
        <v/>
      </c>
      <c r="B1187" s="21" t="str">
        <f t="shared" si="181"/>
        <v/>
      </c>
      <c r="C1187" s="35" t="str">
        <f t="shared" si="182"/>
        <v/>
      </c>
      <c r="D1187" s="21" t="str">
        <f>IF($A1187="","",IF(COUNTIF(KEVList,$A1187)&gt;0,"Y",IF(ISNUMBER(MATCH(UPPER(IFERROR(INDEX(ImpData,ROW()-1,MATCH(Map_KEV,ImpHdr,0))&amp;"","")),{"Y","YES","TRUE","1"},0)),"Y","N")))</f>
        <v/>
      </c>
      <c r="E1187" s="21" t="str">
        <f>IF($A1187="","",IF(ISNUMBER(MATCH(UPPER(IFERROR(INDEX(ImpData,ROW()-1,MATCH(Map_Expl,ImpHdr,0))&amp;"","")),{"Y","YES","TRUE","1"},0)),"Y","N"))</f>
        <v/>
      </c>
      <c r="F1187" s="21" t="str">
        <f t="shared" si="183"/>
        <v/>
      </c>
      <c r="G1187" s="21" t="str">
        <f t="shared" si="184"/>
        <v/>
      </c>
      <c r="H1187" s="21" t="str">
        <f t="shared" si="185"/>
        <v/>
      </c>
      <c r="I1187" s="25" t="str">
        <f t="shared" si="186"/>
        <v/>
      </c>
      <c r="J1187" s="25" t="str">
        <f t="shared" si="187"/>
        <v/>
      </c>
      <c r="K1187" s="21" t="str">
        <f t="shared" si="188"/>
        <v/>
      </c>
      <c r="L1187" s="36" t="str">
        <f t="shared" si="189"/>
        <v/>
      </c>
    </row>
    <row r="1188" spans="1:12" x14ac:dyDescent="0.3">
      <c r="A1188" s="21" t="str">
        <f t="shared" si="180"/>
        <v/>
      </c>
      <c r="B1188" s="21" t="str">
        <f t="shared" si="181"/>
        <v/>
      </c>
      <c r="C1188" s="35" t="str">
        <f t="shared" si="182"/>
        <v/>
      </c>
      <c r="D1188" s="21" t="str">
        <f>IF($A1188="","",IF(COUNTIF(KEVList,$A1188)&gt;0,"Y",IF(ISNUMBER(MATCH(UPPER(IFERROR(INDEX(ImpData,ROW()-1,MATCH(Map_KEV,ImpHdr,0))&amp;"","")),{"Y","YES","TRUE","1"},0)),"Y","N")))</f>
        <v/>
      </c>
      <c r="E1188" s="21" t="str">
        <f>IF($A1188="","",IF(ISNUMBER(MATCH(UPPER(IFERROR(INDEX(ImpData,ROW()-1,MATCH(Map_Expl,ImpHdr,0))&amp;"","")),{"Y","YES","TRUE","1"},0)),"Y","N"))</f>
        <v/>
      </c>
      <c r="F1188" s="21" t="str">
        <f t="shared" si="183"/>
        <v/>
      </c>
      <c r="G1188" s="21" t="str">
        <f t="shared" si="184"/>
        <v/>
      </c>
      <c r="H1188" s="21" t="str">
        <f t="shared" si="185"/>
        <v/>
      </c>
      <c r="I1188" s="25" t="str">
        <f t="shared" si="186"/>
        <v/>
      </c>
      <c r="J1188" s="25" t="str">
        <f t="shared" si="187"/>
        <v/>
      </c>
      <c r="K1188" s="21" t="str">
        <f t="shared" si="188"/>
        <v/>
      </c>
      <c r="L1188" s="36" t="str">
        <f t="shared" si="189"/>
        <v/>
      </c>
    </row>
    <row r="1189" spans="1:12" x14ac:dyDescent="0.3">
      <c r="A1189" s="21" t="str">
        <f t="shared" si="180"/>
        <v/>
      </c>
      <c r="B1189" s="21" t="str">
        <f t="shared" si="181"/>
        <v/>
      </c>
      <c r="C1189" s="35" t="str">
        <f t="shared" si="182"/>
        <v/>
      </c>
      <c r="D1189" s="21" t="str">
        <f>IF($A1189="","",IF(COUNTIF(KEVList,$A1189)&gt;0,"Y",IF(ISNUMBER(MATCH(UPPER(IFERROR(INDEX(ImpData,ROW()-1,MATCH(Map_KEV,ImpHdr,0))&amp;"","")),{"Y","YES","TRUE","1"},0)),"Y","N")))</f>
        <v/>
      </c>
      <c r="E1189" s="21" t="str">
        <f>IF($A1189="","",IF(ISNUMBER(MATCH(UPPER(IFERROR(INDEX(ImpData,ROW()-1,MATCH(Map_Expl,ImpHdr,0))&amp;"","")),{"Y","YES","TRUE","1"},0)),"Y","N"))</f>
        <v/>
      </c>
      <c r="F1189" s="21" t="str">
        <f t="shared" si="183"/>
        <v/>
      </c>
      <c r="G1189" s="21" t="str">
        <f t="shared" si="184"/>
        <v/>
      </c>
      <c r="H1189" s="21" t="str">
        <f t="shared" si="185"/>
        <v/>
      </c>
      <c r="I1189" s="25" t="str">
        <f t="shared" si="186"/>
        <v/>
      </c>
      <c r="J1189" s="25" t="str">
        <f t="shared" si="187"/>
        <v/>
      </c>
      <c r="K1189" s="21" t="str">
        <f t="shared" si="188"/>
        <v/>
      </c>
      <c r="L1189" s="36" t="str">
        <f t="shared" si="189"/>
        <v/>
      </c>
    </row>
    <row r="1190" spans="1:12" x14ac:dyDescent="0.3">
      <c r="A1190" s="21" t="str">
        <f t="shared" si="180"/>
        <v/>
      </c>
      <c r="B1190" s="21" t="str">
        <f t="shared" si="181"/>
        <v/>
      </c>
      <c r="C1190" s="35" t="str">
        <f t="shared" si="182"/>
        <v/>
      </c>
      <c r="D1190" s="21" t="str">
        <f>IF($A1190="","",IF(COUNTIF(KEVList,$A1190)&gt;0,"Y",IF(ISNUMBER(MATCH(UPPER(IFERROR(INDEX(ImpData,ROW()-1,MATCH(Map_KEV,ImpHdr,0))&amp;"","")),{"Y","YES","TRUE","1"},0)),"Y","N")))</f>
        <v/>
      </c>
      <c r="E1190" s="21" t="str">
        <f>IF($A1190="","",IF(ISNUMBER(MATCH(UPPER(IFERROR(INDEX(ImpData,ROW()-1,MATCH(Map_Expl,ImpHdr,0))&amp;"","")),{"Y","YES","TRUE","1"},0)),"Y","N"))</f>
        <v/>
      </c>
      <c r="F1190" s="21" t="str">
        <f t="shared" si="183"/>
        <v/>
      </c>
      <c r="G1190" s="21" t="str">
        <f t="shared" si="184"/>
        <v/>
      </c>
      <c r="H1190" s="21" t="str">
        <f t="shared" si="185"/>
        <v/>
      </c>
      <c r="I1190" s="25" t="str">
        <f t="shared" si="186"/>
        <v/>
      </c>
      <c r="J1190" s="25" t="str">
        <f t="shared" si="187"/>
        <v/>
      </c>
      <c r="K1190" s="21" t="str">
        <f t="shared" si="188"/>
        <v/>
      </c>
      <c r="L1190" s="36" t="str">
        <f t="shared" si="189"/>
        <v/>
      </c>
    </row>
    <row r="1191" spans="1:12" x14ac:dyDescent="0.3">
      <c r="A1191" s="21" t="str">
        <f t="shared" si="180"/>
        <v/>
      </c>
      <c r="B1191" s="21" t="str">
        <f t="shared" si="181"/>
        <v/>
      </c>
      <c r="C1191" s="35" t="str">
        <f t="shared" si="182"/>
        <v/>
      </c>
      <c r="D1191" s="21" t="str">
        <f>IF($A1191="","",IF(COUNTIF(KEVList,$A1191)&gt;0,"Y",IF(ISNUMBER(MATCH(UPPER(IFERROR(INDEX(ImpData,ROW()-1,MATCH(Map_KEV,ImpHdr,0))&amp;"","")),{"Y","YES","TRUE","1"},0)),"Y","N")))</f>
        <v/>
      </c>
      <c r="E1191" s="21" t="str">
        <f>IF($A1191="","",IF(ISNUMBER(MATCH(UPPER(IFERROR(INDEX(ImpData,ROW()-1,MATCH(Map_Expl,ImpHdr,0))&amp;"","")),{"Y","YES","TRUE","1"},0)),"Y","N"))</f>
        <v/>
      </c>
      <c r="F1191" s="21" t="str">
        <f t="shared" si="183"/>
        <v/>
      </c>
      <c r="G1191" s="21" t="str">
        <f t="shared" si="184"/>
        <v/>
      </c>
      <c r="H1191" s="21" t="str">
        <f t="shared" si="185"/>
        <v/>
      </c>
      <c r="I1191" s="25" t="str">
        <f t="shared" si="186"/>
        <v/>
      </c>
      <c r="J1191" s="25" t="str">
        <f t="shared" si="187"/>
        <v/>
      </c>
      <c r="K1191" s="21" t="str">
        <f t="shared" si="188"/>
        <v/>
      </c>
      <c r="L1191" s="36" t="str">
        <f t="shared" si="189"/>
        <v/>
      </c>
    </row>
    <row r="1192" spans="1:12" x14ac:dyDescent="0.3">
      <c r="A1192" s="21" t="str">
        <f t="shared" si="180"/>
        <v/>
      </c>
      <c r="B1192" s="21" t="str">
        <f t="shared" si="181"/>
        <v/>
      </c>
      <c r="C1192" s="35" t="str">
        <f t="shared" si="182"/>
        <v/>
      </c>
      <c r="D1192" s="21" t="str">
        <f>IF($A1192="","",IF(COUNTIF(KEVList,$A1192)&gt;0,"Y",IF(ISNUMBER(MATCH(UPPER(IFERROR(INDEX(ImpData,ROW()-1,MATCH(Map_KEV,ImpHdr,0))&amp;"","")),{"Y","YES","TRUE","1"},0)),"Y","N")))</f>
        <v/>
      </c>
      <c r="E1192" s="21" t="str">
        <f>IF($A1192="","",IF(ISNUMBER(MATCH(UPPER(IFERROR(INDEX(ImpData,ROW()-1,MATCH(Map_Expl,ImpHdr,0))&amp;"","")),{"Y","YES","TRUE","1"},0)),"Y","N"))</f>
        <v/>
      </c>
      <c r="F1192" s="21" t="str">
        <f t="shared" si="183"/>
        <v/>
      </c>
      <c r="G1192" s="21" t="str">
        <f t="shared" si="184"/>
        <v/>
      </c>
      <c r="H1192" s="21" t="str">
        <f t="shared" si="185"/>
        <v/>
      </c>
      <c r="I1192" s="25" t="str">
        <f t="shared" si="186"/>
        <v/>
      </c>
      <c r="J1192" s="25" t="str">
        <f t="shared" si="187"/>
        <v/>
      </c>
      <c r="K1192" s="21" t="str">
        <f t="shared" si="188"/>
        <v/>
      </c>
      <c r="L1192" s="36" t="str">
        <f t="shared" si="189"/>
        <v/>
      </c>
    </row>
    <row r="1193" spans="1:12" x14ac:dyDescent="0.3">
      <c r="A1193" s="21" t="str">
        <f t="shared" si="180"/>
        <v/>
      </c>
      <c r="B1193" s="21" t="str">
        <f t="shared" si="181"/>
        <v/>
      </c>
      <c r="C1193" s="35" t="str">
        <f t="shared" si="182"/>
        <v/>
      </c>
      <c r="D1193" s="21" t="str">
        <f>IF($A1193="","",IF(COUNTIF(KEVList,$A1193)&gt;0,"Y",IF(ISNUMBER(MATCH(UPPER(IFERROR(INDEX(ImpData,ROW()-1,MATCH(Map_KEV,ImpHdr,0))&amp;"","")),{"Y","YES","TRUE","1"},0)),"Y","N")))</f>
        <v/>
      </c>
      <c r="E1193" s="21" t="str">
        <f>IF($A1193="","",IF(ISNUMBER(MATCH(UPPER(IFERROR(INDEX(ImpData,ROW()-1,MATCH(Map_Expl,ImpHdr,0))&amp;"","")),{"Y","YES","TRUE","1"},0)),"Y","N"))</f>
        <v/>
      </c>
      <c r="F1193" s="21" t="str">
        <f t="shared" si="183"/>
        <v/>
      </c>
      <c r="G1193" s="21" t="str">
        <f t="shared" si="184"/>
        <v/>
      </c>
      <c r="H1193" s="21" t="str">
        <f t="shared" si="185"/>
        <v/>
      </c>
      <c r="I1193" s="25" t="str">
        <f t="shared" si="186"/>
        <v/>
      </c>
      <c r="J1193" s="25" t="str">
        <f t="shared" si="187"/>
        <v/>
      </c>
      <c r="K1193" s="21" t="str">
        <f t="shared" si="188"/>
        <v/>
      </c>
      <c r="L1193" s="36" t="str">
        <f t="shared" si="189"/>
        <v/>
      </c>
    </row>
    <row r="1194" spans="1:12" x14ac:dyDescent="0.3">
      <c r="A1194" s="21" t="str">
        <f t="shared" si="180"/>
        <v/>
      </c>
      <c r="B1194" s="21" t="str">
        <f t="shared" si="181"/>
        <v/>
      </c>
      <c r="C1194" s="35" t="str">
        <f t="shared" si="182"/>
        <v/>
      </c>
      <c r="D1194" s="21" t="str">
        <f>IF($A1194="","",IF(COUNTIF(KEVList,$A1194)&gt;0,"Y",IF(ISNUMBER(MATCH(UPPER(IFERROR(INDEX(ImpData,ROW()-1,MATCH(Map_KEV,ImpHdr,0))&amp;"","")),{"Y","YES","TRUE","1"},0)),"Y","N")))</f>
        <v/>
      </c>
      <c r="E1194" s="21" t="str">
        <f>IF($A1194="","",IF(ISNUMBER(MATCH(UPPER(IFERROR(INDEX(ImpData,ROW()-1,MATCH(Map_Expl,ImpHdr,0))&amp;"","")),{"Y","YES","TRUE","1"},0)),"Y","N"))</f>
        <v/>
      </c>
      <c r="F1194" s="21" t="str">
        <f t="shared" si="183"/>
        <v/>
      </c>
      <c r="G1194" s="21" t="str">
        <f t="shared" si="184"/>
        <v/>
      </c>
      <c r="H1194" s="21" t="str">
        <f t="shared" si="185"/>
        <v/>
      </c>
      <c r="I1194" s="25" t="str">
        <f t="shared" si="186"/>
        <v/>
      </c>
      <c r="J1194" s="25" t="str">
        <f t="shared" si="187"/>
        <v/>
      </c>
      <c r="K1194" s="21" t="str">
        <f t="shared" si="188"/>
        <v/>
      </c>
      <c r="L1194" s="36" t="str">
        <f t="shared" si="189"/>
        <v/>
      </c>
    </row>
    <row r="1195" spans="1:12" x14ac:dyDescent="0.3">
      <c r="A1195" s="21" t="str">
        <f t="shared" si="180"/>
        <v/>
      </c>
      <c r="B1195" s="21" t="str">
        <f t="shared" si="181"/>
        <v/>
      </c>
      <c r="C1195" s="35" t="str">
        <f t="shared" si="182"/>
        <v/>
      </c>
      <c r="D1195" s="21" t="str">
        <f>IF($A1195="","",IF(COUNTIF(KEVList,$A1195)&gt;0,"Y",IF(ISNUMBER(MATCH(UPPER(IFERROR(INDEX(ImpData,ROW()-1,MATCH(Map_KEV,ImpHdr,0))&amp;"","")),{"Y","YES","TRUE","1"},0)),"Y","N")))</f>
        <v/>
      </c>
      <c r="E1195" s="21" t="str">
        <f>IF($A1195="","",IF(ISNUMBER(MATCH(UPPER(IFERROR(INDEX(ImpData,ROW()-1,MATCH(Map_Expl,ImpHdr,0))&amp;"","")),{"Y","YES","TRUE","1"},0)),"Y","N"))</f>
        <v/>
      </c>
      <c r="F1195" s="21" t="str">
        <f t="shared" si="183"/>
        <v/>
      </c>
      <c r="G1195" s="21" t="str">
        <f t="shared" si="184"/>
        <v/>
      </c>
      <c r="H1195" s="21" t="str">
        <f t="shared" si="185"/>
        <v/>
      </c>
      <c r="I1195" s="25" t="str">
        <f t="shared" si="186"/>
        <v/>
      </c>
      <c r="J1195" s="25" t="str">
        <f t="shared" si="187"/>
        <v/>
      </c>
      <c r="K1195" s="21" t="str">
        <f t="shared" si="188"/>
        <v/>
      </c>
      <c r="L1195" s="36" t="str">
        <f t="shared" si="189"/>
        <v/>
      </c>
    </row>
    <row r="1196" spans="1:12" x14ac:dyDescent="0.3">
      <c r="A1196" s="21" t="str">
        <f t="shared" si="180"/>
        <v/>
      </c>
      <c r="B1196" s="21" t="str">
        <f t="shared" si="181"/>
        <v/>
      </c>
      <c r="C1196" s="35" t="str">
        <f t="shared" si="182"/>
        <v/>
      </c>
      <c r="D1196" s="21" t="str">
        <f>IF($A1196="","",IF(COUNTIF(KEVList,$A1196)&gt;0,"Y",IF(ISNUMBER(MATCH(UPPER(IFERROR(INDEX(ImpData,ROW()-1,MATCH(Map_KEV,ImpHdr,0))&amp;"","")),{"Y","YES","TRUE","1"},0)),"Y","N")))</f>
        <v/>
      </c>
      <c r="E1196" s="21" t="str">
        <f>IF($A1196="","",IF(ISNUMBER(MATCH(UPPER(IFERROR(INDEX(ImpData,ROW()-1,MATCH(Map_Expl,ImpHdr,0))&amp;"","")),{"Y","YES","TRUE","1"},0)),"Y","N"))</f>
        <v/>
      </c>
      <c r="F1196" s="21" t="str">
        <f t="shared" si="183"/>
        <v/>
      </c>
      <c r="G1196" s="21" t="str">
        <f t="shared" si="184"/>
        <v/>
      </c>
      <c r="H1196" s="21" t="str">
        <f t="shared" si="185"/>
        <v/>
      </c>
      <c r="I1196" s="25" t="str">
        <f t="shared" si="186"/>
        <v/>
      </c>
      <c r="J1196" s="25" t="str">
        <f t="shared" si="187"/>
        <v/>
      </c>
      <c r="K1196" s="21" t="str">
        <f t="shared" si="188"/>
        <v/>
      </c>
      <c r="L1196" s="36" t="str">
        <f t="shared" si="189"/>
        <v/>
      </c>
    </row>
    <row r="1197" spans="1:12" x14ac:dyDescent="0.3">
      <c r="A1197" s="21" t="str">
        <f t="shared" si="180"/>
        <v/>
      </c>
      <c r="B1197" s="21" t="str">
        <f t="shared" si="181"/>
        <v/>
      </c>
      <c r="C1197" s="35" t="str">
        <f t="shared" si="182"/>
        <v/>
      </c>
      <c r="D1197" s="21" t="str">
        <f>IF($A1197="","",IF(COUNTIF(KEVList,$A1197)&gt;0,"Y",IF(ISNUMBER(MATCH(UPPER(IFERROR(INDEX(ImpData,ROW()-1,MATCH(Map_KEV,ImpHdr,0))&amp;"","")),{"Y","YES","TRUE","1"},0)),"Y","N")))</f>
        <v/>
      </c>
      <c r="E1197" s="21" t="str">
        <f>IF($A1197="","",IF(ISNUMBER(MATCH(UPPER(IFERROR(INDEX(ImpData,ROW()-1,MATCH(Map_Expl,ImpHdr,0))&amp;"","")),{"Y","YES","TRUE","1"},0)),"Y","N"))</f>
        <v/>
      </c>
      <c r="F1197" s="21" t="str">
        <f t="shared" si="183"/>
        <v/>
      </c>
      <c r="G1197" s="21" t="str">
        <f t="shared" si="184"/>
        <v/>
      </c>
      <c r="H1197" s="21" t="str">
        <f t="shared" si="185"/>
        <v/>
      </c>
      <c r="I1197" s="25" t="str">
        <f t="shared" si="186"/>
        <v/>
      </c>
      <c r="J1197" s="25" t="str">
        <f t="shared" si="187"/>
        <v/>
      </c>
      <c r="K1197" s="21" t="str">
        <f t="shared" si="188"/>
        <v/>
      </c>
      <c r="L1197" s="36" t="str">
        <f t="shared" si="189"/>
        <v/>
      </c>
    </row>
    <row r="1198" spans="1:12" x14ac:dyDescent="0.3">
      <c r="A1198" s="21" t="str">
        <f t="shared" si="180"/>
        <v/>
      </c>
      <c r="B1198" s="21" t="str">
        <f t="shared" si="181"/>
        <v/>
      </c>
      <c r="C1198" s="35" t="str">
        <f t="shared" si="182"/>
        <v/>
      </c>
      <c r="D1198" s="21" t="str">
        <f>IF($A1198="","",IF(COUNTIF(KEVList,$A1198)&gt;0,"Y",IF(ISNUMBER(MATCH(UPPER(IFERROR(INDEX(ImpData,ROW()-1,MATCH(Map_KEV,ImpHdr,0))&amp;"","")),{"Y","YES","TRUE","1"},0)),"Y","N")))</f>
        <v/>
      </c>
      <c r="E1198" s="21" t="str">
        <f>IF($A1198="","",IF(ISNUMBER(MATCH(UPPER(IFERROR(INDEX(ImpData,ROW()-1,MATCH(Map_Expl,ImpHdr,0))&amp;"","")),{"Y","YES","TRUE","1"},0)),"Y","N"))</f>
        <v/>
      </c>
      <c r="F1198" s="21" t="str">
        <f t="shared" si="183"/>
        <v/>
      </c>
      <c r="G1198" s="21" t="str">
        <f t="shared" si="184"/>
        <v/>
      </c>
      <c r="H1198" s="21" t="str">
        <f t="shared" si="185"/>
        <v/>
      </c>
      <c r="I1198" s="25" t="str">
        <f t="shared" si="186"/>
        <v/>
      </c>
      <c r="J1198" s="25" t="str">
        <f t="shared" si="187"/>
        <v/>
      </c>
      <c r="K1198" s="21" t="str">
        <f t="shared" si="188"/>
        <v/>
      </c>
      <c r="L1198" s="36" t="str">
        <f t="shared" si="189"/>
        <v/>
      </c>
    </row>
    <row r="1199" spans="1:12" x14ac:dyDescent="0.3">
      <c r="A1199" s="21" t="str">
        <f t="shared" si="180"/>
        <v/>
      </c>
      <c r="B1199" s="21" t="str">
        <f t="shared" si="181"/>
        <v/>
      </c>
      <c r="C1199" s="35" t="str">
        <f t="shared" si="182"/>
        <v/>
      </c>
      <c r="D1199" s="21" t="str">
        <f>IF($A1199="","",IF(COUNTIF(KEVList,$A1199)&gt;0,"Y",IF(ISNUMBER(MATCH(UPPER(IFERROR(INDEX(ImpData,ROW()-1,MATCH(Map_KEV,ImpHdr,0))&amp;"","")),{"Y","YES","TRUE","1"},0)),"Y","N")))</f>
        <v/>
      </c>
      <c r="E1199" s="21" t="str">
        <f>IF($A1199="","",IF(ISNUMBER(MATCH(UPPER(IFERROR(INDEX(ImpData,ROW()-1,MATCH(Map_Expl,ImpHdr,0))&amp;"","")),{"Y","YES","TRUE","1"},0)),"Y","N"))</f>
        <v/>
      </c>
      <c r="F1199" s="21" t="str">
        <f t="shared" si="183"/>
        <v/>
      </c>
      <c r="G1199" s="21" t="str">
        <f t="shared" si="184"/>
        <v/>
      </c>
      <c r="H1199" s="21" t="str">
        <f t="shared" si="185"/>
        <v/>
      </c>
      <c r="I1199" s="25" t="str">
        <f t="shared" si="186"/>
        <v/>
      </c>
      <c r="J1199" s="25" t="str">
        <f t="shared" si="187"/>
        <v/>
      </c>
      <c r="K1199" s="21" t="str">
        <f t="shared" si="188"/>
        <v/>
      </c>
      <c r="L1199" s="36" t="str">
        <f t="shared" si="189"/>
        <v/>
      </c>
    </row>
    <row r="1200" spans="1:12" x14ac:dyDescent="0.3">
      <c r="A1200" s="21" t="str">
        <f t="shared" si="180"/>
        <v/>
      </c>
      <c r="B1200" s="21" t="str">
        <f t="shared" si="181"/>
        <v/>
      </c>
      <c r="C1200" s="35" t="str">
        <f t="shared" si="182"/>
        <v/>
      </c>
      <c r="D1200" s="21" t="str">
        <f>IF($A1200="","",IF(COUNTIF(KEVList,$A1200)&gt;0,"Y",IF(ISNUMBER(MATCH(UPPER(IFERROR(INDEX(ImpData,ROW()-1,MATCH(Map_KEV,ImpHdr,0))&amp;"","")),{"Y","YES","TRUE","1"},0)),"Y","N")))</f>
        <v/>
      </c>
      <c r="E1200" s="21" t="str">
        <f>IF($A1200="","",IF(ISNUMBER(MATCH(UPPER(IFERROR(INDEX(ImpData,ROW()-1,MATCH(Map_Expl,ImpHdr,0))&amp;"","")),{"Y","YES","TRUE","1"},0)),"Y","N"))</f>
        <v/>
      </c>
      <c r="F1200" s="21" t="str">
        <f t="shared" si="183"/>
        <v/>
      </c>
      <c r="G1200" s="21" t="str">
        <f t="shared" si="184"/>
        <v/>
      </c>
      <c r="H1200" s="21" t="str">
        <f t="shared" si="185"/>
        <v/>
      </c>
      <c r="I1200" s="25" t="str">
        <f t="shared" si="186"/>
        <v/>
      </c>
      <c r="J1200" s="25" t="str">
        <f t="shared" si="187"/>
        <v/>
      </c>
      <c r="K1200" s="21" t="str">
        <f t="shared" si="188"/>
        <v/>
      </c>
      <c r="L1200" s="36" t="str">
        <f t="shared" si="189"/>
        <v/>
      </c>
    </row>
    <row r="1201" spans="1:12" x14ac:dyDescent="0.3">
      <c r="A1201" s="21" t="str">
        <f t="shared" si="180"/>
        <v/>
      </c>
      <c r="B1201" s="21" t="str">
        <f t="shared" si="181"/>
        <v/>
      </c>
      <c r="C1201" s="35" t="str">
        <f t="shared" si="182"/>
        <v/>
      </c>
      <c r="D1201" s="21" t="str">
        <f>IF($A1201="","",IF(COUNTIF(KEVList,$A1201)&gt;0,"Y",IF(ISNUMBER(MATCH(UPPER(IFERROR(INDEX(ImpData,ROW()-1,MATCH(Map_KEV,ImpHdr,0))&amp;"","")),{"Y","YES","TRUE","1"},0)),"Y","N")))</f>
        <v/>
      </c>
      <c r="E1201" s="21" t="str">
        <f>IF($A1201="","",IF(ISNUMBER(MATCH(UPPER(IFERROR(INDEX(ImpData,ROW()-1,MATCH(Map_Expl,ImpHdr,0))&amp;"","")),{"Y","YES","TRUE","1"},0)),"Y","N"))</f>
        <v/>
      </c>
      <c r="F1201" s="21" t="str">
        <f t="shared" si="183"/>
        <v/>
      </c>
      <c r="G1201" s="21" t="str">
        <f t="shared" si="184"/>
        <v/>
      </c>
      <c r="H1201" s="21" t="str">
        <f t="shared" si="185"/>
        <v/>
      </c>
      <c r="I1201" s="25" t="str">
        <f t="shared" si="186"/>
        <v/>
      </c>
      <c r="J1201" s="25" t="str">
        <f t="shared" si="187"/>
        <v/>
      </c>
      <c r="K1201" s="21" t="str">
        <f t="shared" si="188"/>
        <v/>
      </c>
      <c r="L1201" s="36" t="str">
        <f t="shared" si="189"/>
        <v/>
      </c>
    </row>
    <row r="1202" spans="1:12" x14ac:dyDescent="0.3">
      <c r="A1202" s="21" t="str">
        <f t="shared" si="180"/>
        <v/>
      </c>
      <c r="B1202" s="21" t="str">
        <f t="shared" si="181"/>
        <v/>
      </c>
      <c r="C1202" s="35" t="str">
        <f t="shared" si="182"/>
        <v/>
      </c>
      <c r="D1202" s="21" t="str">
        <f>IF($A1202="","",IF(COUNTIF(KEVList,$A1202)&gt;0,"Y",IF(ISNUMBER(MATCH(UPPER(IFERROR(INDEX(ImpData,ROW()-1,MATCH(Map_KEV,ImpHdr,0))&amp;"","")),{"Y","YES","TRUE","1"},0)),"Y","N")))</f>
        <v/>
      </c>
      <c r="E1202" s="21" t="str">
        <f>IF($A1202="","",IF(ISNUMBER(MATCH(UPPER(IFERROR(INDEX(ImpData,ROW()-1,MATCH(Map_Expl,ImpHdr,0))&amp;"","")),{"Y","YES","TRUE","1"},0)),"Y","N"))</f>
        <v/>
      </c>
      <c r="F1202" s="21" t="str">
        <f t="shared" si="183"/>
        <v/>
      </c>
      <c r="G1202" s="21" t="str">
        <f t="shared" si="184"/>
        <v/>
      </c>
      <c r="H1202" s="21" t="str">
        <f t="shared" si="185"/>
        <v/>
      </c>
      <c r="I1202" s="25" t="str">
        <f t="shared" si="186"/>
        <v/>
      </c>
      <c r="J1202" s="25" t="str">
        <f t="shared" si="187"/>
        <v/>
      </c>
      <c r="K1202" s="21" t="str">
        <f t="shared" si="188"/>
        <v/>
      </c>
      <c r="L1202" s="36" t="str">
        <f t="shared" si="189"/>
        <v/>
      </c>
    </row>
    <row r="1203" spans="1:12" x14ac:dyDescent="0.3">
      <c r="A1203" s="21" t="str">
        <f t="shared" si="180"/>
        <v/>
      </c>
      <c r="B1203" s="21" t="str">
        <f t="shared" si="181"/>
        <v/>
      </c>
      <c r="C1203" s="35" t="str">
        <f t="shared" si="182"/>
        <v/>
      </c>
      <c r="D1203" s="21" t="str">
        <f>IF($A1203="","",IF(COUNTIF(KEVList,$A1203)&gt;0,"Y",IF(ISNUMBER(MATCH(UPPER(IFERROR(INDEX(ImpData,ROW()-1,MATCH(Map_KEV,ImpHdr,0))&amp;"","")),{"Y","YES","TRUE","1"},0)),"Y","N")))</f>
        <v/>
      </c>
      <c r="E1203" s="21" t="str">
        <f>IF($A1203="","",IF(ISNUMBER(MATCH(UPPER(IFERROR(INDEX(ImpData,ROW()-1,MATCH(Map_Expl,ImpHdr,0))&amp;"","")),{"Y","YES","TRUE","1"},0)),"Y","N"))</f>
        <v/>
      </c>
      <c r="F1203" s="21" t="str">
        <f t="shared" si="183"/>
        <v/>
      </c>
      <c r="G1203" s="21" t="str">
        <f t="shared" si="184"/>
        <v/>
      </c>
      <c r="H1203" s="21" t="str">
        <f t="shared" si="185"/>
        <v/>
      </c>
      <c r="I1203" s="25" t="str">
        <f t="shared" si="186"/>
        <v/>
      </c>
      <c r="J1203" s="25" t="str">
        <f t="shared" si="187"/>
        <v/>
      </c>
      <c r="K1203" s="21" t="str">
        <f t="shared" si="188"/>
        <v/>
      </c>
      <c r="L1203" s="36" t="str">
        <f t="shared" si="189"/>
        <v/>
      </c>
    </row>
    <row r="1204" spans="1:12" x14ac:dyDescent="0.3">
      <c r="A1204" s="21" t="str">
        <f t="shared" si="180"/>
        <v/>
      </c>
      <c r="B1204" s="21" t="str">
        <f t="shared" si="181"/>
        <v/>
      </c>
      <c r="C1204" s="35" t="str">
        <f t="shared" si="182"/>
        <v/>
      </c>
      <c r="D1204" s="21" t="str">
        <f>IF($A1204="","",IF(COUNTIF(KEVList,$A1204)&gt;0,"Y",IF(ISNUMBER(MATCH(UPPER(IFERROR(INDEX(ImpData,ROW()-1,MATCH(Map_KEV,ImpHdr,0))&amp;"","")),{"Y","YES","TRUE","1"},0)),"Y","N")))</f>
        <v/>
      </c>
      <c r="E1204" s="21" t="str">
        <f>IF($A1204="","",IF(ISNUMBER(MATCH(UPPER(IFERROR(INDEX(ImpData,ROW()-1,MATCH(Map_Expl,ImpHdr,0))&amp;"","")),{"Y","YES","TRUE","1"},0)),"Y","N"))</f>
        <v/>
      </c>
      <c r="F1204" s="21" t="str">
        <f t="shared" si="183"/>
        <v/>
      </c>
      <c r="G1204" s="21" t="str">
        <f t="shared" si="184"/>
        <v/>
      </c>
      <c r="H1204" s="21" t="str">
        <f t="shared" si="185"/>
        <v/>
      </c>
      <c r="I1204" s="25" t="str">
        <f t="shared" si="186"/>
        <v/>
      </c>
      <c r="J1204" s="25" t="str">
        <f t="shared" si="187"/>
        <v/>
      </c>
      <c r="K1204" s="21" t="str">
        <f t="shared" si="188"/>
        <v/>
      </c>
      <c r="L1204" s="36" t="str">
        <f t="shared" si="189"/>
        <v/>
      </c>
    </row>
    <row r="1205" spans="1:12" x14ac:dyDescent="0.3">
      <c r="A1205" s="21" t="str">
        <f t="shared" si="180"/>
        <v/>
      </c>
      <c r="B1205" s="21" t="str">
        <f t="shared" si="181"/>
        <v/>
      </c>
      <c r="C1205" s="35" t="str">
        <f t="shared" si="182"/>
        <v/>
      </c>
      <c r="D1205" s="21" t="str">
        <f>IF($A1205="","",IF(COUNTIF(KEVList,$A1205)&gt;0,"Y",IF(ISNUMBER(MATCH(UPPER(IFERROR(INDEX(ImpData,ROW()-1,MATCH(Map_KEV,ImpHdr,0))&amp;"","")),{"Y","YES","TRUE","1"},0)),"Y","N")))</f>
        <v/>
      </c>
      <c r="E1205" s="21" t="str">
        <f>IF($A1205="","",IF(ISNUMBER(MATCH(UPPER(IFERROR(INDEX(ImpData,ROW()-1,MATCH(Map_Expl,ImpHdr,0))&amp;"","")),{"Y","YES","TRUE","1"},0)),"Y","N"))</f>
        <v/>
      </c>
      <c r="F1205" s="21" t="str">
        <f t="shared" si="183"/>
        <v/>
      </c>
      <c r="G1205" s="21" t="str">
        <f t="shared" si="184"/>
        <v/>
      </c>
      <c r="H1205" s="21" t="str">
        <f t="shared" si="185"/>
        <v/>
      </c>
      <c r="I1205" s="25" t="str">
        <f t="shared" si="186"/>
        <v/>
      </c>
      <c r="J1205" s="25" t="str">
        <f t="shared" si="187"/>
        <v/>
      </c>
      <c r="K1205" s="21" t="str">
        <f t="shared" si="188"/>
        <v/>
      </c>
      <c r="L1205" s="36" t="str">
        <f t="shared" si="189"/>
        <v/>
      </c>
    </row>
    <row r="1206" spans="1:12" x14ac:dyDescent="0.3">
      <c r="A1206" s="21" t="str">
        <f t="shared" si="180"/>
        <v/>
      </c>
      <c r="B1206" s="21" t="str">
        <f t="shared" si="181"/>
        <v/>
      </c>
      <c r="C1206" s="35" t="str">
        <f t="shared" si="182"/>
        <v/>
      </c>
      <c r="D1206" s="21" t="str">
        <f>IF($A1206="","",IF(COUNTIF(KEVList,$A1206)&gt;0,"Y",IF(ISNUMBER(MATCH(UPPER(IFERROR(INDEX(ImpData,ROW()-1,MATCH(Map_KEV,ImpHdr,0))&amp;"","")),{"Y","YES","TRUE","1"},0)),"Y","N")))</f>
        <v/>
      </c>
      <c r="E1206" s="21" t="str">
        <f>IF($A1206="","",IF(ISNUMBER(MATCH(UPPER(IFERROR(INDEX(ImpData,ROW()-1,MATCH(Map_Expl,ImpHdr,0))&amp;"","")),{"Y","YES","TRUE","1"},0)),"Y","N"))</f>
        <v/>
      </c>
      <c r="F1206" s="21" t="str">
        <f t="shared" si="183"/>
        <v/>
      </c>
      <c r="G1206" s="21" t="str">
        <f t="shared" si="184"/>
        <v/>
      </c>
      <c r="H1206" s="21" t="str">
        <f t="shared" si="185"/>
        <v/>
      </c>
      <c r="I1206" s="25" t="str">
        <f t="shared" si="186"/>
        <v/>
      </c>
      <c r="J1206" s="25" t="str">
        <f t="shared" si="187"/>
        <v/>
      </c>
      <c r="K1206" s="21" t="str">
        <f t="shared" si="188"/>
        <v/>
      </c>
      <c r="L1206" s="36" t="str">
        <f t="shared" si="189"/>
        <v/>
      </c>
    </row>
    <row r="1207" spans="1:12" x14ac:dyDescent="0.3">
      <c r="A1207" s="21" t="str">
        <f t="shared" si="180"/>
        <v/>
      </c>
      <c r="B1207" s="21" t="str">
        <f t="shared" si="181"/>
        <v/>
      </c>
      <c r="C1207" s="35" t="str">
        <f t="shared" si="182"/>
        <v/>
      </c>
      <c r="D1207" s="21" t="str">
        <f>IF($A1207="","",IF(COUNTIF(KEVList,$A1207)&gt;0,"Y",IF(ISNUMBER(MATCH(UPPER(IFERROR(INDEX(ImpData,ROW()-1,MATCH(Map_KEV,ImpHdr,0))&amp;"","")),{"Y","YES","TRUE","1"},0)),"Y","N")))</f>
        <v/>
      </c>
      <c r="E1207" s="21" t="str">
        <f>IF($A1207="","",IF(ISNUMBER(MATCH(UPPER(IFERROR(INDEX(ImpData,ROW()-1,MATCH(Map_Expl,ImpHdr,0))&amp;"","")),{"Y","YES","TRUE","1"},0)),"Y","N"))</f>
        <v/>
      </c>
      <c r="F1207" s="21" t="str">
        <f t="shared" si="183"/>
        <v/>
      </c>
      <c r="G1207" s="21" t="str">
        <f t="shared" si="184"/>
        <v/>
      </c>
      <c r="H1207" s="21" t="str">
        <f t="shared" si="185"/>
        <v/>
      </c>
      <c r="I1207" s="25" t="str">
        <f t="shared" si="186"/>
        <v/>
      </c>
      <c r="J1207" s="25" t="str">
        <f t="shared" si="187"/>
        <v/>
      </c>
      <c r="K1207" s="21" t="str">
        <f t="shared" si="188"/>
        <v/>
      </c>
      <c r="L1207" s="36" t="str">
        <f t="shared" si="189"/>
        <v/>
      </c>
    </row>
    <row r="1208" spans="1:12" x14ac:dyDescent="0.3">
      <c r="A1208" s="21" t="str">
        <f t="shared" si="180"/>
        <v/>
      </c>
      <c r="B1208" s="21" t="str">
        <f t="shared" si="181"/>
        <v/>
      </c>
      <c r="C1208" s="35" t="str">
        <f t="shared" si="182"/>
        <v/>
      </c>
      <c r="D1208" s="21" t="str">
        <f>IF($A1208="","",IF(COUNTIF(KEVList,$A1208)&gt;0,"Y",IF(ISNUMBER(MATCH(UPPER(IFERROR(INDEX(ImpData,ROW()-1,MATCH(Map_KEV,ImpHdr,0))&amp;"","")),{"Y","YES","TRUE","1"},0)),"Y","N")))</f>
        <v/>
      </c>
      <c r="E1208" s="21" t="str">
        <f>IF($A1208="","",IF(ISNUMBER(MATCH(UPPER(IFERROR(INDEX(ImpData,ROW()-1,MATCH(Map_Expl,ImpHdr,0))&amp;"","")),{"Y","YES","TRUE","1"},0)),"Y","N"))</f>
        <v/>
      </c>
      <c r="F1208" s="21" t="str">
        <f t="shared" si="183"/>
        <v/>
      </c>
      <c r="G1208" s="21" t="str">
        <f t="shared" si="184"/>
        <v/>
      </c>
      <c r="H1208" s="21" t="str">
        <f t="shared" si="185"/>
        <v/>
      </c>
      <c r="I1208" s="25" t="str">
        <f t="shared" si="186"/>
        <v/>
      </c>
      <c r="J1208" s="25" t="str">
        <f t="shared" si="187"/>
        <v/>
      </c>
      <c r="K1208" s="21" t="str">
        <f t="shared" si="188"/>
        <v/>
      </c>
      <c r="L1208" s="36" t="str">
        <f t="shared" si="189"/>
        <v/>
      </c>
    </row>
    <row r="1209" spans="1:12" x14ac:dyDescent="0.3">
      <c r="A1209" s="21" t="str">
        <f t="shared" si="180"/>
        <v/>
      </c>
      <c r="B1209" s="21" t="str">
        <f t="shared" si="181"/>
        <v/>
      </c>
      <c r="C1209" s="35" t="str">
        <f t="shared" si="182"/>
        <v/>
      </c>
      <c r="D1209" s="21" t="str">
        <f>IF($A1209="","",IF(COUNTIF(KEVList,$A1209)&gt;0,"Y",IF(ISNUMBER(MATCH(UPPER(IFERROR(INDEX(ImpData,ROW()-1,MATCH(Map_KEV,ImpHdr,0))&amp;"","")),{"Y","YES","TRUE","1"},0)),"Y","N")))</f>
        <v/>
      </c>
      <c r="E1209" s="21" t="str">
        <f>IF($A1209="","",IF(ISNUMBER(MATCH(UPPER(IFERROR(INDEX(ImpData,ROW()-1,MATCH(Map_Expl,ImpHdr,0))&amp;"","")),{"Y","YES","TRUE","1"},0)),"Y","N"))</f>
        <v/>
      </c>
      <c r="F1209" s="21" t="str">
        <f t="shared" si="183"/>
        <v/>
      </c>
      <c r="G1209" s="21" t="str">
        <f t="shared" si="184"/>
        <v/>
      </c>
      <c r="H1209" s="21" t="str">
        <f t="shared" si="185"/>
        <v/>
      </c>
      <c r="I1209" s="25" t="str">
        <f t="shared" si="186"/>
        <v/>
      </c>
      <c r="J1209" s="25" t="str">
        <f t="shared" si="187"/>
        <v/>
      </c>
      <c r="K1209" s="21" t="str">
        <f t="shared" si="188"/>
        <v/>
      </c>
      <c r="L1209" s="36" t="str">
        <f t="shared" si="189"/>
        <v/>
      </c>
    </row>
    <row r="1210" spans="1:12" x14ac:dyDescent="0.3">
      <c r="A1210" s="21" t="str">
        <f t="shared" si="180"/>
        <v/>
      </c>
      <c r="B1210" s="21" t="str">
        <f t="shared" si="181"/>
        <v/>
      </c>
      <c r="C1210" s="35" t="str">
        <f t="shared" si="182"/>
        <v/>
      </c>
      <c r="D1210" s="21" t="str">
        <f>IF($A1210="","",IF(COUNTIF(KEVList,$A1210)&gt;0,"Y",IF(ISNUMBER(MATCH(UPPER(IFERROR(INDEX(ImpData,ROW()-1,MATCH(Map_KEV,ImpHdr,0))&amp;"","")),{"Y","YES","TRUE","1"},0)),"Y","N")))</f>
        <v/>
      </c>
      <c r="E1210" s="21" t="str">
        <f>IF($A1210="","",IF(ISNUMBER(MATCH(UPPER(IFERROR(INDEX(ImpData,ROW()-1,MATCH(Map_Expl,ImpHdr,0))&amp;"","")),{"Y","YES","TRUE","1"},0)),"Y","N"))</f>
        <v/>
      </c>
      <c r="F1210" s="21" t="str">
        <f t="shared" si="183"/>
        <v/>
      </c>
      <c r="G1210" s="21" t="str">
        <f t="shared" si="184"/>
        <v/>
      </c>
      <c r="H1210" s="21" t="str">
        <f t="shared" si="185"/>
        <v/>
      </c>
      <c r="I1210" s="25" t="str">
        <f t="shared" si="186"/>
        <v/>
      </c>
      <c r="J1210" s="25" t="str">
        <f t="shared" si="187"/>
        <v/>
      </c>
      <c r="K1210" s="21" t="str">
        <f t="shared" si="188"/>
        <v/>
      </c>
      <c r="L1210" s="36" t="str">
        <f t="shared" si="189"/>
        <v/>
      </c>
    </row>
    <row r="1211" spans="1:12" x14ac:dyDescent="0.3">
      <c r="A1211" s="21" t="str">
        <f t="shared" si="180"/>
        <v/>
      </c>
      <c r="B1211" s="21" t="str">
        <f t="shared" si="181"/>
        <v/>
      </c>
      <c r="C1211" s="35" t="str">
        <f t="shared" si="182"/>
        <v/>
      </c>
      <c r="D1211" s="21" t="str">
        <f>IF($A1211="","",IF(COUNTIF(KEVList,$A1211)&gt;0,"Y",IF(ISNUMBER(MATCH(UPPER(IFERROR(INDEX(ImpData,ROW()-1,MATCH(Map_KEV,ImpHdr,0))&amp;"","")),{"Y","YES","TRUE","1"},0)),"Y","N")))</f>
        <v/>
      </c>
      <c r="E1211" s="21" t="str">
        <f>IF($A1211="","",IF(ISNUMBER(MATCH(UPPER(IFERROR(INDEX(ImpData,ROW()-1,MATCH(Map_Expl,ImpHdr,0))&amp;"","")),{"Y","YES","TRUE","1"},0)),"Y","N"))</f>
        <v/>
      </c>
      <c r="F1211" s="21" t="str">
        <f t="shared" si="183"/>
        <v/>
      </c>
      <c r="G1211" s="21" t="str">
        <f t="shared" si="184"/>
        <v/>
      </c>
      <c r="H1211" s="21" t="str">
        <f t="shared" si="185"/>
        <v/>
      </c>
      <c r="I1211" s="25" t="str">
        <f t="shared" si="186"/>
        <v/>
      </c>
      <c r="J1211" s="25" t="str">
        <f t="shared" si="187"/>
        <v/>
      </c>
      <c r="K1211" s="21" t="str">
        <f t="shared" si="188"/>
        <v/>
      </c>
      <c r="L1211" s="36" t="str">
        <f t="shared" si="189"/>
        <v/>
      </c>
    </row>
    <row r="1212" spans="1:12" x14ac:dyDescent="0.3">
      <c r="A1212" s="21" t="str">
        <f t="shared" si="180"/>
        <v/>
      </c>
      <c r="B1212" s="21" t="str">
        <f t="shared" si="181"/>
        <v/>
      </c>
      <c r="C1212" s="35" t="str">
        <f t="shared" si="182"/>
        <v/>
      </c>
      <c r="D1212" s="21" t="str">
        <f>IF($A1212="","",IF(COUNTIF(KEVList,$A1212)&gt;0,"Y",IF(ISNUMBER(MATCH(UPPER(IFERROR(INDEX(ImpData,ROW()-1,MATCH(Map_KEV,ImpHdr,0))&amp;"","")),{"Y","YES","TRUE","1"},0)),"Y","N")))</f>
        <v/>
      </c>
      <c r="E1212" s="21" t="str">
        <f>IF($A1212="","",IF(ISNUMBER(MATCH(UPPER(IFERROR(INDEX(ImpData,ROW()-1,MATCH(Map_Expl,ImpHdr,0))&amp;"","")),{"Y","YES","TRUE","1"},0)),"Y","N"))</f>
        <v/>
      </c>
      <c r="F1212" s="21" t="str">
        <f t="shared" si="183"/>
        <v/>
      </c>
      <c r="G1212" s="21" t="str">
        <f t="shared" si="184"/>
        <v/>
      </c>
      <c r="H1212" s="21" t="str">
        <f t="shared" si="185"/>
        <v/>
      </c>
      <c r="I1212" s="25" t="str">
        <f t="shared" si="186"/>
        <v/>
      </c>
      <c r="J1212" s="25" t="str">
        <f t="shared" si="187"/>
        <v/>
      </c>
      <c r="K1212" s="21" t="str">
        <f t="shared" si="188"/>
        <v/>
      </c>
      <c r="L1212" s="36" t="str">
        <f t="shared" si="189"/>
        <v/>
      </c>
    </row>
    <row r="1213" spans="1:12" x14ac:dyDescent="0.3">
      <c r="A1213" s="21" t="str">
        <f t="shared" si="180"/>
        <v/>
      </c>
      <c r="B1213" s="21" t="str">
        <f t="shared" si="181"/>
        <v/>
      </c>
      <c r="C1213" s="35" t="str">
        <f t="shared" si="182"/>
        <v/>
      </c>
      <c r="D1213" s="21" t="str">
        <f>IF($A1213="","",IF(COUNTIF(KEVList,$A1213)&gt;0,"Y",IF(ISNUMBER(MATCH(UPPER(IFERROR(INDEX(ImpData,ROW()-1,MATCH(Map_KEV,ImpHdr,0))&amp;"","")),{"Y","YES","TRUE","1"},0)),"Y","N")))</f>
        <v/>
      </c>
      <c r="E1213" s="21" t="str">
        <f>IF($A1213="","",IF(ISNUMBER(MATCH(UPPER(IFERROR(INDEX(ImpData,ROW()-1,MATCH(Map_Expl,ImpHdr,0))&amp;"","")),{"Y","YES","TRUE","1"},0)),"Y","N"))</f>
        <v/>
      </c>
      <c r="F1213" s="21" t="str">
        <f t="shared" si="183"/>
        <v/>
      </c>
      <c r="G1213" s="21" t="str">
        <f t="shared" si="184"/>
        <v/>
      </c>
      <c r="H1213" s="21" t="str">
        <f t="shared" si="185"/>
        <v/>
      </c>
      <c r="I1213" s="25" t="str">
        <f t="shared" si="186"/>
        <v/>
      </c>
      <c r="J1213" s="25" t="str">
        <f t="shared" si="187"/>
        <v/>
      </c>
      <c r="K1213" s="21" t="str">
        <f t="shared" si="188"/>
        <v/>
      </c>
      <c r="L1213" s="36" t="str">
        <f t="shared" si="189"/>
        <v/>
      </c>
    </row>
    <row r="1214" spans="1:12" x14ac:dyDescent="0.3">
      <c r="A1214" s="21" t="str">
        <f t="shared" si="180"/>
        <v/>
      </c>
      <c r="B1214" s="21" t="str">
        <f t="shared" si="181"/>
        <v/>
      </c>
      <c r="C1214" s="35" t="str">
        <f t="shared" si="182"/>
        <v/>
      </c>
      <c r="D1214" s="21" t="str">
        <f>IF($A1214="","",IF(COUNTIF(KEVList,$A1214)&gt;0,"Y",IF(ISNUMBER(MATCH(UPPER(IFERROR(INDEX(ImpData,ROW()-1,MATCH(Map_KEV,ImpHdr,0))&amp;"","")),{"Y","YES","TRUE","1"},0)),"Y","N")))</f>
        <v/>
      </c>
      <c r="E1214" s="21" t="str">
        <f>IF($A1214="","",IF(ISNUMBER(MATCH(UPPER(IFERROR(INDEX(ImpData,ROW()-1,MATCH(Map_Expl,ImpHdr,0))&amp;"","")),{"Y","YES","TRUE","1"},0)),"Y","N"))</f>
        <v/>
      </c>
      <c r="F1214" s="21" t="str">
        <f t="shared" si="183"/>
        <v/>
      </c>
      <c r="G1214" s="21" t="str">
        <f t="shared" si="184"/>
        <v/>
      </c>
      <c r="H1214" s="21" t="str">
        <f t="shared" si="185"/>
        <v/>
      </c>
      <c r="I1214" s="25" t="str">
        <f t="shared" si="186"/>
        <v/>
      </c>
      <c r="J1214" s="25" t="str">
        <f t="shared" si="187"/>
        <v/>
      </c>
      <c r="K1214" s="21" t="str">
        <f t="shared" si="188"/>
        <v/>
      </c>
      <c r="L1214" s="36" t="str">
        <f t="shared" si="189"/>
        <v/>
      </c>
    </row>
    <row r="1215" spans="1:12" x14ac:dyDescent="0.3">
      <c r="A1215" s="21" t="str">
        <f t="shared" si="180"/>
        <v/>
      </c>
      <c r="B1215" s="21" t="str">
        <f t="shared" si="181"/>
        <v/>
      </c>
      <c r="C1215" s="35" t="str">
        <f t="shared" si="182"/>
        <v/>
      </c>
      <c r="D1215" s="21" t="str">
        <f>IF($A1215="","",IF(COUNTIF(KEVList,$A1215)&gt;0,"Y",IF(ISNUMBER(MATCH(UPPER(IFERROR(INDEX(ImpData,ROW()-1,MATCH(Map_KEV,ImpHdr,0))&amp;"","")),{"Y","YES","TRUE","1"},0)),"Y","N")))</f>
        <v/>
      </c>
      <c r="E1215" s="21" t="str">
        <f>IF($A1215="","",IF(ISNUMBER(MATCH(UPPER(IFERROR(INDEX(ImpData,ROW()-1,MATCH(Map_Expl,ImpHdr,0))&amp;"","")),{"Y","YES","TRUE","1"},0)),"Y","N"))</f>
        <v/>
      </c>
      <c r="F1215" s="21" t="str">
        <f t="shared" si="183"/>
        <v/>
      </c>
      <c r="G1215" s="21" t="str">
        <f t="shared" si="184"/>
        <v/>
      </c>
      <c r="H1215" s="21" t="str">
        <f t="shared" si="185"/>
        <v/>
      </c>
      <c r="I1215" s="25" t="str">
        <f t="shared" si="186"/>
        <v/>
      </c>
      <c r="J1215" s="25" t="str">
        <f t="shared" si="187"/>
        <v/>
      </c>
      <c r="K1215" s="21" t="str">
        <f t="shared" si="188"/>
        <v/>
      </c>
      <c r="L1215" s="36" t="str">
        <f t="shared" si="189"/>
        <v/>
      </c>
    </row>
    <row r="1216" spans="1:12" x14ac:dyDescent="0.3">
      <c r="A1216" s="21" t="str">
        <f t="shared" si="180"/>
        <v/>
      </c>
      <c r="B1216" s="21" t="str">
        <f t="shared" si="181"/>
        <v/>
      </c>
      <c r="C1216" s="35" t="str">
        <f t="shared" si="182"/>
        <v/>
      </c>
      <c r="D1216" s="21" t="str">
        <f>IF($A1216="","",IF(COUNTIF(KEVList,$A1216)&gt;0,"Y",IF(ISNUMBER(MATCH(UPPER(IFERROR(INDEX(ImpData,ROW()-1,MATCH(Map_KEV,ImpHdr,0))&amp;"","")),{"Y","YES","TRUE","1"},0)),"Y","N")))</f>
        <v/>
      </c>
      <c r="E1216" s="21" t="str">
        <f>IF($A1216="","",IF(ISNUMBER(MATCH(UPPER(IFERROR(INDEX(ImpData,ROW()-1,MATCH(Map_Expl,ImpHdr,0))&amp;"","")),{"Y","YES","TRUE","1"},0)),"Y","N"))</f>
        <v/>
      </c>
      <c r="F1216" s="21" t="str">
        <f t="shared" si="183"/>
        <v/>
      </c>
      <c r="G1216" s="21" t="str">
        <f t="shared" si="184"/>
        <v/>
      </c>
      <c r="H1216" s="21" t="str">
        <f t="shared" si="185"/>
        <v/>
      </c>
      <c r="I1216" s="25" t="str">
        <f t="shared" si="186"/>
        <v/>
      </c>
      <c r="J1216" s="25" t="str">
        <f t="shared" si="187"/>
        <v/>
      </c>
      <c r="K1216" s="21" t="str">
        <f t="shared" si="188"/>
        <v/>
      </c>
      <c r="L1216" s="36" t="str">
        <f t="shared" si="189"/>
        <v/>
      </c>
    </row>
    <row r="1217" spans="1:12" x14ac:dyDescent="0.3">
      <c r="A1217" s="21" t="str">
        <f t="shared" si="180"/>
        <v/>
      </c>
      <c r="B1217" s="21" t="str">
        <f t="shared" si="181"/>
        <v/>
      </c>
      <c r="C1217" s="35" t="str">
        <f t="shared" si="182"/>
        <v/>
      </c>
      <c r="D1217" s="21" t="str">
        <f>IF($A1217="","",IF(COUNTIF(KEVList,$A1217)&gt;0,"Y",IF(ISNUMBER(MATCH(UPPER(IFERROR(INDEX(ImpData,ROW()-1,MATCH(Map_KEV,ImpHdr,0))&amp;"","")),{"Y","YES","TRUE","1"},0)),"Y","N")))</f>
        <v/>
      </c>
      <c r="E1217" s="21" t="str">
        <f>IF($A1217="","",IF(ISNUMBER(MATCH(UPPER(IFERROR(INDEX(ImpData,ROW()-1,MATCH(Map_Expl,ImpHdr,0))&amp;"","")),{"Y","YES","TRUE","1"},0)),"Y","N"))</f>
        <v/>
      </c>
      <c r="F1217" s="21" t="str">
        <f t="shared" si="183"/>
        <v/>
      </c>
      <c r="G1217" s="21" t="str">
        <f t="shared" si="184"/>
        <v/>
      </c>
      <c r="H1217" s="21" t="str">
        <f t="shared" si="185"/>
        <v/>
      </c>
      <c r="I1217" s="25" t="str">
        <f t="shared" si="186"/>
        <v/>
      </c>
      <c r="J1217" s="25" t="str">
        <f t="shared" si="187"/>
        <v/>
      </c>
      <c r="K1217" s="21" t="str">
        <f t="shared" si="188"/>
        <v/>
      </c>
      <c r="L1217" s="36" t="str">
        <f t="shared" si="189"/>
        <v/>
      </c>
    </row>
    <row r="1218" spans="1:12" x14ac:dyDescent="0.3">
      <c r="A1218" s="21" t="str">
        <f t="shared" ref="A1218:A1281" si="190">IFERROR(IF(INDEX(ImpData,ROW()-1,MATCH(Map_CVE,ImpHdr,0))="","",INDEX(ImpData,ROW()-1,MATCH(Map_CVE,ImpHdr,0))),"")</f>
        <v/>
      </c>
      <c r="B1218" s="21" t="str">
        <f t="shared" ref="B1218:B1281" si="191">IF($A1218="","",IFERROR(VALUE(INDEX(ImpData,ROW()-1,MATCH(Map_CVSS,ImpHdr,0))),""))</f>
        <v/>
      </c>
      <c r="C1218" s="35" t="str">
        <f t="shared" ref="C1218:C1281" si="192">IF($A1218="","",IFERROR(VALUE(INDEX(ImpData,ROW()-1,MATCH(Map_EPSS,ImpHdr,0))),IFERROR(VLOOKUP($A1218,EPSSList,2,FALSE),"")))</f>
        <v/>
      </c>
      <c r="D1218" s="21" t="str">
        <f>IF($A1218="","",IF(COUNTIF(KEVList,$A1218)&gt;0,"Y",IF(ISNUMBER(MATCH(UPPER(IFERROR(INDEX(ImpData,ROW()-1,MATCH(Map_KEV,ImpHdr,0))&amp;"","")),{"Y","YES","TRUE","1"},0)),"Y","N")))</f>
        <v/>
      </c>
      <c r="E1218" s="21" t="str">
        <f>IF($A1218="","",IF(ISNUMBER(MATCH(UPPER(IFERROR(INDEX(ImpData,ROW()-1,MATCH(Map_Expl,ImpHdr,0))&amp;"","")),{"Y","YES","TRUE","1"},0)),"Y","N"))</f>
        <v/>
      </c>
      <c r="F1218" s="21" t="str">
        <f t="shared" ref="F1218:F1281" si="193">IF($A1218="","",IFERROR(VLOOKUP($K1218,AssetList,2,FALSE),""))</f>
        <v/>
      </c>
      <c r="G1218" s="21" t="str">
        <f t="shared" ref="G1218:G1281" si="194">IF($A1218="","",IFERROR(VLOOKUP($K1218,AssetList,3,FALSE),""))</f>
        <v/>
      </c>
      <c r="H1218" s="21" t="str">
        <f t="shared" ref="H1218:H1281" si="195">IF($A1218="","","N")</f>
        <v/>
      </c>
      <c r="I1218" s="25" t="str">
        <f t="shared" ref="I1218:I1281" si="196">IF($A1218="","",IFERROR(IF(INDEX(ImpData,ROW()-1,MATCH(Map_First,ImpHdr,0))="","",INDEX(ImpData,ROW()-1,MATCH(Map_First,ImpHdr,0))+0),""))</f>
        <v/>
      </c>
      <c r="J1218" s="25" t="str">
        <f t="shared" ref="J1218:J1281" si="197">IF($A1218="","",IFERROR(IF(INDEX(ImpData,ROW()-1,MATCH(Map_Fixed,ImpHdr,0))="","",INDEX(ImpData,ROW()-1,MATCH(Map_Fixed,ImpHdr,0))+0),""))</f>
        <v/>
      </c>
      <c r="K1218" s="21" t="str">
        <f t="shared" ref="K1218:K1281" si="198">IF($A1218="","",IFERROR(INDEX(ImpData,ROW()-1,MATCH(Map_Host,ImpHdr,0)),""))</f>
        <v/>
      </c>
      <c r="L1218" s="36" t="str">
        <f t="shared" ref="L1218:L1281" si="199">IF($A1218="","",IF($K1218="","No asset column mapped",IF(OR($F1218="",$G1218=""),"Add to Assets tab: "&amp;$K1218,IF($B1218="","CVSS missing",""))))</f>
        <v/>
      </c>
    </row>
    <row r="1219" spans="1:12" x14ac:dyDescent="0.3">
      <c r="A1219" s="21" t="str">
        <f t="shared" si="190"/>
        <v/>
      </c>
      <c r="B1219" s="21" t="str">
        <f t="shared" si="191"/>
        <v/>
      </c>
      <c r="C1219" s="35" t="str">
        <f t="shared" si="192"/>
        <v/>
      </c>
      <c r="D1219" s="21" t="str">
        <f>IF($A1219="","",IF(COUNTIF(KEVList,$A1219)&gt;0,"Y",IF(ISNUMBER(MATCH(UPPER(IFERROR(INDEX(ImpData,ROW()-1,MATCH(Map_KEV,ImpHdr,0))&amp;"","")),{"Y","YES","TRUE","1"},0)),"Y","N")))</f>
        <v/>
      </c>
      <c r="E1219" s="21" t="str">
        <f>IF($A1219="","",IF(ISNUMBER(MATCH(UPPER(IFERROR(INDEX(ImpData,ROW()-1,MATCH(Map_Expl,ImpHdr,0))&amp;"","")),{"Y","YES","TRUE","1"},0)),"Y","N"))</f>
        <v/>
      </c>
      <c r="F1219" s="21" t="str">
        <f t="shared" si="193"/>
        <v/>
      </c>
      <c r="G1219" s="21" t="str">
        <f t="shared" si="194"/>
        <v/>
      </c>
      <c r="H1219" s="21" t="str">
        <f t="shared" si="195"/>
        <v/>
      </c>
      <c r="I1219" s="25" t="str">
        <f t="shared" si="196"/>
        <v/>
      </c>
      <c r="J1219" s="25" t="str">
        <f t="shared" si="197"/>
        <v/>
      </c>
      <c r="K1219" s="21" t="str">
        <f t="shared" si="198"/>
        <v/>
      </c>
      <c r="L1219" s="36" t="str">
        <f t="shared" si="199"/>
        <v/>
      </c>
    </row>
    <row r="1220" spans="1:12" x14ac:dyDescent="0.3">
      <c r="A1220" s="21" t="str">
        <f t="shared" si="190"/>
        <v/>
      </c>
      <c r="B1220" s="21" t="str">
        <f t="shared" si="191"/>
        <v/>
      </c>
      <c r="C1220" s="35" t="str">
        <f t="shared" si="192"/>
        <v/>
      </c>
      <c r="D1220" s="21" t="str">
        <f>IF($A1220="","",IF(COUNTIF(KEVList,$A1220)&gt;0,"Y",IF(ISNUMBER(MATCH(UPPER(IFERROR(INDEX(ImpData,ROW()-1,MATCH(Map_KEV,ImpHdr,0))&amp;"","")),{"Y","YES","TRUE","1"},0)),"Y","N")))</f>
        <v/>
      </c>
      <c r="E1220" s="21" t="str">
        <f>IF($A1220="","",IF(ISNUMBER(MATCH(UPPER(IFERROR(INDEX(ImpData,ROW()-1,MATCH(Map_Expl,ImpHdr,0))&amp;"","")),{"Y","YES","TRUE","1"},0)),"Y","N"))</f>
        <v/>
      </c>
      <c r="F1220" s="21" t="str">
        <f t="shared" si="193"/>
        <v/>
      </c>
      <c r="G1220" s="21" t="str">
        <f t="shared" si="194"/>
        <v/>
      </c>
      <c r="H1220" s="21" t="str">
        <f t="shared" si="195"/>
        <v/>
      </c>
      <c r="I1220" s="25" t="str">
        <f t="shared" si="196"/>
        <v/>
      </c>
      <c r="J1220" s="25" t="str">
        <f t="shared" si="197"/>
        <v/>
      </c>
      <c r="K1220" s="21" t="str">
        <f t="shared" si="198"/>
        <v/>
      </c>
      <c r="L1220" s="36" t="str">
        <f t="shared" si="199"/>
        <v/>
      </c>
    </row>
    <row r="1221" spans="1:12" x14ac:dyDescent="0.3">
      <c r="A1221" s="21" t="str">
        <f t="shared" si="190"/>
        <v/>
      </c>
      <c r="B1221" s="21" t="str">
        <f t="shared" si="191"/>
        <v/>
      </c>
      <c r="C1221" s="35" t="str">
        <f t="shared" si="192"/>
        <v/>
      </c>
      <c r="D1221" s="21" t="str">
        <f>IF($A1221="","",IF(COUNTIF(KEVList,$A1221)&gt;0,"Y",IF(ISNUMBER(MATCH(UPPER(IFERROR(INDEX(ImpData,ROW()-1,MATCH(Map_KEV,ImpHdr,0))&amp;"","")),{"Y","YES","TRUE","1"},0)),"Y","N")))</f>
        <v/>
      </c>
      <c r="E1221" s="21" t="str">
        <f>IF($A1221="","",IF(ISNUMBER(MATCH(UPPER(IFERROR(INDEX(ImpData,ROW()-1,MATCH(Map_Expl,ImpHdr,0))&amp;"","")),{"Y","YES","TRUE","1"},0)),"Y","N"))</f>
        <v/>
      </c>
      <c r="F1221" s="21" t="str">
        <f t="shared" si="193"/>
        <v/>
      </c>
      <c r="G1221" s="21" t="str">
        <f t="shared" si="194"/>
        <v/>
      </c>
      <c r="H1221" s="21" t="str">
        <f t="shared" si="195"/>
        <v/>
      </c>
      <c r="I1221" s="25" t="str">
        <f t="shared" si="196"/>
        <v/>
      </c>
      <c r="J1221" s="25" t="str">
        <f t="shared" si="197"/>
        <v/>
      </c>
      <c r="K1221" s="21" t="str">
        <f t="shared" si="198"/>
        <v/>
      </c>
      <c r="L1221" s="36" t="str">
        <f t="shared" si="199"/>
        <v/>
      </c>
    </row>
    <row r="1222" spans="1:12" x14ac:dyDescent="0.3">
      <c r="A1222" s="21" t="str">
        <f t="shared" si="190"/>
        <v/>
      </c>
      <c r="B1222" s="21" t="str">
        <f t="shared" si="191"/>
        <v/>
      </c>
      <c r="C1222" s="35" t="str">
        <f t="shared" si="192"/>
        <v/>
      </c>
      <c r="D1222" s="21" t="str">
        <f>IF($A1222="","",IF(COUNTIF(KEVList,$A1222)&gt;0,"Y",IF(ISNUMBER(MATCH(UPPER(IFERROR(INDEX(ImpData,ROW()-1,MATCH(Map_KEV,ImpHdr,0))&amp;"","")),{"Y","YES","TRUE","1"},0)),"Y","N")))</f>
        <v/>
      </c>
      <c r="E1222" s="21" t="str">
        <f>IF($A1222="","",IF(ISNUMBER(MATCH(UPPER(IFERROR(INDEX(ImpData,ROW()-1,MATCH(Map_Expl,ImpHdr,0))&amp;"","")),{"Y","YES","TRUE","1"},0)),"Y","N"))</f>
        <v/>
      </c>
      <c r="F1222" s="21" t="str">
        <f t="shared" si="193"/>
        <v/>
      </c>
      <c r="G1222" s="21" t="str">
        <f t="shared" si="194"/>
        <v/>
      </c>
      <c r="H1222" s="21" t="str">
        <f t="shared" si="195"/>
        <v/>
      </c>
      <c r="I1222" s="25" t="str">
        <f t="shared" si="196"/>
        <v/>
      </c>
      <c r="J1222" s="25" t="str">
        <f t="shared" si="197"/>
        <v/>
      </c>
      <c r="K1222" s="21" t="str">
        <f t="shared" si="198"/>
        <v/>
      </c>
      <c r="L1222" s="36" t="str">
        <f t="shared" si="199"/>
        <v/>
      </c>
    </row>
    <row r="1223" spans="1:12" x14ac:dyDescent="0.3">
      <c r="A1223" s="21" t="str">
        <f t="shared" si="190"/>
        <v/>
      </c>
      <c r="B1223" s="21" t="str">
        <f t="shared" si="191"/>
        <v/>
      </c>
      <c r="C1223" s="35" t="str">
        <f t="shared" si="192"/>
        <v/>
      </c>
      <c r="D1223" s="21" t="str">
        <f>IF($A1223="","",IF(COUNTIF(KEVList,$A1223)&gt;0,"Y",IF(ISNUMBER(MATCH(UPPER(IFERROR(INDEX(ImpData,ROW()-1,MATCH(Map_KEV,ImpHdr,0))&amp;"","")),{"Y","YES","TRUE","1"},0)),"Y","N")))</f>
        <v/>
      </c>
      <c r="E1223" s="21" t="str">
        <f>IF($A1223="","",IF(ISNUMBER(MATCH(UPPER(IFERROR(INDEX(ImpData,ROW()-1,MATCH(Map_Expl,ImpHdr,0))&amp;"","")),{"Y","YES","TRUE","1"},0)),"Y","N"))</f>
        <v/>
      </c>
      <c r="F1223" s="21" t="str">
        <f t="shared" si="193"/>
        <v/>
      </c>
      <c r="G1223" s="21" t="str">
        <f t="shared" si="194"/>
        <v/>
      </c>
      <c r="H1223" s="21" t="str">
        <f t="shared" si="195"/>
        <v/>
      </c>
      <c r="I1223" s="25" t="str">
        <f t="shared" si="196"/>
        <v/>
      </c>
      <c r="J1223" s="25" t="str">
        <f t="shared" si="197"/>
        <v/>
      </c>
      <c r="K1223" s="21" t="str">
        <f t="shared" si="198"/>
        <v/>
      </c>
      <c r="L1223" s="36" t="str">
        <f t="shared" si="199"/>
        <v/>
      </c>
    </row>
    <row r="1224" spans="1:12" x14ac:dyDescent="0.3">
      <c r="A1224" s="21" t="str">
        <f t="shared" si="190"/>
        <v/>
      </c>
      <c r="B1224" s="21" t="str">
        <f t="shared" si="191"/>
        <v/>
      </c>
      <c r="C1224" s="35" t="str">
        <f t="shared" si="192"/>
        <v/>
      </c>
      <c r="D1224" s="21" t="str">
        <f>IF($A1224="","",IF(COUNTIF(KEVList,$A1224)&gt;0,"Y",IF(ISNUMBER(MATCH(UPPER(IFERROR(INDEX(ImpData,ROW()-1,MATCH(Map_KEV,ImpHdr,0))&amp;"","")),{"Y","YES","TRUE","1"},0)),"Y","N")))</f>
        <v/>
      </c>
      <c r="E1224" s="21" t="str">
        <f>IF($A1224="","",IF(ISNUMBER(MATCH(UPPER(IFERROR(INDEX(ImpData,ROW()-1,MATCH(Map_Expl,ImpHdr,0))&amp;"","")),{"Y","YES","TRUE","1"},0)),"Y","N"))</f>
        <v/>
      </c>
      <c r="F1224" s="21" t="str">
        <f t="shared" si="193"/>
        <v/>
      </c>
      <c r="G1224" s="21" t="str">
        <f t="shared" si="194"/>
        <v/>
      </c>
      <c r="H1224" s="21" t="str">
        <f t="shared" si="195"/>
        <v/>
      </c>
      <c r="I1224" s="25" t="str">
        <f t="shared" si="196"/>
        <v/>
      </c>
      <c r="J1224" s="25" t="str">
        <f t="shared" si="197"/>
        <v/>
      </c>
      <c r="K1224" s="21" t="str">
        <f t="shared" si="198"/>
        <v/>
      </c>
      <c r="L1224" s="36" t="str">
        <f t="shared" si="199"/>
        <v/>
      </c>
    </row>
    <row r="1225" spans="1:12" x14ac:dyDescent="0.3">
      <c r="A1225" s="21" t="str">
        <f t="shared" si="190"/>
        <v/>
      </c>
      <c r="B1225" s="21" t="str">
        <f t="shared" si="191"/>
        <v/>
      </c>
      <c r="C1225" s="35" t="str">
        <f t="shared" si="192"/>
        <v/>
      </c>
      <c r="D1225" s="21" t="str">
        <f>IF($A1225="","",IF(COUNTIF(KEVList,$A1225)&gt;0,"Y",IF(ISNUMBER(MATCH(UPPER(IFERROR(INDEX(ImpData,ROW()-1,MATCH(Map_KEV,ImpHdr,0))&amp;"","")),{"Y","YES","TRUE","1"},0)),"Y","N")))</f>
        <v/>
      </c>
      <c r="E1225" s="21" t="str">
        <f>IF($A1225="","",IF(ISNUMBER(MATCH(UPPER(IFERROR(INDEX(ImpData,ROW()-1,MATCH(Map_Expl,ImpHdr,0))&amp;"","")),{"Y","YES","TRUE","1"},0)),"Y","N"))</f>
        <v/>
      </c>
      <c r="F1225" s="21" t="str">
        <f t="shared" si="193"/>
        <v/>
      </c>
      <c r="G1225" s="21" t="str">
        <f t="shared" si="194"/>
        <v/>
      </c>
      <c r="H1225" s="21" t="str">
        <f t="shared" si="195"/>
        <v/>
      </c>
      <c r="I1225" s="25" t="str">
        <f t="shared" si="196"/>
        <v/>
      </c>
      <c r="J1225" s="25" t="str">
        <f t="shared" si="197"/>
        <v/>
      </c>
      <c r="K1225" s="21" t="str">
        <f t="shared" si="198"/>
        <v/>
      </c>
      <c r="L1225" s="36" t="str">
        <f t="shared" si="199"/>
        <v/>
      </c>
    </row>
    <row r="1226" spans="1:12" x14ac:dyDescent="0.3">
      <c r="A1226" s="21" t="str">
        <f t="shared" si="190"/>
        <v/>
      </c>
      <c r="B1226" s="21" t="str">
        <f t="shared" si="191"/>
        <v/>
      </c>
      <c r="C1226" s="35" t="str">
        <f t="shared" si="192"/>
        <v/>
      </c>
      <c r="D1226" s="21" t="str">
        <f>IF($A1226="","",IF(COUNTIF(KEVList,$A1226)&gt;0,"Y",IF(ISNUMBER(MATCH(UPPER(IFERROR(INDEX(ImpData,ROW()-1,MATCH(Map_KEV,ImpHdr,0))&amp;"","")),{"Y","YES","TRUE","1"},0)),"Y","N")))</f>
        <v/>
      </c>
      <c r="E1226" s="21" t="str">
        <f>IF($A1226="","",IF(ISNUMBER(MATCH(UPPER(IFERROR(INDEX(ImpData,ROW()-1,MATCH(Map_Expl,ImpHdr,0))&amp;"","")),{"Y","YES","TRUE","1"},0)),"Y","N"))</f>
        <v/>
      </c>
      <c r="F1226" s="21" t="str">
        <f t="shared" si="193"/>
        <v/>
      </c>
      <c r="G1226" s="21" t="str">
        <f t="shared" si="194"/>
        <v/>
      </c>
      <c r="H1226" s="21" t="str">
        <f t="shared" si="195"/>
        <v/>
      </c>
      <c r="I1226" s="25" t="str">
        <f t="shared" si="196"/>
        <v/>
      </c>
      <c r="J1226" s="25" t="str">
        <f t="shared" si="197"/>
        <v/>
      </c>
      <c r="K1226" s="21" t="str">
        <f t="shared" si="198"/>
        <v/>
      </c>
      <c r="L1226" s="36" t="str">
        <f t="shared" si="199"/>
        <v/>
      </c>
    </row>
    <row r="1227" spans="1:12" x14ac:dyDescent="0.3">
      <c r="A1227" s="21" t="str">
        <f t="shared" si="190"/>
        <v/>
      </c>
      <c r="B1227" s="21" t="str">
        <f t="shared" si="191"/>
        <v/>
      </c>
      <c r="C1227" s="35" t="str">
        <f t="shared" si="192"/>
        <v/>
      </c>
      <c r="D1227" s="21" t="str">
        <f>IF($A1227="","",IF(COUNTIF(KEVList,$A1227)&gt;0,"Y",IF(ISNUMBER(MATCH(UPPER(IFERROR(INDEX(ImpData,ROW()-1,MATCH(Map_KEV,ImpHdr,0))&amp;"","")),{"Y","YES","TRUE","1"},0)),"Y","N")))</f>
        <v/>
      </c>
      <c r="E1227" s="21" t="str">
        <f>IF($A1227="","",IF(ISNUMBER(MATCH(UPPER(IFERROR(INDEX(ImpData,ROW()-1,MATCH(Map_Expl,ImpHdr,0))&amp;"","")),{"Y","YES","TRUE","1"},0)),"Y","N"))</f>
        <v/>
      </c>
      <c r="F1227" s="21" t="str">
        <f t="shared" si="193"/>
        <v/>
      </c>
      <c r="G1227" s="21" t="str">
        <f t="shared" si="194"/>
        <v/>
      </c>
      <c r="H1227" s="21" t="str">
        <f t="shared" si="195"/>
        <v/>
      </c>
      <c r="I1227" s="25" t="str">
        <f t="shared" si="196"/>
        <v/>
      </c>
      <c r="J1227" s="25" t="str">
        <f t="shared" si="197"/>
        <v/>
      </c>
      <c r="K1227" s="21" t="str">
        <f t="shared" si="198"/>
        <v/>
      </c>
      <c r="L1227" s="36" t="str">
        <f t="shared" si="199"/>
        <v/>
      </c>
    </row>
    <row r="1228" spans="1:12" x14ac:dyDescent="0.3">
      <c r="A1228" s="21" t="str">
        <f t="shared" si="190"/>
        <v/>
      </c>
      <c r="B1228" s="21" t="str">
        <f t="shared" si="191"/>
        <v/>
      </c>
      <c r="C1228" s="35" t="str">
        <f t="shared" si="192"/>
        <v/>
      </c>
      <c r="D1228" s="21" t="str">
        <f>IF($A1228="","",IF(COUNTIF(KEVList,$A1228)&gt;0,"Y",IF(ISNUMBER(MATCH(UPPER(IFERROR(INDEX(ImpData,ROW()-1,MATCH(Map_KEV,ImpHdr,0))&amp;"","")),{"Y","YES","TRUE","1"},0)),"Y","N")))</f>
        <v/>
      </c>
      <c r="E1228" s="21" t="str">
        <f>IF($A1228="","",IF(ISNUMBER(MATCH(UPPER(IFERROR(INDEX(ImpData,ROW()-1,MATCH(Map_Expl,ImpHdr,0))&amp;"","")),{"Y","YES","TRUE","1"},0)),"Y","N"))</f>
        <v/>
      </c>
      <c r="F1228" s="21" t="str">
        <f t="shared" si="193"/>
        <v/>
      </c>
      <c r="G1228" s="21" t="str">
        <f t="shared" si="194"/>
        <v/>
      </c>
      <c r="H1228" s="21" t="str">
        <f t="shared" si="195"/>
        <v/>
      </c>
      <c r="I1228" s="25" t="str">
        <f t="shared" si="196"/>
        <v/>
      </c>
      <c r="J1228" s="25" t="str">
        <f t="shared" si="197"/>
        <v/>
      </c>
      <c r="K1228" s="21" t="str">
        <f t="shared" si="198"/>
        <v/>
      </c>
      <c r="L1228" s="36" t="str">
        <f t="shared" si="199"/>
        <v/>
      </c>
    </row>
    <row r="1229" spans="1:12" x14ac:dyDescent="0.3">
      <c r="A1229" s="21" t="str">
        <f t="shared" si="190"/>
        <v/>
      </c>
      <c r="B1229" s="21" t="str">
        <f t="shared" si="191"/>
        <v/>
      </c>
      <c r="C1229" s="35" t="str">
        <f t="shared" si="192"/>
        <v/>
      </c>
      <c r="D1229" s="21" t="str">
        <f>IF($A1229="","",IF(COUNTIF(KEVList,$A1229)&gt;0,"Y",IF(ISNUMBER(MATCH(UPPER(IFERROR(INDEX(ImpData,ROW()-1,MATCH(Map_KEV,ImpHdr,0))&amp;"","")),{"Y","YES","TRUE","1"},0)),"Y","N")))</f>
        <v/>
      </c>
      <c r="E1229" s="21" t="str">
        <f>IF($A1229="","",IF(ISNUMBER(MATCH(UPPER(IFERROR(INDEX(ImpData,ROW()-1,MATCH(Map_Expl,ImpHdr,0))&amp;"","")),{"Y","YES","TRUE","1"},0)),"Y","N"))</f>
        <v/>
      </c>
      <c r="F1229" s="21" t="str">
        <f t="shared" si="193"/>
        <v/>
      </c>
      <c r="G1229" s="21" t="str">
        <f t="shared" si="194"/>
        <v/>
      </c>
      <c r="H1229" s="21" t="str">
        <f t="shared" si="195"/>
        <v/>
      </c>
      <c r="I1229" s="25" t="str">
        <f t="shared" si="196"/>
        <v/>
      </c>
      <c r="J1229" s="25" t="str">
        <f t="shared" si="197"/>
        <v/>
      </c>
      <c r="K1229" s="21" t="str">
        <f t="shared" si="198"/>
        <v/>
      </c>
      <c r="L1229" s="36" t="str">
        <f t="shared" si="199"/>
        <v/>
      </c>
    </row>
    <row r="1230" spans="1:12" x14ac:dyDescent="0.3">
      <c r="A1230" s="21" t="str">
        <f t="shared" si="190"/>
        <v/>
      </c>
      <c r="B1230" s="21" t="str">
        <f t="shared" si="191"/>
        <v/>
      </c>
      <c r="C1230" s="35" t="str">
        <f t="shared" si="192"/>
        <v/>
      </c>
      <c r="D1230" s="21" t="str">
        <f>IF($A1230="","",IF(COUNTIF(KEVList,$A1230)&gt;0,"Y",IF(ISNUMBER(MATCH(UPPER(IFERROR(INDEX(ImpData,ROW()-1,MATCH(Map_KEV,ImpHdr,0))&amp;"","")),{"Y","YES","TRUE","1"},0)),"Y","N")))</f>
        <v/>
      </c>
      <c r="E1230" s="21" t="str">
        <f>IF($A1230="","",IF(ISNUMBER(MATCH(UPPER(IFERROR(INDEX(ImpData,ROW()-1,MATCH(Map_Expl,ImpHdr,0))&amp;"","")),{"Y","YES","TRUE","1"},0)),"Y","N"))</f>
        <v/>
      </c>
      <c r="F1230" s="21" t="str">
        <f t="shared" si="193"/>
        <v/>
      </c>
      <c r="G1230" s="21" t="str">
        <f t="shared" si="194"/>
        <v/>
      </c>
      <c r="H1230" s="21" t="str">
        <f t="shared" si="195"/>
        <v/>
      </c>
      <c r="I1230" s="25" t="str">
        <f t="shared" si="196"/>
        <v/>
      </c>
      <c r="J1230" s="25" t="str">
        <f t="shared" si="197"/>
        <v/>
      </c>
      <c r="K1230" s="21" t="str">
        <f t="shared" si="198"/>
        <v/>
      </c>
      <c r="L1230" s="36" t="str">
        <f t="shared" si="199"/>
        <v/>
      </c>
    </row>
    <row r="1231" spans="1:12" x14ac:dyDescent="0.3">
      <c r="A1231" s="21" t="str">
        <f t="shared" si="190"/>
        <v/>
      </c>
      <c r="B1231" s="21" t="str">
        <f t="shared" si="191"/>
        <v/>
      </c>
      <c r="C1231" s="35" t="str">
        <f t="shared" si="192"/>
        <v/>
      </c>
      <c r="D1231" s="21" t="str">
        <f>IF($A1231="","",IF(COUNTIF(KEVList,$A1231)&gt;0,"Y",IF(ISNUMBER(MATCH(UPPER(IFERROR(INDEX(ImpData,ROW()-1,MATCH(Map_KEV,ImpHdr,0))&amp;"","")),{"Y","YES","TRUE","1"},0)),"Y","N")))</f>
        <v/>
      </c>
      <c r="E1231" s="21" t="str">
        <f>IF($A1231="","",IF(ISNUMBER(MATCH(UPPER(IFERROR(INDEX(ImpData,ROW()-1,MATCH(Map_Expl,ImpHdr,0))&amp;"","")),{"Y","YES","TRUE","1"},0)),"Y","N"))</f>
        <v/>
      </c>
      <c r="F1231" s="21" t="str">
        <f t="shared" si="193"/>
        <v/>
      </c>
      <c r="G1231" s="21" t="str">
        <f t="shared" si="194"/>
        <v/>
      </c>
      <c r="H1231" s="21" t="str">
        <f t="shared" si="195"/>
        <v/>
      </c>
      <c r="I1231" s="25" t="str">
        <f t="shared" si="196"/>
        <v/>
      </c>
      <c r="J1231" s="25" t="str">
        <f t="shared" si="197"/>
        <v/>
      </c>
      <c r="K1231" s="21" t="str">
        <f t="shared" si="198"/>
        <v/>
      </c>
      <c r="L1231" s="36" t="str">
        <f t="shared" si="199"/>
        <v/>
      </c>
    </row>
    <row r="1232" spans="1:12" x14ac:dyDescent="0.3">
      <c r="A1232" s="21" t="str">
        <f t="shared" si="190"/>
        <v/>
      </c>
      <c r="B1232" s="21" t="str">
        <f t="shared" si="191"/>
        <v/>
      </c>
      <c r="C1232" s="35" t="str">
        <f t="shared" si="192"/>
        <v/>
      </c>
      <c r="D1232" s="21" t="str">
        <f>IF($A1232="","",IF(COUNTIF(KEVList,$A1232)&gt;0,"Y",IF(ISNUMBER(MATCH(UPPER(IFERROR(INDEX(ImpData,ROW()-1,MATCH(Map_KEV,ImpHdr,0))&amp;"","")),{"Y","YES","TRUE","1"},0)),"Y","N")))</f>
        <v/>
      </c>
      <c r="E1232" s="21" t="str">
        <f>IF($A1232="","",IF(ISNUMBER(MATCH(UPPER(IFERROR(INDEX(ImpData,ROW()-1,MATCH(Map_Expl,ImpHdr,0))&amp;"","")),{"Y","YES","TRUE","1"},0)),"Y","N"))</f>
        <v/>
      </c>
      <c r="F1232" s="21" t="str">
        <f t="shared" si="193"/>
        <v/>
      </c>
      <c r="G1232" s="21" t="str">
        <f t="shared" si="194"/>
        <v/>
      </c>
      <c r="H1232" s="21" t="str">
        <f t="shared" si="195"/>
        <v/>
      </c>
      <c r="I1232" s="25" t="str">
        <f t="shared" si="196"/>
        <v/>
      </c>
      <c r="J1232" s="25" t="str">
        <f t="shared" si="197"/>
        <v/>
      </c>
      <c r="K1232" s="21" t="str">
        <f t="shared" si="198"/>
        <v/>
      </c>
      <c r="L1232" s="36" t="str">
        <f t="shared" si="199"/>
        <v/>
      </c>
    </row>
    <row r="1233" spans="1:12" x14ac:dyDescent="0.3">
      <c r="A1233" s="21" t="str">
        <f t="shared" si="190"/>
        <v/>
      </c>
      <c r="B1233" s="21" t="str">
        <f t="shared" si="191"/>
        <v/>
      </c>
      <c r="C1233" s="35" t="str">
        <f t="shared" si="192"/>
        <v/>
      </c>
      <c r="D1233" s="21" t="str">
        <f>IF($A1233="","",IF(COUNTIF(KEVList,$A1233)&gt;0,"Y",IF(ISNUMBER(MATCH(UPPER(IFERROR(INDEX(ImpData,ROW()-1,MATCH(Map_KEV,ImpHdr,0))&amp;"","")),{"Y","YES","TRUE","1"},0)),"Y","N")))</f>
        <v/>
      </c>
      <c r="E1233" s="21" t="str">
        <f>IF($A1233="","",IF(ISNUMBER(MATCH(UPPER(IFERROR(INDEX(ImpData,ROW()-1,MATCH(Map_Expl,ImpHdr,0))&amp;"","")),{"Y","YES","TRUE","1"},0)),"Y","N"))</f>
        <v/>
      </c>
      <c r="F1233" s="21" t="str">
        <f t="shared" si="193"/>
        <v/>
      </c>
      <c r="G1233" s="21" t="str">
        <f t="shared" si="194"/>
        <v/>
      </c>
      <c r="H1233" s="21" t="str">
        <f t="shared" si="195"/>
        <v/>
      </c>
      <c r="I1233" s="25" t="str">
        <f t="shared" si="196"/>
        <v/>
      </c>
      <c r="J1233" s="25" t="str">
        <f t="shared" si="197"/>
        <v/>
      </c>
      <c r="K1233" s="21" t="str">
        <f t="shared" si="198"/>
        <v/>
      </c>
      <c r="L1233" s="36" t="str">
        <f t="shared" si="199"/>
        <v/>
      </c>
    </row>
    <row r="1234" spans="1:12" x14ac:dyDescent="0.3">
      <c r="A1234" s="21" t="str">
        <f t="shared" si="190"/>
        <v/>
      </c>
      <c r="B1234" s="21" t="str">
        <f t="shared" si="191"/>
        <v/>
      </c>
      <c r="C1234" s="35" t="str">
        <f t="shared" si="192"/>
        <v/>
      </c>
      <c r="D1234" s="21" t="str">
        <f>IF($A1234="","",IF(COUNTIF(KEVList,$A1234)&gt;0,"Y",IF(ISNUMBER(MATCH(UPPER(IFERROR(INDEX(ImpData,ROW()-1,MATCH(Map_KEV,ImpHdr,0))&amp;"","")),{"Y","YES","TRUE","1"},0)),"Y","N")))</f>
        <v/>
      </c>
      <c r="E1234" s="21" t="str">
        <f>IF($A1234="","",IF(ISNUMBER(MATCH(UPPER(IFERROR(INDEX(ImpData,ROW()-1,MATCH(Map_Expl,ImpHdr,0))&amp;"","")),{"Y","YES","TRUE","1"},0)),"Y","N"))</f>
        <v/>
      </c>
      <c r="F1234" s="21" t="str">
        <f t="shared" si="193"/>
        <v/>
      </c>
      <c r="G1234" s="21" t="str">
        <f t="shared" si="194"/>
        <v/>
      </c>
      <c r="H1234" s="21" t="str">
        <f t="shared" si="195"/>
        <v/>
      </c>
      <c r="I1234" s="25" t="str">
        <f t="shared" si="196"/>
        <v/>
      </c>
      <c r="J1234" s="25" t="str">
        <f t="shared" si="197"/>
        <v/>
      </c>
      <c r="K1234" s="21" t="str">
        <f t="shared" si="198"/>
        <v/>
      </c>
      <c r="L1234" s="36" t="str">
        <f t="shared" si="199"/>
        <v/>
      </c>
    </row>
    <row r="1235" spans="1:12" x14ac:dyDescent="0.3">
      <c r="A1235" s="21" t="str">
        <f t="shared" si="190"/>
        <v/>
      </c>
      <c r="B1235" s="21" t="str">
        <f t="shared" si="191"/>
        <v/>
      </c>
      <c r="C1235" s="35" t="str">
        <f t="shared" si="192"/>
        <v/>
      </c>
      <c r="D1235" s="21" t="str">
        <f>IF($A1235="","",IF(COUNTIF(KEVList,$A1235)&gt;0,"Y",IF(ISNUMBER(MATCH(UPPER(IFERROR(INDEX(ImpData,ROW()-1,MATCH(Map_KEV,ImpHdr,0))&amp;"","")),{"Y","YES","TRUE","1"},0)),"Y","N")))</f>
        <v/>
      </c>
      <c r="E1235" s="21" t="str">
        <f>IF($A1235="","",IF(ISNUMBER(MATCH(UPPER(IFERROR(INDEX(ImpData,ROW()-1,MATCH(Map_Expl,ImpHdr,0))&amp;"","")),{"Y","YES","TRUE","1"},0)),"Y","N"))</f>
        <v/>
      </c>
      <c r="F1235" s="21" t="str">
        <f t="shared" si="193"/>
        <v/>
      </c>
      <c r="G1235" s="21" t="str">
        <f t="shared" si="194"/>
        <v/>
      </c>
      <c r="H1235" s="21" t="str">
        <f t="shared" si="195"/>
        <v/>
      </c>
      <c r="I1235" s="25" t="str">
        <f t="shared" si="196"/>
        <v/>
      </c>
      <c r="J1235" s="25" t="str">
        <f t="shared" si="197"/>
        <v/>
      </c>
      <c r="K1235" s="21" t="str">
        <f t="shared" si="198"/>
        <v/>
      </c>
      <c r="L1235" s="36" t="str">
        <f t="shared" si="199"/>
        <v/>
      </c>
    </row>
    <row r="1236" spans="1:12" x14ac:dyDescent="0.3">
      <c r="A1236" s="21" t="str">
        <f t="shared" si="190"/>
        <v/>
      </c>
      <c r="B1236" s="21" t="str">
        <f t="shared" si="191"/>
        <v/>
      </c>
      <c r="C1236" s="35" t="str">
        <f t="shared" si="192"/>
        <v/>
      </c>
      <c r="D1236" s="21" t="str">
        <f>IF($A1236="","",IF(COUNTIF(KEVList,$A1236)&gt;0,"Y",IF(ISNUMBER(MATCH(UPPER(IFERROR(INDEX(ImpData,ROW()-1,MATCH(Map_KEV,ImpHdr,0))&amp;"","")),{"Y","YES","TRUE","1"},0)),"Y","N")))</f>
        <v/>
      </c>
      <c r="E1236" s="21" t="str">
        <f>IF($A1236="","",IF(ISNUMBER(MATCH(UPPER(IFERROR(INDEX(ImpData,ROW()-1,MATCH(Map_Expl,ImpHdr,0))&amp;"","")),{"Y","YES","TRUE","1"},0)),"Y","N"))</f>
        <v/>
      </c>
      <c r="F1236" s="21" t="str">
        <f t="shared" si="193"/>
        <v/>
      </c>
      <c r="G1236" s="21" t="str">
        <f t="shared" si="194"/>
        <v/>
      </c>
      <c r="H1236" s="21" t="str">
        <f t="shared" si="195"/>
        <v/>
      </c>
      <c r="I1236" s="25" t="str">
        <f t="shared" si="196"/>
        <v/>
      </c>
      <c r="J1236" s="25" t="str">
        <f t="shared" si="197"/>
        <v/>
      </c>
      <c r="K1236" s="21" t="str">
        <f t="shared" si="198"/>
        <v/>
      </c>
      <c r="L1236" s="36" t="str">
        <f t="shared" si="199"/>
        <v/>
      </c>
    </row>
    <row r="1237" spans="1:12" x14ac:dyDescent="0.3">
      <c r="A1237" s="21" t="str">
        <f t="shared" si="190"/>
        <v/>
      </c>
      <c r="B1237" s="21" t="str">
        <f t="shared" si="191"/>
        <v/>
      </c>
      <c r="C1237" s="35" t="str">
        <f t="shared" si="192"/>
        <v/>
      </c>
      <c r="D1237" s="21" t="str">
        <f>IF($A1237="","",IF(COUNTIF(KEVList,$A1237)&gt;0,"Y",IF(ISNUMBER(MATCH(UPPER(IFERROR(INDEX(ImpData,ROW()-1,MATCH(Map_KEV,ImpHdr,0))&amp;"","")),{"Y","YES","TRUE","1"},0)),"Y","N")))</f>
        <v/>
      </c>
      <c r="E1237" s="21" t="str">
        <f>IF($A1237="","",IF(ISNUMBER(MATCH(UPPER(IFERROR(INDEX(ImpData,ROW()-1,MATCH(Map_Expl,ImpHdr,0))&amp;"","")),{"Y","YES","TRUE","1"},0)),"Y","N"))</f>
        <v/>
      </c>
      <c r="F1237" s="21" t="str">
        <f t="shared" si="193"/>
        <v/>
      </c>
      <c r="G1237" s="21" t="str">
        <f t="shared" si="194"/>
        <v/>
      </c>
      <c r="H1237" s="21" t="str">
        <f t="shared" si="195"/>
        <v/>
      </c>
      <c r="I1237" s="25" t="str">
        <f t="shared" si="196"/>
        <v/>
      </c>
      <c r="J1237" s="25" t="str">
        <f t="shared" si="197"/>
        <v/>
      </c>
      <c r="K1237" s="21" t="str">
        <f t="shared" si="198"/>
        <v/>
      </c>
      <c r="L1237" s="36" t="str">
        <f t="shared" si="199"/>
        <v/>
      </c>
    </row>
    <row r="1238" spans="1:12" x14ac:dyDescent="0.3">
      <c r="A1238" s="21" t="str">
        <f t="shared" si="190"/>
        <v/>
      </c>
      <c r="B1238" s="21" t="str">
        <f t="shared" si="191"/>
        <v/>
      </c>
      <c r="C1238" s="35" t="str">
        <f t="shared" si="192"/>
        <v/>
      </c>
      <c r="D1238" s="21" t="str">
        <f>IF($A1238="","",IF(COUNTIF(KEVList,$A1238)&gt;0,"Y",IF(ISNUMBER(MATCH(UPPER(IFERROR(INDEX(ImpData,ROW()-1,MATCH(Map_KEV,ImpHdr,0))&amp;"","")),{"Y","YES","TRUE","1"},0)),"Y","N")))</f>
        <v/>
      </c>
      <c r="E1238" s="21" t="str">
        <f>IF($A1238="","",IF(ISNUMBER(MATCH(UPPER(IFERROR(INDEX(ImpData,ROW()-1,MATCH(Map_Expl,ImpHdr,0))&amp;"","")),{"Y","YES","TRUE","1"},0)),"Y","N"))</f>
        <v/>
      </c>
      <c r="F1238" s="21" t="str">
        <f t="shared" si="193"/>
        <v/>
      </c>
      <c r="G1238" s="21" t="str">
        <f t="shared" si="194"/>
        <v/>
      </c>
      <c r="H1238" s="21" t="str">
        <f t="shared" si="195"/>
        <v/>
      </c>
      <c r="I1238" s="25" t="str">
        <f t="shared" si="196"/>
        <v/>
      </c>
      <c r="J1238" s="25" t="str">
        <f t="shared" si="197"/>
        <v/>
      </c>
      <c r="K1238" s="21" t="str">
        <f t="shared" si="198"/>
        <v/>
      </c>
      <c r="L1238" s="36" t="str">
        <f t="shared" si="199"/>
        <v/>
      </c>
    </row>
    <row r="1239" spans="1:12" x14ac:dyDescent="0.3">
      <c r="A1239" s="21" t="str">
        <f t="shared" si="190"/>
        <v/>
      </c>
      <c r="B1239" s="21" t="str">
        <f t="shared" si="191"/>
        <v/>
      </c>
      <c r="C1239" s="35" t="str">
        <f t="shared" si="192"/>
        <v/>
      </c>
      <c r="D1239" s="21" t="str">
        <f>IF($A1239="","",IF(COUNTIF(KEVList,$A1239)&gt;0,"Y",IF(ISNUMBER(MATCH(UPPER(IFERROR(INDEX(ImpData,ROW()-1,MATCH(Map_KEV,ImpHdr,0))&amp;"","")),{"Y","YES","TRUE","1"},0)),"Y","N")))</f>
        <v/>
      </c>
      <c r="E1239" s="21" t="str">
        <f>IF($A1239="","",IF(ISNUMBER(MATCH(UPPER(IFERROR(INDEX(ImpData,ROW()-1,MATCH(Map_Expl,ImpHdr,0))&amp;"","")),{"Y","YES","TRUE","1"},0)),"Y","N"))</f>
        <v/>
      </c>
      <c r="F1239" s="21" t="str">
        <f t="shared" si="193"/>
        <v/>
      </c>
      <c r="G1239" s="21" t="str">
        <f t="shared" si="194"/>
        <v/>
      </c>
      <c r="H1239" s="21" t="str">
        <f t="shared" si="195"/>
        <v/>
      </c>
      <c r="I1239" s="25" t="str">
        <f t="shared" si="196"/>
        <v/>
      </c>
      <c r="J1239" s="25" t="str">
        <f t="shared" si="197"/>
        <v/>
      </c>
      <c r="K1239" s="21" t="str">
        <f t="shared" si="198"/>
        <v/>
      </c>
      <c r="L1239" s="36" t="str">
        <f t="shared" si="199"/>
        <v/>
      </c>
    </row>
    <row r="1240" spans="1:12" x14ac:dyDescent="0.3">
      <c r="A1240" s="21" t="str">
        <f t="shared" si="190"/>
        <v/>
      </c>
      <c r="B1240" s="21" t="str">
        <f t="shared" si="191"/>
        <v/>
      </c>
      <c r="C1240" s="35" t="str">
        <f t="shared" si="192"/>
        <v/>
      </c>
      <c r="D1240" s="21" t="str">
        <f>IF($A1240="","",IF(COUNTIF(KEVList,$A1240)&gt;0,"Y",IF(ISNUMBER(MATCH(UPPER(IFERROR(INDEX(ImpData,ROW()-1,MATCH(Map_KEV,ImpHdr,0))&amp;"","")),{"Y","YES","TRUE","1"},0)),"Y","N")))</f>
        <v/>
      </c>
      <c r="E1240" s="21" t="str">
        <f>IF($A1240="","",IF(ISNUMBER(MATCH(UPPER(IFERROR(INDEX(ImpData,ROW()-1,MATCH(Map_Expl,ImpHdr,0))&amp;"","")),{"Y","YES","TRUE","1"},0)),"Y","N"))</f>
        <v/>
      </c>
      <c r="F1240" s="21" t="str">
        <f t="shared" si="193"/>
        <v/>
      </c>
      <c r="G1240" s="21" t="str">
        <f t="shared" si="194"/>
        <v/>
      </c>
      <c r="H1240" s="21" t="str">
        <f t="shared" si="195"/>
        <v/>
      </c>
      <c r="I1240" s="25" t="str">
        <f t="shared" si="196"/>
        <v/>
      </c>
      <c r="J1240" s="25" t="str">
        <f t="shared" si="197"/>
        <v/>
      </c>
      <c r="K1240" s="21" t="str">
        <f t="shared" si="198"/>
        <v/>
      </c>
      <c r="L1240" s="36" t="str">
        <f t="shared" si="199"/>
        <v/>
      </c>
    </row>
    <row r="1241" spans="1:12" x14ac:dyDescent="0.3">
      <c r="A1241" s="21" t="str">
        <f t="shared" si="190"/>
        <v/>
      </c>
      <c r="B1241" s="21" t="str">
        <f t="shared" si="191"/>
        <v/>
      </c>
      <c r="C1241" s="35" t="str">
        <f t="shared" si="192"/>
        <v/>
      </c>
      <c r="D1241" s="21" t="str">
        <f>IF($A1241="","",IF(COUNTIF(KEVList,$A1241)&gt;0,"Y",IF(ISNUMBER(MATCH(UPPER(IFERROR(INDEX(ImpData,ROW()-1,MATCH(Map_KEV,ImpHdr,0))&amp;"","")),{"Y","YES","TRUE","1"},0)),"Y","N")))</f>
        <v/>
      </c>
      <c r="E1241" s="21" t="str">
        <f>IF($A1241="","",IF(ISNUMBER(MATCH(UPPER(IFERROR(INDEX(ImpData,ROW()-1,MATCH(Map_Expl,ImpHdr,0))&amp;"","")),{"Y","YES","TRUE","1"},0)),"Y","N"))</f>
        <v/>
      </c>
      <c r="F1241" s="21" t="str">
        <f t="shared" si="193"/>
        <v/>
      </c>
      <c r="G1241" s="21" t="str">
        <f t="shared" si="194"/>
        <v/>
      </c>
      <c r="H1241" s="21" t="str">
        <f t="shared" si="195"/>
        <v/>
      </c>
      <c r="I1241" s="25" t="str">
        <f t="shared" si="196"/>
        <v/>
      </c>
      <c r="J1241" s="25" t="str">
        <f t="shared" si="197"/>
        <v/>
      </c>
      <c r="K1241" s="21" t="str">
        <f t="shared" si="198"/>
        <v/>
      </c>
      <c r="L1241" s="36" t="str">
        <f t="shared" si="199"/>
        <v/>
      </c>
    </row>
    <row r="1242" spans="1:12" x14ac:dyDescent="0.3">
      <c r="A1242" s="21" t="str">
        <f t="shared" si="190"/>
        <v/>
      </c>
      <c r="B1242" s="21" t="str">
        <f t="shared" si="191"/>
        <v/>
      </c>
      <c r="C1242" s="35" t="str">
        <f t="shared" si="192"/>
        <v/>
      </c>
      <c r="D1242" s="21" t="str">
        <f>IF($A1242="","",IF(COUNTIF(KEVList,$A1242)&gt;0,"Y",IF(ISNUMBER(MATCH(UPPER(IFERROR(INDEX(ImpData,ROW()-1,MATCH(Map_KEV,ImpHdr,0))&amp;"","")),{"Y","YES","TRUE","1"},0)),"Y","N")))</f>
        <v/>
      </c>
      <c r="E1242" s="21" t="str">
        <f>IF($A1242="","",IF(ISNUMBER(MATCH(UPPER(IFERROR(INDEX(ImpData,ROW()-1,MATCH(Map_Expl,ImpHdr,0))&amp;"","")),{"Y","YES","TRUE","1"},0)),"Y","N"))</f>
        <v/>
      </c>
      <c r="F1242" s="21" t="str">
        <f t="shared" si="193"/>
        <v/>
      </c>
      <c r="G1242" s="21" t="str">
        <f t="shared" si="194"/>
        <v/>
      </c>
      <c r="H1242" s="21" t="str">
        <f t="shared" si="195"/>
        <v/>
      </c>
      <c r="I1242" s="25" t="str">
        <f t="shared" si="196"/>
        <v/>
      </c>
      <c r="J1242" s="25" t="str">
        <f t="shared" si="197"/>
        <v/>
      </c>
      <c r="K1242" s="21" t="str">
        <f t="shared" si="198"/>
        <v/>
      </c>
      <c r="L1242" s="36" t="str">
        <f t="shared" si="199"/>
        <v/>
      </c>
    </row>
    <row r="1243" spans="1:12" x14ac:dyDescent="0.3">
      <c r="A1243" s="21" t="str">
        <f t="shared" si="190"/>
        <v/>
      </c>
      <c r="B1243" s="21" t="str">
        <f t="shared" si="191"/>
        <v/>
      </c>
      <c r="C1243" s="35" t="str">
        <f t="shared" si="192"/>
        <v/>
      </c>
      <c r="D1243" s="21" t="str">
        <f>IF($A1243="","",IF(COUNTIF(KEVList,$A1243)&gt;0,"Y",IF(ISNUMBER(MATCH(UPPER(IFERROR(INDEX(ImpData,ROW()-1,MATCH(Map_KEV,ImpHdr,0))&amp;"","")),{"Y","YES","TRUE","1"},0)),"Y","N")))</f>
        <v/>
      </c>
      <c r="E1243" s="21" t="str">
        <f>IF($A1243="","",IF(ISNUMBER(MATCH(UPPER(IFERROR(INDEX(ImpData,ROW()-1,MATCH(Map_Expl,ImpHdr,0))&amp;"","")),{"Y","YES","TRUE","1"},0)),"Y","N"))</f>
        <v/>
      </c>
      <c r="F1243" s="21" t="str">
        <f t="shared" si="193"/>
        <v/>
      </c>
      <c r="G1243" s="21" t="str">
        <f t="shared" si="194"/>
        <v/>
      </c>
      <c r="H1243" s="21" t="str">
        <f t="shared" si="195"/>
        <v/>
      </c>
      <c r="I1243" s="25" t="str">
        <f t="shared" si="196"/>
        <v/>
      </c>
      <c r="J1243" s="25" t="str">
        <f t="shared" si="197"/>
        <v/>
      </c>
      <c r="K1243" s="21" t="str">
        <f t="shared" si="198"/>
        <v/>
      </c>
      <c r="L1243" s="36" t="str">
        <f t="shared" si="199"/>
        <v/>
      </c>
    </row>
    <row r="1244" spans="1:12" x14ac:dyDescent="0.3">
      <c r="A1244" s="21" t="str">
        <f t="shared" si="190"/>
        <v/>
      </c>
      <c r="B1244" s="21" t="str">
        <f t="shared" si="191"/>
        <v/>
      </c>
      <c r="C1244" s="35" t="str">
        <f t="shared" si="192"/>
        <v/>
      </c>
      <c r="D1244" s="21" t="str">
        <f>IF($A1244="","",IF(COUNTIF(KEVList,$A1244)&gt;0,"Y",IF(ISNUMBER(MATCH(UPPER(IFERROR(INDEX(ImpData,ROW()-1,MATCH(Map_KEV,ImpHdr,0))&amp;"","")),{"Y","YES","TRUE","1"},0)),"Y","N")))</f>
        <v/>
      </c>
      <c r="E1244" s="21" t="str">
        <f>IF($A1244="","",IF(ISNUMBER(MATCH(UPPER(IFERROR(INDEX(ImpData,ROW()-1,MATCH(Map_Expl,ImpHdr,0))&amp;"","")),{"Y","YES","TRUE","1"},0)),"Y","N"))</f>
        <v/>
      </c>
      <c r="F1244" s="21" t="str">
        <f t="shared" si="193"/>
        <v/>
      </c>
      <c r="G1244" s="21" t="str">
        <f t="shared" si="194"/>
        <v/>
      </c>
      <c r="H1244" s="21" t="str">
        <f t="shared" si="195"/>
        <v/>
      </c>
      <c r="I1244" s="25" t="str">
        <f t="shared" si="196"/>
        <v/>
      </c>
      <c r="J1244" s="25" t="str">
        <f t="shared" si="197"/>
        <v/>
      </c>
      <c r="K1244" s="21" t="str">
        <f t="shared" si="198"/>
        <v/>
      </c>
      <c r="L1244" s="36" t="str">
        <f t="shared" si="199"/>
        <v/>
      </c>
    </row>
    <row r="1245" spans="1:12" x14ac:dyDescent="0.3">
      <c r="A1245" s="21" t="str">
        <f t="shared" si="190"/>
        <v/>
      </c>
      <c r="B1245" s="21" t="str">
        <f t="shared" si="191"/>
        <v/>
      </c>
      <c r="C1245" s="35" t="str">
        <f t="shared" si="192"/>
        <v/>
      </c>
      <c r="D1245" s="21" t="str">
        <f>IF($A1245="","",IF(COUNTIF(KEVList,$A1245)&gt;0,"Y",IF(ISNUMBER(MATCH(UPPER(IFERROR(INDEX(ImpData,ROW()-1,MATCH(Map_KEV,ImpHdr,0))&amp;"","")),{"Y","YES","TRUE","1"},0)),"Y","N")))</f>
        <v/>
      </c>
      <c r="E1245" s="21" t="str">
        <f>IF($A1245="","",IF(ISNUMBER(MATCH(UPPER(IFERROR(INDEX(ImpData,ROW()-1,MATCH(Map_Expl,ImpHdr,0))&amp;"","")),{"Y","YES","TRUE","1"},0)),"Y","N"))</f>
        <v/>
      </c>
      <c r="F1245" s="21" t="str">
        <f t="shared" si="193"/>
        <v/>
      </c>
      <c r="G1245" s="21" t="str">
        <f t="shared" si="194"/>
        <v/>
      </c>
      <c r="H1245" s="21" t="str">
        <f t="shared" si="195"/>
        <v/>
      </c>
      <c r="I1245" s="25" t="str">
        <f t="shared" si="196"/>
        <v/>
      </c>
      <c r="J1245" s="25" t="str">
        <f t="shared" si="197"/>
        <v/>
      </c>
      <c r="K1245" s="21" t="str">
        <f t="shared" si="198"/>
        <v/>
      </c>
      <c r="L1245" s="36" t="str">
        <f t="shared" si="199"/>
        <v/>
      </c>
    </row>
    <row r="1246" spans="1:12" x14ac:dyDescent="0.3">
      <c r="A1246" s="21" t="str">
        <f t="shared" si="190"/>
        <v/>
      </c>
      <c r="B1246" s="21" t="str">
        <f t="shared" si="191"/>
        <v/>
      </c>
      <c r="C1246" s="35" t="str">
        <f t="shared" si="192"/>
        <v/>
      </c>
      <c r="D1246" s="21" t="str">
        <f>IF($A1246="","",IF(COUNTIF(KEVList,$A1246)&gt;0,"Y",IF(ISNUMBER(MATCH(UPPER(IFERROR(INDEX(ImpData,ROW()-1,MATCH(Map_KEV,ImpHdr,0))&amp;"","")),{"Y","YES","TRUE","1"},0)),"Y","N")))</f>
        <v/>
      </c>
      <c r="E1246" s="21" t="str">
        <f>IF($A1246="","",IF(ISNUMBER(MATCH(UPPER(IFERROR(INDEX(ImpData,ROW()-1,MATCH(Map_Expl,ImpHdr,0))&amp;"","")),{"Y","YES","TRUE","1"},0)),"Y","N"))</f>
        <v/>
      </c>
      <c r="F1246" s="21" t="str">
        <f t="shared" si="193"/>
        <v/>
      </c>
      <c r="G1246" s="21" t="str">
        <f t="shared" si="194"/>
        <v/>
      </c>
      <c r="H1246" s="21" t="str">
        <f t="shared" si="195"/>
        <v/>
      </c>
      <c r="I1246" s="25" t="str">
        <f t="shared" si="196"/>
        <v/>
      </c>
      <c r="J1246" s="25" t="str">
        <f t="shared" si="197"/>
        <v/>
      </c>
      <c r="K1246" s="21" t="str">
        <f t="shared" si="198"/>
        <v/>
      </c>
      <c r="L1246" s="36" t="str">
        <f t="shared" si="199"/>
        <v/>
      </c>
    </row>
    <row r="1247" spans="1:12" x14ac:dyDescent="0.3">
      <c r="A1247" s="21" t="str">
        <f t="shared" si="190"/>
        <v/>
      </c>
      <c r="B1247" s="21" t="str">
        <f t="shared" si="191"/>
        <v/>
      </c>
      <c r="C1247" s="35" t="str">
        <f t="shared" si="192"/>
        <v/>
      </c>
      <c r="D1247" s="21" t="str">
        <f>IF($A1247="","",IF(COUNTIF(KEVList,$A1247)&gt;0,"Y",IF(ISNUMBER(MATCH(UPPER(IFERROR(INDEX(ImpData,ROW()-1,MATCH(Map_KEV,ImpHdr,0))&amp;"","")),{"Y","YES","TRUE","1"},0)),"Y","N")))</f>
        <v/>
      </c>
      <c r="E1247" s="21" t="str">
        <f>IF($A1247="","",IF(ISNUMBER(MATCH(UPPER(IFERROR(INDEX(ImpData,ROW()-1,MATCH(Map_Expl,ImpHdr,0))&amp;"","")),{"Y","YES","TRUE","1"},0)),"Y","N"))</f>
        <v/>
      </c>
      <c r="F1247" s="21" t="str">
        <f t="shared" si="193"/>
        <v/>
      </c>
      <c r="G1247" s="21" t="str">
        <f t="shared" si="194"/>
        <v/>
      </c>
      <c r="H1247" s="21" t="str">
        <f t="shared" si="195"/>
        <v/>
      </c>
      <c r="I1247" s="25" t="str">
        <f t="shared" si="196"/>
        <v/>
      </c>
      <c r="J1247" s="25" t="str">
        <f t="shared" si="197"/>
        <v/>
      </c>
      <c r="K1247" s="21" t="str">
        <f t="shared" si="198"/>
        <v/>
      </c>
      <c r="L1247" s="36" t="str">
        <f t="shared" si="199"/>
        <v/>
      </c>
    </row>
    <row r="1248" spans="1:12" x14ac:dyDescent="0.3">
      <c r="A1248" s="21" t="str">
        <f t="shared" si="190"/>
        <v/>
      </c>
      <c r="B1248" s="21" t="str">
        <f t="shared" si="191"/>
        <v/>
      </c>
      <c r="C1248" s="35" t="str">
        <f t="shared" si="192"/>
        <v/>
      </c>
      <c r="D1248" s="21" t="str">
        <f>IF($A1248="","",IF(COUNTIF(KEVList,$A1248)&gt;0,"Y",IF(ISNUMBER(MATCH(UPPER(IFERROR(INDEX(ImpData,ROW()-1,MATCH(Map_KEV,ImpHdr,0))&amp;"","")),{"Y","YES","TRUE","1"},0)),"Y","N")))</f>
        <v/>
      </c>
      <c r="E1248" s="21" t="str">
        <f>IF($A1248="","",IF(ISNUMBER(MATCH(UPPER(IFERROR(INDEX(ImpData,ROW()-1,MATCH(Map_Expl,ImpHdr,0))&amp;"","")),{"Y","YES","TRUE","1"},0)),"Y","N"))</f>
        <v/>
      </c>
      <c r="F1248" s="21" t="str">
        <f t="shared" si="193"/>
        <v/>
      </c>
      <c r="G1248" s="21" t="str">
        <f t="shared" si="194"/>
        <v/>
      </c>
      <c r="H1248" s="21" t="str">
        <f t="shared" si="195"/>
        <v/>
      </c>
      <c r="I1248" s="25" t="str">
        <f t="shared" si="196"/>
        <v/>
      </c>
      <c r="J1248" s="25" t="str">
        <f t="shared" si="197"/>
        <v/>
      </c>
      <c r="K1248" s="21" t="str">
        <f t="shared" si="198"/>
        <v/>
      </c>
      <c r="L1248" s="36" t="str">
        <f t="shared" si="199"/>
        <v/>
      </c>
    </row>
    <row r="1249" spans="1:12" x14ac:dyDescent="0.3">
      <c r="A1249" s="21" t="str">
        <f t="shared" si="190"/>
        <v/>
      </c>
      <c r="B1249" s="21" t="str">
        <f t="shared" si="191"/>
        <v/>
      </c>
      <c r="C1249" s="35" t="str">
        <f t="shared" si="192"/>
        <v/>
      </c>
      <c r="D1249" s="21" t="str">
        <f>IF($A1249="","",IF(COUNTIF(KEVList,$A1249)&gt;0,"Y",IF(ISNUMBER(MATCH(UPPER(IFERROR(INDEX(ImpData,ROW()-1,MATCH(Map_KEV,ImpHdr,0))&amp;"","")),{"Y","YES","TRUE","1"},0)),"Y","N")))</f>
        <v/>
      </c>
      <c r="E1249" s="21" t="str">
        <f>IF($A1249="","",IF(ISNUMBER(MATCH(UPPER(IFERROR(INDEX(ImpData,ROW()-1,MATCH(Map_Expl,ImpHdr,0))&amp;"","")),{"Y","YES","TRUE","1"},0)),"Y","N"))</f>
        <v/>
      </c>
      <c r="F1249" s="21" t="str">
        <f t="shared" si="193"/>
        <v/>
      </c>
      <c r="G1249" s="21" t="str">
        <f t="shared" si="194"/>
        <v/>
      </c>
      <c r="H1249" s="21" t="str">
        <f t="shared" si="195"/>
        <v/>
      </c>
      <c r="I1249" s="25" t="str">
        <f t="shared" si="196"/>
        <v/>
      </c>
      <c r="J1249" s="25" t="str">
        <f t="shared" si="197"/>
        <v/>
      </c>
      <c r="K1249" s="21" t="str">
        <f t="shared" si="198"/>
        <v/>
      </c>
      <c r="L1249" s="36" t="str">
        <f t="shared" si="199"/>
        <v/>
      </c>
    </row>
    <row r="1250" spans="1:12" x14ac:dyDescent="0.3">
      <c r="A1250" s="21" t="str">
        <f t="shared" si="190"/>
        <v/>
      </c>
      <c r="B1250" s="21" t="str">
        <f t="shared" si="191"/>
        <v/>
      </c>
      <c r="C1250" s="35" t="str">
        <f t="shared" si="192"/>
        <v/>
      </c>
      <c r="D1250" s="21" t="str">
        <f>IF($A1250="","",IF(COUNTIF(KEVList,$A1250)&gt;0,"Y",IF(ISNUMBER(MATCH(UPPER(IFERROR(INDEX(ImpData,ROW()-1,MATCH(Map_KEV,ImpHdr,0))&amp;"","")),{"Y","YES","TRUE","1"},0)),"Y","N")))</f>
        <v/>
      </c>
      <c r="E1250" s="21" t="str">
        <f>IF($A1250="","",IF(ISNUMBER(MATCH(UPPER(IFERROR(INDEX(ImpData,ROW()-1,MATCH(Map_Expl,ImpHdr,0))&amp;"","")),{"Y","YES","TRUE","1"},0)),"Y","N"))</f>
        <v/>
      </c>
      <c r="F1250" s="21" t="str">
        <f t="shared" si="193"/>
        <v/>
      </c>
      <c r="G1250" s="21" t="str">
        <f t="shared" si="194"/>
        <v/>
      </c>
      <c r="H1250" s="21" t="str">
        <f t="shared" si="195"/>
        <v/>
      </c>
      <c r="I1250" s="25" t="str">
        <f t="shared" si="196"/>
        <v/>
      </c>
      <c r="J1250" s="25" t="str">
        <f t="shared" si="197"/>
        <v/>
      </c>
      <c r="K1250" s="21" t="str">
        <f t="shared" si="198"/>
        <v/>
      </c>
      <c r="L1250" s="36" t="str">
        <f t="shared" si="199"/>
        <v/>
      </c>
    </row>
    <row r="1251" spans="1:12" x14ac:dyDescent="0.3">
      <c r="A1251" s="21" t="str">
        <f t="shared" si="190"/>
        <v/>
      </c>
      <c r="B1251" s="21" t="str">
        <f t="shared" si="191"/>
        <v/>
      </c>
      <c r="C1251" s="35" t="str">
        <f t="shared" si="192"/>
        <v/>
      </c>
      <c r="D1251" s="21" t="str">
        <f>IF($A1251="","",IF(COUNTIF(KEVList,$A1251)&gt;0,"Y",IF(ISNUMBER(MATCH(UPPER(IFERROR(INDEX(ImpData,ROW()-1,MATCH(Map_KEV,ImpHdr,0))&amp;"","")),{"Y","YES","TRUE","1"},0)),"Y","N")))</f>
        <v/>
      </c>
      <c r="E1251" s="21" t="str">
        <f>IF($A1251="","",IF(ISNUMBER(MATCH(UPPER(IFERROR(INDEX(ImpData,ROW()-1,MATCH(Map_Expl,ImpHdr,0))&amp;"","")),{"Y","YES","TRUE","1"},0)),"Y","N"))</f>
        <v/>
      </c>
      <c r="F1251" s="21" t="str">
        <f t="shared" si="193"/>
        <v/>
      </c>
      <c r="G1251" s="21" t="str">
        <f t="shared" si="194"/>
        <v/>
      </c>
      <c r="H1251" s="21" t="str">
        <f t="shared" si="195"/>
        <v/>
      </c>
      <c r="I1251" s="25" t="str">
        <f t="shared" si="196"/>
        <v/>
      </c>
      <c r="J1251" s="25" t="str">
        <f t="shared" si="197"/>
        <v/>
      </c>
      <c r="K1251" s="21" t="str">
        <f t="shared" si="198"/>
        <v/>
      </c>
      <c r="L1251" s="36" t="str">
        <f t="shared" si="199"/>
        <v/>
      </c>
    </row>
    <row r="1252" spans="1:12" x14ac:dyDescent="0.3">
      <c r="A1252" s="21" t="str">
        <f t="shared" si="190"/>
        <v/>
      </c>
      <c r="B1252" s="21" t="str">
        <f t="shared" si="191"/>
        <v/>
      </c>
      <c r="C1252" s="35" t="str">
        <f t="shared" si="192"/>
        <v/>
      </c>
      <c r="D1252" s="21" t="str">
        <f>IF($A1252="","",IF(COUNTIF(KEVList,$A1252)&gt;0,"Y",IF(ISNUMBER(MATCH(UPPER(IFERROR(INDEX(ImpData,ROW()-1,MATCH(Map_KEV,ImpHdr,0))&amp;"","")),{"Y","YES","TRUE","1"},0)),"Y","N")))</f>
        <v/>
      </c>
      <c r="E1252" s="21" t="str">
        <f>IF($A1252="","",IF(ISNUMBER(MATCH(UPPER(IFERROR(INDEX(ImpData,ROW()-1,MATCH(Map_Expl,ImpHdr,0))&amp;"","")),{"Y","YES","TRUE","1"},0)),"Y","N"))</f>
        <v/>
      </c>
      <c r="F1252" s="21" t="str">
        <f t="shared" si="193"/>
        <v/>
      </c>
      <c r="G1252" s="21" t="str">
        <f t="shared" si="194"/>
        <v/>
      </c>
      <c r="H1252" s="21" t="str">
        <f t="shared" si="195"/>
        <v/>
      </c>
      <c r="I1252" s="25" t="str">
        <f t="shared" si="196"/>
        <v/>
      </c>
      <c r="J1252" s="25" t="str">
        <f t="shared" si="197"/>
        <v/>
      </c>
      <c r="K1252" s="21" t="str">
        <f t="shared" si="198"/>
        <v/>
      </c>
      <c r="L1252" s="36" t="str">
        <f t="shared" si="199"/>
        <v/>
      </c>
    </row>
    <row r="1253" spans="1:12" x14ac:dyDescent="0.3">
      <c r="A1253" s="21" t="str">
        <f t="shared" si="190"/>
        <v/>
      </c>
      <c r="B1253" s="21" t="str">
        <f t="shared" si="191"/>
        <v/>
      </c>
      <c r="C1253" s="35" t="str">
        <f t="shared" si="192"/>
        <v/>
      </c>
      <c r="D1253" s="21" t="str">
        <f>IF($A1253="","",IF(COUNTIF(KEVList,$A1253)&gt;0,"Y",IF(ISNUMBER(MATCH(UPPER(IFERROR(INDEX(ImpData,ROW()-1,MATCH(Map_KEV,ImpHdr,0))&amp;"","")),{"Y","YES","TRUE","1"},0)),"Y","N")))</f>
        <v/>
      </c>
      <c r="E1253" s="21" t="str">
        <f>IF($A1253="","",IF(ISNUMBER(MATCH(UPPER(IFERROR(INDEX(ImpData,ROW()-1,MATCH(Map_Expl,ImpHdr,0))&amp;"","")),{"Y","YES","TRUE","1"},0)),"Y","N"))</f>
        <v/>
      </c>
      <c r="F1253" s="21" t="str">
        <f t="shared" si="193"/>
        <v/>
      </c>
      <c r="G1253" s="21" t="str">
        <f t="shared" si="194"/>
        <v/>
      </c>
      <c r="H1253" s="21" t="str">
        <f t="shared" si="195"/>
        <v/>
      </c>
      <c r="I1253" s="25" t="str">
        <f t="shared" si="196"/>
        <v/>
      </c>
      <c r="J1253" s="25" t="str">
        <f t="shared" si="197"/>
        <v/>
      </c>
      <c r="K1253" s="21" t="str">
        <f t="shared" si="198"/>
        <v/>
      </c>
      <c r="L1253" s="36" t="str">
        <f t="shared" si="199"/>
        <v/>
      </c>
    </row>
    <row r="1254" spans="1:12" x14ac:dyDescent="0.3">
      <c r="A1254" s="21" t="str">
        <f t="shared" si="190"/>
        <v/>
      </c>
      <c r="B1254" s="21" t="str">
        <f t="shared" si="191"/>
        <v/>
      </c>
      <c r="C1254" s="35" t="str">
        <f t="shared" si="192"/>
        <v/>
      </c>
      <c r="D1254" s="21" t="str">
        <f>IF($A1254="","",IF(COUNTIF(KEVList,$A1254)&gt;0,"Y",IF(ISNUMBER(MATCH(UPPER(IFERROR(INDEX(ImpData,ROW()-1,MATCH(Map_KEV,ImpHdr,0))&amp;"","")),{"Y","YES","TRUE","1"},0)),"Y","N")))</f>
        <v/>
      </c>
      <c r="E1254" s="21" t="str">
        <f>IF($A1254="","",IF(ISNUMBER(MATCH(UPPER(IFERROR(INDEX(ImpData,ROW()-1,MATCH(Map_Expl,ImpHdr,0))&amp;"","")),{"Y","YES","TRUE","1"},0)),"Y","N"))</f>
        <v/>
      </c>
      <c r="F1254" s="21" t="str">
        <f t="shared" si="193"/>
        <v/>
      </c>
      <c r="G1254" s="21" t="str">
        <f t="shared" si="194"/>
        <v/>
      </c>
      <c r="H1254" s="21" t="str">
        <f t="shared" si="195"/>
        <v/>
      </c>
      <c r="I1254" s="25" t="str">
        <f t="shared" si="196"/>
        <v/>
      </c>
      <c r="J1254" s="25" t="str">
        <f t="shared" si="197"/>
        <v/>
      </c>
      <c r="K1254" s="21" t="str">
        <f t="shared" si="198"/>
        <v/>
      </c>
      <c r="L1254" s="36" t="str">
        <f t="shared" si="199"/>
        <v/>
      </c>
    </row>
    <row r="1255" spans="1:12" x14ac:dyDescent="0.3">
      <c r="A1255" s="21" t="str">
        <f t="shared" si="190"/>
        <v/>
      </c>
      <c r="B1255" s="21" t="str">
        <f t="shared" si="191"/>
        <v/>
      </c>
      <c r="C1255" s="35" t="str">
        <f t="shared" si="192"/>
        <v/>
      </c>
      <c r="D1255" s="21" t="str">
        <f>IF($A1255="","",IF(COUNTIF(KEVList,$A1255)&gt;0,"Y",IF(ISNUMBER(MATCH(UPPER(IFERROR(INDEX(ImpData,ROW()-1,MATCH(Map_KEV,ImpHdr,0))&amp;"","")),{"Y","YES","TRUE","1"},0)),"Y","N")))</f>
        <v/>
      </c>
      <c r="E1255" s="21" t="str">
        <f>IF($A1255="","",IF(ISNUMBER(MATCH(UPPER(IFERROR(INDEX(ImpData,ROW()-1,MATCH(Map_Expl,ImpHdr,0))&amp;"","")),{"Y","YES","TRUE","1"},0)),"Y","N"))</f>
        <v/>
      </c>
      <c r="F1255" s="21" t="str">
        <f t="shared" si="193"/>
        <v/>
      </c>
      <c r="G1255" s="21" t="str">
        <f t="shared" si="194"/>
        <v/>
      </c>
      <c r="H1255" s="21" t="str">
        <f t="shared" si="195"/>
        <v/>
      </c>
      <c r="I1255" s="25" t="str">
        <f t="shared" si="196"/>
        <v/>
      </c>
      <c r="J1255" s="25" t="str">
        <f t="shared" si="197"/>
        <v/>
      </c>
      <c r="K1255" s="21" t="str">
        <f t="shared" si="198"/>
        <v/>
      </c>
      <c r="L1255" s="36" t="str">
        <f t="shared" si="199"/>
        <v/>
      </c>
    </row>
    <row r="1256" spans="1:12" x14ac:dyDescent="0.3">
      <c r="A1256" s="21" t="str">
        <f t="shared" si="190"/>
        <v/>
      </c>
      <c r="B1256" s="21" t="str">
        <f t="shared" si="191"/>
        <v/>
      </c>
      <c r="C1256" s="35" t="str">
        <f t="shared" si="192"/>
        <v/>
      </c>
      <c r="D1256" s="21" t="str">
        <f>IF($A1256="","",IF(COUNTIF(KEVList,$A1256)&gt;0,"Y",IF(ISNUMBER(MATCH(UPPER(IFERROR(INDEX(ImpData,ROW()-1,MATCH(Map_KEV,ImpHdr,0))&amp;"","")),{"Y","YES","TRUE","1"},0)),"Y","N")))</f>
        <v/>
      </c>
      <c r="E1256" s="21" t="str">
        <f>IF($A1256="","",IF(ISNUMBER(MATCH(UPPER(IFERROR(INDEX(ImpData,ROW()-1,MATCH(Map_Expl,ImpHdr,0))&amp;"","")),{"Y","YES","TRUE","1"},0)),"Y","N"))</f>
        <v/>
      </c>
      <c r="F1256" s="21" t="str">
        <f t="shared" si="193"/>
        <v/>
      </c>
      <c r="G1256" s="21" t="str">
        <f t="shared" si="194"/>
        <v/>
      </c>
      <c r="H1256" s="21" t="str">
        <f t="shared" si="195"/>
        <v/>
      </c>
      <c r="I1256" s="25" t="str">
        <f t="shared" si="196"/>
        <v/>
      </c>
      <c r="J1256" s="25" t="str">
        <f t="shared" si="197"/>
        <v/>
      </c>
      <c r="K1256" s="21" t="str">
        <f t="shared" si="198"/>
        <v/>
      </c>
      <c r="L1256" s="36" t="str">
        <f t="shared" si="199"/>
        <v/>
      </c>
    </row>
    <row r="1257" spans="1:12" x14ac:dyDescent="0.3">
      <c r="A1257" s="21" t="str">
        <f t="shared" si="190"/>
        <v/>
      </c>
      <c r="B1257" s="21" t="str">
        <f t="shared" si="191"/>
        <v/>
      </c>
      <c r="C1257" s="35" t="str">
        <f t="shared" si="192"/>
        <v/>
      </c>
      <c r="D1257" s="21" t="str">
        <f>IF($A1257="","",IF(COUNTIF(KEVList,$A1257)&gt;0,"Y",IF(ISNUMBER(MATCH(UPPER(IFERROR(INDEX(ImpData,ROW()-1,MATCH(Map_KEV,ImpHdr,0))&amp;"","")),{"Y","YES","TRUE","1"},0)),"Y","N")))</f>
        <v/>
      </c>
      <c r="E1257" s="21" t="str">
        <f>IF($A1257="","",IF(ISNUMBER(MATCH(UPPER(IFERROR(INDEX(ImpData,ROW()-1,MATCH(Map_Expl,ImpHdr,0))&amp;"","")),{"Y","YES","TRUE","1"},0)),"Y","N"))</f>
        <v/>
      </c>
      <c r="F1257" s="21" t="str">
        <f t="shared" si="193"/>
        <v/>
      </c>
      <c r="G1257" s="21" t="str">
        <f t="shared" si="194"/>
        <v/>
      </c>
      <c r="H1257" s="21" t="str">
        <f t="shared" si="195"/>
        <v/>
      </c>
      <c r="I1257" s="25" t="str">
        <f t="shared" si="196"/>
        <v/>
      </c>
      <c r="J1257" s="25" t="str">
        <f t="shared" si="197"/>
        <v/>
      </c>
      <c r="K1257" s="21" t="str">
        <f t="shared" si="198"/>
        <v/>
      </c>
      <c r="L1257" s="36" t="str">
        <f t="shared" si="199"/>
        <v/>
      </c>
    </row>
    <row r="1258" spans="1:12" x14ac:dyDescent="0.3">
      <c r="A1258" s="21" t="str">
        <f t="shared" si="190"/>
        <v/>
      </c>
      <c r="B1258" s="21" t="str">
        <f t="shared" si="191"/>
        <v/>
      </c>
      <c r="C1258" s="35" t="str">
        <f t="shared" si="192"/>
        <v/>
      </c>
      <c r="D1258" s="21" t="str">
        <f>IF($A1258="","",IF(COUNTIF(KEVList,$A1258)&gt;0,"Y",IF(ISNUMBER(MATCH(UPPER(IFERROR(INDEX(ImpData,ROW()-1,MATCH(Map_KEV,ImpHdr,0))&amp;"","")),{"Y","YES","TRUE","1"},0)),"Y","N")))</f>
        <v/>
      </c>
      <c r="E1258" s="21" t="str">
        <f>IF($A1258="","",IF(ISNUMBER(MATCH(UPPER(IFERROR(INDEX(ImpData,ROW()-1,MATCH(Map_Expl,ImpHdr,0))&amp;"","")),{"Y","YES","TRUE","1"},0)),"Y","N"))</f>
        <v/>
      </c>
      <c r="F1258" s="21" t="str">
        <f t="shared" si="193"/>
        <v/>
      </c>
      <c r="G1258" s="21" t="str">
        <f t="shared" si="194"/>
        <v/>
      </c>
      <c r="H1258" s="21" t="str">
        <f t="shared" si="195"/>
        <v/>
      </c>
      <c r="I1258" s="25" t="str">
        <f t="shared" si="196"/>
        <v/>
      </c>
      <c r="J1258" s="25" t="str">
        <f t="shared" si="197"/>
        <v/>
      </c>
      <c r="K1258" s="21" t="str">
        <f t="shared" si="198"/>
        <v/>
      </c>
      <c r="L1258" s="36" t="str">
        <f t="shared" si="199"/>
        <v/>
      </c>
    </row>
    <row r="1259" spans="1:12" x14ac:dyDescent="0.3">
      <c r="A1259" s="21" t="str">
        <f t="shared" si="190"/>
        <v/>
      </c>
      <c r="B1259" s="21" t="str">
        <f t="shared" si="191"/>
        <v/>
      </c>
      <c r="C1259" s="35" t="str">
        <f t="shared" si="192"/>
        <v/>
      </c>
      <c r="D1259" s="21" t="str">
        <f>IF($A1259="","",IF(COUNTIF(KEVList,$A1259)&gt;0,"Y",IF(ISNUMBER(MATCH(UPPER(IFERROR(INDEX(ImpData,ROW()-1,MATCH(Map_KEV,ImpHdr,0))&amp;"","")),{"Y","YES","TRUE","1"},0)),"Y","N")))</f>
        <v/>
      </c>
      <c r="E1259" s="21" t="str">
        <f>IF($A1259="","",IF(ISNUMBER(MATCH(UPPER(IFERROR(INDEX(ImpData,ROW()-1,MATCH(Map_Expl,ImpHdr,0))&amp;"","")),{"Y","YES","TRUE","1"},0)),"Y","N"))</f>
        <v/>
      </c>
      <c r="F1259" s="21" t="str">
        <f t="shared" si="193"/>
        <v/>
      </c>
      <c r="G1259" s="21" t="str">
        <f t="shared" si="194"/>
        <v/>
      </c>
      <c r="H1259" s="21" t="str">
        <f t="shared" si="195"/>
        <v/>
      </c>
      <c r="I1259" s="25" t="str">
        <f t="shared" si="196"/>
        <v/>
      </c>
      <c r="J1259" s="25" t="str">
        <f t="shared" si="197"/>
        <v/>
      </c>
      <c r="K1259" s="21" t="str">
        <f t="shared" si="198"/>
        <v/>
      </c>
      <c r="L1259" s="36" t="str">
        <f t="shared" si="199"/>
        <v/>
      </c>
    </row>
    <row r="1260" spans="1:12" x14ac:dyDescent="0.3">
      <c r="A1260" s="21" t="str">
        <f t="shared" si="190"/>
        <v/>
      </c>
      <c r="B1260" s="21" t="str">
        <f t="shared" si="191"/>
        <v/>
      </c>
      <c r="C1260" s="35" t="str">
        <f t="shared" si="192"/>
        <v/>
      </c>
      <c r="D1260" s="21" t="str">
        <f>IF($A1260="","",IF(COUNTIF(KEVList,$A1260)&gt;0,"Y",IF(ISNUMBER(MATCH(UPPER(IFERROR(INDEX(ImpData,ROW()-1,MATCH(Map_KEV,ImpHdr,0))&amp;"","")),{"Y","YES","TRUE","1"},0)),"Y","N")))</f>
        <v/>
      </c>
      <c r="E1260" s="21" t="str">
        <f>IF($A1260="","",IF(ISNUMBER(MATCH(UPPER(IFERROR(INDEX(ImpData,ROW()-1,MATCH(Map_Expl,ImpHdr,0))&amp;"","")),{"Y","YES","TRUE","1"},0)),"Y","N"))</f>
        <v/>
      </c>
      <c r="F1260" s="21" t="str">
        <f t="shared" si="193"/>
        <v/>
      </c>
      <c r="G1260" s="21" t="str">
        <f t="shared" si="194"/>
        <v/>
      </c>
      <c r="H1260" s="21" t="str">
        <f t="shared" si="195"/>
        <v/>
      </c>
      <c r="I1260" s="25" t="str">
        <f t="shared" si="196"/>
        <v/>
      </c>
      <c r="J1260" s="25" t="str">
        <f t="shared" si="197"/>
        <v/>
      </c>
      <c r="K1260" s="21" t="str">
        <f t="shared" si="198"/>
        <v/>
      </c>
      <c r="L1260" s="36" t="str">
        <f t="shared" si="199"/>
        <v/>
      </c>
    </row>
    <row r="1261" spans="1:12" x14ac:dyDescent="0.3">
      <c r="A1261" s="21" t="str">
        <f t="shared" si="190"/>
        <v/>
      </c>
      <c r="B1261" s="21" t="str">
        <f t="shared" si="191"/>
        <v/>
      </c>
      <c r="C1261" s="35" t="str">
        <f t="shared" si="192"/>
        <v/>
      </c>
      <c r="D1261" s="21" t="str">
        <f>IF($A1261="","",IF(COUNTIF(KEVList,$A1261)&gt;0,"Y",IF(ISNUMBER(MATCH(UPPER(IFERROR(INDEX(ImpData,ROW()-1,MATCH(Map_KEV,ImpHdr,0))&amp;"","")),{"Y","YES","TRUE","1"},0)),"Y","N")))</f>
        <v/>
      </c>
      <c r="E1261" s="21" t="str">
        <f>IF($A1261="","",IF(ISNUMBER(MATCH(UPPER(IFERROR(INDEX(ImpData,ROW()-1,MATCH(Map_Expl,ImpHdr,0))&amp;"","")),{"Y","YES","TRUE","1"},0)),"Y","N"))</f>
        <v/>
      </c>
      <c r="F1261" s="21" t="str">
        <f t="shared" si="193"/>
        <v/>
      </c>
      <c r="G1261" s="21" t="str">
        <f t="shared" si="194"/>
        <v/>
      </c>
      <c r="H1261" s="21" t="str">
        <f t="shared" si="195"/>
        <v/>
      </c>
      <c r="I1261" s="25" t="str">
        <f t="shared" si="196"/>
        <v/>
      </c>
      <c r="J1261" s="25" t="str">
        <f t="shared" si="197"/>
        <v/>
      </c>
      <c r="K1261" s="21" t="str">
        <f t="shared" si="198"/>
        <v/>
      </c>
      <c r="L1261" s="36" t="str">
        <f t="shared" si="199"/>
        <v/>
      </c>
    </row>
    <row r="1262" spans="1:12" x14ac:dyDescent="0.3">
      <c r="A1262" s="21" t="str">
        <f t="shared" si="190"/>
        <v/>
      </c>
      <c r="B1262" s="21" t="str">
        <f t="shared" si="191"/>
        <v/>
      </c>
      <c r="C1262" s="35" t="str">
        <f t="shared" si="192"/>
        <v/>
      </c>
      <c r="D1262" s="21" t="str">
        <f>IF($A1262="","",IF(COUNTIF(KEVList,$A1262)&gt;0,"Y",IF(ISNUMBER(MATCH(UPPER(IFERROR(INDEX(ImpData,ROW()-1,MATCH(Map_KEV,ImpHdr,0))&amp;"","")),{"Y","YES","TRUE","1"},0)),"Y","N")))</f>
        <v/>
      </c>
      <c r="E1262" s="21" t="str">
        <f>IF($A1262="","",IF(ISNUMBER(MATCH(UPPER(IFERROR(INDEX(ImpData,ROW()-1,MATCH(Map_Expl,ImpHdr,0))&amp;"","")),{"Y","YES","TRUE","1"},0)),"Y","N"))</f>
        <v/>
      </c>
      <c r="F1262" s="21" t="str">
        <f t="shared" si="193"/>
        <v/>
      </c>
      <c r="G1262" s="21" t="str">
        <f t="shared" si="194"/>
        <v/>
      </c>
      <c r="H1262" s="21" t="str">
        <f t="shared" si="195"/>
        <v/>
      </c>
      <c r="I1262" s="25" t="str">
        <f t="shared" si="196"/>
        <v/>
      </c>
      <c r="J1262" s="25" t="str">
        <f t="shared" si="197"/>
        <v/>
      </c>
      <c r="K1262" s="21" t="str">
        <f t="shared" si="198"/>
        <v/>
      </c>
      <c r="L1262" s="36" t="str">
        <f t="shared" si="199"/>
        <v/>
      </c>
    </row>
    <row r="1263" spans="1:12" x14ac:dyDescent="0.3">
      <c r="A1263" s="21" t="str">
        <f t="shared" si="190"/>
        <v/>
      </c>
      <c r="B1263" s="21" t="str">
        <f t="shared" si="191"/>
        <v/>
      </c>
      <c r="C1263" s="35" t="str">
        <f t="shared" si="192"/>
        <v/>
      </c>
      <c r="D1263" s="21" t="str">
        <f>IF($A1263="","",IF(COUNTIF(KEVList,$A1263)&gt;0,"Y",IF(ISNUMBER(MATCH(UPPER(IFERROR(INDEX(ImpData,ROW()-1,MATCH(Map_KEV,ImpHdr,0))&amp;"","")),{"Y","YES","TRUE","1"},0)),"Y","N")))</f>
        <v/>
      </c>
      <c r="E1263" s="21" t="str">
        <f>IF($A1263="","",IF(ISNUMBER(MATCH(UPPER(IFERROR(INDEX(ImpData,ROW()-1,MATCH(Map_Expl,ImpHdr,0))&amp;"","")),{"Y","YES","TRUE","1"},0)),"Y","N"))</f>
        <v/>
      </c>
      <c r="F1263" s="21" t="str">
        <f t="shared" si="193"/>
        <v/>
      </c>
      <c r="G1263" s="21" t="str">
        <f t="shared" si="194"/>
        <v/>
      </c>
      <c r="H1263" s="21" t="str">
        <f t="shared" si="195"/>
        <v/>
      </c>
      <c r="I1263" s="25" t="str">
        <f t="shared" si="196"/>
        <v/>
      </c>
      <c r="J1263" s="25" t="str">
        <f t="shared" si="197"/>
        <v/>
      </c>
      <c r="K1263" s="21" t="str">
        <f t="shared" si="198"/>
        <v/>
      </c>
      <c r="L1263" s="36" t="str">
        <f t="shared" si="199"/>
        <v/>
      </c>
    </row>
    <row r="1264" spans="1:12" x14ac:dyDescent="0.3">
      <c r="A1264" s="21" t="str">
        <f t="shared" si="190"/>
        <v/>
      </c>
      <c r="B1264" s="21" t="str">
        <f t="shared" si="191"/>
        <v/>
      </c>
      <c r="C1264" s="35" t="str">
        <f t="shared" si="192"/>
        <v/>
      </c>
      <c r="D1264" s="21" t="str">
        <f>IF($A1264="","",IF(COUNTIF(KEVList,$A1264)&gt;0,"Y",IF(ISNUMBER(MATCH(UPPER(IFERROR(INDEX(ImpData,ROW()-1,MATCH(Map_KEV,ImpHdr,0))&amp;"","")),{"Y","YES","TRUE","1"},0)),"Y","N")))</f>
        <v/>
      </c>
      <c r="E1264" s="21" t="str">
        <f>IF($A1264="","",IF(ISNUMBER(MATCH(UPPER(IFERROR(INDEX(ImpData,ROW()-1,MATCH(Map_Expl,ImpHdr,0))&amp;"","")),{"Y","YES","TRUE","1"},0)),"Y","N"))</f>
        <v/>
      </c>
      <c r="F1264" s="21" t="str">
        <f t="shared" si="193"/>
        <v/>
      </c>
      <c r="G1264" s="21" t="str">
        <f t="shared" si="194"/>
        <v/>
      </c>
      <c r="H1264" s="21" t="str">
        <f t="shared" si="195"/>
        <v/>
      </c>
      <c r="I1264" s="25" t="str">
        <f t="shared" si="196"/>
        <v/>
      </c>
      <c r="J1264" s="25" t="str">
        <f t="shared" si="197"/>
        <v/>
      </c>
      <c r="K1264" s="21" t="str">
        <f t="shared" si="198"/>
        <v/>
      </c>
      <c r="L1264" s="36" t="str">
        <f t="shared" si="199"/>
        <v/>
      </c>
    </row>
    <row r="1265" spans="1:12" x14ac:dyDescent="0.3">
      <c r="A1265" s="21" t="str">
        <f t="shared" si="190"/>
        <v/>
      </c>
      <c r="B1265" s="21" t="str">
        <f t="shared" si="191"/>
        <v/>
      </c>
      <c r="C1265" s="35" t="str">
        <f t="shared" si="192"/>
        <v/>
      </c>
      <c r="D1265" s="21" t="str">
        <f>IF($A1265="","",IF(COUNTIF(KEVList,$A1265)&gt;0,"Y",IF(ISNUMBER(MATCH(UPPER(IFERROR(INDEX(ImpData,ROW()-1,MATCH(Map_KEV,ImpHdr,0))&amp;"","")),{"Y","YES","TRUE","1"},0)),"Y","N")))</f>
        <v/>
      </c>
      <c r="E1265" s="21" t="str">
        <f>IF($A1265="","",IF(ISNUMBER(MATCH(UPPER(IFERROR(INDEX(ImpData,ROW()-1,MATCH(Map_Expl,ImpHdr,0))&amp;"","")),{"Y","YES","TRUE","1"},0)),"Y","N"))</f>
        <v/>
      </c>
      <c r="F1265" s="21" t="str">
        <f t="shared" si="193"/>
        <v/>
      </c>
      <c r="G1265" s="21" t="str">
        <f t="shared" si="194"/>
        <v/>
      </c>
      <c r="H1265" s="21" t="str">
        <f t="shared" si="195"/>
        <v/>
      </c>
      <c r="I1265" s="25" t="str">
        <f t="shared" si="196"/>
        <v/>
      </c>
      <c r="J1265" s="25" t="str">
        <f t="shared" si="197"/>
        <v/>
      </c>
      <c r="K1265" s="21" t="str">
        <f t="shared" si="198"/>
        <v/>
      </c>
      <c r="L1265" s="36" t="str">
        <f t="shared" si="199"/>
        <v/>
      </c>
    </row>
    <row r="1266" spans="1:12" x14ac:dyDescent="0.3">
      <c r="A1266" s="21" t="str">
        <f t="shared" si="190"/>
        <v/>
      </c>
      <c r="B1266" s="21" t="str">
        <f t="shared" si="191"/>
        <v/>
      </c>
      <c r="C1266" s="35" t="str">
        <f t="shared" si="192"/>
        <v/>
      </c>
      <c r="D1266" s="21" t="str">
        <f>IF($A1266="","",IF(COUNTIF(KEVList,$A1266)&gt;0,"Y",IF(ISNUMBER(MATCH(UPPER(IFERROR(INDEX(ImpData,ROW()-1,MATCH(Map_KEV,ImpHdr,0))&amp;"","")),{"Y","YES","TRUE","1"},0)),"Y","N")))</f>
        <v/>
      </c>
      <c r="E1266" s="21" t="str">
        <f>IF($A1266="","",IF(ISNUMBER(MATCH(UPPER(IFERROR(INDEX(ImpData,ROW()-1,MATCH(Map_Expl,ImpHdr,0))&amp;"","")),{"Y","YES","TRUE","1"},0)),"Y","N"))</f>
        <v/>
      </c>
      <c r="F1266" s="21" t="str">
        <f t="shared" si="193"/>
        <v/>
      </c>
      <c r="G1266" s="21" t="str">
        <f t="shared" si="194"/>
        <v/>
      </c>
      <c r="H1266" s="21" t="str">
        <f t="shared" si="195"/>
        <v/>
      </c>
      <c r="I1266" s="25" t="str">
        <f t="shared" si="196"/>
        <v/>
      </c>
      <c r="J1266" s="25" t="str">
        <f t="shared" si="197"/>
        <v/>
      </c>
      <c r="K1266" s="21" t="str">
        <f t="shared" si="198"/>
        <v/>
      </c>
      <c r="L1266" s="36" t="str">
        <f t="shared" si="199"/>
        <v/>
      </c>
    </row>
    <row r="1267" spans="1:12" x14ac:dyDescent="0.3">
      <c r="A1267" s="21" t="str">
        <f t="shared" si="190"/>
        <v/>
      </c>
      <c r="B1267" s="21" t="str">
        <f t="shared" si="191"/>
        <v/>
      </c>
      <c r="C1267" s="35" t="str">
        <f t="shared" si="192"/>
        <v/>
      </c>
      <c r="D1267" s="21" t="str">
        <f>IF($A1267="","",IF(COUNTIF(KEVList,$A1267)&gt;0,"Y",IF(ISNUMBER(MATCH(UPPER(IFERROR(INDEX(ImpData,ROW()-1,MATCH(Map_KEV,ImpHdr,0))&amp;"","")),{"Y","YES","TRUE","1"},0)),"Y","N")))</f>
        <v/>
      </c>
      <c r="E1267" s="21" t="str">
        <f>IF($A1267="","",IF(ISNUMBER(MATCH(UPPER(IFERROR(INDEX(ImpData,ROW()-1,MATCH(Map_Expl,ImpHdr,0))&amp;"","")),{"Y","YES","TRUE","1"},0)),"Y","N"))</f>
        <v/>
      </c>
      <c r="F1267" s="21" t="str">
        <f t="shared" si="193"/>
        <v/>
      </c>
      <c r="G1267" s="21" t="str">
        <f t="shared" si="194"/>
        <v/>
      </c>
      <c r="H1267" s="21" t="str">
        <f t="shared" si="195"/>
        <v/>
      </c>
      <c r="I1267" s="25" t="str">
        <f t="shared" si="196"/>
        <v/>
      </c>
      <c r="J1267" s="25" t="str">
        <f t="shared" si="197"/>
        <v/>
      </c>
      <c r="K1267" s="21" t="str">
        <f t="shared" si="198"/>
        <v/>
      </c>
      <c r="L1267" s="36" t="str">
        <f t="shared" si="199"/>
        <v/>
      </c>
    </row>
    <row r="1268" spans="1:12" x14ac:dyDescent="0.3">
      <c r="A1268" s="21" t="str">
        <f t="shared" si="190"/>
        <v/>
      </c>
      <c r="B1268" s="21" t="str">
        <f t="shared" si="191"/>
        <v/>
      </c>
      <c r="C1268" s="35" t="str">
        <f t="shared" si="192"/>
        <v/>
      </c>
      <c r="D1268" s="21" t="str">
        <f>IF($A1268="","",IF(COUNTIF(KEVList,$A1268)&gt;0,"Y",IF(ISNUMBER(MATCH(UPPER(IFERROR(INDEX(ImpData,ROW()-1,MATCH(Map_KEV,ImpHdr,0))&amp;"","")),{"Y","YES","TRUE","1"},0)),"Y","N")))</f>
        <v/>
      </c>
      <c r="E1268" s="21" t="str">
        <f>IF($A1268="","",IF(ISNUMBER(MATCH(UPPER(IFERROR(INDEX(ImpData,ROW()-1,MATCH(Map_Expl,ImpHdr,0))&amp;"","")),{"Y","YES","TRUE","1"},0)),"Y","N"))</f>
        <v/>
      </c>
      <c r="F1268" s="21" t="str">
        <f t="shared" si="193"/>
        <v/>
      </c>
      <c r="G1268" s="21" t="str">
        <f t="shared" si="194"/>
        <v/>
      </c>
      <c r="H1268" s="21" t="str">
        <f t="shared" si="195"/>
        <v/>
      </c>
      <c r="I1268" s="25" t="str">
        <f t="shared" si="196"/>
        <v/>
      </c>
      <c r="J1268" s="25" t="str">
        <f t="shared" si="197"/>
        <v/>
      </c>
      <c r="K1268" s="21" t="str">
        <f t="shared" si="198"/>
        <v/>
      </c>
      <c r="L1268" s="36" t="str">
        <f t="shared" si="199"/>
        <v/>
      </c>
    </row>
    <row r="1269" spans="1:12" x14ac:dyDescent="0.3">
      <c r="A1269" s="21" t="str">
        <f t="shared" si="190"/>
        <v/>
      </c>
      <c r="B1269" s="21" t="str">
        <f t="shared" si="191"/>
        <v/>
      </c>
      <c r="C1269" s="35" t="str">
        <f t="shared" si="192"/>
        <v/>
      </c>
      <c r="D1269" s="21" t="str">
        <f>IF($A1269="","",IF(COUNTIF(KEVList,$A1269)&gt;0,"Y",IF(ISNUMBER(MATCH(UPPER(IFERROR(INDEX(ImpData,ROW()-1,MATCH(Map_KEV,ImpHdr,0))&amp;"","")),{"Y","YES","TRUE","1"},0)),"Y","N")))</f>
        <v/>
      </c>
      <c r="E1269" s="21" t="str">
        <f>IF($A1269="","",IF(ISNUMBER(MATCH(UPPER(IFERROR(INDEX(ImpData,ROW()-1,MATCH(Map_Expl,ImpHdr,0))&amp;"","")),{"Y","YES","TRUE","1"},0)),"Y","N"))</f>
        <v/>
      </c>
      <c r="F1269" s="21" t="str">
        <f t="shared" si="193"/>
        <v/>
      </c>
      <c r="G1269" s="21" t="str">
        <f t="shared" si="194"/>
        <v/>
      </c>
      <c r="H1269" s="21" t="str">
        <f t="shared" si="195"/>
        <v/>
      </c>
      <c r="I1269" s="25" t="str">
        <f t="shared" si="196"/>
        <v/>
      </c>
      <c r="J1269" s="25" t="str">
        <f t="shared" si="197"/>
        <v/>
      </c>
      <c r="K1269" s="21" t="str">
        <f t="shared" si="198"/>
        <v/>
      </c>
      <c r="L1269" s="36" t="str">
        <f t="shared" si="199"/>
        <v/>
      </c>
    </row>
    <row r="1270" spans="1:12" x14ac:dyDescent="0.3">
      <c r="A1270" s="21" t="str">
        <f t="shared" si="190"/>
        <v/>
      </c>
      <c r="B1270" s="21" t="str">
        <f t="shared" si="191"/>
        <v/>
      </c>
      <c r="C1270" s="35" t="str">
        <f t="shared" si="192"/>
        <v/>
      </c>
      <c r="D1270" s="21" t="str">
        <f>IF($A1270="","",IF(COUNTIF(KEVList,$A1270)&gt;0,"Y",IF(ISNUMBER(MATCH(UPPER(IFERROR(INDEX(ImpData,ROW()-1,MATCH(Map_KEV,ImpHdr,0))&amp;"","")),{"Y","YES","TRUE","1"},0)),"Y","N")))</f>
        <v/>
      </c>
      <c r="E1270" s="21" t="str">
        <f>IF($A1270="","",IF(ISNUMBER(MATCH(UPPER(IFERROR(INDEX(ImpData,ROW()-1,MATCH(Map_Expl,ImpHdr,0))&amp;"","")),{"Y","YES","TRUE","1"},0)),"Y","N"))</f>
        <v/>
      </c>
      <c r="F1270" s="21" t="str">
        <f t="shared" si="193"/>
        <v/>
      </c>
      <c r="G1270" s="21" t="str">
        <f t="shared" si="194"/>
        <v/>
      </c>
      <c r="H1270" s="21" t="str">
        <f t="shared" si="195"/>
        <v/>
      </c>
      <c r="I1270" s="25" t="str">
        <f t="shared" si="196"/>
        <v/>
      </c>
      <c r="J1270" s="25" t="str">
        <f t="shared" si="197"/>
        <v/>
      </c>
      <c r="K1270" s="21" t="str">
        <f t="shared" si="198"/>
        <v/>
      </c>
      <c r="L1270" s="36" t="str">
        <f t="shared" si="199"/>
        <v/>
      </c>
    </row>
    <row r="1271" spans="1:12" x14ac:dyDescent="0.3">
      <c r="A1271" s="21" t="str">
        <f t="shared" si="190"/>
        <v/>
      </c>
      <c r="B1271" s="21" t="str">
        <f t="shared" si="191"/>
        <v/>
      </c>
      <c r="C1271" s="35" t="str">
        <f t="shared" si="192"/>
        <v/>
      </c>
      <c r="D1271" s="21" t="str">
        <f>IF($A1271="","",IF(COUNTIF(KEVList,$A1271)&gt;0,"Y",IF(ISNUMBER(MATCH(UPPER(IFERROR(INDEX(ImpData,ROW()-1,MATCH(Map_KEV,ImpHdr,0))&amp;"","")),{"Y","YES","TRUE","1"},0)),"Y","N")))</f>
        <v/>
      </c>
      <c r="E1271" s="21" t="str">
        <f>IF($A1271="","",IF(ISNUMBER(MATCH(UPPER(IFERROR(INDEX(ImpData,ROW()-1,MATCH(Map_Expl,ImpHdr,0))&amp;"","")),{"Y","YES","TRUE","1"},0)),"Y","N"))</f>
        <v/>
      </c>
      <c r="F1271" s="21" t="str">
        <f t="shared" si="193"/>
        <v/>
      </c>
      <c r="G1271" s="21" t="str">
        <f t="shared" si="194"/>
        <v/>
      </c>
      <c r="H1271" s="21" t="str">
        <f t="shared" si="195"/>
        <v/>
      </c>
      <c r="I1271" s="25" t="str">
        <f t="shared" si="196"/>
        <v/>
      </c>
      <c r="J1271" s="25" t="str">
        <f t="shared" si="197"/>
        <v/>
      </c>
      <c r="K1271" s="21" t="str">
        <f t="shared" si="198"/>
        <v/>
      </c>
      <c r="L1271" s="36" t="str">
        <f t="shared" si="199"/>
        <v/>
      </c>
    </row>
    <row r="1272" spans="1:12" x14ac:dyDescent="0.3">
      <c r="A1272" s="21" t="str">
        <f t="shared" si="190"/>
        <v/>
      </c>
      <c r="B1272" s="21" t="str">
        <f t="shared" si="191"/>
        <v/>
      </c>
      <c r="C1272" s="35" t="str">
        <f t="shared" si="192"/>
        <v/>
      </c>
      <c r="D1272" s="21" t="str">
        <f>IF($A1272="","",IF(COUNTIF(KEVList,$A1272)&gt;0,"Y",IF(ISNUMBER(MATCH(UPPER(IFERROR(INDEX(ImpData,ROW()-1,MATCH(Map_KEV,ImpHdr,0))&amp;"","")),{"Y","YES","TRUE","1"},0)),"Y","N")))</f>
        <v/>
      </c>
      <c r="E1272" s="21" t="str">
        <f>IF($A1272="","",IF(ISNUMBER(MATCH(UPPER(IFERROR(INDEX(ImpData,ROW()-1,MATCH(Map_Expl,ImpHdr,0))&amp;"","")),{"Y","YES","TRUE","1"},0)),"Y","N"))</f>
        <v/>
      </c>
      <c r="F1272" s="21" t="str">
        <f t="shared" si="193"/>
        <v/>
      </c>
      <c r="G1272" s="21" t="str">
        <f t="shared" si="194"/>
        <v/>
      </c>
      <c r="H1272" s="21" t="str">
        <f t="shared" si="195"/>
        <v/>
      </c>
      <c r="I1272" s="25" t="str">
        <f t="shared" si="196"/>
        <v/>
      </c>
      <c r="J1272" s="25" t="str">
        <f t="shared" si="197"/>
        <v/>
      </c>
      <c r="K1272" s="21" t="str">
        <f t="shared" si="198"/>
        <v/>
      </c>
      <c r="L1272" s="36" t="str">
        <f t="shared" si="199"/>
        <v/>
      </c>
    </row>
    <row r="1273" spans="1:12" x14ac:dyDescent="0.3">
      <c r="A1273" s="21" t="str">
        <f t="shared" si="190"/>
        <v/>
      </c>
      <c r="B1273" s="21" t="str">
        <f t="shared" si="191"/>
        <v/>
      </c>
      <c r="C1273" s="35" t="str">
        <f t="shared" si="192"/>
        <v/>
      </c>
      <c r="D1273" s="21" t="str">
        <f>IF($A1273="","",IF(COUNTIF(KEVList,$A1273)&gt;0,"Y",IF(ISNUMBER(MATCH(UPPER(IFERROR(INDEX(ImpData,ROW()-1,MATCH(Map_KEV,ImpHdr,0))&amp;"","")),{"Y","YES","TRUE","1"},0)),"Y","N")))</f>
        <v/>
      </c>
      <c r="E1273" s="21" t="str">
        <f>IF($A1273="","",IF(ISNUMBER(MATCH(UPPER(IFERROR(INDEX(ImpData,ROW()-1,MATCH(Map_Expl,ImpHdr,0))&amp;"","")),{"Y","YES","TRUE","1"},0)),"Y","N"))</f>
        <v/>
      </c>
      <c r="F1273" s="21" t="str">
        <f t="shared" si="193"/>
        <v/>
      </c>
      <c r="G1273" s="21" t="str">
        <f t="shared" si="194"/>
        <v/>
      </c>
      <c r="H1273" s="21" t="str">
        <f t="shared" si="195"/>
        <v/>
      </c>
      <c r="I1273" s="25" t="str">
        <f t="shared" si="196"/>
        <v/>
      </c>
      <c r="J1273" s="25" t="str">
        <f t="shared" si="197"/>
        <v/>
      </c>
      <c r="K1273" s="21" t="str">
        <f t="shared" si="198"/>
        <v/>
      </c>
      <c r="L1273" s="36" t="str">
        <f t="shared" si="199"/>
        <v/>
      </c>
    </row>
    <row r="1274" spans="1:12" x14ac:dyDescent="0.3">
      <c r="A1274" s="21" t="str">
        <f t="shared" si="190"/>
        <v/>
      </c>
      <c r="B1274" s="21" t="str">
        <f t="shared" si="191"/>
        <v/>
      </c>
      <c r="C1274" s="35" t="str">
        <f t="shared" si="192"/>
        <v/>
      </c>
      <c r="D1274" s="21" t="str">
        <f>IF($A1274="","",IF(COUNTIF(KEVList,$A1274)&gt;0,"Y",IF(ISNUMBER(MATCH(UPPER(IFERROR(INDEX(ImpData,ROW()-1,MATCH(Map_KEV,ImpHdr,0))&amp;"","")),{"Y","YES","TRUE","1"},0)),"Y","N")))</f>
        <v/>
      </c>
      <c r="E1274" s="21" t="str">
        <f>IF($A1274="","",IF(ISNUMBER(MATCH(UPPER(IFERROR(INDEX(ImpData,ROW()-1,MATCH(Map_Expl,ImpHdr,0))&amp;"","")),{"Y","YES","TRUE","1"},0)),"Y","N"))</f>
        <v/>
      </c>
      <c r="F1274" s="21" t="str">
        <f t="shared" si="193"/>
        <v/>
      </c>
      <c r="G1274" s="21" t="str">
        <f t="shared" si="194"/>
        <v/>
      </c>
      <c r="H1274" s="21" t="str">
        <f t="shared" si="195"/>
        <v/>
      </c>
      <c r="I1274" s="25" t="str">
        <f t="shared" si="196"/>
        <v/>
      </c>
      <c r="J1274" s="25" t="str">
        <f t="shared" si="197"/>
        <v/>
      </c>
      <c r="K1274" s="21" t="str">
        <f t="shared" si="198"/>
        <v/>
      </c>
      <c r="L1274" s="36" t="str">
        <f t="shared" si="199"/>
        <v/>
      </c>
    </row>
    <row r="1275" spans="1:12" x14ac:dyDescent="0.3">
      <c r="A1275" s="21" t="str">
        <f t="shared" si="190"/>
        <v/>
      </c>
      <c r="B1275" s="21" t="str">
        <f t="shared" si="191"/>
        <v/>
      </c>
      <c r="C1275" s="35" t="str">
        <f t="shared" si="192"/>
        <v/>
      </c>
      <c r="D1275" s="21" t="str">
        <f>IF($A1275="","",IF(COUNTIF(KEVList,$A1275)&gt;0,"Y",IF(ISNUMBER(MATCH(UPPER(IFERROR(INDEX(ImpData,ROW()-1,MATCH(Map_KEV,ImpHdr,0))&amp;"","")),{"Y","YES","TRUE","1"},0)),"Y","N")))</f>
        <v/>
      </c>
      <c r="E1275" s="21" t="str">
        <f>IF($A1275="","",IF(ISNUMBER(MATCH(UPPER(IFERROR(INDEX(ImpData,ROW()-1,MATCH(Map_Expl,ImpHdr,0))&amp;"","")),{"Y","YES","TRUE","1"},0)),"Y","N"))</f>
        <v/>
      </c>
      <c r="F1275" s="21" t="str">
        <f t="shared" si="193"/>
        <v/>
      </c>
      <c r="G1275" s="21" t="str">
        <f t="shared" si="194"/>
        <v/>
      </c>
      <c r="H1275" s="21" t="str">
        <f t="shared" si="195"/>
        <v/>
      </c>
      <c r="I1275" s="25" t="str">
        <f t="shared" si="196"/>
        <v/>
      </c>
      <c r="J1275" s="25" t="str">
        <f t="shared" si="197"/>
        <v/>
      </c>
      <c r="K1275" s="21" t="str">
        <f t="shared" si="198"/>
        <v/>
      </c>
      <c r="L1275" s="36" t="str">
        <f t="shared" si="199"/>
        <v/>
      </c>
    </row>
    <row r="1276" spans="1:12" x14ac:dyDescent="0.3">
      <c r="A1276" s="21" t="str">
        <f t="shared" si="190"/>
        <v/>
      </c>
      <c r="B1276" s="21" t="str">
        <f t="shared" si="191"/>
        <v/>
      </c>
      <c r="C1276" s="35" t="str">
        <f t="shared" si="192"/>
        <v/>
      </c>
      <c r="D1276" s="21" t="str">
        <f>IF($A1276="","",IF(COUNTIF(KEVList,$A1276)&gt;0,"Y",IF(ISNUMBER(MATCH(UPPER(IFERROR(INDEX(ImpData,ROW()-1,MATCH(Map_KEV,ImpHdr,0))&amp;"","")),{"Y","YES","TRUE","1"},0)),"Y","N")))</f>
        <v/>
      </c>
      <c r="E1276" s="21" t="str">
        <f>IF($A1276="","",IF(ISNUMBER(MATCH(UPPER(IFERROR(INDEX(ImpData,ROW()-1,MATCH(Map_Expl,ImpHdr,0))&amp;"","")),{"Y","YES","TRUE","1"},0)),"Y","N"))</f>
        <v/>
      </c>
      <c r="F1276" s="21" t="str">
        <f t="shared" si="193"/>
        <v/>
      </c>
      <c r="G1276" s="21" t="str">
        <f t="shared" si="194"/>
        <v/>
      </c>
      <c r="H1276" s="21" t="str">
        <f t="shared" si="195"/>
        <v/>
      </c>
      <c r="I1276" s="25" t="str">
        <f t="shared" si="196"/>
        <v/>
      </c>
      <c r="J1276" s="25" t="str">
        <f t="shared" si="197"/>
        <v/>
      </c>
      <c r="K1276" s="21" t="str">
        <f t="shared" si="198"/>
        <v/>
      </c>
      <c r="L1276" s="36" t="str">
        <f t="shared" si="199"/>
        <v/>
      </c>
    </row>
    <row r="1277" spans="1:12" x14ac:dyDescent="0.3">
      <c r="A1277" s="21" t="str">
        <f t="shared" si="190"/>
        <v/>
      </c>
      <c r="B1277" s="21" t="str">
        <f t="shared" si="191"/>
        <v/>
      </c>
      <c r="C1277" s="35" t="str">
        <f t="shared" si="192"/>
        <v/>
      </c>
      <c r="D1277" s="21" t="str">
        <f>IF($A1277="","",IF(COUNTIF(KEVList,$A1277)&gt;0,"Y",IF(ISNUMBER(MATCH(UPPER(IFERROR(INDEX(ImpData,ROW()-1,MATCH(Map_KEV,ImpHdr,0))&amp;"","")),{"Y","YES","TRUE","1"},0)),"Y","N")))</f>
        <v/>
      </c>
      <c r="E1277" s="21" t="str">
        <f>IF($A1277="","",IF(ISNUMBER(MATCH(UPPER(IFERROR(INDEX(ImpData,ROW()-1,MATCH(Map_Expl,ImpHdr,0))&amp;"","")),{"Y","YES","TRUE","1"},0)),"Y","N"))</f>
        <v/>
      </c>
      <c r="F1277" s="21" t="str">
        <f t="shared" si="193"/>
        <v/>
      </c>
      <c r="G1277" s="21" t="str">
        <f t="shared" si="194"/>
        <v/>
      </c>
      <c r="H1277" s="21" t="str">
        <f t="shared" si="195"/>
        <v/>
      </c>
      <c r="I1277" s="25" t="str">
        <f t="shared" si="196"/>
        <v/>
      </c>
      <c r="J1277" s="25" t="str">
        <f t="shared" si="197"/>
        <v/>
      </c>
      <c r="K1277" s="21" t="str">
        <f t="shared" si="198"/>
        <v/>
      </c>
      <c r="L1277" s="36" t="str">
        <f t="shared" si="199"/>
        <v/>
      </c>
    </row>
    <row r="1278" spans="1:12" x14ac:dyDescent="0.3">
      <c r="A1278" s="21" t="str">
        <f t="shared" si="190"/>
        <v/>
      </c>
      <c r="B1278" s="21" t="str">
        <f t="shared" si="191"/>
        <v/>
      </c>
      <c r="C1278" s="35" t="str">
        <f t="shared" si="192"/>
        <v/>
      </c>
      <c r="D1278" s="21" t="str">
        <f>IF($A1278="","",IF(COUNTIF(KEVList,$A1278)&gt;0,"Y",IF(ISNUMBER(MATCH(UPPER(IFERROR(INDEX(ImpData,ROW()-1,MATCH(Map_KEV,ImpHdr,0))&amp;"","")),{"Y","YES","TRUE","1"},0)),"Y","N")))</f>
        <v/>
      </c>
      <c r="E1278" s="21" t="str">
        <f>IF($A1278="","",IF(ISNUMBER(MATCH(UPPER(IFERROR(INDEX(ImpData,ROW()-1,MATCH(Map_Expl,ImpHdr,0))&amp;"","")),{"Y","YES","TRUE","1"},0)),"Y","N"))</f>
        <v/>
      </c>
      <c r="F1278" s="21" t="str">
        <f t="shared" si="193"/>
        <v/>
      </c>
      <c r="G1278" s="21" t="str">
        <f t="shared" si="194"/>
        <v/>
      </c>
      <c r="H1278" s="21" t="str">
        <f t="shared" si="195"/>
        <v/>
      </c>
      <c r="I1278" s="25" t="str">
        <f t="shared" si="196"/>
        <v/>
      </c>
      <c r="J1278" s="25" t="str">
        <f t="shared" si="197"/>
        <v/>
      </c>
      <c r="K1278" s="21" t="str">
        <f t="shared" si="198"/>
        <v/>
      </c>
      <c r="L1278" s="36" t="str">
        <f t="shared" si="199"/>
        <v/>
      </c>
    </row>
    <row r="1279" spans="1:12" x14ac:dyDescent="0.3">
      <c r="A1279" s="21" t="str">
        <f t="shared" si="190"/>
        <v/>
      </c>
      <c r="B1279" s="21" t="str">
        <f t="shared" si="191"/>
        <v/>
      </c>
      <c r="C1279" s="35" t="str">
        <f t="shared" si="192"/>
        <v/>
      </c>
      <c r="D1279" s="21" t="str">
        <f>IF($A1279="","",IF(COUNTIF(KEVList,$A1279)&gt;0,"Y",IF(ISNUMBER(MATCH(UPPER(IFERROR(INDEX(ImpData,ROW()-1,MATCH(Map_KEV,ImpHdr,0))&amp;"","")),{"Y","YES","TRUE","1"},0)),"Y","N")))</f>
        <v/>
      </c>
      <c r="E1279" s="21" t="str">
        <f>IF($A1279="","",IF(ISNUMBER(MATCH(UPPER(IFERROR(INDEX(ImpData,ROW()-1,MATCH(Map_Expl,ImpHdr,0))&amp;"","")),{"Y","YES","TRUE","1"},0)),"Y","N"))</f>
        <v/>
      </c>
      <c r="F1279" s="21" t="str">
        <f t="shared" si="193"/>
        <v/>
      </c>
      <c r="G1279" s="21" t="str">
        <f t="shared" si="194"/>
        <v/>
      </c>
      <c r="H1279" s="21" t="str">
        <f t="shared" si="195"/>
        <v/>
      </c>
      <c r="I1279" s="25" t="str">
        <f t="shared" si="196"/>
        <v/>
      </c>
      <c r="J1279" s="25" t="str">
        <f t="shared" si="197"/>
        <v/>
      </c>
      <c r="K1279" s="21" t="str">
        <f t="shared" si="198"/>
        <v/>
      </c>
      <c r="L1279" s="36" t="str">
        <f t="shared" si="199"/>
        <v/>
      </c>
    </row>
    <row r="1280" spans="1:12" x14ac:dyDescent="0.3">
      <c r="A1280" s="21" t="str">
        <f t="shared" si="190"/>
        <v/>
      </c>
      <c r="B1280" s="21" t="str">
        <f t="shared" si="191"/>
        <v/>
      </c>
      <c r="C1280" s="35" t="str">
        <f t="shared" si="192"/>
        <v/>
      </c>
      <c r="D1280" s="21" t="str">
        <f>IF($A1280="","",IF(COUNTIF(KEVList,$A1280)&gt;0,"Y",IF(ISNUMBER(MATCH(UPPER(IFERROR(INDEX(ImpData,ROW()-1,MATCH(Map_KEV,ImpHdr,0))&amp;"","")),{"Y","YES","TRUE","1"},0)),"Y","N")))</f>
        <v/>
      </c>
      <c r="E1280" s="21" t="str">
        <f>IF($A1280="","",IF(ISNUMBER(MATCH(UPPER(IFERROR(INDEX(ImpData,ROW()-1,MATCH(Map_Expl,ImpHdr,0))&amp;"","")),{"Y","YES","TRUE","1"},0)),"Y","N"))</f>
        <v/>
      </c>
      <c r="F1280" s="21" t="str">
        <f t="shared" si="193"/>
        <v/>
      </c>
      <c r="G1280" s="21" t="str">
        <f t="shared" si="194"/>
        <v/>
      </c>
      <c r="H1280" s="21" t="str">
        <f t="shared" si="195"/>
        <v/>
      </c>
      <c r="I1280" s="25" t="str">
        <f t="shared" si="196"/>
        <v/>
      </c>
      <c r="J1280" s="25" t="str">
        <f t="shared" si="197"/>
        <v/>
      </c>
      <c r="K1280" s="21" t="str">
        <f t="shared" si="198"/>
        <v/>
      </c>
      <c r="L1280" s="36" t="str">
        <f t="shared" si="199"/>
        <v/>
      </c>
    </row>
    <row r="1281" spans="1:12" x14ac:dyDescent="0.3">
      <c r="A1281" s="21" t="str">
        <f t="shared" si="190"/>
        <v/>
      </c>
      <c r="B1281" s="21" t="str">
        <f t="shared" si="191"/>
        <v/>
      </c>
      <c r="C1281" s="35" t="str">
        <f t="shared" si="192"/>
        <v/>
      </c>
      <c r="D1281" s="21" t="str">
        <f>IF($A1281="","",IF(COUNTIF(KEVList,$A1281)&gt;0,"Y",IF(ISNUMBER(MATCH(UPPER(IFERROR(INDEX(ImpData,ROW()-1,MATCH(Map_KEV,ImpHdr,0))&amp;"","")),{"Y","YES","TRUE","1"},0)),"Y","N")))</f>
        <v/>
      </c>
      <c r="E1281" s="21" t="str">
        <f>IF($A1281="","",IF(ISNUMBER(MATCH(UPPER(IFERROR(INDEX(ImpData,ROW()-1,MATCH(Map_Expl,ImpHdr,0))&amp;"","")),{"Y","YES","TRUE","1"},0)),"Y","N"))</f>
        <v/>
      </c>
      <c r="F1281" s="21" t="str">
        <f t="shared" si="193"/>
        <v/>
      </c>
      <c r="G1281" s="21" t="str">
        <f t="shared" si="194"/>
        <v/>
      </c>
      <c r="H1281" s="21" t="str">
        <f t="shared" si="195"/>
        <v/>
      </c>
      <c r="I1281" s="25" t="str">
        <f t="shared" si="196"/>
        <v/>
      </c>
      <c r="J1281" s="25" t="str">
        <f t="shared" si="197"/>
        <v/>
      </c>
      <c r="K1281" s="21" t="str">
        <f t="shared" si="198"/>
        <v/>
      </c>
      <c r="L1281" s="36" t="str">
        <f t="shared" si="199"/>
        <v/>
      </c>
    </row>
    <row r="1282" spans="1:12" x14ac:dyDescent="0.3">
      <c r="A1282" s="21" t="str">
        <f t="shared" ref="A1282:A1345" si="200">IFERROR(IF(INDEX(ImpData,ROW()-1,MATCH(Map_CVE,ImpHdr,0))="","",INDEX(ImpData,ROW()-1,MATCH(Map_CVE,ImpHdr,0))),"")</f>
        <v/>
      </c>
      <c r="B1282" s="21" t="str">
        <f t="shared" ref="B1282:B1345" si="201">IF($A1282="","",IFERROR(VALUE(INDEX(ImpData,ROW()-1,MATCH(Map_CVSS,ImpHdr,0))),""))</f>
        <v/>
      </c>
      <c r="C1282" s="35" t="str">
        <f t="shared" ref="C1282:C1345" si="202">IF($A1282="","",IFERROR(VALUE(INDEX(ImpData,ROW()-1,MATCH(Map_EPSS,ImpHdr,0))),IFERROR(VLOOKUP($A1282,EPSSList,2,FALSE),"")))</f>
        <v/>
      </c>
      <c r="D1282" s="21" t="str">
        <f>IF($A1282="","",IF(COUNTIF(KEVList,$A1282)&gt;0,"Y",IF(ISNUMBER(MATCH(UPPER(IFERROR(INDEX(ImpData,ROW()-1,MATCH(Map_KEV,ImpHdr,0))&amp;"","")),{"Y","YES","TRUE","1"},0)),"Y","N")))</f>
        <v/>
      </c>
      <c r="E1282" s="21" t="str">
        <f>IF($A1282="","",IF(ISNUMBER(MATCH(UPPER(IFERROR(INDEX(ImpData,ROW()-1,MATCH(Map_Expl,ImpHdr,0))&amp;"","")),{"Y","YES","TRUE","1"},0)),"Y","N"))</f>
        <v/>
      </c>
      <c r="F1282" s="21" t="str">
        <f t="shared" ref="F1282:F1345" si="203">IF($A1282="","",IFERROR(VLOOKUP($K1282,AssetList,2,FALSE),""))</f>
        <v/>
      </c>
      <c r="G1282" s="21" t="str">
        <f t="shared" ref="G1282:G1345" si="204">IF($A1282="","",IFERROR(VLOOKUP($K1282,AssetList,3,FALSE),""))</f>
        <v/>
      </c>
      <c r="H1282" s="21" t="str">
        <f t="shared" ref="H1282:H1345" si="205">IF($A1282="","","N")</f>
        <v/>
      </c>
      <c r="I1282" s="25" t="str">
        <f t="shared" ref="I1282:I1345" si="206">IF($A1282="","",IFERROR(IF(INDEX(ImpData,ROW()-1,MATCH(Map_First,ImpHdr,0))="","",INDEX(ImpData,ROW()-1,MATCH(Map_First,ImpHdr,0))+0),""))</f>
        <v/>
      </c>
      <c r="J1282" s="25" t="str">
        <f t="shared" ref="J1282:J1345" si="207">IF($A1282="","",IFERROR(IF(INDEX(ImpData,ROW()-1,MATCH(Map_Fixed,ImpHdr,0))="","",INDEX(ImpData,ROW()-1,MATCH(Map_Fixed,ImpHdr,0))+0),""))</f>
        <v/>
      </c>
      <c r="K1282" s="21" t="str">
        <f t="shared" ref="K1282:K1345" si="208">IF($A1282="","",IFERROR(INDEX(ImpData,ROW()-1,MATCH(Map_Host,ImpHdr,0)),""))</f>
        <v/>
      </c>
      <c r="L1282" s="36" t="str">
        <f t="shared" ref="L1282:L1345" si="209">IF($A1282="","",IF($K1282="","No asset column mapped",IF(OR($F1282="",$G1282=""),"Add to Assets tab: "&amp;$K1282,IF($B1282="","CVSS missing",""))))</f>
        <v/>
      </c>
    </row>
    <row r="1283" spans="1:12" x14ac:dyDescent="0.3">
      <c r="A1283" s="21" t="str">
        <f t="shared" si="200"/>
        <v/>
      </c>
      <c r="B1283" s="21" t="str">
        <f t="shared" si="201"/>
        <v/>
      </c>
      <c r="C1283" s="35" t="str">
        <f t="shared" si="202"/>
        <v/>
      </c>
      <c r="D1283" s="21" t="str">
        <f>IF($A1283="","",IF(COUNTIF(KEVList,$A1283)&gt;0,"Y",IF(ISNUMBER(MATCH(UPPER(IFERROR(INDEX(ImpData,ROW()-1,MATCH(Map_KEV,ImpHdr,0))&amp;"","")),{"Y","YES","TRUE","1"},0)),"Y","N")))</f>
        <v/>
      </c>
      <c r="E1283" s="21" t="str">
        <f>IF($A1283="","",IF(ISNUMBER(MATCH(UPPER(IFERROR(INDEX(ImpData,ROW()-1,MATCH(Map_Expl,ImpHdr,0))&amp;"","")),{"Y","YES","TRUE","1"},0)),"Y","N"))</f>
        <v/>
      </c>
      <c r="F1283" s="21" t="str">
        <f t="shared" si="203"/>
        <v/>
      </c>
      <c r="G1283" s="21" t="str">
        <f t="shared" si="204"/>
        <v/>
      </c>
      <c r="H1283" s="21" t="str">
        <f t="shared" si="205"/>
        <v/>
      </c>
      <c r="I1283" s="25" t="str">
        <f t="shared" si="206"/>
        <v/>
      </c>
      <c r="J1283" s="25" t="str">
        <f t="shared" si="207"/>
        <v/>
      </c>
      <c r="K1283" s="21" t="str">
        <f t="shared" si="208"/>
        <v/>
      </c>
      <c r="L1283" s="36" t="str">
        <f t="shared" si="209"/>
        <v/>
      </c>
    </row>
    <row r="1284" spans="1:12" x14ac:dyDescent="0.3">
      <c r="A1284" s="21" t="str">
        <f t="shared" si="200"/>
        <v/>
      </c>
      <c r="B1284" s="21" t="str">
        <f t="shared" si="201"/>
        <v/>
      </c>
      <c r="C1284" s="35" t="str">
        <f t="shared" si="202"/>
        <v/>
      </c>
      <c r="D1284" s="21" t="str">
        <f>IF($A1284="","",IF(COUNTIF(KEVList,$A1284)&gt;0,"Y",IF(ISNUMBER(MATCH(UPPER(IFERROR(INDEX(ImpData,ROW()-1,MATCH(Map_KEV,ImpHdr,0))&amp;"","")),{"Y","YES","TRUE","1"},0)),"Y","N")))</f>
        <v/>
      </c>
      <c r="E1284" s="21" t="str">
        <f>IF($A1284="","",IF(ISNUMBER(MATCH(UPPER(IFERROR(INDEX(ImpData,ROW()-1,MATCH(Map_Expl,ImpHdr,0))&amp;"","")),{"Y","YES","TRUE","1"},0)),"Y","N"))</f>
        <v/>
      </c>
      <c r="F1284" s="21" t="str">
        <f t="shared" si="203"/>
        <v/>
      </c>
      <c r="G1284" s="21" t="str">
        <f t="shared" si="204"/>
        <v/>
      </c>
      <c r="H1284" s="21" t="str">
        <f t="shared" si="205"/>
        <v/>
      </c>
      <c r="I1284" s="25" t="str">
        <f t="shared" si="206"/>
        <v/>
      </c>
      <c r="J1284" s="25" t="str">
        <f t="shared" si="207"/>
        <v/>
      </c>
      <c r="K1284" s="21" t="str">
        <f t="shared" si="208"/>
        <v/>
      </c>
      <c r="L1284" s="36" t="str">
        <f t="shared" si="209"/>
        <v/>
      </c>
    </row>
    <row r="1285" spans="1:12" x14ac:dyDescent="0.3">
      <c r="A1285" s="21" t="str">
        <f t="shared" si="200"/>
        <v/>
      </c>
      <c r="B1285" s="21" t="str">
        <f t="shared" si="201"/>
        <v/>
      </c>
      <c r="C1285" s="35" t="str">
        <f t="shared" si="202"/>
        <v/>
      </c>
      <c r="D1285" s="21" t="str">
        <f>IF($A1285="","",IF(COUNTIF(KEVList,$A1285)&gt;0,"Y",IF(ISNUMBER(MATCH(UPPER(IFERROR(INDEX(ImpData,ROW()-1,MATCH(Map_KEV,ImpHdr,0))&amp;"","")),{"Y","YES","TRUE","1"},0)),"Y","N")))</f>
        <v/>
      </c>
      <c r="E1285" s="21" t="str">
        <f>IF($A1285="","",IF(ISNUMBER(MATCH(UPPER(IFERROR(INDEX(ImpData,ROW()-1,MATCH(Map_Expl,ImpHdr,0))&amp;"","")),{"Y","YES","TRUE","1"},0)),"Y","N"))</f>
        <v/>
      </c>
      <c r="F1285" s="21" t="str">
        <f t="shared" si="203"/>
        <v/>
      </c>
      <c r="G1285" s="21" t="str">
        <f t="shared" si="204"/>
        <v/>
      </c>
      <c r="H1285" s="21" t="str">
        <f t="shared" si="205"/>
        <v/>
      </c>
      <c r="I1285" s="25" t="str">
        <f t="shared" si="206"/>
        <v/>
      </c>
      <c r="J1285" s="25" t="str">
        <f t="shared" si="207"/>
        <v/>
      </c>
      <c r="K1285" s="21" t="str">
        <f t="shared" si="208"/>
        <v/>
      </c>
      <c r="L1285" s="36" t="str">
        <f t="shared" si="209"/>
        <v/>
      </c>
    </row>
    <row r="1286" spans="1:12" x14ac:dyDescent="0.3">
      <c r="A1286" s="21" t="str">
        <f t="shared" si="200"/>
        <v/>
      </c>
      <c r="B1286" s="21" t="str">
        <f t="shared" si="201"/>
        <v/>
      </c>
      <c r="C1286" s="35" t="str">
        <f t="shared" si="202"/>
        <v/>
      </c>
      <c r="D1286" s="21" t="str">
        <f>IF($A1286="","",IF(COUNTIF(KEVList,$A1286)&gt;0,"Y",IF(ISNUMBER(MATCH(UPPER(IFERROR(INDEX(ImpData,ROW()-1,MATCH(Map_KEV,ImpHdr,0))&amp;"","")),{"Y","YES","TRUE","1"},0)),"Y","N")))</f>
        <v/>
      </c>
      <c r="E1286" s="21" t="str">
        <f>IF($A1286="","",IF(ISNUMBER(MATCH(UPPER(IFERROR(INDEX(ImpData,ROW()-1,MATCH(Map_Expl,ImpHdr,0))&amp;"","")),{"Y","YES","TRUE","1"},0)),"Y","N"))</f>
        <v/>
      </c>
      <c r="F1286" s="21" t="str">
        <f t="shared" si="203"/>
        <v/>
      </c>
      <c r="G1286" s="21" t="str">
        <f t="shared" si="204"/>
        <v/>
      </c>
      <c r="H1286" s="21" t="str">
        <f t="shared" si="205"/>
        <v/>
      </c>
      <c r="I1286" s="25" t="str">
        <f t="shared" si="206"/>
        <v/>
      </c>
      <c r="J1286" s="25" t="str">
        <f t="shared" si="207"/>
        <v/>
      </c>
      <c r="K1286" s="21" t="str">
        <f t="shared" si="208"/>
        <v/>
      </c>
      <c r="L1286" s="36" t="str">
        <f t="shared" si="209"/>
        <v/>
      </c>
    </row>
    <row r="1287" spans="1:12" x14ac:dyDescent="0.3">
      <c r="A1287" s="21" t="str">
        <f t="shared" si="200"/>
        <v/>
      </c>
      <c r="B1287" s="21" t="str">
        <f t="shared" si="201"/>
        <v/>
      </c>
      <c r="C1287" s="35" t="str">
        <f t="shared" si="202"/>
        <v/>
      </c>
      <c r="D1287" s="21" t="str">
        <f>IF($A1287="","",IF(COUNTIF(KEVList,$A1287)&gt;0,"Y",IF(ISNUMBER(MATCH(UPPER(IFERROR(INDEX(ImpData,ROW()-1,MATCH(Map_KEV,ImpHdr,0))&amp;"","")),{"Y","YES","TRUE","1"},0)),"Y","N")))</f>
        <v/>
      </c>
      <c r="E1287" s="21" t="str">
        <f>IF($A1287="","",IF(ISNUMBER(MATCH(UPPER(IFERROR(INDEX(ImpData,ROW()-1,MATCH(Map_Expl,ImpHdr,0))&amp;"","")),{"Y","YES","TRUE","1"},0)),"Y","N"))</f>
        <v/>
      </c>
      <c r="F1287" s="21" t="str">
        <f t="shared" si="203"/>
        <v/>
      </c>
      <c r="G1287" s="21" t="str">
        <f t="shared" si="204"/>
        <v/>
      </c>
      <c r="H1287" s="21" t="str">
        <f t="shared" si="205"/>
        <v/>
      </c>
      <c r="I1287" s="25" t="str">
        <f t="shared" si="206"/>
        <v/>
      </c>
      <c r="J1287" s="25" t="str">
        <f t="shared" si="207"/>
        <v/>
      </c>
      <c r="K1287" s="21" t="str">
        <f t="shared" si="208"/>
        <v/>
      </c>
      <c r="L1287" s="36" t="str">
        <f t="shared" si="209"/>
        <v/>
      </c>
    </row>
    <row r="1288" spans="1:12" x14ac:dyDescent="0.3">
      <c r="A1288" s="21" t="str">
        <f t="shared" si="200"/>
        <v/>
      </c>
      <c r="B1288" s="21" t="str">
        <f t="shared" si="201"/>
        <v/>
      </c>
      <c r="C1288" s="35" t="str">
        <f t="shared" si="202"/>
        <v/>
      </c>
      <c r="D1288" s="21" t="str">
        <f>IF($A1288="","",IF(COUNTIF(KEVList,$A1288)&gt;0,"Y",IF(ISNUMBER(MATCH(UPPER(IFERROR(INDEX(ImpData,ROW()-1,MATCH(Map_KEV,ImpHdr,0))&amp;"","")),{"Y","YES","TRUE","1"},0)),"Y","N")))</f>
        <v/>
      </c>
      <c r="E1288" s="21" t="str">
        <f>IF($A1288="","",IF(ISNUMBER(MATCH(UPPER(IFERROR(INDEX(ImpData,ROW()-1,MATCH(Map_Expl,ImpHdr,0))&amp;"","")),{"Y","YES","TRUE","1"},0)),"Y","N"))</f>
        <v/>
      </c>
      <c r="F1288" s="21" t="str">
        <f t="shared" si="203"/>
        <v/>
      </c>
      <c r="G1288" s="21" t="str">
        <f t="shared" si="204"/>
        <v/>
      </c>
      <c r="H1288" s="21" t="str">
        <f t="shared" si="205"/>
        <v/>
      </c>
      <c r="I1288" s="25" t="str">
        <f t="shared" si="206"/>
        <v/>
      </c>
      <c r="J1288" s="25" t="str">
        <f t="shared" si="207"/>
        <v/>
      </c>
      <c r="K1288" s="21" t="str">
        <f t="shared" si="208"/>
        <v/>
      </c>
      <c r="L1288" s="36" t="str">
        <f t="shared" si="209"/>
        <v/>
      </c>
    </row>
    <row r="1289" spans="1:12" x14ac:dyDescent="0.3">
      <c r="A1289" s="21" t="str">
        <f t="shared" si="200"/>
        <v/>
      </c>
      <c r="B1289" s="21" t="str">
        <f t="shared" si="201"/>
        <v/>
      </c>
      <c r="C1289" s="35" t="str">
        <f t="shared" si="202"/>
        <v/>
      </c>
      <c r="D1289" s="21" t="str">
        <f>IF($A1289="","",IF(COUNTIF(KEVList,$A1289)&gt;0,"Y",IF(ISNUMBER(MATCH(UPPER(IFERROR(INDEX(ImpData,ROW()-1,MATCH(Map_KEV,ImpHdr,0))&amp;"","")),{"Y","YES","TRUE","1"},0)),"Y","N")))</f>
        <v/>
      </c>
      <c r="E1289" s="21" t="str">
        <f>IF($A1289="","",IF(ISNUMBER(MATCH(UPPER(IFERROR(INDEX(ImpData,ROW()-1,MATCH(Map_Expl,ImpHdr,0))&amp;"","")),{"Y","YES","TRUE","1"},0)),"Y","N"))</f>
        <v/>
      </c>
      <c r="F1289" s="21" t="str">
        <f t="shared" si="203"/>
        <v/>
      </c>
      <c r="G1289" s="21" t="str">
        <f t="shared" si="204"/>
        <v/>
      </c>
      <c r="H1289" s="21" t="str">
        <f t="shared" si="205"/>
        <v/>
      </c>
      <c r="I1289" s="25" t="str">
        <f t="shared" si="206"/>
        <v/>
      </c>
      <c r="J1289" s="25" t="str">
        <f t="shared" si="207"/>
        <v/>
      </c>
      <c r="K1289" s="21" t="str">
        <f t="shared" si="208"/>
        <v/>
      </c>
      <c r="L1289" s="36" t="str">
        <f t="shared" si="209"/>
        <v/>
      </c>
    </row>
    <row r="1290" spans="1:12" x14ac:dyDescent="0.3">
      <c r="A1290" s="21" t="str">
        <f t="shared" si="200"/>
        <v/>
      </c>
      <c r="B1290" s="21" t="str">
        <f t="shared" si="201"/>
        <v/>
      </c>
      <c r="C1290" s="35" t="str">
        <f t="shared" si="202"/>
        <v/>
      </c>
      <c r="D1290" s="21" t="str">
        <f>IF($A1290="","",IF(COUNTIF(KEVList,$A1290)&gt;0,"Y",IF(ISNUMBER(MATCH(UPPER(IFERROR(INDEX(ImpData,ROW()-1,MATCH(Map_KEV,ImpHdr,0))&amp;"","")),{"Y","YES","TRUE","1"},0)),"Y","N")))</f>
        <v/>
      </c>
      <c r="E1290" s="21" t="str">
        <f>IF($A1290="","",IF(ISNUMBER(MATCH(UPPER(IFERROR(INDEX(ImpData,ROW()-1,MATCH(Map_Expl,ImpHdr,0))&amp;"","")),{"Y","YES","TRUE","1"},0)),"Y","N"))</f>
        <v/>
      </c>
      <c r="F1290" s="21" t="str">
        <f t="shared" si="203"/>
        <v/>
      </c>
      <c r="G1290" s="21" t="str">
        <f t="shared" si="204"/>
        <v/>
      </c>
      <c r="H1290" s="21" t="str">
        <f t="shared" si="205"/>
        <v/>
      </c>
      <c r="I1290" s="25" t="str">
        <f t="shared" si="206"/>
        <v/>
      </c>
      <c r="J1290" s="25" t="str">
        <f t="shared" si="207"/>
        <v/>
      </c>
      <c r="K1290" s="21" t="str">
        <f t="shared" si="208"/>
        <v/>
      </c>
      <c r="L1290" s="36" t="str">
        <f t="shared" si="209"/>
        <v/>
      </c>
    </row>
    <row r="1291" spans="1:12" x14ac:dyDescent="0.3">
      <c r="A1291" s="21" t="str">
        <f t="shared" si="200"/>
        <v/>
      </c>
      <c r="B1291" s="21" t="str">
        <f t="shared" si="201"/>
        <v/>
      </c>
      <c r="C1291" s="35" t="str">
        <f t="shared" si="202"/>
        <v/>
      </c>
      <c r="D1291" s="21" t="str">
        <f>IF($A1291="","",IF(COUNTIF(KEVList,$A1291)&gt;0,"Y",IF(ISNUMBER(MATCH(UPPER(IFERROR(INDEX(ImpData,ROW()-1,MATCH(Map_KEV,ImpHdr,0))&amp;"","")),{"Y","YES","TRUE","1"},0)),"Y","N")))</f>
        <v/>
      </c>
      <c r="E1291" s="21" t="str">
        <f>IF($A1291="","",IF(ISNUMBER(MATCH(UPPER(IFERROR(INDEX(ImpData,ROW()-1,MATCH(Map_Expl,ImpHdr,0))&amp;"","")),{"Y","YES","TRUE","1"},0)),"Y","N"))</f>
        <v/>
      </c>
      <c r="F1291" s="21" t="str">
        <f t="shared" si="203"/>
        <v/>
      </c>
      <c r="G1291" s="21" t="str">
        <f t="shared" si="204"/>
        <v/>
      </c>
      <c r="H1291" s="21" t="str">
        <f t="shared" si="205"/>
        <v/>
      </c>
      <c r="I1291" s="25" t="str">
        <f t="shared" si="206"/>
        <v/>
      </c>
      <c r="J1291" s="25" t="str">
        <f t="shared" si="207"/>
        <v/>
      </c>
      <c r="K1291" s="21" t="str">
        <f t="shared" si="208"/>
        <v/>
      </c>
      <c r="L1291" s="36" t="str">
        <f t="shared" si="209"/>
        <v/>
      </c>
    </row>
    <row r="1292" spans="1:12" x14ac:dyDescent="0.3">
      <c r="A1292" s="21" t="str">
        <f t="shared" si="200"/>
        <v/>
      </c>
      <c r="B1292" s="21" t="str">
        <f t="shared" si="201"/>
        <v/>
      </c>
      <c r="C1292" s="35" t="str">
        <f t="shared" si="202"/>
        <v/>
      </c>
      <c r="D1292" s="21" t="str">
        <f>IF($A1292="","",IF(COUNTIF(KEVList,$A1292)&gt;0,"Y",IF(ISNUMBER(MATCH(UPPER(IFERROR(INDEX(ImpData,ROW()-1,MATCH(Map_KEV,ImpHdr,0))&amp;"","")),{"Y","YES","TRUE","1"},0)),"Y","N")))</f>
        <v/>
      </c>
      <c r="E1292" s="21" t="str">
        <f>IF($A1292="","",IF(ISNUMBER(MATCH(UPPER(IFERROR(INDEX(ImpData,ROW()-1,MATCH(Map_Expl,ImpHdr,0))&amp;"","")),{"Y","YES","TRUE","1"},0)),"Y","N"))</f>
        <v/>
      </c>
      <c r="F1292" s="21" t="str">
        <f t="shared" si="203"/>
        <v/>
      </c>
      <c r="G1292" s="21" t="str">
        <f t="shared" si="204"/>
        <v/>
      </c>
      <c r="H1292" s="21" t="str">
        <f t="shared" si="205"/>
        <v/>
      </c>
      <c r="I1292" s="25" t="str">
        <f t="shared" si="206"/>
        <v/>
      </c>
      <c r="J1292" s="25" t="str">
        <f t="shared" si="207"/>
        <v/>
      </c>
      <c r="K1292" s="21" t="str">
        <f t="shared" si="208"/>
        <v/>
      </c>
      <c r="L1292" s="36" t="str">
        <f t="shared" si="209"/>
        <v/>
      </c>
    </row>
    <row r="1293" spans="1:12" x14ac:dyDescent="0.3">
      <c r="A1293" s="21" t="str">
        <f t="shared" si="200"/>
        <v/>
      </c>
      <c r="B1293" s="21" t="str">
        <f t="shared" si="201"/>
        <v/>
      </c>
      <c r="C1293" s="35" t="str">
        <f t="shared" si="202"/>
        <v/>
      </c>
      <c r="D1293" s="21" t="str">
        <f>IF($A1293="","",IF(COUNTIF(KEVList,$A1293)&gt;0,"Y",IF(ISNUMBER(MATCH(UPPER(IFERROR(INDEX(ImpData,ROW()-1,MATCH(Map_KEV,ImpHdr,0))&amp;"","")),{"Y","YES","TRUE","1"},0)),"Y","N")))</f>
        <v/>
      </c>
      <c r="E1293" s="21" t="str">
        <f>IF($A1293="","",IF(ISNUMBER(MATCH(UPPER(IFERROR(INDEX(ImpData,ROW()-1,MATCH(Map_Expl,ImpHdr,0))&amp;"","")),{"Y","YES","TRUE","1"},0)),"Y","N"))</f>
        <v/>
      </c>
      <c r="F1293" s="21" t="str">
        <f t="shared" si="203"/>
        <v/>
      </c>
      <c r="G1293" s="21" t="str">
        <f t="shared" si="204"/>
        <v/>
      </c>
      <c r="H1293" s="21" t="str">
        <f t="shared" si="205"/>
        <v/>
      </c>
      <c r="I1293" s="25" t="str">
        <f t="shared" si="206"/>
        <v/>
      </c>
      <c r="J1293" s="25" t="str">
        <f t="shared" si="207"/>
        <v/>
      </c>
      <c r="K1293" s="21" t="str">
        <f t="shared" si="208"/>
        <v/>
      </c>
      <c r="L1293" s="36" t="str">
        <f t="shared" si="209"/>
        <v/>
      </c>
    </row>
    <row r="1294" spans="1:12" x14ac:dyDescent="0.3">
      <c r="A1294" s="21" t="str">
        <f t="shared" si="200"/>
        <v/>
      </c>
      <c r="B1294" s="21" t="str">
        <f t="shared" si="201"/>
        <v/>
      </c>
      <c r="C1294" s="35" t="str">
        <f t="shared" si="202"/>
        <v/>
      </c>
      <c r="D1294" s="21" t="str">
        <f>IF($A1294="","",IF(COUNTIF(KEVList,$A1294)&gt;0,"Y",IF(ISNUMBER(MATCH(UPPER(IFERROR(INDEX(ImpData,ROW()-1,MATCH(Map_KEV,ImpHdr,0))&amp;"","")),{"Y","YES","TRUE","1"},0)),"Y","N")))</f>
        <v/>
      </c>
      <c r="E1294" s="21" t="str">
        <f>IF($A1294="","",IF(ISNUMBER(MATCH(UPPER(IFERROR(INDEX(ImpData,ROW()-1,MATCH(Map_Expl,ImpHdr,0))&amp;"","")),{"Y","YES","TRUE","1"},0)),"Y","N"))</f>
        <v/>
      </c>
      <c r="F1294" s="21" t="str">
        <f t="shared" si="203"/>
        <v/>
      </c>
      <c r="G1294" s="21" t="str">
        <f t="shared" si="204"/>
        <v/>
      </c>
      <c r="H1294" s="21" t="str">
        <f t="shared" si="205"/>
        <v/>
      </c>
      <c r="I1294" s="25" t="str">
        <f t="shared" si="206"/>
        <v/>
      </c>
      <c r="J1294" s="25" t="str">
        <f t="shared" si="207"/>
        <v/>
      </c>
      <c r="K1294" s="21" t="str">
        <f t="shared" si="208"/>
        <v/>
      </c>
      <c r="L1294" s="36" t="str">
        <f t="shared" si="209"/>
        <v/>
      </c>
    </row>
    <row r="1295" spans="1:12" x14ac:dyDescent="0.3">
      <c r="A1295" s="21" t="str">
        <f t="shared" si="200"/>
        <v/>
      </c>
      <c r="B1295" s="21" t="str">
        <f t="shared" si="201"/>
        <v/>
      </c>
      <c r="C1295" s="35" t="str">
        <f t="shared" si="202"/>
        <v/>
      </c>
      <c r="D1295" s="21" t="str">
        <f>IF($A1295="","",IF(COUNTIF(KEVList,$A1295)&gt;0,"Y",IF(ISNUMBER(MATCH(UPPER(IFERROR(INDEX(ImpData,ROW()-1,MATCH(Map_KEV,ImpHdr,0))&amp;"","")),{"Y","YES","TRUE","1"},0)),"Y","N")))</f>
        <v/>
      </c>
      <c r="E1295" s="21" t="str">
        <f>IF($A1295="","",IF(ISNUMBER(MATCH(UPPER(IFERROR(INDEX(ImpData,ROW()-1,MATCH(Map_Expl,ImpHdr,0))&amp;"","")),{"Y","YES","TRUE","1"},0)),"Y","N"))</f>
        <v/>
      </c>
      <c r="F1295" s="21" t="str">
        <f t="shared" si="203"/>
        <v/>
      </c>
      <c r="G1295" s="21" t="str">
        <f t="shared" si="204"/>
        <v/>
      </c>
      <c r="H1295" s="21" t="str">
        <f t="shared" si="205"/>
        <v/>
      </c>
      <c r="I1295" s="25" t="str">
        <f t="shared" si="206"/>
        <v/>
      </c>
      <c r="J1295" s="25" t="str">
        <f t="shared" si="207"/>
        <v/>
      </c>
      <c r="K1295" s="21" t="str">
        <f t="shared" si="208"/>
        <v/>
      </c>
      <c r="L1295" s="36" t="str">
        <f t="shared" si="209"/>
        <v/>
      </c>
    </row>
    <row r="1296" spans="1:12" x14ac:dyDescent="0.3">
      <c r="A1296" s="21" t="str">
        <f t="shared" si="200"/>
        <v/>
      </c>
      <c r="B1296" s="21" t="str">
        <f t="shared" si="201"/>
        <v/>
      </c>
      <c r="C1296" s="35" t="str">
        <f t="shared" si="202"/>
        <v/>
      </c>
      <c r="D1296" s="21" t="str">
        <f>IF($A1296="","",IF(COUNTIF(KEVList,$A1296)&gt;0,"Y",IF(ISNUMBER(MATCH(UPPER(IFERROR(INDEX(ImpData,ROW()-1,MATCH(Map_KEV,ImpHdr,0))&amp;"","")),{"Y","YES","TRUE","1"},0)),"Y","N")))</f>
        <v/>
      </c>
      <c r="E1296" s="21" t="str">
        <f>IF($A1296="","",IF(ISNUMBER(MATCH(UPPER(IFERROR(INDEX(ImpData,ROW()-1,MATCH(Map_Expl,ImpHdr,0))&amp;"","")),{"Y","YES","TRUE","1"},0)),"Y","N"))</f>
        <v/>
      </c>
      <c r="F1296" s="21" t="str">
        <f t="shared" si="203"/>
        <v/>
      </c>
      <c r="G1296" s="21" t="str">
        <f t="shared" si="204"/>
        <v/>
      </c>
      <c r="H1296" s="21" t="str">
        <f t="shared" si="205"/>
        <v/>
      </c>
      <c r="I1296" s="25" t="str">
        <f t="shared" si="206"/>
        <v/>
      </c>
      <c r="J1296" s="25" t="str">
        <f t="shared" si="207"/>
        <v/>
      </c>
      <c r="K1296" s="21" t="str">
        <f t="shared" si="208"/>
        <v/>
      </c>
      <c r="L1296" s="36" t="str">
        <f t="shared" si="209"/>
        <v/>
      </c>
    </row>
    <row r="1297" spans="1:12" x14ac:dyDescent="0.3">
      <c r="A1297" s="21" t="str">
        <f t="shared" si="200"/>
        <v/>
      </c>
      <c r="B1297" s="21" t="str">
        <f t="shared" si="201"/>
        <v/>
      </c>
      <c r="C1297" s="35" t="str">
        <f t="shared" si="202"/>
        <v/>
      </c>
      <c r="D1297" s="21" t="str">
        <f>IF($A1297="","",IF(COUNTIF(KEVList,$A1297)&gt;0,"Y",IF(ISNUMBER(MATCH(UPPER(IFERROR(INDEX(ImpData,ROW()-1,MATCH(Map_KEV,ImpHdr,0))&amp;"","")),{"Y","YES","TRUE","1"},0)),"Y","N")))</f>
        <v/>
      </c>
      <c r="E1297" s="21" t="str">
        <f>IF($A1297="","",IF(ISNUMBER(MATCH(UPPER(IFERROR(INDEX(ImpData,ROW()-1,MATCH(Map_Expl,ImpHdr,0))&amp;"","")),{"Y","YES","TRUE","1"},0)),"Y","N"))</f>
        <v/>
      </c>
      <c r="F1297" s="21" t="str">
        <f t="shared" si="203"/>
        <v/>
      </c>
      <c r="G1297" s="21" t="str">
        <f t="shared" si="204"/>
        <v/>
      </c>
      <c r="H1297" s="21" t="str">
        <f t="shared" si="205"/>
        <v/>
      </c>
      <c r="I1297" s="25" t="str">
        <f t="shared" si="206"/>
        <v/>
      </c>
      <c r="J1297" s="25" t="str">
        <f t="shared" si="207"/>
        <v/>
      </c>
      <c r="K1297" s="21" t="str">
        <f t="shared" si="208"/>
        <v/>
      </c>
      <c r="L1297" s="36" t="str">
        <f t="shared" si="209"/>
        <v/>
      </c>
    </row>
    <row r="1298" spans="1:12" x14ac:dyDescent="0.3">
      <c r="A1298" s="21" t="str">
        <f t="shared" si="200"/>
        <v/>
      </c>
      <c r="B1298" s="21" t="str">
        <f t="shared" si="201"/>
        <v/>
      </c>
      <c r="C1298" s="35" t="str">
        <f t="shared" si="202"/>
        <v/>
      </c>
      <c r="D1298" s="21" t="str">
        <f>IF($A1298="","",IF(COUNTIF(KEVList,$A1298)&gt;0,"Y",IF(ISNUMBER(MATCH(UPPER(IFERROR(INDEX(ImpData,ROW()-1,MATCH(Map_KEV,ImpHdr,0))&amp;"","")),{"Y","YES","TRUE","1"},0)),"Y","N")))</f>
        <v/>
      </c>
      <c r="E1298" s="21" t="str">
        <f>IF($A1298="","",IF(ISNUMBER(MATCH(UPPER(IFERROR(INDEX(ImpData,ROW()-1,MATCH(Map_Expl,ImpHdr,0))&amp;"","")),{"Y","YES","TRUE","1"},0)),"Y","N"))</f>
        <v/>
      </c>
      <c r="F1298" s="21" t="str">
        <f t="shared" si="203"/>
        <v/>
      </c>
      <c r="G1298" s="21" t="str">
        <f t="shared" si="204"/>
        <v/>
      </c>
      <c r="H1298" s="21" t="str">
        <f t="shared" si="205"/>
        <v/>
      </c>
      <c r="I1298" s="25" t="str">
        <f t="shared" si="206"/>
        <v/>
      </c>
      <c r="J1298" s="25" t="str">
        <f t="shared" si="207"/>
        <v/>
      </c>
      <c r="K1298" s="21" t="str">
        <f t="shared" si="208"/>
        <v/>
      </c>
      <c r="L1298" s="36" t="str">
        <f t="shared" si="209"/>
        <v/>
      </c>
    </row>
    <row r="1299" spans="1:12" x14ac:dyDescent="0.3">
      <c r="A1299" s="21" t="str">
        <f t="shared" si="200"/>
        <v/>
      </c>
      <c r="B1299" s="21" t="str">
        <f t="shared" si="201"/>
        <v/>
      </c>
      <c r="C1299" s="35" t="str">
        <f t="shared" si="202"/>
        <v/>
      </c>
      <c r="D1299" s="21" t="str">
        <f>IF($A1299="","",IF(COUNTIF(KEVList,$A1299)&gt;0,"Y",IF(ISNUMBER(MATCH(UPPER(IFERROR(INDEX(ImpData,ROW()-1,MATCH(Map_KEV,ImpHdr,0))&amp;"","")),{"Y","YES","TRUE","1"},0)),"Y","N")))</f>
        <v/>
      </c>
      <c r="E1299" s="21" t="str">
        <f>IF($A1299="","",IF(ISNUMBER(MATCH(UPPER(IFERROR(INDEX(ImpData,ROW()-1,MATCH(Map_Expl,ImpHdr,0))&amp;"","")),{"Y","YES","TRUE","1"},0)),"Y","N"))</f>
        <v/>
      </c>
      <c r="F1299" s="21" t="str">
        <f t="shared" si="203"/>
        <v/>
      </c>
      <c r="G1299" s="21" t="str">
        <f t="shared" si="204"/>
        <v/>
      </c>
      <c r="H1299" s="21" t="str">
        <f t="shared" si="205"/>
        <v/>
      </c>
      <c r="I1299" s="25" t="str">
        <f t="shared" si="206"/>
        <v/>
      </c>
      <c r="J1299" s="25" t="str">
        <f t="shared" si="207"/>
        <v/>
      </c>
      <c r="K1299" s="21" t="str">
        <f t="shared" si="208"/>
        <v/>
      </c>
      <c r="L1299" s="36" t="str">
        <f t="shared" si="209"/>
        <v/>
      </c>
    </row>
    <row r="1300" spans="1:12" x14ac:dyDescent="0.3">
      <c r="A1300" s="21" t="str">
        <f t="shared" si="200"/>
        <v/>
      </c>
      <c r="B1300" s="21" t="str">
        <f t="shared" si="201"/>
        <v/>
      </c>
      <c r="C1300" s="35" t="str">
        <f t="shared" si="202"/>
        <v/>
      </c>
      <c r="D1300" s="21" t="str">
        <f>IF($A1300="","",IF(COUNTIF(KEVList,$A1300)&gt;0,"Y",IF(ISNUMBER(MATCH(UPPER(IFERROR(INDEX(ImpData,ROW()-1,MATCH(Map_KEV,ImpHdr,0))&amp;"","")),{"Y","YES","TRUE","1"},0)),"Y","N")))</f>
        <v/>
      </c>
      <c r="E1300" s="21" t="str">
        <f>IF($A1300="","",IF(ISNUMBER(MATCH(UPPER(IFERROR(INDEX(ImpData,ROW()-1,MATCH(Map_Expl,ImpHdr,0))&amp;"","")),{"Y","YES","TRUE","1"},0)),"Y","N"))</f>
        <v/>
      </c>
      <c r="F1300" s="21" t="str">
        <f t="shared" si="203"/>
        <v/>
      </c>
      <c r="G1300" s="21" t="str">
        <f t="shared" si="204"/>
        <v/>
      </c>
      <c r="H1300" s="21" t="str">
        <f t="shared" si="205"/>
        <v/>
      </c>
      <c r="I1300" s="25" t="str">
        <f t="shared" si="206"/>
        <v/>
      </c>
      <c r="J1300" s="25" t="str">
        <f t="shared" si="207"/>
        <v/>
      </c>
      <c r="K1300" s="21" t="str">
        <f t="shared" si="208"/>
        <v/>
      </c>
      <c r="L1300" s="36" t="str">
        <f t="shared" si="209"/>
        <v/>
      </c>
    </row>
    <row r="1301" spans="1:12" x14ac:dyDescent="0.3">
      <c r="A1301" s="21" t="str">
        <f t="shared" si="200"/>
        <v/>
      </c>
      <c r="B1301" s="21" t="str">
        <f t="shared" si="201"/>
        <v/>
      </c>
      <c r="C1301" s="35" t="str">
        <f t="shared" si="202"/>
        <v/>
      </c>
      <c r="D1301" s="21" t="str">
        <f>IF($A1301="","",IF(COUNTIF(KEVList,$A1301)&gt;0,"Y",IF(ISNUMBER(MATCH(UPPER(IFERROR(INDEX(ImpData,ROW()-1,MATCH(Map_KEV,ImpHdr,0))&amp;"","")),{"Y","YES","TRUE","1"},0)),"Y","N")))</f>
        <v/>
      </c>
      <c r="E1301" s="21" t="str">
        <f>IF($A1301="","",IF(ISNUMBER(MATCH(UPPER(IFERROR(INDEX(ImpData,ROW()-1,MATCH(Map_Expl,ImpHdr,0))&amp;"","")),{"Y","YES","TRUE","1"},0)),"Y","N"))</f>
        <v/>
      </c>
      <c r="F1301" s="21" t="str">
        <f t="shared" si="203"/>
        <v/>
      </c>
      <c r="G1301" s="21" t="str">
        <f t="shared" si="204"/>
        <v/>
      </c>
      <c r="H1301" s="21" t="str">
        <f t="shared" si="205"/>
        <v/>
      </c>
      <c r="I1301" s="25" t="str">
        <f t="shared" si="206"/>
        <v/>
      </c>
      <c r="J1301" s="25" t="str">
        <f t="shared" si="207"/>
        <v/>
      </c>
      <c r="K1301" s="21" t="str">
        <f t="shared" si="208"/>
        <v/>
      </c>
      <c r="L1301" s="36" t="str">
        <f t="shared" si="209"/>
        <v/>
      </c>
    </row>
    <row r="1302" spans="1:12" x14ac:dyDescent="0.3">
      <c r="A1302" s="21" t="str">
        <f t="shared" si="200"/>
        <v/>
      </c>
      <c r="B1302" s="21" t="str">
        <f t="shared" si="201"/>
        <v/>
      </c>
      <c r="C1302" s="35" t="str">
        <f t="shared" si="202"/>
        <v/>
      </c>
      <c r="D1302" s="21" t="str">
        <f>IF($A1302="","",IF(COUNTIF(KEVList,$A1302)&gt;0,"Y",IF(ISNUMBER(MATCH(UPPER(IFERROR(INDEX(ImpData,ROW()-1,MATCH(Map_KEV,ImpHdr,0))&amp;"","")),{"Y","YES","TRUE","1"},0)),"Y","N")))</f>
        <v/>
      </c>
      <c r="E1302" s="21" t="str">
        <f>IF($A1302="","",IF(ISNUMBER(MATCH(UPPER(IFERROR(INDEX(ImpData,ROW()-1,MATCH(Map_Expl,ImpHdr,0))&amp;"","")),{"Y","YES","TRUE","1"},0)),"Y","N"))</f>
        <v/>
      </c>
      <c r="F1302" s="21" t="str">
        <f t="shared" si="203"/>
        <v/>
      </c>
      <c r="G1302" s="21" t="str">
        <f t="shared" si="204"/>
        <v/>
      </c>
      <c r="H1302" s="21" t="str">
        <f t="shared" si="205"/>
        <v/>
      </c>
      <c r="I1302" s="25" t="str">
        <f t="shared" si="206"/>
        <v/>
      </c>
      <c r="J1302" s="25" t="str">
        <f t="shared" si="207"/>
        <v/>
      </c>
      <c r="K1302" s="21" t="str">
        <f t="shared" si="208"/>
        <v/>
      </c>
      <c r="L1302" s="36" t="str">
        <f t="shared" si="209"/>
        <v/>
      </c>
    </row>
    <row r="1303" spans="1:12" x14ac:dyDescent="0.3">
      <c r="A1303" s="21" t="str">
        <f t="shared" si="200"/>
        <v/>
      </c>
      <c r="B1303" s="21" t="str">
        <f t="shared" si="201"/>
        <v/>
      </c>
      <c r="C1303" s="35" t="str">
        <f t="shared" si="202"/>
        <v/>
      </c>
      <c r="D1303" s="21" t="str">
        <f>IF($A1303="","",IF(COUNTIF(KEVList,$A1303)&gt;0,"Y",IF(ISNUMBER(MATCH(UPPER(IFERROR(INDEX(ImpData,ROW()-1,MATCH(Map_KEV,ImpHdr,0))&amp;"","")),{"Y","YES","TRUE","1"},0)),"Y","N")))</f>
        <v/>
      </c>
      <c r="E1303" s="21" t="str">
        <f>IF($A1303="","",IF(ISNUMBER(MATCH(UPPER(IFERROR(INDEX(ImpData,ROW()-1,MATCH(Map_Expl,ImpHdr,0))&amp;"","")),{"Y","YES","TRUE","1"},0)),"Y","N"))</f>
        <v/>
      </c>
      <c r="F1303" s="21" t="str">
        <f t="shared" si="203"/>
        <v/>
      </c>
      <c r="G1303" s="21" t="str">
        <f t="shared" si="204"/>
        <v/>
      </c>
      <c r="H1303" s="21" t="str">
        <f t="shared" si="205"/>
        <v/>
      </c>
      <c r="I1303" s="25" t="str">
        <f t="shared" si="206"/>
        <v/>
      </c>
      <c r="J1303" s="25" t="str">
        <f t="shared" si="207"/>
        <v/>
      </c>
      <c r="K1303" s="21" t="str">
        <f t="shared" si="208"/>
        <v/>
      </c>
      <c r="L1303" s="36" t="str">
        <f t="shared" si="209"/>
        <v/>
      </c>
    </row>
    <row r="1304" spans="1:12" x14ac:dyDescent="0.3">
      <c r="A1304" s="21" t="str">
        <f t="shared" si="200"/>
        <v/>
      </c>
      <c r="B1304" s="21" t="str">
        <f t="shared" si="201"/>
        <v/>
      </c>
      <c r="C1304" s="35" t="str">
        <f t="shared" si="202"/>
        <v/>
      </c>
      <c r="D1304" s="21" t="str">
        <f>IF($A1304="","",IF(COUNTIF(KEVList,$A1304)&gt;0,"Y",IF(ISNUMBER(MATCH(UPPER(IFERROR(INDEX(ImpData,ROW()-1,MATCH(Map_KEV,ImpHdr,0))&amp;"","")),{"Y","YES","TRUE","1"},0)),"Y","N")))</f>
        <v/>
      </c>
      <c r="E1304" s="21" t="str">
        <f>IF($A1304="","",IF(ISNUMBER(MATCH(UPPER(IFERROR(INDEX(ImpData,ROW()-1,MATCH(Map_Expl,ImpHdr,0))&amp;"","")),{"Y","YES","TRUE","1"},0)),"Y","N"))</f>
        <v/>
      </c>
      <c r="F1304" s="21" t="str">
        <f t="shared" si="203"/>
        <v/>
      </c>
      <c r="G1304" s="21" t="str">
        <f t="shared" si="204"/>
        <v/>
      </c>
      <c r="H1304" s="21" t="str">
        <f t="shared" si="205"/>
        <v/>
      </c>
      <c r="I1304" s="25" t="str">
        <f t="shared" si="206"/>
        <v/>
      </c>
      <c r="J1304" s="25" t="str">
        <f t="shared" si="207"/>
        <v/>
      </c>
      <c r="K1304" s="21" t="str">
        <f t="shared" si="208"/>
        <v/>
      </c>
      <c r="L1304" s="36" t="str">
        <f t="shared" si="209"/>
        <v/>
      </c>
    </row>
    <row r="1305" spans="1:12" x14ac:dyDescent="0.3">
      <c r="A1305" s="21" t="str">
        <f t="shared" si="200"/>
        <v/>
      </c>
      <c r="B1305" s="21" t="str">
        <f t="shared" si="201"/>
        <v/>
      </c>
      <c r="C1305" s="35" t="str">
        <f t="shared" si="202"/>
        <v/>
      </c>
      <c r="D1305" s="21" t="str">
        <f>IF($A1305="","",IF(COUNTIF(KEVList,$A1305)&gt;0,"Y",IF(ISNUMBER(MATCH(UPPER(IFERROR(INDEX(ImpData,ROW()-1,MATCH(Map_KEV,ImpHdr,0))&amp;"","")),{"Y","YES","TRUE","1"},0)),"Y","N")))</f>
        <v/>
      </c>
      <c r="E1305" s="21" t="str">
        <f>IF($A1305="","",IF(ISNUMBER(MATCH(UPPER(IFERROR(INDEX(ImpData,ROW()-1,MATCH(Map_Expl,ImpHdr,0))&amp;"","")),{"Y","YES","TRUE","1"},0)),"Y","N"))</f>
        <v/>
      </c>
      <c r="F1305" s="21" t="str">
        <f t="shared" si="203"/>
        <v/>
      </c>
      <c r="G1305" s="21" t="str">
        <f t="shared" si="204"/>
        <v/>
      </c>
      <c r="H1305" s="21" t="str">
        <f t="shared" si="205"/>
        <v/>
      </c>
      <c r="I1305" s="25" t="str">
        <f t="shared" si="206"/>
        <v/>
      </c>
      <c r="J1305" s="25" t="str">
        <f t="shared" si="207"/>
        <v/>
      </c>
      <c r="K1305" s="21" t="str">
        <f t="shared" si="208"/>
        <v/>
      </c>
      <c r="L1305" s="36" t="str">
        <f t="shared" si="209"/>
        <v/>
      </c>
    </row>
    <row r="1306" spans="1:12" x14ac:dyDescent="0.3">
      <c r="A1306" s="21" t="str">
        <f t="shared" si="200"/>
        <v/>
      </c>
      <c r="B1306" s="21" t="str">
        <f t="shared" si="201"/>
        <v/>
      </c>
      <c r="C1306" s="35" t="str">
        <f t="shared" si="202"/>
        <v/>
      </c>
      <c r="D1306" s="21" t="str">
        <f>IF($A1306="","",IF(COUNTIF(KEVList,$A1306)&gt;0,"Y",IF(ISNUMBER(MATCH(UPPER(IFERROR(INDEX(ImpData,ROW()-1,MATCH(Map_KEV,ImpHdr,0))&amp;"","")),{"Y","YES","TRUE","1"},0)),"Y","N")))</f>
        <v/>
      </c>
      <c r="E1306" s="21" t="str">
        <f>IF($A1306="","",IF(ISNUMBER(MATCH(UPPER(IFERROR(INDEX(ImpData,ROW()-1,MATCH(Map_Expl,ImpHdr,0))&amp;"","")),{"Y","YES","TRUE","1"},0)),"Y","N"))</f>
        <v/>
      </c>
      <c r="F1306" s="21" t="str">
        <f t="shared" si="203"/>
        <v/>
      </c>
      <c r="G1306" s="21" t="str">
        <f t="shared" si="204"/>
        <v/>
      </c>
      <c r="H1306" s="21" t="str">
        <f t="shared" si="205"/>
        <v/>
      </c>
      <c r="I1306" s="25" t="str">
        <f t="shared" si="206"/>
        <v/>
      </c>
      <c r="J1306" s="25" t="str">
        <f t="shared" si="207"/>
        <v/>
      </c>
      <c r="K1306" s="21" t="str">
        <f t="shared" si="208"/>
        <v/>
      </c>
      <c r="L1306" s="36" t="str">
        <f t="shared" si="209"/>
        <v/>
      </c>
    </row>
    <row r="1307" spans="1:12" x14ac:dyDescent="0.3">
      <c r="A1307" s="21" t="str">
        <f t="shared" si="200"/>
        <v/>
      </c>
      <c r="B1307" s="21" t="str">
        <f t="shared" si="201"/>
        <v/>
      </c>
      <c r="C1307" s="35" t="str">
        <f t="shared" si="202"/>
        <v/>
      </c>
      <c r="D1307" s="21" t="str">
        <f>IF($A1307="","",IF(COUNTIF(KEVList,$A1307)&gt;0,"Y",IF(ISNUMBER(MATCH(UPPER(IFERROR(INDEX(ImpData,ROW()-1,MATCH(Map_KEV,ImpHdr,0))&amp;"","")),{"Y","YES","TRUE","1"},0)),"Y","N")))</f>
        <v/>
      </c>
      <c r="E1307" s="21" t="str">
        <f>IF($A1307="","",IF(ISNUMBER(MATCH(UPPER(IFERROR(INDEX(ImpData,ROW()-1,MATCH(Map_Expl,ImpHdr,0))&amp;"","")),{"Y","YES","TRUE","1"},0)),"Y","N"))</f>
        <v/>
      </c>
      <c r="F1307" s="21" t="str">
        <f t="shared" si="203"/>
        <v/>
      </c>
      <c r="G1307" s="21" t="str">
        <f t="shared" si="204"/>
        <v/>
      </c>
      <c r="H1307" s="21" t="str">
        <f t="shared" si="205"/>
        <v/>
      </c>
      <c r="I1307" s="25" t="str">
        <f t="shared" si="206"/>
        <v/>
      </c>
      <c r="J1307" s="25" t="str">
        <f t="shared" si="207"/>
        <v/>
      </c>
      <c r="K1307" s="21" t="str">
        <f t="shared" si="208"/>
        <v/>
      </c>
      <c r="L1307" s="36" t="str">
        <f t="shared" si="209"/>
        <v/>
      </c>
    </row>
    <row r="1308" spans="1:12" x14ac:dyDescent="0.3">
      <c r="A1308" s="21" t="str">
        <f t="shared" si="200"/>
        <v/>
      </c>
      <c r="B1308" s="21" t="str">
        <f t="shared" si="201"/>
        <v/>
      </c>
      <c r="C1308" s="35" t="str">
        <f t="shared" si="202"/>
        <v/>
      </c>
      <c r="D1308" s="21" t="str">
        <f>IF($A1308="","",IF(COUNTIF(KEVList,$A1308)&gt;0,"Y",IF(ISNUMBER(MATCH(UPPER(IFERROR(INDEX(ImpData,ROW()-1,MATCH(Map_KEV,ImpHdr,0))&amp;"","")),{"Y","YES","TRUE","1"},0)),"Y","N")))</f>
        <v/>
      </c>
      <c r="E1308" s="21" t="str">
        <f>IF($A1308="","",IF(ISNUMBER(MATCH(UPPER(IFERROR(INDEX(ImpData,ROW()-1,MATCH(Map_Expl,ImpHdr,0))&amp;"","")),{"Y","YES","TRUE","1"},0)),"Y","N"))</f>
        <v/>
      </c>
      <c r="F1308" s="21" t="str">
        <f t="shared" si="203"/>
        <v/>
      </c>
      <c r="G1308" s="21" t="str">
        <f t="shared" si="204"/>
        <v/>
      </c>
      <c r="H1308" s="21" t="str">
        <f t="shared" si="205"/>
        <v/>
      </c>
      <c r="I1308" s="25" t="str">
        <f t="shared" si="206"/>
        <v/>
      </c>
      <c r="J1308" s="25" t="str">
        <f t="shared" si="207"/>
        <v/>
      </c>
      <c r="K1308" s="21" t="str">
        <f t="shared" si="208"/>
        <v/>
      </c>
      <c r="L1308" s="36" t="str">
        <f t="shared" si="209"/>
        <v/>
      </c>
    </row>
    <row r="1309" spans="1:12" x14ac:dyDescent="0.3">
      <c r="A1309" s="21" t="str">
        <f t="shared" si="200"/>
        <v/>
      </c>
      <c r="B1309" s="21" t="str">
        <f t="shared" si="201"/>
        <v/>
      </c>
      <c r="C1309" s="35" t="str">
        <f t="shared" si="202"/>
        <v/>
      </c>
      <c r="D1309" s="21" t="str">
        <f>IF($A1309="","",IF(COUNTIF(KEVList,$A1309)&gt;0,"Y",IF(ISNUMBER(MATCH(UPPER(IFERROR(INDEX(ImpData,ROW()-1,MATCH(Map_KEV,ImpHdr,0))&amp;"","")),{"Y","YES","TRUE","1"},0)),"Y","N")))</f>
        <v/>
      </c>
      <c r="E1309" s="21" t="str">
        <f>IF($A1309="","",IF(ISNUMBER(MATCH(UPPER(IFERROR(INDEX(ImpData,ROW()-1,MATCH(Map_Expl,ImpHdr,0))&amp;"","")),{"Y","YES","TRUE","1"},0)),"Y","N"))</f>
        <v/>
      </c>
      <c r="F1309" s="21" t="str">
        <f t="shared" si="203"/>
        <v/>
      </c>
      <c r="G1309" s="21" t="str">
        <f t="shared" si="204"/>
        <v/>
      </c>
      <c r="H1309" s="21" t="str">
        <f t="shared" si="205"/>
        <v/>
      </c>
      <c r="I1309" s="25" t="str">
        <f t="shared" si="206"/>
        <v/>
      </c>
      <c r="J1309" s="25" t="str">
        <f t="shared" si="207"/>
        <v/>
      </c>
      <c r="K1309" s="21" t="str">
        <f t="shared" si="208"/>
        <v/>
      </c>
      <c r="L1309" s="36" t="str">
        <f t="shared" si="209"/>
        <v/>
      </c>
    </row>
    <row r="1310" spans="1:12" x14ac:dyDescent="0.3">
      <c r="A1310" s="21" t="str">
        <f t="shared" si="200"/>
        <v/>
      </c>
      <c r="B1310" s="21" t="str">
        <f t="shared" si="201"/>
        <v/>
      </c>
      <c r="C1310" s="35" t="str">
        <f t="shared" si="202"/>
        <v/>
      </c>
      <c r="D1310" s="21" t="str">
        <f>IF($A1310="","",IF(COUNTIF(KEVList,$A1310)&gt;0,"Y",IF(ISNUMBER(MATCH(UPPER(IFERROR(INDEX(ImpData,ROW()-1,MATCH(Map_KEV,ImpHdr,0))&amp;"","")),{"Y","YES","TRUE","1"},0)),"Y","N")))</f>
        <v/>
      </c>
      <c r="E1310" s="21" t="str">
        <f>IF($A1310="","",IF(ISNUMBER(MATCH(UPPER(IFERROR(INDEX(ImpData,ROW()-1,MATCH(Map_Expl,ImpHdr,0))&amp;"","")),{"Y","YES","TRUE","1"},0)),"Y","N"))</f>
        <v/>
      </c>
      <c r="F1310" s="21" t="str">
        <f t="shared" si="203"/>
        <v/>
      </c>
      <c r="G1310" s="21" t="str">
        <f t="shared" si="204"/>
        <v/>
      </c>
      <c r="H1310" s="21" t="str">
        <f t="shared" si="205"/>
        <v/>
      </c>
      <c r="I1310" s="25" t="str">
        <f t="shared" si="206"/>
        <v/>
      </c>
      <c r="J1310" s="25" t="str">
        <f t="shared" si="207"/>
        <v/>
      </c>
      <c r="K1310" s="21" t="str">
        <f t="shared" si="208"/>
        <v/>
      </c>
      <c r="L1310" s="36" t="str">
        <f t="shared" si="209"/>
        <v/>
      </c>
    </row>
    <row r="1311" spans="1:12" x14ac:dyDescent="0.3">
      <c r="A1311" s="21" t="str">
        <f t="shared" si="200"/>
        <v/>
      </c>
      <c r="B1311" s="21" t="str">
        <f t="shared" si="201"/>
        <v/>
      </c>
      <c r="C1311" s="35" t="str">
        <f t="shared" si="202"/>
        <v/>
      </c>
      <c r="D1311" s="21" t="str">
        <f>IF($A1311="","",IF(COUNTIF(KEVList,$A1311)&gt;0,"Y",IF(ISNUMBER(MATCH(UPPER(IFERROR(INDEX(ImpData,ROW()-1,MATCH(Map_KEV,ImpHdr,0))&amp;"","")),{"Y","YES","TRUE","1"},0)),"Y","N")))</f>
        <v/>
      </c>
      <c r="E1311" s="21" t="str">
        <f>IF($A1311="","",IF(ISNUMBER(MATCH(UPPER(IFERROR(INDEX(ImpData,ROW()-1,MATCH(Map_Expl,ImpHdr,0))&amp;"","")),{"Y","YES","TRUE","1"},0)),"Y","N"))</f>
        <v/>
      </c>
      <c r="F1311" s="21" t="str">
        <f t="shared" si="203"/>
        <v/>
      </c>
      <c r="G1311" s="21" t="str">
        <f t="shared" si="204"/>
        <v/>
      </c>
      <c r="H1311" s="21" t="str">
        <f t="shared" si="205"/>
        <v/>
      </c>
      <c r="I1311" s="25" t="str">
        <f t="shared" si="206"/>
        <v/>
      </c>
      <c r="J1311" s="25" t="str">
        <f t="shared" si="207"/>
        <v/>
      </c>
      <c r="K1311" s="21" t="str">
        <f t="shared" si="208"/>
        <v/>
      </c>
      <c r="L1311" s="36" t="str">
        <f t="shared" si="209"/>
        <v/>
      </c>
    </row>
    <row r="1312" spans="1:12" x14ac:dyDescent="0.3">
      <c r="A1312" s="21" t="str">
        <f t="shared" si="200"/>
        <v/>
      </c>
      <c r="B1312" s="21" t="str">
        <f t="shared" si="201"/>
        <v/>
      </c>
      <c r="C1312" s="35" t="str">
        <f t="shared" si="202"/>
        <v/>
      </c>
      <c r="D1312" s="21" t="str">
        <f>IF($A1312="","",IF(COUNTIF(KEVList,$A1312)&gt;0,"Y",IF(ISNUMBER(MATCH(UPPER(IFERROR(INDEX(ImpData,ROW()-1,MATCH(Map_KEV,ImpHdr,0))&amp;"","")),{"Y","YES","TRUE","1"},0)),"Y","N")))</f>
        <v/>
      </c>
      <c r="E1312" s="21" t="str">
        <f>IF($A1312="","",IF(ISNUMBER(MATCH(UPPER(IFERROR(INDEX(ImpData,ROW()-1,MATCH(Map_Expl,ImpHdr,0))&amp;"","")),{"Y","YES","TRUE","1"},0)),"Y","N"))</f>
        <v/>
      </c>
      <c r="F1312" s="21" t="str">
        <f t="shared" si="203"/>
        <v/>
      </c>
      <c r="G1312" s="21" t="str">
        <f t="shared" si="204"/>
        <v/>
      </c>
      <c r="H1312" s="21" t="str">
        <f t="shared" si="205"/>
        <v/>
      </c>
      <c r="I1312" s="25" t="str">
        <f t="shared" si="206"/>
        <v/>
      </c>
      <c r="J1312" s="25" t="str">
        <f t="shared" si="207"/>
        <v/>
      </c>
      <c r="K1312" s="21" t="str">
        <f t="shared" si="208"/>
        <v/>
      </c>
      <c r="L1312" s="36" t="str">
        <f t="shared" si="209"/>
        <v/>
      </c>
    </row>
    <row r="1313" spans="1:12" x14ac:dyDescent="0.3">
      <c r="A1313" s="21" t="str">
        <f t="shared" si="200"/>
        <v/>
      </c>
      <c r="B1313" s="21" t="str">
        <f t="shared" si="201"/>
        <v/>
      </c>
      <c r="C1313" s="35" t="str">
        <f t="shared" si="202"/>
        <v/>
      </c>
      <c r="D1313" s="21" t="str">
        <f>IF($A1313="","",IF(COUNTIF(KEVList,$A1313)&gt;0,"Y",IF(ISNUMBER(MATCH(UPPER(IFERROR(INDEX(ImpData,ROW()-1,MATCH(Map_KEV,ImpHdr,0))&amp;"","")),{"Y","YES","TRUE","1"},0)),"Y","N")))</f>
        <v/>
      </c>
      <c r="E1313" s="21" t="str">
        <f>IF($A1313="","",IF(ISNUMBER(MATCH(UPPER(IFERROR(INDEX(ImpData,ROW()-1,MATCH(Map_Expl,ImpHdr,0))&amp;"","")),{"Y","YES","TRUE","1"},0)),"Y","N"))</f>
        <v/>
      </c>
      <c r="F1313" s="21" t="str">
        <f t="shared" si="203"/>
        <v/>
      </c>
      <c r="G1313" s="21" t="str">
        <f t="shared" si="204"/>
        <v/>
      </c>
      <c r="H1313" s="21" t="str">
        <f t="shared" si="205"/>
        <v/>
      </c>
      <c r="I1313" s="25" t="str">
        <f t="shared" si="206"/>
        <v/>
      </c>
      <c r="J1313" s="25" t="str">
        <f t="shared" si="207"/>
        <v/>
      </c>
      <c r="K1313" s="21" t="str">
        <f t="shared" si="208"/>
        <v/>
      </c>
      <c r="L1313" s="36" t="str">
        <f t="shared" si="209"/>
        <v/>
      </c>
    </row>
    <row r="1314" spans="1:12" x14ac:dyDescent="0.3">
      <c r="A1314" s="21" t="str">
        <f t="shared" si="200"/>
        <v/>
      </c>
      <c r="B1314" s="21" t="str">
        <f t="shared" si="201"/>
        <v/>
      </c>
      <c r="C1314" s="35" t="str">
        <f t="shared" si="202"/>
        <v/>
      </c>
      <c r="D1314" s="21" t="str">
        <f>IF($A1314="","",IF(COUNTIF(KEVList,$A1314)&gt;0,"Y",IF(ISNUMBER(MATCH(UPPER(IFERROR(INDEX(ImpData,ROW()-1,MATCH(Map_KEV,ImpHdr,0))&amp;"","")),{"Y","YES","TRUE","1"},0)),"Y","N")))</f>
        <v/>
      </c>
      <c r="E1314" s="21" t="str">
        <f>IF($A1314="","",IF(ISNUMBER(MATCH(UPPER(IFERROR(INDEX(ImpData,ROW()-1,MATCH(Map_Expl,ImpHdr,0))&amp;"","")),{"Y","YES","TRUE","1"},0)),"Y","N"))</f>
        <v/>
      </c>
      <c r="F1314" s="21" t="str">
        <f t="shared" si="203"/>
        <v/>
      </c>
      <c r="G1314" s="21" t="str">
        <f t="shared" si="204"/>
        <v/>
      </c>
      <c r="H1314" s="21" t="str">
        <f t="shared" si="205"/>
        <v/>
      </c>
      <c r="I1314" s="25" t="str">
        <f t="shared" si="206"/>
        <v/>
      </c>
      <c r="J1314" s="25" t="str">
        <f t="shared" si="207"/>
        <v/>
      </c>
      <c r="K1314" s="21" t="str">
        <f t="shared" si="208"/>
        <v/>
      </c>
      <c r="L1314" s="36" t="str">
        <f t="shared" si="209"/>
        <v/>
      </c>
    </row>
    <row r="1315" spans="1:12" x14ac:dyDescent="0.3">
      <c r="A1315" s="21" t="str">
        <f t="shared" si="200"/>
        <v/>
      </c>
      <c r="B1315" s="21" t="str">
        <f t="shared" si="201"/>
        <v/>
      </c>
      <c r="C1315" s="35" t="str">
        <f t="shared" si="202"/>
        <v/>
      </c>
      <c r="D1315" s="21" t="str">
        <f>IF($A1315="","",IF(COUNTIF(KEVList,$A1315)&gt;0,"Y",IF(ISNUMBER(MATCH(UPPER(IFERROR(INDEX(ImpData,ROW()-1,MATCH(Map_KEV,ImpHdr,0))&amp;"","")),{"Y","YES","TRUE","1"},0)),"Y","N")))</f>
        <v/>
      </c>
      <c r="E1315" s="21" t="str">
        <f>IF($A1315="","",IF(ISNUMBER(MATCH(UPPER(IFERROR(INDEX(ImpData,ROW()-1,MATCH(Map_Expl,ImpHdr,0))&amp;"","")),{"Y","YES","TRUE","1"},0)),"Y","N"))</f>
        <v/>
      </c>
      <c r="F1315" s="21" t="str">
        <f t="shared" si="203"/>
        <v/>
      </c>
      <c r="G1315" s="21" t="str">
        <f t="shared" si="204"/>
        <v/>
      </c>
      <c r="H1315" s="21" t="str">
        <f t="shared" si="205"/>
        <v/>
      </c>
      <c r="I1315" s="25" t="str">
        <f t="shared" si="206"/>
        <v/>
      </c>
      <c r="J1315" s="25" t="str">
        <f t="shared" si="207"/>
        <v/>
      </c>
      <c r="K1315" s="21" t="str">
        <f t="shared" si="208"/>
        <v/>
      </c>
      <c r="L1315" s="36" t="str">
        <f t="shared" si="209"/>
        <v/>
      </c>
    </row>
    <row r="1316" spans="1:12" x14ac:dyDescent="0.3">
      <c r="A1316" s="21" t="str">
        <f t="shared" si="200"/>
        <v/>
      </c>
      <c r="B1316" s="21" t="str">
        <f t="shared" si="201"/>
        <v/>
      </c>
      <c r="C1316" s="35" t="str">
        <f t="shared" si="202"/>
        <v/>
      </c>
      <c r="D1316" s="21" t="str">
        <f>IF($A1316="","",IF(COUNTIF(KEVList,$A1316)&gt;0,"Y",IF(ISNUMBER(MATCH(UPPER(IFERROR(INDEX(ImpData,ROW()-1,MATCH(Map_KEV,ImpHdr,0))&amp;"","")),{"Y","YES","TRUE","1"},0)),"Y","N")))</f>
        <v/>
      </c>
      <c r="E1316" s="21" t="str">
        <f>IF($A1316="","",IF(ISNUMBER(MATCH(UPPER(IFERROR(INDEX(ImpData,ROW()-1,MATCH(Map_Expl,ImpHdr,0))&amp;"","")),{"Y","YES","TRUE","1"},0)),"Y","N"))</f>
        <v/>
      </c>
      <c r="F1316" s="21" t="str">
        <f t="shared" si="203"/>
        <v/>
      </c>
      <c r="G1316" s="21" t="str">
        <f t="shared" si="204"/>
        <v/>
      </c>
      <c r="H1316" s="21" t="str">
        <f t="shared" si="205"/>
        <v/>
      </c>
      <c r="I1316" s="25" t="str">
        <f t="shared" si="206"/>
        <v/>
      </c>
      <c r="J1316" s="25" t="str">
        <f t="shared" si="207"/>
        <v/>
      </c>
      <c r="K1316" s="21" t="str">
        <f t="shared" si="208"/>
        <v/>
      </c>
      <c r="L1316" s="36" t="str">
        <f t="shared" si="209"/>
        <v/>
      </c>
    </row>
    <row r="1317" spans="1:12" x14ac:dyDescent="0.3">
      <c r="A1317" s="21" t="str">
        <f t="shared" si="200"/>
        <v/>
      </c>
      <c r="B1317" s="21" t="str">
        <f t="shared" si="201"/>
        <v/>
      </c>
      <c r="C1317" s="35" t="str">
        <f t="shared" si="202"/>
        <v/>
      </c>
      <c r="D1317" s="21" t="str">
        <f>IF($A1317="","",IF(COUNTIF(KEVList,$A1317)&gt;0,"Y",IF(ISNUMBER(MATCH(UPPER(IFERROR(INDEX(ImpData,ROW()-1,MATCH(Map_KEV,ImpHdr,0))&amp;"","")),{"Y","YES","TRUE","1"},0)),"Y","N")))</f>
        <v/>
      </c>
      <c r="E1317" s="21" t="str">
        <f>IF($A1317="","",IF(ISNUMBER(MATCH(UPPER(IFERROR(INDEX(ImpData,ROW()-1,MATCH(Map_Expl,ImpHdr,0))&amp;"","")),{"Y","YES","TRUE","1"},0)),"Y","N"))</f>
        <v/>
      </c>
      <c r="F1317" s="21" t="str">
        <f t="shared" si="203"/>
        <v/>
      </c>
      <c r="G1317" s="21" t="str">
        <f t="shared" si="204"/>
        <v/>
      </c>
      <c r="H1317" s="21" t="str">
        <f t="shared" si="205"/>
        <v/>
      </c>
      <c r="I1317" s="25" t="str">
        <f t="shared" si="206"/>
        <v/>
      </c>
      <c r="J1317" s="25" t="str">
        <f t="shared" si="207"/>
        <v/>
      </c>
      <c r="K1317" s="21" t="str">
        <f t="shared" si="208"/>
        <v/>
      </c>
      <c r="L1317" s="36" t="str">
        <f t="shared" si="209"/>
        <v/>
      </c>
    </row>
    <row r="1318" spans="1:12" x14ac:dyDescent="0.3">
      <c r="A1318" s="21" t="str">
        <f t="shared" si="200"/>
        <v/>
      </c>
      <c r="B1318" s="21" t="str">
        <f t="shared" si="201"/>
        <v/>
      </c>
      <c r="C1318" s="35" t="str">
        <f t="shared" si="202"/>
        <v/>
      </c>
      <c r="D1318" s="21" t="str">
        <f>IF($A1318="","",IF(COUNTIF(KEVList,$A1318)&gt;0,"Y",IF(ISNUMBER(MATCH(UPPER(IFERROR(INDEX(ImpData,ROW()-1,MATCH(Map_KEV,ImpHdr,0))&amp;"","")),{"Y","YES","TRUE","1"},0)),"Y","N")))</f>
        <v/>
      </c>
      <c r="E1318" s="21" t="str">
        <f>IF($A1318="","",IF(ISNUMBER(MATCH(UPPER(IFERROR(INDEX(ImpData,ROW()-1,MATCH(Map_Expl,ImpHdr,0))&amp;"","")),{"Y","YES","TRUE","1"},0)),"Y","N"))</f>
        <v/>
      </c>
      <c r="F1318" s="21" t="str">
        <f t="shared" si="203"/>
        <v/>
      </c>
      <c r="G1318" s="21" t="str">
        <f t="shared" si="204"/>
        <v/>
      </c>
      <c r="H1318" s="21" t="str">
        <f t="shared" si="205"/>
        <v/>
      </c>
      <c r="I1318" s="25" t="str">
        <f t="shared" si="206"/>
        <v/>
      </c>
      <c r="J1318" s="25" t="str">
        <f t="shared" si="207"/>
        <v/>
      </c>
      <c r="K1318" s="21" t="str">
        <f t="shared" si="208"/>
        <v/>
      </c>
      <c r="L1318" s="36" t="str">
        <f t="shared" si="209"/>
        <v/>
      </c>
    </row>
    <row r="1319" spans="1:12" x14ac:dyDescent="0.3">
      <c r="A1319" s="21" t="str">
        <f t="shared" si="200"/>
        <v/>
      </c>
      <c r="B1319" s="21" t="str">
        <f t="shared" si="201"/>
        <v/>
      </c>
      <c r="C1319" s="35" t="str">
        <f t="shared" si="202"/>
        <v/>
      </c>
      <c r="D1319" s="21" t="str">
        <f>IF($A1319="","",IF(COUNTIF(KEVList,$A1319)&gt;0,"Y",IF(ISNUMBER(MATCH(UPPER(IFERROR(INDEX(ImpData,ROW()-1,MATCH(Map_KEV,ImpHdr,0))&amp;"","")),{"Y","YES","TRUE","1"},0)),"Y","N")))</f>
        <v/>
      </c>
      <c r="E1319" s="21" t="str">
        <f>IF($A1319="","",IF(ISNUMBER(MATCH(UPPER(IFERROR(INDEX(ImpData,ROW()-1,MATCH(Map_Expl,ImpHdr,0))&amp;"","")),{"Y","YES","TRUE","1"},0)),"Y","N"))</f>
        <v/>
      </c>
      <c r="F1319" s="21" t="str">
        <f t="shared" si="203"/>
        <v/>
      </c>
      <c r="G1319" s="21" t="str">
        <f t="shared" si="204"/>
        <v/>
      </c>
      <c r="H1319" s="21" t="str">
        <f t="shared" si="205"/>
        <v/>
      </c>
      <c r="I1319" s="25" t="str">
        <f t="shared" si="206"/>
        <v/>
      </c>
      <c r="J1319" s="25" t="str">
        <f t="shared" si="207"/>
        <v/>
      </c>
      <c r="K1319" s="21" t="str">
        <f t="shared" si="208"/>
        <v/>
      </c>
      <c r="L1319" s="36" t="str">
        <f t="shared" si="209"/>
        <v/>
      </c>
    </row>
    <row r="1320" spans="1:12" x14ac:dyDescent="0.3">
      <c r="A1320" s="21" t="str">
        <f t="shared" si="200"/>
        <v/>
      </c>
      <c r="B1320" s="21" t="str">
        <f t="shared" si="201"/>
        <v/>
      </c>
      <c r="C1320" s="35" t="str">
        <f t="shared" si="202"/>
        <v/>
      </c>
      <c r="D1320" s="21" t="str">
        <f>IF($A1320="","",IF(COUNTIF(KEVList,$A1320)&gt;0,"Y",IF(ISNUMBER(MATCH(UPPER(IFERROR(INDEX(ImpData,ROW()-1,MATCH(Map_KEV,ImpHdr,0))&amp;"","")),{"Y","YES","TRUE","1"},0)),"Y","N")))</f>
        <v/>
      </c>
      <c r="E1320" s="21" t="str">
        <f>IF($A1320="","",IF(ISNUMBER(MATCH(UPPER(IFERROR(INDEX(ImpData,ROW()-1,MATCH(Map_Expl,ImpHdr,0))&amp;"","")),{"Y","YES","TRUE","1"},0)),"Y","N"))</f>
        <v/>
      </c>
      <c r="F1320" s="21" t="str">
        <f t="shared" si="203"/>
        <v/>
      </c>
      <c r="G1320" s="21" t="str">
        <f t="shared" si="204"/>
        <v/>
      </c>
      <c r="H1320" s="21" t="str">
        <f t="shared" si="205"/>
        <v/>
      </c>
      <c r="I1320" s="25" t="str">
        <f t="shared" si="206"/>
        <v/>
      </c>
      <c r="J1320" s="25" t="str">
        <f t="shared" si="207"/>
        <v/>
      </c>
      <c r="K1320" s="21" t="str">
        <f t="shared" si="208"/>
        <v/>
      </c>
      <c r="L1320" s="36" t="str">
        <f t="shared" si="209"/>
        <v/>
      </c>
    </row>
    <row r="1321" spans="1:12" x14ac:dyDescent="0.3">
      <c r="A1321" s="21" t="str">
        <f t="shared" si="200"/>
        <v/>
      </c>
      <c r="B1321" s="21" t="str">
        <f t="shared" si="201"/>
        <v/>
      </c>
      <c r="C1321" s="35" t="str">
        <f t="shared" si="202"/>
        <v/>
      </c>
      <c r="D1321" s="21" t="str">
        <f>IF($A1321="","",IF(COUNTIF(KEVList,$A1321)&gt;0,"Y",IF(ISNUMBER(MATCH(UPPER(IFERROR(INDEX(ImpData,ROW()-1,MATCH(Map_KEV,ImpHdr,0))&amp;"","")),{"Y","YES","TRUE","1"},0)),"Y","N")))</f>
        <v/>
      </c>
      <c r="E1321" s="21" t="str">
        <f>IF($A1321="","",IF(ISNUMBER(MATCH(UPPER(IFERROR(INDEX(ImpData,ROW()-1,MATCH(Map_Expl,ImpHdr,0))&amp;"","")),{"Y","YES","TRUE","1"},0)),"Y","N"))</f>
        <v/>
      </c>
      <c r="F1321" s="21" t="str">
        <f t="shared" si="203"/>
        <v/>
      </c>
      <c r="G1321" s="21" t="str">
        <f t="shared" si="204"/>
        <v/>
      </c>
      <c r="H1321" s="21" t="str">
        <f t="shared" si="205"/>
        <v/>
      </c>
      <c r="I1321" s="25" t="str">
        <f t="shared" si="206"/>
        <v/>
      </c>
      <c r="J1321" s="25" t="str">
        <f t="shared" si="207"/>
        <v/>
      </c>
      <c r="K1321" s="21" t="str">
        <f t="shared" si="208"/>
        <v/>
      </c>
      <c r="L1321" s="36" t="str">
        <f t="shared" si="209"/>
        <v/>
      </c>
    </row>
    <row r="1322" spans="1:12" x14ac:dyDescent="0.3">
      <c r="A1322" s="21" t="str">
        <f t="shared" si="200"/>
        <v/>
      </c>
      <c r="B1322" s="21" t="str">
        <f t="shared" si="201"/>
        <v/>
      </c>
      <c r="C1322" s="35" t="str">
        <f t="shared" si="202"/>
        <v/>
      </c>
      <c r="D1322" s="21" t="str">
        <f>IF($A1322="","",IF(COUNTIF(KEVList,$A1322)&gt;0,"Y",IF(ISNUMBER(MATCH(UPPER(IFERROR(INDEX(ImpData,ROW()-1,MATCH(Map_KEV,ImpHdr,0))&amp;"","")),{"Y","YES","TRUE","1"},0)),"Y","N")))</f>
        <v/>
      </c>
      <c r="E1322" s="21" t="str">
        <f>IF($A1322="","",IF(ISNUMBER(MATCH(UPPER(IFERROR(INDEX(ImpData,ROW()-1,MATCH(Map_Expl,ImpHdr,0))&amp;"","")),{"Y","YES","TRUE","1"},0)),"Y","N"))</f>
        <v/>
      </c>
      <c r="F1322" s="21" t="str">
        <f t="shared" si="203"/>
        <v/>
      </c>
      <c r="G1322" s="21" t="str">
        <f t="shared" si="204"/>
        <v/>
      </c>
      <c r="H1322" s="21" t="str">
        <f t="shared" si="205"/>
        <v/>
      </c>
      <c r="I1322" s="25" t="str">
        <f t="shared" si="206"/>
        <v/>
      </c>
      <c r="J1322" s="25" t="str">
        <f t="shared" si="207"/>
        <v/>
      </c>
      <c r="K1322" s="21" t="str">
        <f t="shared" si="208"/>
        <v/>
      </c>
      <c r="L1322" s="36" t="str">
        <f t="shared" si="209"/>
        <v/>
      </c>
    </row>
    <row r="1323" spans="1:12" x14ac:dyDescent="0.3">
      <c r="A1323" s="21" t="str">
        <f t="shared" si="200"/>
        <v/>
      </c>
      <c r="B1323" s="21" t="str">
        <f t="shared" si="201"/>
        <v/>
      </c>
      <c r="C1323" s="35" t="str">
        <f t="shared" si="202"/>
        <v/>
      </c>
      <c r="D1323" s="21" t="str">
        <f>IF($A1323="","",IF(COUNTIF(KEVList,$A1323)&gt;0,"Y",IF(ISNUMBER(MATCH(UPPER(IFERROR(INDEX(ImpData,ROW()-1,MATCH(Map_KEV,ImpHdr,0))&amp;"","")),{"Y","YES","TRUE","1"},0)),"Y","N")))</f>
        <v/>
      </c>
      <c r="E1323" s="21" t="str">
        <f>IF($A1323="","",IF(ISNUMBER(MATCH(UPPER(IFERROR(INDEX(ImpData,ROW()-1,MATCH(Map_Expl,ImpHdr,0))&amp;"","")),{"Y","YES","TRUE","1"},0)),"Y","N"))</f>
        <v/>
      </c>
      <c r="F1323" s="21" t="str">
        <f t="shared" si="203"/>
        <v/>
      </c>
      <c r="G1323" s="21" t="str">
        <f t="shared" si="204"/>
        <v/>
      </c>
      <c r="H1323" s="21" t="str">
        <f t="shared" si="205"/>
        <v/>
      </c>
      <c r="I1323" s="25" t="str">
        <f t="shared" si="206"/>
        <v/>
      </c>
      <c r="J1323" s="25" t="str">
        <f t="shared" si="207"/>
        <v/>
      </c>
      <c r="K1323" s="21" t="str">
        <f t="shared" si="208"/>
        <v/>
      </c>
      <c r="L1323" s="36" t="str">
        <f t="shared" si="209"/>
        <v/>
      </c>
    </row>
    <row r="1324" spans="1:12" x14ac:dyDescent="0.3">
      <c r="A1324" s="21" t="str">
        <f t="shared" si="200"/>
        <v/>
      </c>
      <c r="B1324" s="21" t="str">
        <f t="shared" si="201"/>
        <v/>
      </c>
      <c r="C1324" s="35" t="str">
        <f t="shared" si="202"/>
        <v/>
      </c>
      <c r="D1324" s="21" t="str">
        <f>IF($A1324="","",IF(COUNTIF(KEVList,$A1324)&gt;0,"Y",IF(ISNUMBER(MATCH(UPPER(IFERROR(INDEX(ImpData,ROW()-1,MATCH(Map_KEV,ImpHdr,0))&amp;"","")),{"Y","YES","TRUE","1"},0)),"Y","N")))</f>
        <v/>
      </c>
      <c r="E1324" s="21" t="str">
        <f>IF($A1324="","",IF(ISNUMBER(MATCH(UPPER(IFERROR(INDEX(ImpData,ROW()-1,MATCH(Map_Expl,ImpHdr,0))&amp;"","")),{"Y","YES","TRUE","1"},0)),"Y","N"))</f>
        <v/>
      </c>
      <c r="F1324" s="21" t="str">
        <f t="shared" si="203"/>
        <v/>
      </c>
      <c r="G1324" s="21" t="str">
        <f t="shared" si="204"/>
        <v/>
      </c>
      <c r="H1324" s="21" t="str">
        <f t="shared" si="205"/>
        <v/>
      </c>
      <c r="I1324" s="25" t="str">
        <f t="shared" si="206"/>
        <v/>
      </c>
      <c r="J1324" s="25" t="str">
        <f t="shared" si="207"/>
        <v/>
      </c>
      <c r="K1324" s="21" t="str">
        <f t="shared" si="208"/>
        <v/>
      </c>
      <c r="L1324" s="36" t="str">
        <f t="shared" si="209"/>
        <v/>
      </c>
    </row>
    <row r="1325" spans="1:12" x14ac:dyDescent="0.3">
      <c r="A1325" s="21" t="str">
        <f t="shared" si="200"/>
        <v/>
      </c>
      <c r="B1325" s="21" t="str">
        <f t="shared" si="201"/>
        <v/>
      </c>
      <c r="C1325" s="35" t="str">
        <f t="shared" si="202"/>
        <v/>
      </c>
      <c r="D1325" s="21" t="str">
        <f>IF($A1325="","",IF(COUNTIF(KEVList,$A1325)&gt;0,"Y",IF(ISNUMBER(MATCH(UPPER(IFERROR(INDEX(ImpData,ROW()-1,MATCH(Map_KEV,ImpHdr,0))&amp;"","")),{"Y","YES","TRUE","1"},0)),"Y","N")))</f>
        <v/>
      </c>
      <c r="E1325" s="21" t="str">
        <f>IF($A1325="","",IF(ISNUMBER(MATCH(UPPER(IFERROR(INDEX(ImpData,ROW()-1,MATCH(Map_Expl,ImpHdr,0))&amp;"","")),{"Y","YES","TRUE","1"},0)),"Y","N"))</f>
        <v/>
      </c>
      <c r="F1325" s="21" t="str">
        <f t="shared" si="203"/>
        <v/>
      </c>
      <c r="G1325" s="21" t="str">
        <f t="shared" si="204"/>
        <v/>
      </c>
      <c r="H1325" s="21" t="str">
        <f t="shared" si="205"/>
        <v/>
      </c>
      <c r="I1325" s="25" t="str">
        <f t="shared" si="206"/>
        <v/>
      </c>
      <c r="J1325" s="25" t="str">
        <f t="shared" si="207"/>
        <v/>
      </c>
      <c r="K1325" s="21" t="str">
        <f t="shared" si="208"/>
        <v/>
      </c>
      <c r="L1325" s="36" t="str">
        <f t="shared" si="209"/>
        <v/>
      </c>
    </row>
    <row r="1326" spans="1:12" x14ac:dyDescent="0.3">
      <c r="A1326" s="21" t="str">
        <f t="shared" si="200"/>
        <v/>
      </c>
      <c r="B1326" s="21" t="str">
        <f t="shared" si="201"/>
        <v/>
      </c>
      <c r="C1326" s="35" t="str">
        <f t="shared" si="202"/>
        <v/>
      </c>
      <c r="D1326" s="21" t="str">
        <f>IF($A1326="","",IF(COUNTIF(KEVList,$A1326)&gt;0,"Y",IF(ISNUMBER(MATCH(UPPER(IFERROR(INDEX(ImpData,ROW()-1,MATCH(Map_KEV,ImpHdr,0))&amp;"","")),{"Y","YES","TRUE","1"},0)),"Y","N")))</f>
        <v/>
      </c>
      <c r="E1326" s="21" t="str">
        <f>IF($A1326="","",IF(ISNUMBER(MATCH(UPPER(IFERROR(INDEX(ImpData,ROW()-1,MATCH(Map_Expl,ImpHdr,0))&amp;"","")),{"Y","YES","TRUE","1"},0)),"Y","N"))</f>
        <v/>
      </c>
      <c r="F1326" s="21" t="str">
        <f t="shared" si="203"/>
        <v/>
      </c>
      <c r="G1326" s="21" t="str">
        <f t="shared" si="204"/>
        <v/>
      </c>
      <c r="H1326" s="21" t="str">
        <f t="shared" si="205"/>
        <v/>
      </c>
      <c r="I1326" s="25" t="str">
        <f t="shared" si="206"/>
        <v/>
      </c>
      <c r="J1326" s="25" t="str">
        <f t="shared" si="207"/>
        <v/>
      </c>
      <c r="K1326" s="21" t="str">
        <f t="shared" si="208"/>
        <v/>
      </c>
      <c r="L1326" s="36" t="str">
        <f t="shared" si="209"/>
        <v/>
      </c>
    </row>
    <row r="1327" spans="1:12" x14ac:dyDescent="0.3">
      <c r="A1327" s="21" t="str">
        <f t="shared" si="200"/>
        <v/>
      </c>
      <c r="B1327" s="21" t="str">
        <f t="shared" si="201"/>
        <v/>
      </c>
      <c r="C1327" s="35" t="str">
        <f t="shared" si="202"/>
        <v/>
      </c>
      <c r="D1327" s="21" t="str">
        <f>IF($A1327="","",IF(COUNTIF(KEVList,$A1327)&gt;0,"Y",IF(ISNUMBER(MATCH(UPPER(IFERROR(INDEX(ImpData,ROW()-1,MATCH(Map_KEV,ImpHdr,0))&amp;"","")),{"Y","YES","TRUE","1"},0)),"Y","N")))</f>
        <v/>
      </c>
      <c r="E1327" s="21" t="str">
        <f>IF($A1327="","",IF(ISNUMBER(MATCH(UPPER(IFERROR(INDEX(ImpData,ROW()-1,MATCH(Map_Expl,ImpHdr,0))&amp;"","")),{"Y","YES","TRUE","1"},0)),"Y","N"))</f>
        <v/>
      </c>
      <c r="F1327" s="21" t="str">
        <f t="shared" si="203"/>
        <v/>
      </c>
      <c r="G1327" s="21" t="str">
        <f t="shared" si="204"/>
        <v/>
      </c>
      <c r="H1327" s="21" t="str">
        <f t="shared" si="205"/>
        <v/>
      </c>
      <c r="I1327" s="25" t="str">
        <f t="shared" si="206"/>
        <v/>
      </c>
      <c r="J1327" s="25" t="str">
        <f t="shared" si="207"/>
        <v/>
      </c>
      <c r="K1327" s="21" t="str">
        <f t="shared" si="208"/>
        <v/>
      </c>
      <c r="L1327" s="36" t="str">
        <f t="shared" si="209"/>
        <v/>
      </c>
    </row>
    <row r="1328" spans="1:12" x14ac:dyDescent="0.3">
      <c r="A1328" s="21" t="str">
        <f t="shared" si="200"/>
        <v/>
      </c>
      <c r="B1328" s="21" t="str">
        <f t="shared" si="201"/>
        <v/>
      </c>
      <c r="C1328" s="35" t="str">
        <f t="shared" si="202"/>
        <v/>
      </c>
      <c r="D1328" s="21" t="str">
        <f>IF($A1328="","",IF(COUNTIF(KEVList,$A1328)&gt;0,"Y",IF(ISNUMBER(MATCH(UPPER(IFERROR(INDEX(ImpData,ROW()-1,MATCH(Map_KEV,ImpHdr,0))&amp;"","")),{"Y","YES","TRUE","1"},0)),"Y","N")))</f>
        <v/>
      </c>
      <c r="E1328" s="21" t="str">
        <f>IF($A1328="","",IF(ISNUMBER(MATCH(UPPER(IFERROR(INDEX(ImpData,ROW()-1,MATCH(Map_Expl,ImpHdr,0))&amp;"","")),{"Y","YES","TRUE","1"},0)),"Y","N"))</f>
        <v/>
      </c>
      <c r="F1328" s="21" t="str">
        <f t="shared" si="203"/>
        <v/>
      </c>
      <c r="G1328" s="21" t="str">
        <f t="shared" si="204"/>
        <v/>
      </c>
      <c r="H1328" s="21" t="str">
        <f t="shared" si="205"/>
        <v/>
      </c>
      <c r="I1328" s="25" t="str">
        <f t="shared" si="206"/>
        <v/>
      </c>
      <c r="J1328" s="25" t="str">
        <f t="shared" si="207"/>
        <v/>
      </c>
      <c r="K1328" s="21" t="str">
        <f t="shared" si="208"/>
        <v/>
      </c>
      <c r="L1328" s="36" t="str">
        <f t="shared" si="209"/>
        <v/>
      </c>
    </row>
    <row r="1329" spans="1:12" x14ac:dyDescent="0.3">
      <c r="A1329" s="21" t="str">
        <f t="shared" si="200"/>
        <v/>
      </c>
      <c r="B1329" s="21" t="str">
        <f t="shared" si="201"/>
        <v/>
      </c>
      <c r="C1329" s="35" t="str">
        <f t="shared" si="202"/>
        <v/>
      </c>
      <c r="D1329" s="21" t="str">
        <f>IF($A1329="","",IF(COUNTIF(KEVList,$A1329)&gt;0,"Y",IF(ISNUMBER(MATCH(UPPER(IFERROR(INDEX(ImpData,ROW()-1,MATCH(Map_KEV,ImpHdr,0))&amp;"","")),{"Y","YES","TRUE","1"},0)),"Y","N")))</f>
        <v/>
      </c>
      <c r="E1329" s="21" t="str">
        <f>IF($A1329="","",IF(ISNUMBER(MATCH(UPPER(IFERROR(INDEX(ImpData,ROW()-1,MATCH(Map_Expl,ImpHdr,0))&amp;"","")),{"Y","YES","TRUE","1"},0)),"Y","N"))</f>
        <v/>
      </c>
      <c r="F1329" s="21" t="str">
        <f t="shared" si="203"/>
        <v/>
      </c>
      <c r="G1329" s="21" t="str">
        <f t="shared" si="204"/>
        <v/>
      </c>
      <c r="H1329" s="21" t="str">
        <f t="shared" si="205"/>
        <v/>
      </c>
      <c r="I1329" s="25" t="str">
        <f t="shared" si="206"/>
        <v/>
      </c>
      <c r="J1329" s="25" t="str">
        <f t="shared" si="207"/>
        <v/>
      </c>
      <c r="K1329" s="21" t="str">
        <f t="shared" si="208"/>
        <v/>
      </c>
      <c r="L1329" s="36" t="str">
        <f t="shared" si="209"/>
        <v/>
      </c>
    </row>
    <row r="1330" spans="1:12" x14ac:dyDescent="0.3">
      <c r="A1330" s="21" t="str">
        <f t="shared" si="200"/>
        <v/>
      </c>
      <c r="B1330" s="21" t="str">
        <f t="shared" si="201"/>
        <v/>
      </c>
      <c r="C1330" s="35" t="str">
        <f t="shared" si="202"/>
        <v/>
      </c>
      <c r="D1330" s="21" t="str">
        <f>IF($A1330="","",IF(COUNTIF(KEVList,$A1330)&gt;0,"Y",IF(ISNUMBER(MATCH(UPPER(IFERROR(INDEX(ImpData,ROW()-1,MATCH(Map_KEV,ImpHdr,0))&amp;"","")),{"Y","YES","TRUE","1"},0)),"Y","N")))</f>
        <v/>
      </c>
      <c r="E1330" s="21" t="str">
        <f>IF($A1330="","",IF(ISNUMBER(MATCH(UPPER(IFERROR(INDEX(ImpData,ROW()-1,MATCH(Map_Expl,ImpHdr,0))&amp;"","")),{"Y","YES","TRUE","1"},0)),"Y","N"))</f>
        <v/>
      </c>
      <c r="F1330" s="21" t="str">
        <f t="shared" si="203"/>
        <v/>
      </c>
      <c r="G1330" s="21" t="str">
        <f t="shared" si="204"/>
        <v/>
      </c>
      <c r="H1330" s="21" t="str">
        <f t="shared" si="205"/>
        <v/>
      </c>
      <c r="I1330" s="25" t="str">
        <f t="shared" si="206"/>
        <v/>
      </c>
      <c r="J1330" s="25" t="str">
        <f t="shared" si="207"/>
        <v/>
      </c>
      <c r="K1330" s="21" t="str">
        <f t="shared" si="208"/>
        <v/>
      </c>
      <c r="L1330" s="36" t="str">
        <f t="shared" si="209"/>
        <v/>
      </c>
    </row>
    <row r="1331" spans="1:12" x14ac:dyDescent="0.3">
      <c r="A1331" s="21" t="str">
        <f t="shared" si="200"/>
        <v/>
      </c>
      <c r="B1331" s="21" t="str">
        <f t="shared" si="201"/>
        <v/>
      </c>
      <c r="C1331" s="35" t="str">
        <f t="shared" si="202"/>
        <v/>
      </c>
      <c r="D1331" s="21" t="str">
        <f>IF($A1331="","",IF(COUNTIF(KEVList,$A1331)&gt;0,"Y",IF(ISNUMBER(MATCH(UPPER(IFERROR(INDEX(ImpData,ROW()-1,MATCH(Map_KEV,ImpHdr,0))&amp;"","")),{"Y","YES","TRUE","1"},0)),"Y","N")))</f>
        <v/>
      </c>
      <c r="E1331" s="21" t="str">
        <f>IF($A1331="","",IF(ISNUMBER(MATCH(UPPER(IFERROR(INDEX(ImpData,ROW()-1,MATCH(Map_Expl,ImpHdr,0))&amp;"","")),{"Y","YES","TRUE","1"},0)),"Y","N"))</f>
        <v/>
      </c>
      <c r="F1331" s="21" t="str">
        <f t="shared" si="203"/>
        <v/>
      </c>
      <c r="G1331" s="21" t="str">
        <f t="shared" si="204"/>
        <v/>
      </c>
      <c r="H1331" s="21" t="str">
        <f t="shared" si="205"/>
        <v/>
      </c>
      <c r="I1331" s="25" t="str">
        <f t="shared" si="206"/>
        <v/>
      </c>
      <c r="J1331" s="25" t="str">
        <f t="shared" si="207"/>
        <v/>
      </c>
      <c r="K1331" s="21" t="str">
        <f t="shared" si="208"/>
        <v/>
      </c>
      <c r="L1331" s="36" t="str">
        <f t="shared" si="209"/>
        <v/>
      </c>
    </row>
    <row r="1332" spans="1:12" x14ac:dyDescent="0.3">
      <c r="A1332" s="21" t="str">
        <f t="shared" si="200"/>
        <v/>
      </c>
      <c r="B1332" s="21" t="str">
        <f t="shared" si="201"/>
        <v/>
      </c>
      <c r="C1332" s="35" t="str">
        <f t="shared" si="202"/>
        <v/>
      </c>
      <c r="D1332" s="21" t="str">
        <f>IF($A1332="","",IF(COUNTIF(KEVList,$A1332)&gt;0,"Y",IF(ISNUMBER(MATCH(UPPER(IFERROR(INDEX(ImpData,ROW()-1,MATCH(Map_KEV,ImpHdr,0))&amp;"","")),{"Y","YES","TRUE","1"},0)),"Y","N")))</f>
        <v/>
      </c>
      <c r="E1332" s="21" t="str">
        <f>IF($A1332="","",IF(ISNUMBER(MATCH(UPPER(IFERROR(INDEX(ImpData,ROW()-1,MATCH(Map_Expl,ImpHdr,0))&amp;"","")),{"Y","YES","TRUE","1"},0)),"Y","N"))</f>
        <v/>
      </c>
      <c r="F1332" s="21" t="str">
        <f t="shared" si="203"/>
        <v/>
      </c>
      <c r="G1332" s="21" t="str">
        <f t="shared" si="204"/>
        <v/>
      </c>
      <c r="H1332" s="21" t="str">
        <f t="shared" si="205"/>
        <v/>
      </c>
      <c r="I1332" s="25" t="str">
        <f t="shared" si="206"/>
        <v/>
      </c>
      <c r="J1332" s="25" t="str">
        <f t="shared" si="207"/>
        <v/>
      </c>
      <c r="K1332" s="21" t="str">
        <f t="shared" si="208"/>
        <v/>
      </c>
      <c r="L1332" s="36" t="str">
        <f t="shared" si="209"/>
        <v/>
      </c>
    </row>
    <row r="1333" spans="1:12" x14ac:dyDescent="0.3">
      <c r="A1333" s="21" t="str">
        <f t="shared" si="200"/>
        <v/>
      </c>
      <c r="B1333" s="21" t="str">
        <f t="shared" si="201"/>
        <v/>
      </c>
      <c r="C1333" s="35" t="str">
        <f t="shared" si="202"/>
        <v/>
      </c>
      <c r="D1333" s="21" t="str">
        <f>IF($A1333="","",IF(COUNTIF(KEVList,$A1333)&gt;0,"Y",IF(ISNUMBER(MATCH(UPPER(IFERROR(INDEX(ImpData,ROW()-1,MATCH(Map_KEV,ImpHdr,0))&amp;"","")),{"Y","YES","TRUE","1"},0)),"Y","N")))</f>
        <v/>
      </c>
      <c r="E1333" s="21" t="str">
        <f>IF($A1333="","",IF(ISNUMBER(MATCH(UPPER(IFERROR(INDEX(ImpData,ROW()-1,MATCH(Map_Expl,ImpHdr,0))&amp;"","")),{"Y","YES","TRUE","1"},0)),"Y","N"))</f>
        <v/>
      </c>
      <c r="F1333" s="21" t="str">
        <f t="shared" si="203"/>
        <v/>
      </c>
      <c r="G1333" s="21" t="str">
        <f t="shared" si="204"/>
        <v/>
      </c>
      <c r="H1333" s="21" t="str">
        <f t="shared" si="205"/>
        <v/>
      </c>
      <c r="I1333" s="25" t="str">
        <f t="shared" si="206"/>
        <v/>
      </c>
      <c r="J1333" s="25" t="str">
        <f t="shared" si="207"/>
        <v/>
      </c>
      <c r="K1333" s="21" t="str">
        <f t="shared" si="208"/>
        <v/>
      </c>
      <c r="L1333" s="36" t="str">
        <f t="shared" si="209"/>
        <v/>
      </c>
    </row>
    <row r="1334" spans="1:12" x14ac:dyDescent="0.3">
      <c r="A1334" s="21" t="str">
        <f t="shared" si="200"/>
        <v/>
      </c>
      <c r="B1334" s="21" t="str">
        <f t="shared" si="201"/>
        <v/>
      </c>
      <c r="C1334" s="35" t="str">
        <f t="shared" si="202"/>
        <v/>
      </c>
      <c r="D1334" s="21" t="str">
        <f>IF($A1334="","",IF(COUNTIF(KEVList,$A1334)&gt;0,"Y",IF(ISNUMBER(MATCH(UPPER(IFERROR(INDEX(ImpData,ROW()-1,MATCH(Map_KEV,ImpHdr,0))&amp;"","")),{"Y","YES","TRUE","1"},0)),"Y","N")))</f>
        <v/>
      </c>
      <c r="E1334" s="21" t="str">
        <f>IF($A1334="","",IF(ISNUMBER(MATCH(UPPER(IFERROR(INDEX(ImpData,ROW()-1,MATCH(Map_Expl,ImpHdr,0))&amp;"","")),{"Y","YES","TRUE","1"},0)),"Y","N"))</f>
        <v/>
      </c>
      <c r="F1334" s="21" t="str">
        <f t="shared" si="203"/>
        <v/>
      </c>
      <c r="G1334" s="21" t="str">
        <f t="shared" si="204"/>
        <v/>
      </c>
      <c r="H1334" s="21" t="str">
        <f t="shared" si="205"/>
        <v/>
      </c>
      <c r="I1334" s="25" t="str">
        <f t="shared" si="206"/>
        <v/>
      </c>
      <c r="J1334" s="25" t="str">
        <f t="shared" si="207"/>
        <v/>
      </c>
      <c r="K1334" s="21" t="str">
        <f t="shared" si="208"/>
        <v/>
      </c>
      <c r="L1334" s="36" t="str">
        <f t="shared" si="209"/>
        <v/>
      </c>
    </row>
    <row r="1335" spans="1:12" x14ac:dyDescent="0.3">
      <c r="A1335" s="21" t="str">
        <f t="shared" si="200"/>
        <v/>
      </c>
      <c r="B1335" s="21" t="str">
        <f t="shared" si="201"/>
        <v/>
      </c>
      <c r="C1335" s="35" t="str">
        <f t="shared" si="202"/>
        <v/>
      </c>
      <c r="D1335" s="21" t="str">
        <f>IF($A1335="","",IF(COUNTIF(KEVList,$A1335)&gt;0,"Y",IF(ISNUMBER(MATCH(UPPER(IFERROR(INDEX(ImpData,ROW()-1,MATCH(Map_KEV,ImpHdr,0))&amp;"","")),{"Y","YES","TRUE","1"},0)),"Y","N")))</f>
        <v/>
      </c>
      <c r="E1335" s="21" t="str">
        <f>IF($A1335="","",IF(ISNUMBER(MATCH(UPPER(IFERROR(INDEX(ImpData,ROW()-1,MATCH(Map_Expl,ImpHdr,0))&amp;"","")),{"Y","YES","TRUE","1"},0)),"Y","N"))</f>
        <v/>
      </c>
      <c r="F1335" s="21" t="str">
        <f t="shared" si="203"/>
        <v/>
      </c>
      <c r="G1335" s="21" t="str">
        <f t="shared" si="204"/>
        <v/>
      </c>
      <c r="H1335" s="21" t="str">
        <f t="shared" si="205"/>
        <v/>
      </c>
      <c r="I1335" s="25" t="str">
        <f t="shared" si="206"/>
        <v/>
      </c>
      <c r="J1335" s="25" t="str">
        <f t="shared" si="207"/>
        <v/>
      </c>
      <c r="K1335" s="21" t="str">
        <f t="shared" si="208"/>
        <v/>
      </c>
      <c r="L1335" s="36" t="str">
        <f t="shared" si="209"/>
        <v/>
      </c>
    </row>
    <row r="1336" spans="1:12" x14ac:dyDescent="0.3">
      <c r="A1336" s="21" t="str">
        <f t="shared" si="200"/>
        <v/>
      </c>
      <c r="B1336" s="21" t="str">
        <f t="shared" si="201"/>
        <v/>
      </c>
      <c r="C1336" s="35" t="str">
        <f t="shared" si="202"/>
        <v/>
      </c>
      <c r="D1336" s="21" t="str">
        <f>IF($A1336="","",IF(COUNTIF(KEVList,$A1336)&gt;0,"Y",IF(ISNUMBER(MATCH(UPPER(IFERROR(INDEX(ImpData,ROW()-1,MATCH(Map_KEV,ImpHdr,0))&amp;"","")),{"Y","YES","TRUE","1"},0)),"Y","N")))</f>
        <v/>
      </c>
      <c r="E1336" s="21" t="str">
        <f>IF($A1336="","",IF(ISNUMBER(MATCH(UPPER(IFERROR(INDEX(ImpData,ROW()-1,MATCH(Map_Expl,ImpHdr,0))&amp;"","")),{"Y","YES","TRUE","1"},0)),"Y","N"))</f>
        <v/>
      </c>
      <c r="F1336" s="21" t="str">
        <f t="shared" si="203"/>
        <v/>
      </c>
      <c r="G1336" s="21" t="str">
        <f t="shared" si="204"/>
        <v/>
      </c>
      <c r="H1336" s="21" t="str">
        <f t="shared" si="205"/>
        <v/>
      </c>
      <c r="I1336" s="25" t="str">
        <f t="shared" si="206"/>
        <v/>
      </c>
      <c r="J1336" s="25" t="str">
        <f t="shared" si="207"/>
        <v/>
      </c>
      <c r="K1336" s="21" t="str">
        <f t="shared" si="208"/>
        <v/>
      </c>
      <c r="L1336" s="36" t="str">
        <f t="shared" si="209"/>
        <v/>
      </c>
    </row>
    <row r="1337" spans="1:12" x14ac:dyDescent="0.3">
      <c r="A1337" s="21" t="str">
        <f t="shared" si="200"/>
        <v/>
      </c>
      <c r="B1337" s="21" t="str">
        <f t="shared" si="201"/>
        <v/>
      </c>
      <c r="C1337" s="35" t="str">
        <f t="shared" si="202"/>
        <v/>
      </c>
      <c r="D1337" s="21" t="str">
        <f>IF($A1337="","",IF(COUNTIF(KEVList,$A1337)&gt;0,"Y",IF(ISNUMBER(MATCH(UPPER(IFERROR(INDEX(ImpData,ROW()-1,MATCH(Map_KEV,ImpHdr,0))&amp;"","")),{"Y","YES","TRUE","1"},0)),"Y","N")))</f>
        <v/>
      </c>
      <c r="E1337" s="21" t="str">
        <f>IF($A1337="","",IF(ISNUMBER(MATCH(UPPER(IFERROR(INDEX(ImpData,ROW()-1,MATCH(Map_Expl,ImpHdr,0))&amp;"","")),{"Y","YES","TRUE","1"},0)),"Y","N"))</f>
        <v/>
      </c>
      <c r="F1337" s="21" t="str">
        <f t="shared" si="203"/>
        <v/>
      </c>
      <c r="G1337" s="21" t="str">
        <f t="shared" si="204"/>
        <v/>
      </c>
      <c r="H1337" s="21" t="str">
        <f t="shared" si="205"/>
        <v/>
      </c>
      <c r="I1337" s="25" t="str">
        <f t="shared" si="206"/>
        <v/>
      </c>
      <c r="J1337" s="25" t="str">
        <f t="shared" si="207"/>
        <v/>
      </c>
      <c r="K1337" s="21" t="str">
        <f t="shared" si="208"/>
        <v/>
      </c>
      <c r="L1337" s="36" t="str">
        <f t="shared" si="209"/>
        <v/>
      </c>
    </row>
    <row r="1338" spans="1:12" x14ac:dyDescent="0.3">
      <c r="A1338" s="21" t="str">
        <f t="shared" si="200"/>
        <v/>
      </c>
      <c r="B1338" s="21" t="str">
        <f t="shared" si="201"/>
        <v/>
      </c>
      <c r="C1338" s="35" t="str">
        <f t="shared" si="202"/>
        <v/>
      </c>
      <c r="D1338" s="21" t="str">
        <f>IF($A1338="","",IF(COUNTIF(KEVList,$A1338)&gt;0,"Y",IF(ISNUMBER(MATCH(UPPER(IFERROR(INDEX(ImpData,ROW()-1,MATCH(Map_KEV,ImpHdr,0))&amp;"","")),{"Y","YES","TRUE","1"},0)),"Y","N")))</f>
        <v/>
      </c>
      <c r="E1338" s="21" t="str">
        <f>IF($A1338="","",IF(ISNUMBER(MATCH(UPPER(IFERROR(INDEX(ImpData,ROW()-1,MATCH(Map_Expl,ImpHdr,0))&amp;"","")),{"Y","YES","TRUE","1"},0)),"Y","N"))</f>
        <v/>
      </c>
      <c r="F1338" s="21" t="str">
        <f t="shared" si="203"/>
        <v/>
      </c>
      <c r="G1338" s="21" t="str">
        <f t="shared" si="204"/>
        <v/>
      </c>
      <c r="H1338" s="21" t="str">
        <f t="shared" si="205"/>
        <v/>
      </c>
      <c r="I1338" s="25" t="str">
        <f t="shared" si="206"/>
        <v/>
      </c>
      <c r="J1338" s="25" t="str">
        <f t="shared" si="207"/>
        <v/>
      </c>
      <c r="K1338" s="21" t="str">
        <f t="shared" si="208"/>
        <v/>
      </c>
      <c r="L1338" s="36" t="str">
        <f t="shared" si="209"/>
        <v/>
      </c>
    </row>
    <row r="1339" spans="1:12" x14ac:dyDescent="0.3">
      <c r="A1339" s="21" t="str">
        <f t="shared" si="200"/>
        <v/>
      </c>
      <c r="B1339" s="21" t="str">
        <f t="shared" si="201"/>
        <v/>
      </c>
      <c r="C1339" s="35" t="str">
        <f t="shared" si="202"/>
        <v/>
      </c>
      <c r="D1339" s="21" t="str">
        <f>IF($A1339="","",IF(COUNTIF(KEVList,$A1339)&gt;0,"Y",IF(ISNUMBER(MATCH(UPPER(IFERROR(INDEX(ImpData,ROW()-1,MATCH(Map_KEV,ImpHdr,0))&amp;"","")),{"Y","YES","TRUE","1"},0)),"Y","N")))</f>
        <v/>
      </c>
      <c r="E1339" s="21" t="str">
        <f>IF($A1339="","",IF(ISNUMBER(MATCH(UPPER(IFERROR(INDEX(ImpData,ROW()-1,MATCH(Map_Expl,ImpHdr,0))&amp;"","")),{"Y","YES","TRUE","1"},0)),"Y","N"))</f>
        <v/>
      </c>
      <c r="F1339" s="21" t="str">
        <f t="shared" si="203"/>
        <v/>
      </c>
      <c r="G1339" s="21" t="str">
        <f t="shared" si="204"/>
        <v/>
      </c>
      <c r="H1339" s="21" t="str">
        <f t="shared" si="205"/>
        <v/>
      </c>
      <c r="I1339" s="25" t="str">
        <f t="shared" si="206"/>
        <v/>
      </c>
      <c r="J1339" s="25" t="str">
        <f t="shared" si="207"/>
        <v/>
      </c>
      <c r="K1339" s="21" t="str">
        <f t="shared" si="208"/>
        <v/>
      </c>
      <c r="L1339" s="36" t="str">
        <f t="shared" si="209"/>
        <v/>
      </c>
    </row>
    <row r="1340" spans="1:12" x14ac:dyDescent="0.3">
      <c r="A1340" s="21" t="str">
        <f t="shared" si="200"/>
        <v/>
      </c>
      <c r="B1340" s="21" t="str">
        <f t="shared" si="201"/>
        <v/>
      </c>
      <c r="C1340" s="35" t="str">
        <f t="shared" si="202"/>
        <v/>
      </c>
      <c r="D1340" s="21" t="str">
        <f>IF($A1340="","",IF(COUNTIF(KEVList,$A1340)&gt;0,"Y",IF(ISNUMBER(MATCH(UPPER(IFERROR(INDEX(ImpData,ROW()-1,MATCH(Map_KEV,ImpHdr,0))&amp;"","")),{"Y","YES","TRUE","1"},0)),"Y","N")))</f>
        <v/>
      </c>
      <c r="E1340" s="21" t="str">
        <f>IF($A1340="","",IF(ISNUMBER(MATCH(UPPER(IFERROR(INDEX(ImpData,ROW()-1,MATCH(Map_Expl,ImpHdr,0))&amp;"","")),{"Y","YES","TRUE","1"},0)),"Y","N"))</f>
        <v/>
      </c>
      <c r="F1340" s="21" t="str">
        <f t="shared" si="203"/>
        <v/>
      </c>
      <c r="G1340" s="21" t="str">
        <f t="shared" si="204"/>
        <v/>
      </c>
      <c r="H1340" s="21" t="str">
        <f t="shared" si="205"/>
        <v/>
      </c>
      <c r="I1340" s="25" t="str">
        <f t="shared" si="206"/>
        <v/>
      </c>
      <c r="J1340" s="25" t="str">
        <f t="shared" si="207"/>
        <v/>
      </c>
      <c r="K1340" s="21" t="str">
        <f t="shared" si="208"/>
        <v/>
      </c>
      <c r="L1340" s="36" t="str">
        <f t="shared" si="209"/>
        <v/>
      </c>
    </row>
    <row r="1341" spans="1:12" x14ac:dyDescent="0.3">
      <c r="A1341" s="21" t="str">
        <f t="shared" si="200"/>
        <v/>
      </c>
      <c r="B1341" s="21" t="str">
        <f t="shared" si="201"/>
        <v/>
      </c>
      <c r="C1341" s="35" t="str">
        <f t="shared" si="202"/>
        <v/>
      </c>
      <c r="D1341" s="21" t="str">
        <f>IF($A1341="","",IF(COUNTIF(KEVList,$A1341)&gt;0,"Y",IF(ISNUMBER(MATCH(UPPER(IFERROR(INDEX(ImpData,ROW()-1,MATCH(Map_KEV,ImpHdr,0))&amp;"","")),{"Y","YES","TRUE","1"},0)),"Y","N")))</f>
        <v/>
      </c>
      <c r="E1341" s="21" t="str">
        <f>IF($A1341="","",IF(ISNUMBER(MATCH(UPPER(IFERROR(INDEX(ImpData,ROW()-1,MATCH(Map_Expl,ImpHdr,0))&amp;"","")),{"Y","YES","TRUE","1"},0)),"Y","N"))</f>
        <v/>
      </c>
      <c r="F1341" s="21" t="str">
        <f t="shared" si="203"/>
        <v/>
      </c>
      <c r="G1341" s="21" t="str">
        <f t="shared" si="204"/>
        <v/>
      </c>
      <c r="H1341" s="21" t="str">
        <f t="shared" si="205"/>
        <v/>
      </c>
      <c r="I1341" s="25" t="str">
        <f t="shared" si="206"/>
        <v/>
      </c>
      <c r="J1341" s="25" t="str">
        <f t="shared" si="207"/>
        <v/>
      </c>
      <c r="K1341" s="21" t="str">
        <f t="shared" si="208"/>
        <v/>
      </c>
      <c r="L1341" s="36" t="str">
        <f t="shared" si="209"/>
        <v/>
      </c>
    </row>
    <row r="1342" spans="1:12" x14ac:dyDescent="0.3">
      <c r="A1342" s="21" t="str">
        <f t="shared" si="200"/>
        <v/>
      </c>
      <c r="B1342" s="21" t="str">
        <f t="shared" si="201"/>
        <v/>
      </c>
      <c r="C1342" s="35" t="str">
        <f t="shared" si="202"/>
        <v/>
      </c>
      <c r="D1342" s="21" t="str">
        <f>IF($A1342="","",IF(COUNTIF(KEVList,$A1342)&gt;0,"Y",IF(ISNUMBER(MATCH(UPPER(IFERROR(INDEX(ImpData,ROW()-1,MATCH(Map_KEV,ImpHdr,0))&amp;"","")),{"Y","YES","TRUE","1"},0)),"Y","N")))</f>
        <v/>
      </c>
      <c r="E1342" s="21" t="str">
        <f>IF($A1342="","",IF(ISNUMBER(MATCH(UPPER(IFERROR(INDEX(ImpData,ROW()-1,MATCH(Map_Expl,ImpHdr,0))&amp;"","")),{"Y","YES","TRUE","1"},0)),"Y","N"))</f>
        <v/>
      </c>
      <c r="F1342" s="21" t="str">
        <f t="shared" si="203"/>
        <v/>
      </c>
      <c r="G1342" s="21" t="str">
        <f t="shared" si="204"/>
        <v/>
      </c>
      <c r="H1342" s="21" t="str">
        <f t="shared" si="205"/>
        <v/>
      </c>
      <c r="I1342" s="25" t="str">
        <f t="shared" si="206"/>
        <v/>
      </c>
      <c r="J1342" s="25" t="str">
        <f t="shared" si="207"/>
        <v/>
      </c>
      <c r="K1342" s="21" t="str">
        <f t="shared" si="208"/>
        <v/>
      </c>
      <c r="L1342" s="36" t="str">
        <f t="shared" si="209"/>
        <v/>
      </c>
    </row>
    <row r="1343" spans="1:12" x14ac:dyDescent="0.3">
      <c r="A1343" s="21" t="str">
        <f t="shared" si="200"/>
        <v/>
      </c>
      <c r="B1343" s="21" t="str">
        <f t="shared" si="201"/>
        <v/>
      </c>
      <c r="C1343" s="35" t="str">
        <f t="shared" si="202"/>
        <v/>
      </c>
      <c r="D1343" s="21" t="str">
        <f>IF($A1343="","",IF(COUNTIF(KEVList,$A1343)&gt;0,"Y",IF(ISNUMBER(MATCH(UPPER(IFERROR(INDEX(ImpData,ROW()-1,MATCH(Map_KEV,ImpHdr,0))&amp;"","")),{"Y","YES","TRUE","1"},0)),"Y","N")))</f>
        <v/>
      </c>
      <c r="E1343" s="21" t="str">
        <f>IF($A1343="","",IF(ISNUMBER(MATCH(UPPER(IFERROR(INDEX(ImpData,ROW()-1,MATCH(Map_Expl,ImpHdr,0))&amp;"","")),{"Y","YES","TRUE","1"},0)),"Y","N"))</f>
        <v/>
      </c>
      <c r="F1343" s="21" t="str">
        <f t="shared" si="203"/>
        <v/>
      </c>
      <c r="G1343" s="21" t="str">
        <f t="shared" si="204"/>
        <v/>
      </c>
      <c r="H1343" s="21" t="str">
        <f t="shared" si="205"/>
        <v/>
      </c>
      <c r="I1343" s="25" t="str">
        <f t="shared" si="206"/>
        <v/>
      </c>
      <c r="J1343" s="25" t="str">
        <f t="shared" si="207"/>
        <v/>
      </c>
      <c r="K1343" s="21" t="str">
        <f t="shared" si="208"/>
        <v/>
      </c>
      <c r="L1343" s="36" t="str">
        <f t="shared" si="209"/>
        <v/>
      </c>
    </row>
    <row r="1344" spans="1:12" x14ac:dyDescent="0.3">
      <c r="A1344" s="21" t="str">
        <f t="shared" si="200"/>
        <v/>
      </c>
      <c r="B1344" s="21" t="str">
        <f t="shared" si="201"/>
        <v/>
      </c>
      <c r="C1344" s="35" t="str">
        <f t="shared" si="202"/>
        <v/>
      </c>
      <c r="D1344" s="21" t="str">
        <f>IF($A1344="","",IF(COUNTIF(KEVList,$A1344)&gt;0,"Y",IF(ISNUMBER(MATCH(UPPER(IFERROR(INDEX(ImpData,ROW()-1,MATCH(Map_KEV,ImpHdr,0))&amp;"","")),{"Y","YES","TRUE","1"},0)),"Y","N")))</f>
        <v/>
      </c>
      <c r="E1344" s="21" t="str">
        <f>IF($A1344="","",IF(ISNUMBER(MATCH(UPPER(IFERROR(INDEX(ImpData,ROW()-1,MATCH(Map_Expl,ImpHdr,0))&amp;"","")),{"Y","YES","TRUE","1"},0)),"Y","N"))</f>
        <v/>
      </c>
      <c r="F1344" s="21" t="str">
        <f t="shared" si="203"/>
        <v/>
      </c>
      <c r="G1344" s="21" t="str">
        <f t="shared" si="204"/>
        <v/>
      </c>
      <c r="H1344" s="21" t="str">
        <f t="shared" si="205"/>
        <v/>
      </c>
      <c r="I1344" s="25" t="str">
        <f t="shared" si="206"/>
        <v/>
      </c>
      <c r="J1344" s="25" t="str">
        <f t="shared" si="207"/>
        <v/>
      </c>
      <c r="K1344" s="21" t="str">
        <f t="shared" si="208"/>
        <v/>
      </c>
      <c r="L1344" s="36" t="str">
        <f t="shared" si="209"/>
        <v/>
      </c>
    </row>
    <row r="1345" spans="1:12" x14ac:dyDescent="0.3">
      <c r="A1345" s="21" t="str">
        <f t="shared" si="200"/>
        <v/>
      </c>
      <c r="B1345" s="21" t="str">
        <f t="shared" si="201"/>
        <v/>
      </c>
      <c r="C1345" s="35" t="str">
        <f t="shared" si="202"/>
        <v/>
      </c>
      <c r="D1345" s="21" t="str">
        <f>IF($A1345="","",IF(COUNTIF(KEVList,$A1345)&gt;0,"Y",IF(ISNUMBER(MATCH(UPPER(IFERROR(INDEX(ImpData,ROW()-1,MATCH(Map_KEV,ImpHdr,0))&amp;"","")),{"Y","YES","TRUE","1"},0)),"Y","N")))</f>
        <v/>
      </c>
      <c r="E1345" s="21" t="str">
        <f>IF($A1345="","",IF(ISNUMBER(MATCH(UPPER(IFERROR(INDEX(ImpData,ROW()-1,MATCH(Map_Expl,ImpHdr,0))&amp;"","")),{"Y","YES","TRUE","1"},0)),"Y","N"))</f>
        <v/>
      </c>
      <c r="F1345" s="21" t="str">
        <f t="shared" si="203"/>
        <v/>
      </c>
      <c r="G1345" s="21" t="str">
        <f t="shared" si="204"/>
        <v/>
      </c>
      <c r="H1345" s="21" t="str">
        <f t="shared" si="205"/>
        <v/>
      </c>
      <c r="I1345" s="25" t="str">
        <f t="shared" si="206"/>
        <v/>
      </c>
      <c r="J1345" s="25" t="str">
        <f t="shared" si="207"/>
        <v/>
      </c>
      <c r="K1345" s="21" t="str">
        <f t="shared" si="208"/>
        <v/>
      </c>
      <c r="L1345" s="36" t="str">
        <f t="shared" si="209"/>
        <v/>
      </c>
    </row>
    <row r="1346" spans="1:12" x14ac:dyDescent="0.3">
      <c r="A1346" s="21" t="str">
        <f t="shared" ref="A1346:A1409" si="210">IFERROR(IF(INDEX(ImpData,ROW()-1,MATCH(Map_CVE,ImpHdr,0))="","",INDEX(ImpData,ROW()-1,MATCH(Map_CVE,ImpHdr,0))),"")</f>
        <v/>
      </c>
      <c r="B1346" s="21" t="str">
        <f t="shared" ref="B1346:B1409" si="211">IF($A1346="","",IFERROR(VALUE(INDEX(ImpData,ROW()-1,MATCH(Map_CVSS,ImpHdr,0))),""))</f>
        <v/>
      </c>
      <c r="C1346" s="35" t="str">
        <f t="shared" ref="C1346:C1409" si="212">IF($A1346="","",IFERROR(VALUE(INDEX(ImpData,ROW()-1,MATCH(Map_EPSS,ImpHdr,0))),IFERROR(VLOOKUP($A1346,EPSSList,2,FALSE),"")))</f>
        <v/>
      </c>
      <c r="D1346" s="21" t="str">
        <f>IF($A1346="","",IF(COUNTIF(KEVList,$A1346)&gt;0,"Y",IF(ISNUMBER(MATCH(UPPER(IFERROR(INDEX(ImpData,ROW()-1,MATCH(Map_KEV,ImpHdr,0))&amp;"","")),{"Y","YES","TRUE","1"},0)),"Y","N")))</f>
        <v/>
      </c>
      <c r="E1346" s="21" t="str">
        <f>IF($A1346="","",IF(ISNUMBER(MATCH(UPPER(IFERROR(INDEX(ImpData,ROW()-1,MATCH(Map_Expl,ImpHdr,0))&amp;"","")),{"Y","YES","TRUE","1"},0)),"Y","N"))</f>
        <v/>
      </c>
      <c r="F1346" s="21" t="str">
        <f t="shared" ref="F1346:F1409" si="213">IF($A1346="","",IFERROR(VLOOKUP($K1346,AssetList,2,FALSE),""))</f>
        <v/>
      </c>
      <c r="G1346" s="21" t="str">
        <f t="shared" ref="G1346:G1409" si="214">IF($A1346="","",IFERROR(VLOOKUP($K1346,AssetList,3,FALSE),""))</f>
        <v/>
      </c>
      <c r="H1346" s="21" t="str">
        <f t="shared" ref="H1346:H1409" si="215">IF($A1346="","","N")</f>
        <v/>
      </c>
      <c r="I1346" s="25" t="str">
        <f t="shared" ref="I1346:I1409" si="216">IF($A1346="","",IFERROR(IF(INDEX(ImpData,ROW()-1,MATCH(Map_First,ImpHdr,0))="","",INDEX(ImpData,ROW()-1,MATCH(Map_First,ImpHdr,0))+0),""))</f>
        <v/>
      </c>
      <c r="J1346" s="25" t="str">
        <f t="shared" ref="J1346:J1409" si="217">IF($A1346="","",IFERROR(IF(INDEX(ImpData,ROW()-1,MATCH(Map_Fixed,ImpHdr,0))="","",INDEX(ImpData,ROW()-1,MATCH(Map_Fixed,ImpHdr,0))+0),""))</f>
        <v/>
      </c>
      <c r="K1346" s="21" t="str">
        <f t="shared" ref="K1346:K1409" si="218">IF($A1346="","",IFERROR(INDEX(ImpData,ROW()-1,MATCH(Map_Host,ImpHdr,0)),""))</f>
        <v/>
      </c>
      <c r="L1346" s="36" t="str">
        <f t="shared" ref="L1346:L1409" si="219">IF($A1346="","",IF($K1346="","No asset column mapped",IF(OR($F1346="",$G1346=""),"Add to Assets tab: "&amp;$K1346,IF($B1346="","CVSS missing",""))))</f>
        <v/>
      </c>
    </row>
    <row r="1347" spans="1:12" x14ac:dyDescent="0.3">
      <c r="A1347" s="21" t="str">
        <f t="shared" si="210"/>
        <v/>
      </c>
      <c r="B1347" s="21" t="str">
        <f t="shared" si="211"/>
        <v/>
      </c>
      <c r="C1347" s="35" t="str">
        <f t="shared" si="212"/>
        <v/>
      </c>
      <c r="D1347" s="21" t="str">
        <f>IF($A1347="","",IF(COUNTIF(KEVList,$A1347)&gt;0,"Y",IF(ISNUMBER(MATCH(UPPER(IFERROR(INDEX(ImpData,ROW()-1,MATCH(Map_KEV,ImpHdr,0))&amp;"","")),{"Y","YES","TRUE","1"},0)),"Y","N")))</f>
        <v/>
      </c>
      <c r="E1347" s="21" t="str">
        <f>IF($A1347="","",IF(ISNUMBER(MATCH(UPPER(IFERROR(INDEX(ImpData,ROW()-1,MATCH(Map_Expl,ImpHdr,0))&amp;"","")),{"Y","YES","TRUE","1"},0)),"Y","N"))</f>
        <v/>
      </c>
      <c r="F1347" s="21" t="str">
        <f t="shared" si="213"/>
        <v/>
      </c>
      <c r="G1347" s="21" t="str">
        <f t="shared" si="214"/>
        <v/>
      </c>
      <c r="H1347" s="21" t="str">
        <f t="shared" si="215"/>
        <v/>
      </c>
      <c r="I1347" s="25" t="str">
        <f t="shared" si="216"/>
        <v/>
      </c>
      <c r="J1347" s="25" t="str">
        <f t="shared" si="217"/>
        <v/>
      </c>
      <c r="K1347" s="21" t="str">
        <f t="shared" si="218"/>
        <v/>
      </c>
      <c r="L1347" s="36" t="str">
        <f t="shared" si="219"/>
        <v/>
      </c>
    </row>
    <row r="1348" spans="1:12" x14ac:dyDescent="0.3">
      <c r="A1348" s="21" t="str">
        <f t="shared" si="210"/>
        <v/>
      </c>
      <c r="B1348" s="21" t="str">
        <f t="shared" si="211"/>
        <v/>
      </c>
      <c r="C1348" s="35" t="str">
        <f t="shared" si="212"/>
        <v/>
      </c>
      <c r="D1348" s="21" t="str">
        <f>IF($A1348="","",IF(COUNTIF(KEVList,$A1348)&gt;0,"Y",IF(ISNUMBER(MATCH(UPPER(IFERROR(INDEX(ImpData,ROW()-1,MATCH(Map_KEV,ImpHdr,0))&amp;"","")),{"Y","YES","TRUE","1"},0)),"Y","N")))</f>
        <v/>
      </c>
      <c r="E1348" s="21" t="str">
        <f>IF($A1348="","",IF(ISNUMBER(MATCH(UPPER(IFERROR(INDEX(ImpData,ROW()-1,MATCH(Map_Expl,ImpHdr,0))&amp;"","")),{"Y","YES","TRUE","1"},0)),"Y","N"))</f>
        <v/>
      </c>
      <c r="F1348" s="21" t="str">
        <f t="shared" si="213"/>
        <v/>
      </c>
      <c r="G1348" s="21" t="str">
        <f t="shared" si="214"/>
        <v/>
      </c>
      <c r="H1348" s="21" t="str">
        <f t="shared" si="215"/>
        <v/>
      </c>
      <c r="I1348" s="25" t="str">
        <f t="shared" si="216"/>
        <v/>
      </c>
      <c r="J1348" s="25" t="str">
        <f t="shared" si="217"/>
        <v/>
      </c>
      <c r="K1348" s="21" t="str">
        <f t="shared" si="218"/>
        <v/>
      </c>
      <c r="L1348" s="36" t="str">
        <f t="shared" si="219"/>
        <v/>
      </c>
    </row>
    <row r="1349" spans="1:12" x14ac:dyDescent="0.3">
      <c r="A1349" s="21" t="str">
        <f t="shared" si="210"/>
        <v/>
      </c>
      <c r="B1349" s="21" t="str">
        <f t="shared" si="211"/>
        <v/>
      </c>
      <c r="C1349" s="35" t="str">
        <f t="shared" si="212"/>
        <v/>
      </c>
      <c r="D1349" s="21" t="str">
        <f>IF($A1349="","",IF(COUNTIF(KEVList,$A1349)&gt;0,"Y",IF(ISNUMBER(MATCH(UPPER(IFERROR(INDEX(ImpData,ROW()-1,MATCH(Map_KEV,ImpHdr,0))&amp;"","")),{"Y","YES","TRUE","1"},0)),"Y","N")))</f>
        <v/>
      </c>
      <c r="E1349" s="21" t="str">
        <f>IF($A1349="","",IF(ISNUMBER(MATCH(UPPER(IFERROR(INDEX(ImpData,ROW()-1,MATCH(Map_Expl,ImpHdr,0))&amp;"","")),{"Y","YES","TRUE","1"},0)),"Y","N"))</f>
        <v/>
      </c>
      <c r="F1349" s="21" t="str">
        <f t="shared" si="213"/>
        <v/>
      </c>
      <c r="G1349" s="21" t="str">
        <f t="shared" si="214"/>
        <v/>
      </c>
      <c r="H1349" s="21" t="str">
        <f t="shared" si="215"/>
        <v/>
      </c>
      <c r="I1349" s="25" t="str">
        <f t="shared" si="216"/>
        <v/>
      </c>
      <c r="J1349" s="25" t="str">
        <f t="shared" si="217"/>
        <v/>
      </c>
      <c r="K1349" s="21" t="str">
        <f t="shared" si="218"/>
        <v/>
      </c>
      <c r="L1349" s="36" t="str">
        <f t="shared" si="219"/>
        <v/>
      </c>
    </row>
    <row r="1350" spans="1:12" x14ac:dyDescent="0.3">
      <c r="A1350" s="21" t="str">
        <f t="shared" si="210"/>
        <v/>
      </c>
      <c r="B1350" s="21" t="str">
        <f t="shared" si="211"/>
        <v/>
      </c>
      <c r="C1350" s="35" t="str">
        <f t="shared" si="212"/>
        <v/>
      </c>
      <c r="D1350" s="21" t="str">
        <f>IF($A1350="","",IF(COUNTIF(KEVList,$A1350)&gt;0,"Y",IF(ISNUMBER(MATCH(UPPER(IFERROR(INDEX(ImpData,ROW()-1,MATCH(Map_KEV,ImpHdr,0))&amp;"","")),{"Y","YES","TRUE","1"},0)),"Y","N")))</f>
        <v/>
      </c>
      <c r="E1350" s="21" t="str">
        <f>IF($A1350="","",IF(ISNUMBER(MATCH(UPPER(IFERROR(INDEX(ImpData,ROW()-1,MATCH(Map_Expl,ImpHdr,0))&amp;"","")),{"Y","YES","TRUE","1"},0)),"Y","N"))</f>
        <v/>
      </c>
      <c r="F1350" s="21" t="str">
        <f t="shared" si="213"/>
        <v/>
      </c>
      <c r="G1350" s="21" t="str">
        <f t="shared" si="214"/>
        <v/>
      </c>
      <c r="H1350" s="21" t="str">
        <f t="shared" si="215"/>
        <v/>
      </c>
      <c r="I1350" s="25" t="str">
        <f t="shared" si="216"/>
        <v/>
      </c>
      <c r="J1350" s="25" t="str">
        <f t="shared" si="217"/>
        <v/>
      </c>
      <c r="K1350" s="21" t="str">
        <f t="shared" si="218"/>
        <v/>
      </c>
      <c r="L1350" s="36" t="str">
        <f t="shared" si="219"/>
        <v/>
      </c>
    </row>
    <row r="1351" spans="1:12" x14ac:dyDescent="0.3">
      <c r="A1351" s="21" t="str">
        <f t="shared" si="210"/>
        <v/>
      </c>
      <c r="B1351" s="21" t="str">
        <f t="shared" si="211"/>
        <v/>
      </c>
      <c r="C1351" s="35" t="str">
        <f t="shared" si="212"/>
        <v/>
      </c>
      <c r="D1351" s="21" t="str">
        <f>IF($A1351="","",IF(COUNTIF(KEVList,$A1351)&gt;0,"Y",IF(ISNUMBER(MATCH(UPPER(IFERROR(INDEX(ImpData,ROW()-1,MATCH(Map_KEV,ImpHdr,0))&amp;"","")),{"Y","YES","TRUE","1"},0)),"Y","N")))</f>
        <v/>
      </c>
      <c r="E1351" s="21" t="str">
        <f>IF($A1351="","",IF(ISNUMBER(MATCH(UPPER(IFERROR(INDEX(ImpData,ROW()-1,MATCH(Map_Expl,ImpHdr,0))&amp;"","")),{"Y","YES","TRUE","1"},0)),"Y","N"))</f>
        <v/>
      </c>
      <c r="F1351" s="21" t="str">
        <f t="shared" si="213"/>
        <v/>
      </c>
      <c r="G1351" s="21" t="str">
        <f t="shared" si="214"/>
        <v/>
      </c>
      <c r="H1351" s="21" t="str">
        <f t="shared" si="215"/>
        <v/>
      </c>
      <c r="I1351" s="25" t="str">
        <f t="shared" si="216"/>
        <v/>
      </c>
      <c r="J1351" s="25" t="str">
        <f t="shared" si="217"/>
        <v/>
      </c>
      <c r="K1351" s="21" t="str">
        <f t="shared" si="218"/>
        <v/>
      </c>
      <c r="L1351" s="36" t="str">
        <f t="shared" si="219"/>
        <v/>
      </c>
    </row>
    <row r="1352" spans="1:12" x14ac:dyDescent="0.3">
      <c r="A1352" s="21" t="str">
        <f t="shared" si="210"/>
        <v/>
      </c>
      <c r="B1352" s="21" t="str">
        <f t="shared" si="211"/>
        <v/>
      </c>
      <c r="C1352" s="35" t="str">
        <f t="shared" si="212"/>
        <v/>
      </c>
      <c r="D1352" s="21" t="str">
        <f>IF($A1352="","",IF(COUNTIF(KEVList,$A1352)&gt;0,"Y",IF(ISNUMBER(MATCH(UPPER(IFERROR(INDEX(ImpData,ROW()-1,MATCH(Map_KEV,ImpHdr,0))&amp;"","")),{"Y","YES","TRUE","1"},0)),"Y","N")))</f>
        <v/>
      </c>
      <c r="E1352" s="21" t="str">
        <f>IF($A1352="","",IF(ISNUMBER(MATCH(UPPER(IFERROR(INDEX(ImpData,ROW()-1,MATCH(Map_Expl,ImpHdr,0))&amp;"","")),{"Y","YES","TRUE","1"},0)),"Y","N"))</f>
        <v/>
      </c>
      <c r="F1352" s="21" t="str">
        <f t="shared" si="213"/>
        <v/>
      </c>
      <c r="G1352" s="21" t="str">
        <f t="shared" si="214"/>
        <v/>
      </c>
      <c r="H1352" s="21" t="str">
        <f t="shared" si="215"/>
        <v/>
      </c>
      <c r="I1352" s="25" t="str">
        <f t="shared" si="216"/>
        <v/>
      </c>
      <c r="J1352" s="25" t="str">
        <f t="shared" si="217"/>
        <v/>
      </c>
      <c r="K1352" s="21" t="str">
        <f t="shared" si="218"/>
        <v/>
      </c>
      <c r="L1352" s="36" t="str">
        <f t="shared" si="219"/>
        <v/>
      </c>
    </row>
    <row r="1353" spans="1:12" x14ac:dyDescent="0.3">
      <c r="A1353" s="21" t="str">
        <f t="shared" si="210"/>
        <v/>
      </c>
      <c r="B1353" s="21" t="str">
        <f t="shared" si="211"/>
        <v/>
      </c>
      <c r="C1353" s="35" t="str">
        <f t="shared" si="212"/>
        <v/>
      </c>
      <c r="D1353" s="21" t="str">
        <f>IF($A1353="","",IF(COUNTIF(KEVList,$A1353)&gt;0,"Y",IF(ISNUMBER(MATCH(UPPER(IFERROR(INDEX(ImpData,ROW()-1,MATCH(Map_KEV,ImpHdr,0))&amp;"","")),{"Y","YES","TRUE","1"},0)),"Y","N")))</f>
        <v/>
      </c>
      <c r="E1353" s="21" t="str">
        <f>IF($A1353="","",IF(ISNUMBER(MATCH(UPPER(IFERROR(INDEX(ImpData,ROW()-1,MATCH(Map_Expl,ImpHdr,0))&amp;"","")),{"Y","YES","TRUE","1"},0)),"Y","N"))</f>
        <v/>
      </c>
      <c r="F1353" s="21" t="str">
        <f t="shared" si="213"/>
        <v/>
      </c>
      <c r="G1353" s="21" t="str">
        <f t="shared" si="214"/>
        <v/>
      </c>
      <c r="H1353" s="21" t="str">
        <f t="shared" si="215"/>
        <v/>
      </c>
      <c r="I1353" s="25" t="str">
        <f t="shared" si="216"/>
        <v/>
      </c>
      <c r="J1353" s="25" t="str">
        <f t="shared" si="217"/>
        <v/>
      </c>
      <c r="K1353" s="21" t="str">
        <f t="shared" si="218"/>
        <v/>
      </c>
      <c r="L1353" s="36" t="str">
        <f t="shared" si="219"/>
        <v/>
      </c>
    </row>
    <row r="1354" spans="1:12" x14ac:dyDescent="0.3">
      <c r="A1354" s="21" t="str">
        <f t="shared" si="210"/>
        <v/>
      </c>
      <c r="B1354" s="21" t="str">
        <f t="shared" si="211"/>
        <v/>
      </c>
      <c r="C1354" s="35" t="str">
        <f t="shared" si="212"/>
        <v/>
      </c>
      <c r="D1354" s="21" t="str">
        <f>IF($A1354="","",IF(COUNTIF(KEVList,$A1354)&gt;0,"Y",IF(ISNUMBER(MATCH(UPPER(IFERROR(INDEX(ImpData,ROW()-1,MATCH(Map_KEV,ImpHdr,0))&amp;"","")),{"Y","YES","TRUE","1"},0)),"Y","N")))</f>
        <v/>
      </c>
      <c r="E1354" s="21" t="str">
        <f>IF($A1354="","",IF(ISNUMBER(MATCH(UPPER(IFERROR(INDEX(ImpData,ROW()-1,MATCH(Map_Expl,ImpHdr,0))&amp;"","")),{"Y","YES","TRUE","1"},0)),"Y","N"))</f>
        <v/>
      </c>
      <c r="F1354" s="21" t="str">
        <f t="shared" si="213"/>
        <v/>
      </c>
      <c r="G1354" s="21" t="str">
        <f t="shared" si="214"/>
        <v/>
      </c>
      <c r="H1354" s="21" t="str">
        <f t="shared" si="215"/>
        <v/>
      </c>
      <c r="I1354" s="25" t="str">
        <f t="shared" si="216"/>
        <v/>
      </c>
      <c r="J1354" s="25" t="str">
        <f t="shared" si="217"/>
        <v/>
      </c>
      <c r="K1354" s="21" t="str">
        <f t="shared" si="218"/>
        <v/>
      </c>
      <c r="L1354" s="36" t="str">
        <f t="shared" si="219"/>
        <v/>
      </c>
    </row>
    <row r="1355" spans="1:12" x14ac:dyDescent="0.3">
      <c r="A1355" s="21" t="str">
        <f t="shared" si="210"/>
        <v/>
      </c>
      <c r="B1355" s="21" t="str">
        <f t="shared" si="211"/>
        <v/>
      </c>
      <c r="C1355" s="35" t="str">
        <f t="shared" si="212"/>
        <v/>
      </c>
      <c r="D1355" s="21" t="str">
        <f>IF($A1355="","",IF(COUNTIF(KEVList,$A1355)&gt;0,"Y",IF(ISNUMBER(MATCH(UPPER(IFERROR(INDEX(ImpData,ROW()-1,MATCH(Map_KEV,ImpHdr,0))&amp;"","")),{"Y","YES","TRUE","1"},0)),"Y","N")))</f>
        <v/>
      </c>
      <c r="E1355" s="21" t="str">
        <f>IF($A1355="","",IF(ISNUMBER(MATCH(UPPER(IFERROR(INDEX(ImpData,ROW()-1,MATCH(Map_Expl,ImpHdr,0))&amp;"","")),{"Y","YES","TRUE","1"},0)),"Y","N"))</f>
        <v/>
      </c>
      <c r="F1355" s="21" t="str">
        <f t="shared" si="213"/>
        <v/>
      </c>
      <c r="G1355" s="21" t="str">
        <f t="shared" si="214"/>
        <v/>
      </c>
      <c r="H1355" s="21" t="str">
        <f t="shared" si="215"/>
        <v/>
      </c>
      <c r="I1355" s="25" t="str">
        <f t="shared" si="216"/>
        <v/>
      </c>
      <c r="J1355" s="25" t="str">
        <f t="shared" si="217"/>
        <v/>
      </c>
      <c r="K1355" s="21" t="str">
        <f t="shared" si="218"/>
        <v/>
      </c>
      <c r="L1355" s="36" t="str">
        <f t="shared" si="219"/>
        <v/>
      </c>
    </row>
    <row r="1356" spans="1:12" x14ac:dyDescent="0.3">
      <c r="A1356" s="21" t="str">
        <f t="shared" si="210"/>
        <v/>
      </c>
      <c r="B1356" s="21" t="str">
        <f t="shared" si="211"/>
        <v/>
      </c>
      <c r="C1356" s="35" t="str">
        <f t="shared" si="212"/>
        <v/>
      </c>
      <c r="D1356" s="21" t="str">
        <f>IF($A1356="","",IF(COUNTIF(KEVList,$A1356)&gt;0,"Y",IF(ISNUMBER(MATCH(UPPER(IFERROR(INDEX(ImpData,ROW()-1,MATCH(Map_KEV,ImpHdr,0))&amp;"","")),{"Y","YES","TRUE","1"},0)),"Y","N")))</f>
        <v/>
      </c>
      <c r="E1356" s="21" t="str">
        <f>IF($A1356="","",IF(ISNUMBER(MATCH(UPPER(IFERROR(INDEX(ImpData,ROW()-1,MATCH(Map_Expl,ImpHdr,0))&amp;"","")),{"Y","YES","TRUE","1"},0)),"Y","N"))</f>
        <v/>
      </c>
      <c r="F1356" s="21" t="str">
        <f t="shared" si="213"/>
        <v/>
      </c>
      <c r="G1356" s="21" t="str">
        <f t="shared" si="214"/>
        <v/>
      </c>
      <c r="H1356" s="21" t="str">
        <f t="shared" si="215"/>
        <v/>
      </c>
      <c r="I1356" s="25" t="str">
        <f t="shared" si="216"/>
        <v/>
      </c>
      <c r="J1356" s="25" t="str">
        <f t="shared" si="217"/>
        <v/>
      </c>
      <c r="K1356" s="21" t="str">
        <f t="shared" si="218"/>
        <v/>
      </c>
      <c r="L1356" s="36" t="str">
        <f t="shared" si="219"/>
        <v/>
      </c>
    </row>
    <row r="1357" spans="1:12" x14ac:dyDescent="0.3">
      <c r="A1357" s="21" t="str">
        <f t="shared" si="210"/>
        <v/>
      </c>
      <c r="B1357" s="21" t="str">
        <f t="shared" si="211"/>
        <v/>
      </c>
      <c r="C1357" s="35" t="str">
        <f t="shared" si="212"/>
        <v/>
      </c>
      <c r="D1357" s="21" t="str">
        <f>IF($A1357="","",IF(COUNTIF(KEVList,$A1357)&gt;0,"Y",IF(ISNUMBER(MATCH(UPPER(IFERROR(INDEX(ImpData,ROW()-1,MATCH(Map_KEV,ImpHdr,0))&amp;"","")),{"Y","YES","TRUE","1"},0)),"Y","N")))</f>
        <v/>
      </c>
      <c r="E1357" s="21" t="str">
        <f>IF($A1357="","",IF(ISNUMBER(MATCH(UPPER(IFERROR(INDEX(ImpData,ROW()-1,MATCH(Map_Expl,ImpHdr,0))&amp;"","")),{"Y","YES","TRUE","1"},0)),"Y","N"))</f>
        <v/>
      </c>
      <c r="F1357" s="21" t="str">
        <f t="shared" si="213"/>
        <v/>
      </c>
      <c r="G1357" s="21" t="str">
        <f t="shared" si="214"/>
        <v/>
      </c>
      <c r="H1357" s="21" t="str">
        <f t="shared" si="215"/>
        <v/>
      </c>
      <c r="I1357" s="25" t="str">
        <f t="shared" si="216"/>
        <v/>
      </c>
      <c r="J1357" s="25" t="str">
        <f t="shared" si="217"/>
        <v/>
      </c>
      <c r="K1357" s="21" t="str">
        <f t="shared" si="218"/>
        <v/>
      </c>
      <c r="L1357" s="36" t="str">
        <f t="shared" si="219"/>
        <v/>
      </c>
    </row>
    <row r="1358" spans="1:12" x14ac:dyDescent="0.3">
      <c r="A1358" s="21" t="str">
        <f t="shared" si="210"/>
        <v/>
      </c>
      <c r="B1358" s="21" t="str">
        <f t="shared" si="211"/>
        <v/>
      </c>
      <c r="C1358" s="35" t="str">
        <f t="shared" si="212"/>
        <v/>
      </c>
      <c r="D1358" s="21" t="str">
        <f>IF($A1358="","",IF(COUNTIF(KEVList,$A1358)&gt;0,"Y",IF(ISNUMBER(MATCH(UPPER(IFERROR(INDEX(ImpData,ROW()-1,MATCH(Map_KEV,ImpHdr,0))&amp;"","")),{"Y","YES","TRUE","1"},0)),"Y","N")))</f>
        <v/>
      </c>
      <c r="E1358" s="21" t="str">
        <f>IF($A1358="","",IF(ISNUMBER(MATCH(UPPER(IFERROR(INDEX(ImpData,ROW()-1,MATCH(Map_Expl,ImpHdr,0))&amp;"","")),{"Y","YES","TRUE","1"},0)),"Y","N"))</f>
        <v/>
      </c>
      <c r="F1358" s="21" t="str">
        <f t="shared" si="213"/>
        <v/>
      </c>
      <c r="G1358" s="21" t="str">
        <f t="shared" si="214"/>
        <v/>
      </c>
      <c r="H1358" s="21" t="str">
        <f t="shared" si="215"/>
        <v/>
      </c>
      <c r="I1358" s="25" t="str">
        <f t="shared" si="216"/>
        <v/>
      </c>
      <c r="J1358" s="25" t="str">
        <f t="shared" si="217"/>
        <v/>
      </c>
      <c r="K1358" s="21" t="str">
        <f t="shared" si="218"/>
        <v/>
      </c>
      <c r="L1358" s="36" t="str">
        <f t="shared" si="219"/>
        <v/>
      </c>
    </row>
    <row r="1359" spans="1:12" x14ac:dyDescent="0.3">
      <c r="A1359" s="21" t="str">
        <f t="shared" si="210"/>
        <v/>
      </c>
      <c r="B1359" s="21" t="str">
        <f t="shared" si="211"/>
        <v/>
      </c>
      <c r="C1359" s="35" t="str">
        <f t="shared" si="212"/>
        <v/>
      </c>
      <c r="D1359" s="21" t="str">
        <f>IF($A1359="","",IF(COUNTIF(KEVList,$A1359)&gt;0,"Y",IF(ISNUMBER(MATCH(UPPER(IFERROR(INDEX(ImpData,ROW()-1,MATCH(Map_KEV,ImpHdr,0))&amp;"","")),{"Y","YES","TRUE","1"},0)),"Y","N")))</f>
        <v/>
      </c>
      <c r="E1359" s="21" t="str">
        <f>IF($A1359="","",IF(ISNUMBER(MATCH(UPPER(IFERROR(INDEX(ImpData,ROW()-1,MATCH(Map_Expl,ImpHdr,0))&amp;"","")),{"Y","YES","TRUE","1"},0)),"Y","N"))</f>
        <v/>
      </c>
      <c r="F1359" s="21" t="str">
        <f t="shared" si="213"/>
        <v/>
      </c>
      <c r="G1359" s="21" t="str">
        <f t="shared" si="214"/>
        <v/>
      </c>
      <c r="H1359" s="21" t="str">
        <f t="shared" si="215"/>
        <v/>
      </c>
      <c r="I1359" s="25" t="str">
        <f t="shared" si="216"/>
        <v/>
      </c>
      <c r="J1359" s="25" t="str">
        <f t="shared" si="217"/>
        <v/>
      </c>
      <c r="K1359" s="21" t="str">
        <f t="shared" si="218"/>
        <v/>
      </c>
      <c r="L1359" s="36" t="str">
        <f t="shared" si="219"/>
        <v/>
      </c>
    </row>
    <row r="1360" spans="1:12" x14ac:dyDescent="0.3">
      <c r="A1360" s="21" t="str">
        <f t="shared" si="210"/>
        <v/>
      </c>
      <c r="B1360" s="21" t="str">
        <f t="shared" si="211"/>
        <v/>
      </c>
      <c r="C1360" s="35" t="str">
        <f t="shared" si="212"/>
        <v/>
      </c>
      <c r="D1360" s="21" t="str">
        <f>IF($A1360="","",IF(COUNTIF(KEVList,$A1360)&gt;0,"Y",IF(ISNUMBER(MATCH(UPPER(IFERROR(INDEX(ImpData,ROW()-1,MATCH(Map_KEV,ImpHdr,0))&amp;"","")),{"Y","YES","TRUE","1"},0)),"Y","N")))</f>
        <v/>
      </c>
      <c r="E1360" s="21" t="str">
        <f>IF($A1360="","",IF(ISNUMBER(MATCH(UPPER(IFERROR(INDEX(ImpData,ROW()-1,MATCH(Map_Expl,ImpHdr,0))&amp;"","")),{"Y","YES","TRUE","1"},0)),"Y","N"))</f>
        <v/>
      </c>
      <c r="F1360" s="21" t="str">
        <f t="shared" si="213"/>
        <v/>
      </c>
      <c r="G1360" s="21" t="str">
        <f t="shared" si="214"/>
        <v/>
      </c>
      <c r="H1360" s="21" t="str">
        <f t="shared" si="215"/>
        <v/>
      </c>
      <c r="I1360" s="25" t="str">
        <f t="shared" si="216"/>
        <v/>
      </c>
      <c r="J1360" s="25" t="str">
        <f t="shared" si="217"/>
        <v/>
      </c>
      <c r="K1360" s="21" t="str">
        <f t="shared" si="218"/>
        <v/>
      </c>
      <c r="L1360" s="36" t="str">
        <f t="shared" si="219"/>
        <v/>
      </c>
    </row>
    <row r="1361" spans="1:12" x14ac:dyDescent="0.3">
      <c r="A1361" s="21" t="str">
        <f t="shared" si="210"/>
        <v/>
      </c>
      <c r="B1361" s="21" t="str">
        <f t="shared" si="211"/>
        <v/>
      </c>
      <c r="C1361" s="35" t="str">
        <f t="shared" si="212"/>
        <v/>
      </c>
      <c r="D1361" s="21" t="str">
        <f>IF($A1361="","",IF(COUNTIF(KEVList,$A1361)&gt;0,"Y",IF(ISNUMBER(MATCH(UPPER(IFERROR(INDEX(ImpData,ROW()-1,MATCH(Map_KEV,ImpHdr,0))&amp;"","")),{"Y","YES","TRUE","1"},0)),"Y","N")))</f>
        <v/>
      </c>
      <c r="E1361" s="21" t="str">
        <f>IF($A1361="","",IF(ISNUMBER(MATCH(UPPER(IFERROR(INDEX(ImpData,ROW()-1,MATCH(Map_Expl,ImpHdr,0))&amp;"","")),{"Y","YES","TRUE","1"},0)),"Y","N"))</f>
        <v/>
      </c>
      <c r="F1361" s="21" t="str">
        <f t="shared" si="213"/>
        <v/>
      </c>
      <c r="G1361" s="21" t="str">
        <f t="shared" si="214"/>
        <v/>
      </c>
      <c r="H1361" s="21" t="str">
        <f t="shared" si="215"/>
        <v/>
      </c>
      <c r="I1361" s="25" t="str">
        <f t="shared" si="216"/>
        <v/>
      </c>
      <c r="J1361" s="25" t="str">
        <f t="shared" si="217"/>
        <v/>
      </c>
      <c r="K1361" s="21" t="str">
        <f t="shared" si="218"/>
        <v/>
      </c>
      <c r="L1361" s="36" t="str">
        <f t="shared" si="219"/>
        <v/>
      </c>
    </row>
    <row r="1362" spans="1:12" x14ac:dyDescent="0.3">
      <c r="A1362" s="21" t="str">
        <f t="shared" si="210"/>
        <v/>
      </c>
      <c r="B1362" s="21" t="str">
        <f t="shared" si="211"/>
        <v/>
      </c>
      <c r="C1362" s="35" t="str">
        <f t="shared" si="212"/>
        <v/>
      </c>
      <c r="D1362" s="21" t="str">
        <f>IF($A1362="","",IF(COUNTIF(KEVList,$A1362)&gt;0,"Y",IF(ISNUMBER(MATCH(UPPER(IFERROR(INDEX(ImpData,ROW()-1,MATCH(Map_KEV,ImpHdr,0))&amp;"","")),{"Y","YES","TRUE","1"},0)),"Y","N")))</f>
        <v/>
      </c>
      <c r="E1362" s="21" t="str">
        <f>IF($A1362="","",IF(ISNUMBER(MATCH(UPPER(IFERROR(INDEX(ImpData,ROW()-1,MATCH(Map_Expl,ImpHdr,0))&amp;"","")),{"Y","YES","TRUE","1"},0)),"Y","N"))</f>
        <v/>
      </c>
      <c r="F1362" s="21" t="str">
        <f t="shared" si="213"/>
        <v/>
      </c>
      <c r="G1362" s="21" t="str">
        <f t="shared" si="214"/>
        <v/>
      </c>
      <c r="H1362" s="21" t="str">
        <f t="shared" si="215"/>
        <v/>
      </c>
      <c r="I1362" s="25" t="str">
        <f t="shared" si="216"/>
        <v/>
      </c>
      <c r="J1362" s="25" t="str">
        <f t="shared" si="217"/>
        <v/>
      </c>
      <c r="K1362" s="21" t="str">
        <f t="shared" si="218"/>
        <v/>
      </c>
      <c r="L1362" s="36" t="str">
        <f t="shared" si="219"/>
        <v/>
      </c>
    </row>
    <row r="1363" spans="1:12" x14ac:dyDescent="0.3">
      <c r="A1363" s="21" t="str">
        <f t="shared" si="210"/>
        <v/>
      </c>
      <c r="B1363" s="21" t="str">
        <f t="shared" si="211"/>
        <v/>
      </c>
      <c r="C1363" s="35" t="str">
        <f t="shared" si="212"/>
        <v/>
      </c>
      <c r="D1363" s="21" t="str">
        <f>IF($A1363="","",IF(COUNTIF(KEVList,$A1363)&gt;0,"Y",IF(ISNUMBER(MATCH(UPPER(IFERROR(INDEX(ImpData,ROW()-1,MATCH(Map_KEV,ImpHdr,0))&amp;"","")),{"Y","YES","TRUE","1"},0)),"Y","N")))</f>
        <v/>
      </c>
      <c r="E1363" s="21" t="str">
        <f>IF($A1363="","",IF(ISNUMBER(MATCH(UPPER(IFERROR(INDEX(ImpData,ROW()-1,MATCH(Map_Expl,ImpHdr,0))&amp;"","")),{"Y","YES","TRUE","1"},0)),"Y","N"))</f>
        <v/>
      </c>
      <c r="F1363" s="21" t="str">
        <f t="shared" si="213"/>
        <v/>
      </c>
      <c r="G1363" s="21" t="str">
        <f t="shared" si="214"/>
        <v/>
      </c>
      <c r="H1363" s="21" t="str">
        <f t="shared" si="215"/>
        <v/>
      </c>
      <c r="I1363" s="25" t="str">
        <f t="shared" si="216"/>
        <v/>
      </c>
      <c r="J1363" s="25" t="str">
        <f t="shared" si="217"/>
        <v/>
      </c>
      <c r="K1363" s="21" t="str">
        <f t="shared" si="218"/>
        <v/>
      </c>
      <c r="L1363" s="36" t="str">
        <f t="shared" si="219"/>
        <v/>
      </c>
    </row>
    <row r="1364" spans="1:12" x14ac:dyDescent="0.3">
      <c r="A1364" s="21" t="str">
        <f t="shared" si="210"/>
        <v/>
      </c>
      <c r="B1364" s="21" t="str">
        <f t="shared" si="211"/>
        <v/>
      </c>
      <c r="C1364" s="35" t="str">
        <f t="shared" si="212"/>
        <v/>
      </c>
      <c r="D1364" s="21" t="str">
        <f>IF($A1364="","",IF(COUNTIF(KEVList,$A1364)&gt;0,"Y",IF(ISNUMBER(MATCH(UPPER(IFERROR(INDEX(ImpData,ROW()-1,MATCH(Map_KEV,ImpHdr,0))&amp;"","")),{"Y","YES","TRUE","1"},0)),"Y","N")))</f>
        <v/>
      </c>
      <c r="E1364" s="21" t="str">
        <f>IF($A1364="","",IF(ISNUMBER(MATCH(UPPER(IFERROR(INDEX(ImpData,ROW()-1,MATCH(Map_Expl,ImpHdr,0))&amp;"","")),{"Y","YES","TRUE","1"},0)),"Y","N"))</f>
        <v/>
      </c>
      <c r="F1364" s="21" t="str">
        <f t="shared" si="213"/>
        <v/>
      </c>
      <c r="G1364" s="21" t="str">
        <f t="shared" si="214"/>
        <v/>
      </c>
      <c r="H1364" s="21" t="str">
        <f t="shared" si="215"/>
        <v/>
      </c>
      <c r="I1364" s="25" t="str">
        <f t="shared" si="216"/>
        <v/>
      </c>
      <c r="J1364" s="25" t="str">
        <f t="shared" si="217"/>
        <v/>
      </c>
      <c r="K1364" s="21" t="str">
        <f t="shared" si="218"/>
        <v/>
      </c>
      <c r="L1364" s="36" t="str">
        <f t="shared" si="219"/>
        <v/>
      </c>
    </row>
    <row r="1365" spans="1:12" x14ac:dyDescent="0.3">
      <c r="A1365" s="21" t="str">
        <f t="shared" si="210"/>
        <v/>
      </c>
      <c r="B1365" s="21" t="str">
        <f t="shared" si="211"/>
        <v/>
      </c>
      <c r="C1365" s="35" t="str">
        <f t="shared" si="212"/>
        <v/>
      </c>
      <c r="D1365" s="21" t="str">
        <f>IF($A1365="","",IF(COUNTIF(KEVList,$A1365)&gt;0,"Y",IF(ISNUMBER(MATCH(UPPER(IFERROR(INDEX(ImpData,ROW()-1,MATCH(Map_KEV,ImpHdr,0))&amp;"","")),{"Y","YES","TRUE","1"},0)),"Y","N")))</f>
        <v/>
      </c>
      <c r="E1365" s="21" t="str">
        <f>IF($A1365="","",IF(ISNUMBER(MATCH(UPPER(IFERROR(INDEX(ImpData,ROW()-1,MATCH(Map_Expl,ImpHdr,0))&amp;"","")),{"Y","YES","TRUE","1"},0)),"Y","N"))</f>
        <v/>
      </c>
      <c r="F1365" s="21" t="str">
        <f t="shared" si="213"/>
        <v/>
      </c>
      <c r="G1365" s="21" t="str">
        <f t="shared" si="214"/>
        <v/>
      </c>
      <c r="H1365" s="21" t="str">
        <f t="shared" si="215"/>
        <v/>
      </c>
      <c r="I1365" s="25" t="str">
        <f t="shared" si="216"/>
        <v/>
      </c>
      <c r="J1365" s="25" t="str">
        <f t="shared" si="217"/>
        <v/>
      </c>
      <c r="K1365" s="21" t="str">
        <f t="shared" si="218"/>
        <v/>
      </c>
      <c r="L1365" s="36" t="str">
        <f t="shared" si="219"/>
        <v/>
      </c>
    </row>
    <row r="1366" spans="1:12" x14ac:dyDescent="0.3">
      <c r="A1366" s="21" t="str">
        <f t="shared" si="210"/>
        <v/>
      </c>
      <c r="B1366" s="21" t="str">
        <f t="shared" si="211"/>
        <v/>
      </c>
      <c r="C1366" s="35" t="str">
        <f t="shared" si="212"/>
        <v/>
      </c>
      <c r="D1366" s="21" t="str">
        <f>IF($A1366="","",IF(COUNTIF(KEVList,$A1366)&gt;0,"Y",IF(ISNUMBER(MATCH(UPPER(IFERROR(INDEX(ImpData,ROW()-1,MATCH(Map_KEV,ImpHdr,0))&amp;"","")),{"Y","YES","TRUE","1"},0)),"Y","N")))</f>
        <v/>
      </c>
      <c r="E1366" s="21" t="str">
        <f>IF($A1366="","",IF(ISNUMBER(MATCH(UPPER(IFERROR(INDEX(ImpData,ROW()-1,MATCH(Map_Expl,ImpHdr,0))&amp;"","")),{"Y","YES","TRUE","1"},0)),"Y","N"))</f>
        <v/>
      </c>
      <c r="F1366" s="21" t="str">
        <f t="shared" si="213"/>
        <v/>
      </c>
      <c r="G1366" s="21" t="str">
        <f t="shared" si="214"/>
        <v/>
      </c>
      <c r="H1366" s="21" t="str">
        <f t="shared" si="215"/>
        <v/>
      </c>
      <c r="I1366" s="25" t="str">
        <f t="shared" si="216"/>
        <v/>
      </c>
      <c r="J1366" s="25" t="str">
        <f t="shared" si="217"/>
        <v/>
      </c>
      <c r="K1366" s="21" t="str">
        <f t="shared" si="218"/>
        <v/>
      </c>
      <c r="L1366" s="36" t="str">
        <f t="shared" si="219"/>
        <v/>
      </c>
    </row>
    <row r="1367" spans="1:12" x14ac:dyDescent="0.3">
      <c r="A1367" s="21" t="str">
        <f t="shared" si="210"/>
        <v/>
      </c>
      <c r="B1367" s="21" t="str">
        <f t="shared" si="211"/>
        <v/>
      </c>
      <c r="C1367" s="35" t="str">
        <f t="shared" si="212"/>
        <v/>
      </c>
      <c r="D1367" s="21" t="str">
        <f>IF($A1367="","",IF(COUNTIF(KEVList,$A1367)&gt;0,"Y",IF(ISNUMBER(MATCH(UPPER(IFERROR(INDEX(ImpData,ROW()-1,MATCH(Map_KEV,ImpHdr,0))&amp;"","")),{"Y","YES","TRUE","1"},0)),"Y","N")))</f>
        <v/>
      </c>
      <c r="E1367" s="21" t="str">
        <f>IF($A1367="","",IF(ISNUMBER(MATCH(UPPER(IFERROR(INDEX(ImpData,ROW()-1,MATCH(Map_Expl,ImpHdr,0))&amp;"","")),{"Y","YES","TRUE","1"},0)),"Y","N"))</f>
        <v/>
      </c>
      <c r="F1367" s="21" t="str">
        <f t="shared" si="213"/>
        <v/>
      </c>
      <c r="G1367" s="21" t="str">
        <f t="shared" si="214"/>
        <v/>
      </c>
      <c r="H1367" s="21" t="str">
        <f t="shared" si="215"/>
        <v/>
      </c>
      <c r="I1367" s="25" t="str">
        <f t="shared" si="216"/>
        <v/>
      </c>
      <c r="J1367" s="25" t="str">
        <f t="shared" si="217"/>
        <v/>
      </c>
      <c r="K1367" s="21" t="str">
        <f t="shared" si="218"/>
        <v/>
      </c>
      <c r="L1367" s="36" t="str">
        <f t="shared" si="219"/>
        <v/>
      </c>
    </row>
    <row r="1368" spans="1:12" x14ac:dyDescent="0.3">
      <c r="A1368" s="21" t="str">
        <f t="shared" si="210"/>
        <v/>
      </c>
      <c r="B1368" s="21" t="str">
        <f t="shared" si="211"/>
        <v/>
      </c>
      <c r="C1368" s="35" t="str">
        <f t="shared" si="212"/>
        <v/>
      </c>
      <c r="D1368" s="21" t="str">
        <f>IF($A1368="","",IF(COUNTIF(KEVList,$A1368)&gt;0,"Y",IF(ISNUMBER(MATCH(UPPER(IFERROR(INDEX(ImpData,ROW()-1,MATCH(Map_KEV,ImpHdr,0))&amp;"","")),{"Y","YES","TRUE","1"},0)),"Y","N")))</f>
        <v/>
      </c>
      <c r="E1368" s="21" t="str">
        <f>IF($A1368="","",IF(ISNUMBER(MATCH(UPPER(IFERROR(INDEX(ImpData,ROW()-1,MATCH(Map_Expl,ImpHdr,0))&amp;"","")),{"Y","YES","TRUE","1"},0)),"Y","N"))</f>
        <v/>
      </c>
      <c r="F1368" s="21" t="str">
        <f t="shared" si="213"/>
        <v/>
      </c>
      <c r="G1368" s="21" t="str">
        <f t="shared" si="214"/>
        <v/>
      </c>
      <c r="H1368" s="21" t="str">
        <f t="shared" si="215"/>
        <v/>
      </c>
      <c r="I1368" s="25" t="str">
        <f t="shared" si="216"/>
        <v/>
      </c>
      <c r="J1368" s="25" t="str">
        <f t="shared" si="217"/>
        <v/>
      </c>
      <c r="K1368" s="21" t="str">
        <f t="shared" si="218"/>
        <v/>
      </c>
      <c r="L1368" s="36" t="str">
        <f t="shared" si="219"/>
        <v/>
      </c>
    </row>
    <row r="1369" spans="1:12" x14ac:dyDescent="0.3">
      <c r="A1369" s="21" t="str">
        <f t="shared" si="210"/>
        <v/>
      </c>
      <c r="B1369" s="21" t="str">
        <f t="shared" si="211"/>
        <v/>
      </c>
      <c r="C1369" s="35" t="str">
        <f t="shared" si="212"/>
        <v/>
      </c>
      <c r="D1369" s="21" t="str">
        <f>IF($A1369="","",IF(COUNTIF(KEVList,$A1369)&gt;0,"Y",IF(ISNUMBER(MATCH(UPPER(IFERROR(INDEX(ImpData,ROW()-1,MATCH(Map_KEV,ImpHdr,0))&amp;"","")),{"Y","YES","TRUE","1"},0)),"Y","N")))</f>
        <v/>
      </c>
      <c r="E1369" s="21" t="str">
        <f>IF($A1369="","",IF(ISNUMBER(MATCH(UPPER(IFERROR(INDEX(ImpData,ROW()-1,MATCH(Map_Expl,ImpHdr,0))&amp;"","")),{"Y","YES","TRUE","1"},0)),"Y","N"))</f>
        <v/>
      </c>
      <c r="F1369" s="21" t="str">
        <f t="shared" si="213"/>
        <v/>
      </c>
      <c r="G1369" s="21" t="str">
        <f t="shared" si="214"/>
        <v/>
      </c>
      <c r="H1369" s="21" t="str">
        <f t="shared" si="215"/>
        <v/>
      </c>
      <c r="I1369" s="25" t="str">
        <f t="shared" si="216"/>
        <v/>
      </c>
      <c r="J1369" s="25" t="str">
        <f t="shared" si="217"/>
        <v/>
      </c>
      <c r="K1369" s="21" t="str">
        <f t="shared" si="218"/>
        <v/>
      </c>
      <c r="L1369" s="36" t="str">
        <f t="shared" si="219"/>
        <v/>
      </c>
    </row>
    <row r="1370" spans="1:12" x14ac:dyDescent="0.3">
      <c r="A1370" s="21" t="str">
        <f t="shared" si="210"/>
        <v/>
      </c>
      <c r="B1370" s="21" t="str">
        <f t="shared" si="211"/>
        <v/>
      </c>
      <c r="C1370" s="35" t="str">
        <f t="shared" si="212"/>
        <v/>
      </c>
      <c r="D1370" s="21" t="str">
        <f>IF($A1370="","",IF(COUNTIF(KEVList,$A1370)&gt;0,"Y",IF(ISNUMBER(MATCH(UPPER(IFERROR(INDEX(ImpData,ROW()-1,MATCH(Map_KEV,ImpHdr,0))&amp;"","")),{"Y","YES","TRUE","1"},0)),"Y","N")))</f>
        <v/>
      </c>
      <c r="E1370" s="21" t="str">
        <f>IF($A1370="","",IF(ISNUMBER(MATCH(UPPER(IFERROR(INDEX(ImpData,ROW()-1,MATCH(Map_Expl,ImpHdr,0))&amp;"","")),{"Y","YES","TRUE","1"},0)),"Y","N"))</f>
        <v/>
      </c>
      <c r="F1370" s="21" t="str">
        <f t="shared" si="213"/>
        <v/>
      </c>
      <c r="G1370" s="21" t="str">
        <f t="shared" si="214"/>
        <v/>
      </c>
      <c r="H1370" s="21" t="str">
        <f t="shared" si="215"/>
        <v/>
      </c>
      <c r="I1370" s="25" t="str">
        <f t="shared" si="216"/>
        <v/>
      </c>
      <c r="J1370" s="25" t="str">
        <f t="shared" si="217"/>
        <v/>
      </c>
      <c r="K1370" s="21" t="str">
        <f t="shared" si="218"/>
        <v/>
      </c>
      <c r="L1370" s="36" t="str">
        <f t="shared" si="219"/>
        <v/>
      </c>
    </row>
    <row r="1371" spans="1:12" x14ac:dyDescent="0.3">
      <c r="A1371" s="21" t="str">
        <f t="shared" si="210"/>
        <v/>
      </c>
      <c r="B1371" s="21" t="str">
        <f t="shared" si="211"/>
        <v/>
      </c>
      <c r="C1371" s="35" t="str">
        <f t="shared" si="212"/>
        <v/>
      </c>
      <c r="D1371" s="21" t="str">
        <f>IF($A1371="","",IF(COUNTIF(KEVList,$A1371)&gt;0,"Y",IF(ISNUMBER(MATCH(UPPER(IFERROR(INDEX(ImpData,ROW()-1,MATCH(Map_KEV,ImpHdr,0))&amp;"","")),{"Y","YES","TRUE","1"},0)),"Y","N")))</f>
        <v/>
      </c>
      <c r="E1371" s="21" t="str">
        <f>IF($A1371="","",IF(ISNUMBER(MATCH(UPPER(IFERROR(INDEX(ImpData,ROW()-1,MATCH(Map_Expl,ImpHdr,0))&amp;"","")),{"Y","YES","TRUE","1"},0)),"Y","N"))</f>
        <v/>
      </c>
      <c r="F1371" s="21" t="str">
        <f t="shared" si="213"/>
        <v/>
      </c>
      <c r="G1371" s="21" t="str">
        <f t="shared" si="214"/>
        <v/>
      </c>
      <c r="H1371" s="21" t="str">
        <f t="shared" si="215"/>
        <v/>
      </c>
      <c r="I1371" s="25" t="str">
        <f t="shared" si="216"/>
        <v/>
      </c>
      <c r="J1371" s="25" t="str">
        <f t="shared" si="217"/>
        <v/>
      </c>
      <c r="K1371" s="21" t="str">
        <f t="shared" si="218"/>
        <v/>
      </c>
      <c r="L1371" s="36" t="str">
        <f t="shared" si="219"/>
        <v/>
      </c>
    </row>
    <row r="1372" spans="1:12" x14ac:dyDescent="0.3">
      <c r="A1372" s="21" t="str">
        <f t="shared" si="210"/>
        <v/>
      </c>
      <c r="B1372" s="21" t="str">
        <f t="shared" si="211"/>
        <v/>
      </c>
      <c r="C1372" s="35" t="str">
        <f t="shared" si="212"/>
        <v/>
      </c>
      <c r="D1372" s="21" t="str">
        <f>IF($A1372="","",IF(COUNTIF(KEVList,$A1372)&gt;0,"Y",IF(ISNUMBER(MATCH(UPPER(IFERROR(INDEX(ImpData,ROW()-1,MATCH(Map_KEV,ImpHdr,0))&amp;"","")),{"Y","YES","TRUE","1"},0)),"Y","N")))</f>
        <v/>
      </c>
      <c r="E1372" s="21" t="str">
        <f>IF($A1372="","",IF(ISNUMBER(MATCH(UPPER(IFERROR(INDEX(ImpData,ROW()-1,MATCH(Map_Expl,ImpHdr,0))&amp;"","")),{"Y","YES","TRUE","1"},0)),"Y","N"))</f>
        <v/>
      </c>
      <c r="F1372" s="21" t="str">
        <f t="shared" si="213"/>
        <v/>
      </c>
      <c r="G1372" s="21" t="str">
        <f t="shared" si="214"/>
        <v/>
      </c>
      <c r="H1372" s="21" t="str">
        <f t="shared" si="215"/>
        <v/>
      </c>
      <c r="I1372" s="25" t="str">
        <f t="shared" si="216"/>
        <v/>
      </c>
      <c r="J1372" s="25" t="str">
        <f t="shared" si="217"/>
        <v/>
      </c>
      <c r="K1372" s="21" t="str">
        <f t="shared" si="218"/>
        <v/>
      </c>
      <c r="L1372" s="36" t="str">
        <f t="shared" si="219"/>
        <v/>
      </c>
    </row>
    <row r="1373" spans="1:12" x14ac:dyDescent="0.3">
      <c r="A1373" s="21" t="str">
        <f t="shared" si="210"/>
        <v/>
      </c>
      <c r="B1373" s="21" t="str">
        <f t="shared" si="211"/>
        <v/>
      </c>
      <c r="C1373" s="35" t="str">
        <f t="shared" si="212"/>
        <v/>
      </c>
      <c r="D1373" s="21" t="str">
        <f>IF($A1373="","",IF(COUNTIF(KEVList,$A1373)&gt;0,"Y",IF(ISNUMBER(MATCH(UPPER(IFERROR(INDEX(ImpData,ROW()-1,MATCH(Map_KEV,ImpHdr,0))&amp;"","")),{"Y","YES","TRUE","1"},0)),"Y","N")))</f>
        <v/>
      </c>
      <c r="E1373" s="21" t="str">
        <f>IF($A1373="","",IF(ISNUMBER(MATCH(UPPER(IFERROR(INDEX(ImpData,ROW()-1,MATCH(Map_Expl,ImpHdr,0))&amp;"","")),{"Y","YES","TRUE","1"},0)),"Y","N"))</f>
        <v/>
      </c>
      <c r="F1373" s="21" t="str">
        <f t="shared" si="213"/>
        <v/>
      </c>
      <c r="G1373" s="21" t="str">
        <f t="shared" si="214"/>
        <v/>
      </c>
      <c r="H1373" s="21" t="str">
        <f t="shared" si="215"/>
        <v/>
      </c>
      <c r="I1373" s="25" t="str">
        <f t="shared" si="216"/>
        <v/>
      </c>
      <c r="J1373" s="25" t="str">
        <f t="shared" si="217"/>
        <v/>
      </c>
      <c r="K1373" s="21" t="str">
        <f t="shared" si="218"/>
        <v/>
      </c>
      <c r="L1373" s="36" t="str">
        <f t="shared" si="219"/>
        <v/>
      </c>
    </row>
    <row r="1374" spans="1:12" x14ac:dyDescent="0.3">
      <c r="A1374" s="21" t="str">
        <f t="shared" si="210"/>
        <v/>
      </c>
      <c r="B1374" s="21" t="str">
        <f t="shared" si="211"/>
        <v/>
      </c>
      <c r="C1374" s="35" t="str">
        <f t="shared" si="212"/>
        <v/>
      </c>
      <c r="D1374" s="21" t="str">
        <f>IF($A1374="","",IF(COUNTIF(KEVList,$A1374)&gt;0,"Y",IF(ISNUMBER(MATCH(UPPER(IFERROR(INDEX(ImpData,ROW()-1,MATCH(Map_KEV,ImpHdr,0))&amp;"","")),{"Y","YES","TRUE","1"},0)),"Y","N")))</f>
        <v/>
      </c>
      <c r="E1374" s="21" t="str">
        <f>IF($A1374="","",IF(ISNUMBER(MATCH(UPPER(IFERROR(INDEX(ImpData,ROW()-1,MATCH(Map_Expl,ImpHdr,0))&amp;"","")),{"Y","YES","TRUE","1"},0)),"Y","N"))</f>
        <v/>
      </c>
      <c r="F1374" s="21" t="str">
        <f t="shared" si="213"/>
        <v/>
      </c>
      <c r="G1374" s="21" t="str">
        <f t="shared" si="214"/>
        <v/>
      </c>
      <c r="H1374" s="21" t="str">
        <f t="shared" si="215"/>
        <v/>
      </c>
      <c r="I1374" s="25" t="str">
        <f t="shared" si="216"/>
        <v/>
      </c>
      <c r="J1374" s="25" t="str">
        <f t="shared" si="217"/>
        <v/>
      </c>
      <c r="K1374" s="21" t="str">
        <f t="shared" si="218"/>
        <v/>
      </c>
      <c r="L1374" s="36" t="str">
        <f t="shared" si="219"/>
        <v/>
      </c>
    </row>
    <row r="1375" spans="1:12" x14ac:dyDescent="0.3">
      <c r="A1375" s="21" t="str">
        <f t="shared" si="210"/>
        <v/>
      </c>
      <c r="B1375" s="21" t="str">
        <f t="shared" si="211"/>
        <v/>
      </c>
      <c r="C1375" s="35" t="str">
        <f t="shared" si="212"/>
        <v/>
      </c>
      <c r="D1375" s="21" t="str">
        <f>IF($A1375="","",IF(COUNTIF(KEVList,$A1375)&gt;0,"Y",IF(ISNUMBER(MATCH(UPPER(IFERROR(INDEX(ImpData,ROW()-1,MATCH(Map_KEV,ImpHdr,0))&amp;"","")),{"Y","YES","TRUE","1"},0)),"Y","N")))</f>
        <v/>
      </c>
      <c r="E1375" s="21" t="str">
        <f>IF($A1375="","",IF(ISNUMBER(MATCH(UPPER(IFERROR(INDEX(ImpData,ROW()-1,MATCH(Map_Expl,ImpHdr,0))&amp;"","")),{"Y","YES","TRUE","1"},0)),"Y","N"))</f>
        <v/>
      </c>
      <c r="F1375" s="21" t="str">
        <f t="shared" si="213"/>
        <v/>
      </c>
      <c r="G1375" s="21" t="str">
        <f t="shared" si="214"/>
        <v/>
      </c>
      <c r="H1375" s="21" t="str">
        <f t="shared" si="215"/>
        <v/>
      </c>
      <c r="I1375" s="25" t="str">
        <f t="shared" si="216"/>
        <v/>
      </c>
      <c r="J1375" s="25" t="str">
        <f t="shared" si="217"/>
        <v/>
      </c>
      <c r="K1375" s="21" t="str">
        <f t="shared" si="218"/>
        <v/>
      </c>
      <c r="L1375" s="36" t="str">
        <f t="shared" si="219"/>
        <v/>
      </c>
    </row>
    <row r="1376" spans="1:12" x14ac:dyDescent="0.3">
      <c r="A1376" s="21" t="str">
        <f t="shared" si="210"/>
        <v/>
      </c>
      <c r="B1376" s="21" t="str">
        <f t="shared" si="211"/>
        <v/>
      </c>
      <c r="C1376" s="35" t="str">
        <f t="shared" si="212"/>
        <v/>
      </c>
      <c r="D1376" s="21" t="str">
        <f>IF($A1376="","",IF(COUNTIF(KEVList,$A1376)&gt;0,"Y",IF(ISNUMBER(MATCH(UPPER(IFERROR(INDEX(ImpData,ROW()-1,MATCH(Map_KEV,ImpHdr,0))&amp;"","")),{"Y","YES","TRUE","1"},0)),"Y","N")))</f>
        <v/>
      </c>
      <c r="E1376" s="21" t="str">
        <f>IF($A1376="","",IF(ISNUMBER(MATCH(UPPER(IFERROR(INDEX(ImpData,ROW()-1,MATCH(Map_Expl,ImpHdr,0))&amp;"","")),{"Y","YES","TRUE","1"},0)),"Y","N"))</f>
        <v/>
      </c>
      <c r="F1376" s="21" t="str">
        <f t="shared" si="213"/>
        <v/>
      </c>
      <c r="G1376" s="21" t="str">
        <f t="shared" si="214"/>
        <v/>
      </c>
      <c r="H1376" s="21" t="str">
        <f t="shared" si="215"/>
        <v/>
      </c>
      <c r="I1376" s="25" t="str">
        <f t="shared" si="216"/>
        <v/>
      </c>
      <c r="J1376" s="25" t="str">
        <f t="shared" si="217"/>
        <v/>
      </c>
      <c r="K1376" s="21" t="str">
        <f t="shared" si="218"/>
        <v/>
      </c>
      <c r="L1376" s="36" t="str">
        <f t="shared" si="219"/>
        <v/>
      </c>
    </row>
    <row r="1377" spans="1:12" x14ac:dyDescent="0.3">
      <c r="A1377" s="21" t="str">
        <f t="shared" si="210"/>
        <v/>
      </c>
      <c r="B1377" s="21" t="str">
        <f t="shared" si="211"/>
        <v/>
      </c>
      <c r="C1377" s="35" t="str">
        <f t="shared" si="212"/>
        <v/>
      </c>
      <c r="D1377" s="21" t="str">
        <f>IF($A1377="","",IF(COUNTIF(KEVList,$A1377)&gt;0,"Y",IF(ISNUMBER(MATCH(UPPER(IFERROR(INDEX(ImpData,ROW()-1,MATCH(Map_KEV,ImpHdr,0))&amp;"","")),{"Y","YES","TRUE","1"},0)),"Y","N")))</f>
        <v/>
      </c>
      <c r="E1377" s="21" t="str">
        <f>IF($A1377="","",IF(ISNUMBER(MATCH(UPPER(IFERROR(INDEX(ImpData,ROW()-1,MATCH(Map_Expl,ImpHdr,0))&amp;"","")),{"Y","YES","TRUE","1"},0)),"Y","N"))</f>
        <v/>
      </c>
      <c r="F1377" s="21" t="str">
        <f t="shared" si="213"/>
        <v/>
      </c>
      <c r="G1377" s="21" t="str">
        <f t="shared" si="214"/>
        <v/>
      </c>
      <c r="H1377" s="21" t="str">
        <f t="shared" si="215"/>
        <v/>
      </c>
      <c r="I1377" s="25" t="str">
        <f t="shared" si="216"/>
        <v/>
      </c>
      <c r="J1377" s="25" t="str">
        <f t="shared" si="217"/>
        <v/>
      </c>
      <c r="K1377" s="21" t="str">
        <f t="shared" si="218"/>
        <v/>
      </c>
      <c r="L1377" s="36" t="str">
        <f t="shared" si="219"/>
        <v/>
      </c>
    </row>
    <row r="1378" spans="1:12" x14ac:dyDescent="0.3">
      <c r="A1378" s="21" t="str">
        <f t="shared" si="210"/>
        <v/>
      </c>
      <c r="B1378" s="21" t="str">
        <f t="shared" si="211"/>
        <v/>
      </c>
      <c r="C1378" s="35" t="str">
        <f t="shared" si="212"/>
        <v/>
      </c>
      <c r="D1378" s="21" t="str">
        <f>IF($A1378="","",IF(COUNTIF(KEVList,$A1378)&gt;0,"Y",IF(ISNUMBER(MATCH(UPPER(IFERROR(INDEX(ImpData,ROW()-1,MATCH(Map_KEV,ImpHdr,0))&amp;"","")),{"Y","YES","TRUE","1"},0)),"Y","N")))</f>
        <v/>
      </c>
      <c r="E1378" s="21" t="str">
        <f>IF($A1378="","",IF(ISNUMBER(MATCH(UPPER(IFERROR(INDEX(ImpData,ROW()-1,MATCH(Map_Expl,ImpHdr,0))&amp;"","")),{"Y","YES","TRUE","1"},0)),"Y","N"))</f>
        <v/>
      </c>
      <c r="F1378" s="21" t="str">
        <f t="shared" si="213"/>
        <v/>
      </c>
      <c r="G1378" s="21" t="str">
        <f t="shared" si="214"/>
        <v/>
      </c>
      <c r="H1378" s="21" t="str">
        <f t="shared" si="215"/>
        <v/>
      </c>
      <c r="I1378" s="25" t="str">
        <f t="shared" si="216"/>
        <v/>
      </c>
      <c r="J1378" s="25" t="str">
        <f t="shared" si="217"/>
        <v/>
      </c>
      <c r="K1378" s="21" t="str">
        <f t="shared" si="218"/>
        <v/>
      </c>
      <c r="L1378" s="36" t="str">
        <f t="shared" si="219"/>
        <v/>
      </c>
    </row>
    <row r="1379" spans="1:12" x14ac:dyDescent="0.3">
      <c r="A1379" s="21" t="str">
        <f t="shared" si="210"/>
        <v/>
      </c>
      <c r="B1379" s="21" t="str">
        <f t="shared" si="211"/>
        <v/>
      </c>
      <c r="C1379" s="35" t="str">
        <f t="shared" si="212"/>
        <v/>
      </c>
      <c r="D1379" s="21" t="str">
        <f>IF($A1379="","",IF(COUNTIF(KEVList,$A1379)&gt;0,"Y",IF(ISNUMBER(MATCH(UPPER(IFERROR(INDEX(ImpData,ROW()-1,MATCH(Map_KEV,ImpHdr,0))&amp;"","")),{"Y","YES","TRUE","1"},0)),"Y","N")))</f>
        <v/>
      </c>
      <c r="E1379" s="21" t="str">
        <f>IF($A1379="","",IF(ISNUMBER(MATCH(UPPER(IFERROR(INDEX(ImpData,ROW()-1,MATCH(Map_Expl,ImpHdr,0))&amp;"","")),{"Y","YES","TRUE","1"},0)),"Y","N"))</f>
        <v/>
      </c>
      <c r="F1379" s="21" t="str">
        <f t="shared" si="213"/>
        <v/>
      </c>
      <c r="G1379" s="21" t="str">
        <f t="shared" si="214"/>
        <v/>
      </c>
      <c r="H1379" s="21" t="str">
        <f t="shared" si="215"/>
        <v/>
      </c>
      <c r="I1379" s="25" t="str">
        <f t="shared" si="216"/>
        <v/>
      </c>
      <c r="J1379" s="25" t="str">
        <f t="shared" si="217"/>
        <v/>
      </c>
      <c r="K1379" s="21" t="str">
        <f t="shared" si="218"/>
        <v/>
      </c>
      <c r="L1379" s="36" t="str">
        <f t="shared" si="219"/>
        <v/>
      </c>
    </row>
    <row r="1380" spans="1:12" x14ac:dyDescent="0.3">
      <c r="A1380" s="21" t="str">
        <f t="shared" si="210"/>
        <v/>
      </c>
      <c r="B1380" s="21" t="str">
        <f t="shared" si="211"/>
        <v/>
      </c>
      <c r="C1380" s="35" t="str">
        <f t="shared" si="212"/>
        <v/>
      </c>
      <c r="D1380" s="21" t="str">
        <f>IF($A1380="","",IF(COUNTIF(KEVList,$A1380)&gt;0,"Y",IF(ISNUMBER(MATCH(UPPER(IFERROR(INDEX(ImpData,ROW()-1,MATCH(Map_KEV,ImpHdr,0))&amp;"","")),{"Y","YES","TRUE","1"},0)),"Y","N")))</f>
        <v/>
      </c>
      <c r="E1380" s="21" t="str">
        <f>IF($A1380="","",IF(ISNUMBER(MATCH(UPPER(IFERROR(INDEX(ImpData,ROW()-1,MATCH(Map_Expl,ImpHdr,0))&amp;"","")),{"Y","YES","TRUE","1"},0)),"Y","N"))</f>
        <v/>
      </c>
      <c r="F1380" s="21" t="str">
        <f t="shared" si="213"/>
        <v/>
      </c>
      <c r="G1380" s="21" t="str">
        <f t="shared" si="214"/>
        <v/>
      </c>
      <c r="H1380" s="21" t="str">
        <f t="shared" si="215"/>
        <v/>
      </c>
      <c r="I1380" s="25" t="str">
        <f t="shared" si="216"/>
        <v/>
      </c>
      <c r="J1380" s="25" t="str">
        <f t="shared" si="217"/>
        <v/>
      </c>
      <c r="K1380" s="21" t="str">
        <f t="shared" si="218"/>
        <v/>
      </c>
      <c r="L1380" s="36" t="str">
        <f t="shared" si="219"/>
        <v/>
      </c>
    </row>
    <row r="1381" spans="1:12" x14ac:dyDescent="0.3">
      <c r="A1381" s="21" t="str">
        <f t="shared" si="210"/>
        <v/>
      </c>
      <c r="B1381" s="21" t="str">
        <f t="shared" si="211"/>
        <v/>
      </c>
      <c r="C1381" s="35" t="str">
        <f t="shared" si="212"/>
        <v/>
      </c>
      <c r="D1381" s="21" t="str">
        <f>IF($A1381="","",IF(COUNTIF(KEVList,$A1381)&gt;0,"Y",IF(ISNUMBER(MATCH(UPPER(IFERROR(INDEX(ImpData,ROW()-1,MATCH(Map_KEV,ImpHdr,0))&amp;"","")),{"Y","YES","TRUE","1"},0)),"Y","N")))</f>
        <v/>
      </c>
      <c r="E1381" s="21" t="str">
        <f>IF($A1381="","",IF(ISNUMBER(MATCH(UPPER(IFERROR(INDEX(ImpData,ROW()-1,MATCH(Map_Expl,ImpHdr,0))&amp;"","")),{"Y","YES","TRUE","1"},0)),"Y","N"))</f>
        <v/>
      </c>
      <c r="F1381" s="21" t="str">
        <f t="shared" si="213"/>
        <v/>
      </c>
      <c r="G1381" s="21" t="str">
        <f t="shared" si="214"/>
        <v/>
      </c>
      <c r="H1381" s="21" t="str">
        <f t="shared" si="215"/>
        <v/>
      </c>
      <c r="I1381" s="25" t="str">
        <f t="shared" si="216"/>
        <v/>
      </c>
      <c r="J1381" s="25" t="str">
        <f t="shared" si="217"/>
        <v/>
      </c>
      <c r="K1381" s="21" t="str">
        <f t="shared" si="218"/>
        <v/>
      </c>
      <c r="L1381" s="36" t="str">
        <f t="shared" si="219"/>
        <v/>
      </c>
    </row>
    <row r="1382" spans="1:12" x14ac:dyDescent="0.3">
      <c r="A1382" s="21" t="str">
        <f t="shared" si="210"/>
        <v/>
      </c>
      <c r="B1382" s="21" t="str">
        <f t="shared" si="211"/>
        <v/>
      </c>
      <c r="C1382" s="35" t="str">
        <f t="shared" si="212"/>
        <v/>
      </c>
      <c r="D1382" s="21" t="str">
        <f>IF($A1382="","",IF(COUNTIF(KEVList,$A1382)&gt;0,"Y",IF(ISNUMBER(MATCH(UPPER(IFERROR(INDEX(ImpData,ROW()-1,MATCH(Map_KEV,ImpHdr,0))&amp;"","")),{"Y","YES","TRUE","1"},0)),"Y","N")))</f>
        <v/>
      </c>
      <c r="E1382" s="21" t="str">
        <f>IF($A1382="","",IF(ISNUMBER(MATCH(UPPER(IFERROR(INDEX(ImpData,ROW()-1,MATCH(Map_Expl,ImpHdr,0))&amp;"","")),{"Y","YES","TRUE","1"},0)),"Y","N"))</f>
        <v/>
      </c>
      <c r="F1382" s="21" t="str">
        <f t="shared" si="213"/>
        <v/>
      </c>
      <c r="G1382" s="21" t="str">
        <f t="shared" si="214"/>
        <v/>
      </c>
      <c r="H1382" s="21" t="str">
        <f t="shared" si="215"/>
        <v/>
      </c>
      <c r="I1382" s="25" t="str">
        <f t="shared" si="216"/>
        <v/>
      </c>
      <c r="J1382" s="25" t="str">
        <f t="shared" si="217"/>
        <v/>
      </c>
      <c r="K1382" s="21" t="str">
        <f t="shared" si="218"/>
        <v/>
      </c>
      <c r="L1382" s="36" t="str">
        <f t="shared" si="219"/>
        <v/>
      </c>
    </row>
    <row r="1383" spans="1:12" x14ac:dyDescent="0.3">
      <c r="A1383" s="21" t="str">
        <f t="shared" si="210"/>
        <v/>
      </c>
      <c r="B1383" s="21" t="str">
        <f t="shared" si="211"/>
        <v/>
      </c>
      <c r="C1383" s="35" t="str">
        <f t="shared" si="212"/>
        <v/>
      </c>
      <c r="D1383" s="21" t="str">
        <f>IF($A1383="","",IF(COUNTIF(KEVList,$A1383)&gt;0,"Y",IF(ISNUMBER(MATCH(UPPER(IFERROR(INDEX(ImpData,ROW()-1,MATCH(Map_KEV,ImpHdr,0))&amp;"","")),{"Y","YES","TRUE","1"},0)),"Y","N")))</f>
        <v/>
      </c>
      <c r="E1383" s="21" t="str">
        <f>IF($A1383="","",IF(ISNUMBER(MATCH(UPPER(IFERROR(INDEX(ImpData,ROW()-1,MATCH(Map_Expl,ImpHdr,0))&amp;"","")),{"Y","YES","TRUE","1"},0)),"Y","N"))</f>
        <v/>
      </c>
      <c r="F1383" s="21" t="str">
        <f t="shared" si="213"/>
        <v/>
      </c>
      <c r="G1383" s="21" t="str">
        <f t="shared" si="214"/>
        <v/>
      </c>
      <c r="H1383" s="21" t="str">
        <f t="shared" si="215"/>
        <v/>
      </c>
      <c r="I1383" s="25" t="str">
        <f t="shared" si="216"/>
        <v/>
      </c>
      <c r="J1383" s="25" t="str">
        <f t="shared" si="217"/>
        <v/>
      </c>
      <c r="K1383" s="21" t="str">
        <f t="shared" si="218"/>
        <v/>
      </c>
      <c r="L1383" s="36" t="str">
        <f t="shared" si="219"/>
        <v/>
      </c>
    </row>
    <row r="1384" spans="1:12" x14ac:dyDescent="0.3">
      <c r="A1384" s="21" t="str">
        <f t="shared" si="210"/>
        <v/>
      </c>
      <c r="B1384" s="21" t="str">
        <f t="shared" si="211"/>
        <v/>
      </c>
      <c r="C1384" s="35" t="str">
        <f t="shared" si="212"/>
        <v/>
      </c>
      <c r="D1384" s="21" t="str">
        <f>IF($A1384="","",IF(COUNTIF(KEVList,$A1384)&gt;0,"Y",IF(ISNUMBER(MATCH(UPPER(IFERROR(INDEX(ImpData,ROW()-1,MATCH(Map_KEV,ImpHdr,0))&amp;"","")),{"Y","YES","TRUE","1"},0)),"Y","N")))</f>
        <v/>
      </c>
      <c r="E1384" s="21" t="str">
        <f>IF($A1384="","",IF(ISNUMBER(MATCH(UPPER(IFERROR(INDEX(ImpData,ROW()-1,MATCH(Map_Expl,ImpHdr,0))&amp;"","")),{"Y","YES","TRUE","1"},0)),"Y","N"))</f>
        <v/>
      </c>
      <c r="F1384" s="21" t="str">
        <f t="shared" si="213"/>
        <v/>
      </c>
      <c r="G1384" s="21" t="str">
        <f t="shared" si="214"/>
        <v/>
      </c>
      <c r="H1384" s="21" t="str">
        <f t="shared" si="215"/>
        <v/>
      </c>
      <c r="I1384" s="25" t="str">
        <f t="shared" si="216"/>
        <v/>
      </c>
      <c r="J1384" s="25" t="str">
        <f t="shared" si="217"/>
        <v/>
      </c>
      <c r="K1384" s="21" t="str">
        <f t="shared" si="218"/>
        <v/>
      </c>
      <c r="L1384" s="36" t="str">
        <f t="shared" si="219"/>
        <v/>
      </c>
    </row>
    <row r="1385" spans="1:12" x14ac:dyDescent="0.3">
      <c r="A1385" s="21" t="str">
        <f t="shared" si="210"/>
        <v/>
      </c>
      <c r="B1385" s="21" t="str">
        <f t="shared" si="211"/>
        <v/>
      </c>
      <c r="C1385" s="35" t="str">
        <f t="shared" si="212"/>
        <v/>
      </c>
      <c r="D1385" s="21" t="str">
        <f>IF($A1385="","",IF(COUNTIF(KEVList,$A1385)&gt;0,"Y",IF(ISNUMBER(MATCH(UPPER(IFERROR(INDEX(ImpData,ROW()-1,MATCH(Map_KEV,ImpHdr,0))&amp;"","")),{"Y","YES","TRUE","1"},0)),"Y","N")))</f>
        <v/>
      </c>
      <c r="E1385" s="21" t="str">
        <f>IF($A1385="","",IF(ISNUMBER(MATCH(UPPER(IFERROR(INDEX(ImpData,ROW()-1,MATCH(Map_Expl,ImpHdr,0))&amp;"","")),{"Y","YES","TRUE","1"},0)),"Y","N"))</f>
        <v/>
      </c>
      <c r="F1385" s="21" t="str">
        <f t="shared" si="213"/>
        <v/>
      </c>
      <c r="G1385" s="21" t="str">
        <f t="shared" si="214"/>
        <v/>
      </c>
      <c r="H1385" s="21" t="str">
        <f t="shared" si="215"/>
        <v/>
      </c>
      <c r="I1385" s="25" t="str">
        <f t="shared" si="216"/>
        <v/>
      </c>
      <c r="J1385" s="25" t="str">
        <f t="shared" si="217"/>
        <v/>
      </c>
      <c r="K1385" s="21" t="str">
        <f t="shared" si="218"/>
        <v/>
      </c>
      <c r="L1385" s="36" t="str">
        <f t="shared" si="219"/>
        <v/>
      </c>
    </row>
    <row r="1386" spans="1:12" x14ac:dyDescent="0.3">
      <c r="A1386" s="21" t="str">
        <f t="shared" si="210"/>
        <v/>
      </c>
      <c r="B1386" s="21" t="str">
        <f t="shared" si="211"/>
        <v/>
      </c>
      <c r="C1386" s="35" t="str">
        <f t="shared" si="212"/>
        <v/>
      </c>
      <c r="D1386" s="21" t="str">
        <f>IF($A1386="","",IF(COUNTIF(KEVList,$A1386)&gt;0,"Y",IF(ISNUMBER(MATCH(UPPER(IFERROR(INDEX(ImpData,ROW()-1,MATCH(Map_KEV,ImpHdr,0))&amp;"","")),{"Y","YES","TRUE","1"},0)),"Y","N")))</f>
        <v/>
      </c>
      <c r="E1386" s="21" t="str">
        <f>IF($A1386="","",IF(ISNUMBER(MATCH(UPPER(IFERROR(INDEX(ImpData,ROW()-1,MATCH(Map_Expl,ImpHdr,0))&amp;"","")),{"Y","YES","TRUE","1"},0)),"Y","N"))</f>
        <v/>
      </c>
      <c r="F1386" s="21" t="str">
        <f t="shared" si="213"/>
        <v/>
      </c>
      <c r="G1386" s="21" t="str">
        <f t="shared" si="214"/>
        <v/>
      </c>
      <c r="H1386" s="21" t="str">
        <f t="shared" si="215"/>
        <v/>
      </c>
      <c r="I1386" s="25" t="str">
        <f t="shared" si="216"/>
        <v/>
      </c>
      <c r="J1386" s="25" t="str">
        <f t="shared" si="217"/>
        <v/>
      </c>
      <c r="K1386" s="21" t="str">
        <f t="shared" si="218"/>
        <v/>
      </c>
      <c r="L1386" s="36" t="str">
        <f t="shared" si="219"/>
        <v/>
      </c>
    </row>
    <row r="1387" spans="1:12" x14ac:dyDescent="0.3">
      <c r="A1387" s="21" t="str">
        <f t="shared" si="210"/>
        <v/>
      </c>
      <c r="B1387" s="21" t="str">
        <f t="shared" si="211"/>
        <v/>
      </c>
      <c r="C1387" s="35" t="str">
        <f t="shared" si="212"/>
        <v/>
      </c>
      <c r="D1387" s="21" t="str">
        <f>IF($A1387="","",IF(COUNTIF(KEVList,$A1387)&gt;0,"Y",IF(ISNUMBER(MATCH(UPPER(IFERROR(INDEX(ImpData,ROW()-1,MATCH(Map_KEV,ImpHdr,0))&amp;"","")),{"Y","YES","TRUE","1"},0)),"Y","N")))</f>
        <v/>
      </c>
      <c r="E1387" s="21" t="str">
        <f>IF($A1387="","",IF(ISNUMBER(MATCH(UPPER(IFERROR(INDEX(ImpData,ROW()-1,MATCH(Map_Expl,ImpHdr,0))&amp;"","")),{"Y","YES","TRUE","1"},0)),"Y","N"))</f>
        <v/>
      </c>
      <c r="F1387" s="21" t="str">
        <f t="shared" si="213"/>
        <v/>
      </c>
      <c r="G1387" s="21" t="str">
        <f t="shared" si="214"/>
        <v/>
      </c>
      <c r="H1387" s="21" t="str">
        <f t="shared" si="215"/>
        <v/>
      </c>
      <c r="I1387" s="25" t="str">
        <f t="shared" si="216"/>
        <v/>
      </c>
      <c r="J1387" s="25" t="str">
        <f t="shared" si="217"/>
        <v/>
      </c>
      <c r="K1387" s="21" t="str">
        <f t="shared" si="218"/>
        <v/>
      </c>
      <c r="L1387" s="36" t="str">
        <f t="shared" si="219"/>
        <v/>
      </c>
    </row>
    <row r="1388" spans="1:12" x14ac:dyDescent="0.3">
      <c r="A1388" s="21" t="str">
        <f t="shared" si="210"/>
        <v/>
      </c>
      <c r="B1388" s="21" t="str">
        <f t="shared" si="211"/>
        <v/>
      </c>
      <c r="C1388" s="35" t="str">
        <f t="shared" si="212"/>
        <v/>
      </c>
      <c r="D1388" s="21" t="str">
        <f>IF($A1388="","",IF(COUNTIF(KEVList,$A1388)&gt;0,"Y",IF(ISNUMBER(MATCH(UPPER(IFERROR(INDEX(ImpData,ROW()-1,MATCH(Map_KEV,ImpHdr,0))&amp;"","")),{"Y","YES","TRUE","1"},0)),"Y","N")))</f>
        <v/>
      </c>
      <c r="E1388" s="21" t="str">
        <f>IF($A1388="","",IF(ISNUMBER(MATCH(UPPER(IFERROR(INDEX(ImpData,ROW()-1,MATCH(Map_Expl,ImpHdr,0))&amp;"","")),{"Y","YES","TRUE","1"},0)),"Y","N"))</f>
        <v/>
      </c>
      <c r="F1388" s="21" t="str">
        <f t="shared" si="213"/>
        <v/>
      </c>
      <c r="G1388" s="21" t="str">
        <f t="shared" si="214"/>
        <v/>
      </c>
      <c r="H1388" s="21" t="str">
        <f t="shared" si="215"/>
        <v/>
      </c>
      <c r="I1388" s="25" t="str">
        <f t="shared" si="216"/>
        <v/>
      </c>
      <c r="J1388" s="25" t="str">
        <f t="shared" si="217"/>
        <v/>
      </c>
      <c r="K1388" s="21" t="str">
        <f t="shared" si="218"/>
        <v/>
      </c>
      <c r="L1388" s="36" t="str">
        <f t="shared" si="219"/>
        <v/>
      </c>
    </row>
    <row r="1389" spans="1:12" x14ac:dyDescent="0.3">
      <c r="A1389" s="21" t="str">
        <f t="shared" si="210"/>
        <v/>
      </c>
      <c r="B1389" s="21" t="str">
        <f t="shared" si="211"/>
        <v/>
      </c>
      <c r="C1389" s="35" t="str">
        <f t="shared" si="212"/>
        <v/>
      </c>
      <c r="D1389" s="21" t="str">
        <f>IF($A1389="","",IF(COUNTIF(KEVList,$A1389)&gt;0,"Y",IF(ISNUMBER(MATCH(UPPER(IFERROR(INDEX(ImpData,ROW()-1,MATCH(Map_KEV,ImpHdr,0))&amp;"","")),{"Y","YES","TRUE","1"},0)),"Y","N")))</f>
        <v/>
      </c>
      <c r="E1389" s="21" t="str">
        <f>IF($A1389="","",IF(ISNUMBER(MATCH(UPPER(IFERROR(INDEX(ImpData,ROW()-1,MATCH(Map_Expl,ImpHdr,0))&amp;"","")),{"Y","YES","TRUE","1"},0)),"Y","N"))</f>
        <v/>
      </c>
      <c r="F1389" s="21" t="str">
        <f t="shared" si="213"/>
        <v/>
      </c>
      <c r="G1389" s="21" t="str">
        <f t="shared" si="214"/>
        <v/>
      </c>
      <c r="H1389" s="21" t="str">
        <f t="shared" si="215"/>
        <v/>
      </c>
      <c r="I1389" s="25" t="str">
        <f t="shared" si="216"/>
        <v/>
      </c>
      <c r="J1389" s="25" t="str">
        <f t="shared" si="217"/>
        <v/>
      </c>
      <c r="K1389" s="21" t="str">
        <f t="shared" si="218"/>
        <v/>
      </c>
      <c r="L1389" s="36" t="str">
        <f t="shared" si="219"/>
        <v/>
      </c>
    </row>
    <row r="1390" spans="1:12" x14ac:dyDescent="0.3">
      <c r="A1390" s="21" t="str">
        <f t="shared" si="210"/>
        <v/>
      </c>
      <c r="B1390" s="21" t="str">
        <f t="shared" si="211"/>
        <v/>
      </c>
      <c r="C1390" s="35" t="str">
        <f t="shared" si="212"/>
        <v/>
      </c>
      <c r="D1390" s="21" t="str">
        <f>IF($A1390="","",IF(COUNTIF(KEVList,$A1390)&gt;0,"Y",IF(ISNUMBER(MATCH(UPPER(IFERROR(INDEX(ImpData,ROW()-1,MATCH(Map_KEV,ImpHdr,0))&amp;"","")),{"Y","YES","TRUE","1"},0)),"Y","N")))</f>
        <v/>
      </c>
      <c r="E1390" s="21" t="str">
        <f>IF($A1390="","",IF(ISNUMBER(MATCH(UPPER(IFERROR(INDEX(ImpData,ROW()-1,MATCH(Map_Expl,ImpHdr,0))&amp;"","")),{"Y","YES","TRUE","1"},0)),"Y","N"))</f>
        <v/>
      </c>
      <c r="F1390" s="21" t="str">
        <f t="shared" si="213"/>
        <v/>
      </c>
      <c r="G1390" s="21" t="str">
        <f t="shared" si="214"/>
        <v/>
      </c>
      <c r="H1390" s="21" t="str">
        <f t="shared" si="215"/>
        <v/>
      </c>
      <c r="I1390" s="25" t="str">
        <f t="shared" si="216"/>
        <v/>
      </c>
      <c r="J1390" s="25" t="str">
        <f t="shared" si="217"/>
        <v/>
      </c>
      <c r="K1390" s="21" t="str">
        <f t="shared" si="218"/>
        <v/>
      </c>
      <c r="L1390" s="36" t="str">
        <f t="shared" si="219"/>
        <v/>
      </c>
    </row>
    <row r="1391" spans="1:12" x14ac:dyDescent="0.3">
      <c r="A1391" s="21" t="str">
        <f t="shared" si="210"/>
        <v/>
      </c>
      <c r="B1391" s="21" t="str">
        <f t="shared" si="211"/>
        <v/>
      </c>
      <c r="C1391" s="35" t="str">
        <f t="shared" si="212"/>
        <v/>
      </c>
      <c r="D1391" s="21" t="str">
        <f>IF($A1391="","",IF(COUNTIF(KEVList,$A1391)&gt;0,"Y",IF(ISNUMBER(MATCH(UPPER(IFERROR(INDEX(ImpData,ROW()-1,MATCH(Map_KEV,ImpHdr,0))&amp;"","")),{"Y","YES","TRUE","1"},0)),"Y","N")))</f>
        <v/>
      </c>
      <c r="E1391" s="21" t="str">
        <f>IF($A1391="","",IF(ISNUMBER(MATCH(UPPER(IFERROR(INDEX(ImpData,ROW()-1,MATCH(Map_Expl,ImpHdr,0))&amp;"","")),{"Y","YES","TRUE","1"},0)),"Y","N"))</f>
        <v/>
      </c>
      <c r="F1391" s="21" t="str">
        <f t="shared" si="213"/>
        <v/>
      </c>
      <c r="G1391" s="21" t="str">
        <f t="shared" si="214"/>
        <v/>
      </c>
      <c r="H1391" s="21" t="str">
        <f t="shared" si="215"/>
        <v/>
      </c>
      <c r="I1391" s="25" t="str">
        <f t="shared" si="216"/>
        <v/>
      </c>
      <c r="J1391" s="25" t="str">
        <f t="shared" si="217"/>
        <v/>
      </c>
      <c r="K1391" s="21" t="str">
        <f t="shared" si="218"/>
        <v/>
      </c>
      <c r="L1391" s="36" t="str">
        <f t="shared" si="219"/>
        <v/>
      </c>
    </row>
    <row r="1392" spans="1:12" x14ac:dyDescent="0.3">
      <c r="A1392" s="21" t="str">
        <f t="shared" si="210"/>
        <v/>
      </c>
      <c r="B1392" s="21" t="str">
        <f t="shared" si="211"/>
        <v/>
      </c>
      <c r="C1392" s="35" t="str">
        <f t="shared" si="212"/>
        <v/>
      </c>
      <c r="D1392" s="21" t="str">
        <f>IF($A1392="","",IF(COUNTIF(KEVList,$A1392)&gt;0,"Y",IF(ISNUMBER(MATCH(UPPER(IFERROR(INDEX(ImpData,ROW()-1,MATCH(Map_KEV,ImpHdr,0))&amp;"","")),{"Y","YES","TRUE","1"},0)),"Y","N")))</f>
        <v/>
      </c>
      <c r="E1392" s="21" t="str">
        <f>IF($A1392="","",IF(ISNUMBER(MATCH(UPPER(IFERROR(INDEX(ImpData,ROW()-1,MATCH(Map_Expl,ImpHdr,0))&amp;"","")),{"Y","YES","TRUE","1"},0)),"Y","N"))</f>
        <v/>
      </c>
      <c r="F1392" s="21" t="str">
        <f t="shared" si="213"/>
        <v/>
      </c>
      <c r="G1392" s="21" t="str">
        <f t="shared" si="214"/>
        <v/>
      </c>
      <c r="H1392" s="21" t="str">
        <f t="shared" si="215"/>
        <v/>
      </c>
      <c r="I1392" s="25" t="str">
        <f t="shared" si="216"/>
        <v/>
      </c>
      <c r="J1392" s="25" t="str">
        <f t="shared" si="217"/>
        <v/>
      </c>
      <c r="K1392" s="21" t="str">
        <f t="shared" si="218"/>
        <v/>
      </c>
      <c r="L1392" s="36" t="str">
        <f t="shared" si="219"/>
        <v/>
      </c>
    </row>
    <row r="1393" spans="1:12" x14ac:dyDescent="0.3">
      <c r="A1393" s="21" t="str">
        <f t="shared" si="210"/>
        <v/>
      </c>
      <c r="B1393" s="21" t="str">
        <f t="shared" si="211"/>
        <v/>
      </c>
      <c r="C1393" s="35" t="str">
        <f t="shared" si="212"/>
        <v/>
      </c>
      <c r="D1393" s="21" t="str">
        <f>IF($A1393="","",IF(COUNTIF(KEVList,$A1393)&gt;0,"Y",IF(ISNUMBER(MATCH(UPPER(IFERROR(INDEX(ImpData,ROW()-1,MATCH(Map_KEV,ImpHdr,0))&amp;"","")),{"Y","YES","TRUE","1"},0)),"Y","N")))</f>
        <v/>
      </c>
      <c r="E1393" s="21" t="str">
        <f>IF($A1393="","",IF(ISNUMBER(MATCH(UPPER(IFERROR(INDEX(ImpData,ROW()-1,MATCH(Map_Expl,ImpHdr,0))&amp;"","")),{"Y","YES","TRUE","1"},0)),"Y","N"))</f>
        <v/>
      </c>
      <c r="F1393" s="21" t="str">
        <f t="shared" si="213"/>
        <v/>
      </c>
      <c r="G1393" s="21" t="str">
        <f t="shared" si="214"/>
        <v/>
      </c>
      <c r="H1393" s="21" t="str">
        <f t="shared" si="215"/>
        <v/>
      </c>
      <c r="I1393" s="25" t="str">
        <f t="shared" si="216"/>
        <v/>
      </c>
      <c r="J1393" s="25" t="str">
        <f t="shared" si="217"/>
        <v/>
      </c>
      <c r="K1393" s="21" t="str">
        <f t="shared" si="218"/>
        <v/>
      </c>
      <c r="L1393" s="36" t="str">
        <f t="shared" si="219"/>
        <v/>
      </c>
    </row>
    <row r="1394" spans="1:12" x14ac:dyDescent="0.3">
      <c r="A1394" s="21" t="str">
        <f t="shared" si="210"/>
        <v/>
      </c>
      <c r="B1394" s="21" t="str">
        <f t="shared" si="211"/>
        <v/>
      </c>
      <c r="C1394" s="35" t="str">
        <f t="shared" si="212"/>
        <v/>
      </c>
      <c r="D1394" s="21" t="str">
        <f>IF($A1394="","",IF(COUNTIF(KEVList,$A1394)&gt;0,"Y",IF(ISNUMBER(MATCH(UPPER(IFERROR(INDEX(ImpData,ROW()-1,MATCH(Map_KEV,ImpHdr,0))&amp;"","")),{"Y","YES","TRUE","1"},0)),"Y","N")))</f>
        <v/>
      </c>
      <c r="E1394" s="21" t="str">
        <f>IF($A1394="","",IF(ISNUMBER(MATCH(UPPER(IFERROR(INDEX(ImpData,ROW()-1,MATCH(Map_Expl,ImpHdr,0))&amp;"","")),{"Y","YES","TRUE","1"},0)),"Y","N"))</f>
        <v/>
      </c>
      <c r="F1394" s="21" t="str">
        <f t="shared" si="213"/>
        <v/>
      </c>
      <c r="G1394" s="21" t="str">
        <f t="shared" si="214"/>
        <v/>
      </c>
      <c r="H1394" s="21" t="str">
        <f t="shared" si="215"/>
        <v/>
      </c>
      <c r="I1394" s="25" t="str">
        <f t="shared" si="216"/>
        <v/>
      </c>
      <c r="J1394" s="25" t="str">
        <f t="shared" si="217"/>
        <v/>
      </c>
      <c r="K1394" s="21" t="str">
        <f t="shared" si="218"/>
        <v/>
      </c>
      <c r="L1394" s="36" t="str">
        <f t="shared" si="219"/>
        <v/>
      </c>
    </row>
    <row r="1395" spans="1:12" x14ac:dyDescent="0.3">
      <c r="A1395" s="21" t="str">
        <f t="shared" si="210"/>
        <v/>
      </c>
      <c r="B1395" s="21" t="str">
        <f t="shared" si="211"/>
        <v/>
      </c>
      <c r="C1395" s="35" t="str">
        <f t="shared" si="212"/>
        <v/>
      </c>
      <c r="D1395" s="21" t="str">
        <f>IF($A1395="","",IF(COUNTIF(KEVList,$A1395)&gt;0,"Y",IF(ISNUMBER(MATCH(UPPER(IFERROR(INDEX(ImpData,ROW()-1,MATCH(Map_KEV,ImpHdr,0))&amp;"","")),{"Y","YES","TRUE","1"},0)),"Y","N")))</f>
        <v/>
      </c>
      <c r="E1395" s="21" t="str">
        <f>IF($A1395="","",IF(ISNUMBER(MATCH(UPPER(IFERROR(INDEX(ImpData,ROW()-1,MATCH(Map_Expl,ImpHdr,0))&amp;"","")),{"Y","YES","TRUE","1"},0)),"Y","N"))</f>
        <v/>
      </c>
      <c r="F1395" s="21" t="str">
        <f t="shared" si="213"/>
        <v/>
      </c>
      <c r="G1395" s="21" t="str">
        <f t="shared" si="214"/>
        <v/>
      </c>
      <c r="H1395" s="21" t="str">
        <f t="shared" si="215"/>
        <v/>
      </c>
      <c r="I1395" s="25" t="str">
        <f t="shared" si="216"/>
        <v/>
      </c>
      <c r="J1395" s="25" t="str">
        <f t="shared" si="217"/>
        <v/>
      </c>
      <c r="K1395" s="21" t="str">
        <f t="shared" si="218"/>
        <v/>
      </c>
      <c r="L1395" s="36" t="str">
        <f t="shared" si="219"/>
        <v/>
      </c>
    </row>
    <row r="1396" spans="1:12" x14ac:dyDescent="0.3">
      <c r="A1396" s="21" t="str">
        <f t="shared" si="210"/>
        <v/>
      </c>
      <c r="B1396" s="21" t="str">
        <f t="shared" si="211"/>
        <v/>
      </c>
      <c r="C1396" s="35" t="str">
        <f t="shared" si="212"/>
        <v/>
      </c>
      <c r="D1396" s="21" t="str">
        <f>IF($A1396="","",IF(COUNTIF(KEVList,$A1396)&gt;0,"Y",IF(ISNUMBER(MATCH(UPPER(IFERROR(INDEX(ImpData,ROW()-1,MATCH(Map_KEV,ImpHdr,0))&amp;"","")),{"Y","YES","TRUE","1"},0)),"Y","N")))</f>
        <v/>
      </c>
      <c r="E1396" s="21" t="str">
        <f>IF($A1396="","",IF(ISNUMBER(MATCH(UPPER(IFERROR(INDEX(ImpData,ROW()-1,MATCH(Map_Expl,ImpHdr,0))&amp;"","")),{"Y","YES","TRUE","1"},0)),"Y","N"))</f>
        <v/>
      </c>
      <c r="F1396" s="21" t="str">
        <f t="shared" si="213"/>
        <v/>
      </c>
      <c r="G1396" s="21" t="str">
        <f t="shared" si="214"/>
        <v/>
      </c>
      <c r="H1396" s="21" t="str">
        <f t="shared" si="215"/>
        <v/>
      </c>
      <c r="I1396" s="25" t="str">
        <f t="shared" si="216"/>
        <v/>
      </c>
      <c r="J1396" s="25" t="str">
        <f t="shared" si="217"/>
        <v/>
      </c>
      <c r="K1396" s="21" t="str">
        <f t="shared" si="218"/>
        <v/>
      </c>
      <c r="L1396" s="36" t="str">
        <f t="shared" si="219"/>
        <v/>
      </c>
    </row>
    <row r="1397" spans="1:12" x14ac:dyDescent="0.3">
      <c r="A1397" s="21" t="str">
        <f t="shared" si="210"/>
        <v/>
      </c>
      <c r="B1397" s="21" t="str">
        <f t="shared" si="211"/>
        <v/>
      </c>
      <c r="C1397" s="35" t="str">
        <f t="shared" si="212"/>
        <v/>
      </c>
      <c r="D1397" s="21" t="str">
        <f>IF($A1397="","",IF(COUNTIF(KEVList,$A1397)&gt;0,"Y",IF(ISNUMBER(MATCH(UPPER(IFERROR(INDEX(ImpData,ROW()-1,MATCH(Map_KEV,ImpHdr,0))&amp;"","")),{"Y","YES","TRUE","1"},0)),"Y","N")))</f>
        <v/>
      </c>
      <c r="E1397" s="21" t="str">
        <f>IF($A1397="","",IF(ISNUMBER(MATCH(UPPER(IFERROR(INDEX(ImpData,ROW()-1,MATCH(Map_Expl,ImpHdr,0))&amp;"","")),{"Y","YES","TRUE","1"},0)),"Y","N"))</f>
        <v/>
      </c>
      <c r="F1397" s="21" t="str">
        <f t="shared" si="213"/>
        <v/>
      </c>
      <c r="G1397" s="21" t="str">
        <f t="shared" si="214"/>
        <v/>
      </c>
      <c r="H1397" s="21" t="str">
        <f t="shared" si="215"/>
        <v/>
      </c>
      <c r="I1397" s="25" t="str">
        <f t="shared" si="216"/>
        <v/>
      </c>
      <c r="J1397" s="25" t="str">
        <f t="shared" si="217"/>
        <v/>
      </c>
      <c r="K1397" s="21" t="str">
        <f t="shared" si="218"/>
        <v/>
      </c>
      <c r="L1397" s="36" t="str">
        <f t="shared" si="219"/>
        <v/>
      </c>
    </row>
    <row r="1398" spans="1:12" x14ac:dyDescent="0.3">
      <c r="A1398" s="21" t="str">
        <f t="shared" si="210"/>
        <v/>
      </c>
      <c r="B1398" s="21" t="str">
        <f t="shared" si="211"/>
        <v/>
      </c>
      <c r="C1398" s="35" t="str">
        <f t="shared" si="212"/>
        <v/>
      </c>
      <c r="D1398" s="21" t="str">
        <f>IF($A1398="","",IF(COUNTIF(KEVList,$A1398)&gt;0,"Y",IF(ISNUMBER(MATCH(UPPER(IFERROR(INDEX(ImpData,ROW()-1,MATCH(Map_KEV,ImpHdr,0))&amp;"","")),{"Y","YES","TRUE","1"},0)),"Y","N")))</f>
        <v/>
      </c>
      <c r="E1398" s="21" t="str">
        <f>IF($A1398="","",IF(ISNUMBER(MATCH(UPPER(IFERROR(INDEX(ImpData,ROW()-1,MATCH(Map_Expl,ImpHdr,0))&amp;"","")),{"Y","YES","TRUE","1"},0)),"Y","N"))</f>
        <v/>
      </c>
      <c r="F1398" s="21" t="str">
        <f t="shared" si="213"/>
        <v/>
      </c>
      <c r="G1398" s="21" t="str">
        <f t="shared" si="214"/>
        <v/>
      </c>
      <c r="H1398" s="21" t="str">
        <f t="shared" si="215"/>
        <v/>
      </c>
      <c r="I1398" s="25" t="str">
        <f t="shared" si="216"/>
        <v/>
      </c>
      <c r="J1398" s="25" t="str">
        <f t="shared" si="217"/>
        <v/>
      </c>
      <c r="K1398" s="21" t="str">
        <f t="shared" si="218"/>
        <v/>
      </c>
      <c r="L1398" s="36" t="str">
        <f t="shared" si="219"/>
        <v/>
      </c>
    </row>
    <row r="1399" spans="1:12" x14ac:dyDescent="0.3">
      <c r="A1399" s="21" t="str">
        <f t="shared" si="210"/>
        <v/>
      </c>
      <c r="B1399" s="21" t="str">
        <f t="shared" si="211"/>
        <v/>
      </c>
      <c r="C1399" s="35" t="str">
        <f t="shared" si="212"/>
        <v/>
      </c>
      <c r="D1399" s="21" t="str">
        <f>IF($A1399="","",IF(COUNTIF(KEVList,$A1399)&gt;0,"Y",IF(ISNUMBER(MATCH(UPPER(IFERROR(INDEX(ImpData,ROW()-1,MATCH(Map_KEV,ImpHdr,0))&amp;"","")),{"Y","YES","TRUE","1"},0)),"Y","N")))</f>
        <v/>
      </c>
      <c r="E1399" s="21" t="str">
        <f>IF($A1399="","",IF(ISNUMBER(MATCH(UPPER(IFERROR(INDEX(ImpData,ROW()-1,MATCH(Map_Expl,ImpHdr,0))&amp;"","")),{"Y","YES","TRUE","1"},0)),"Y","N"))</f>
        <v/>
      </c>
      <c r="F1399" s="21" t="str">
        <f t="shared" si="213"/>
        <v/>
      </c>
      <c r="G1399" s="21" t="str">
        <f t="shared" si="214"/>
        <v/>
      </c>
      <c r="H1399" s="21" t="str">
        <f t="shared" si="215"/>
        <v/>
      </c>
      <c r="I1399" s="25" t="str">
        <f t="shared" si="216"/>
        <v/>
      </c>
      <c r="J1399" s="25" t="str">
        <f t="shared" si="217"/>
        <v/>
      </c>
      <c r="K1399" s="21" t="str">
        <f t="shared" si="218"/>
        <v/>
      </c>
      <c r="L1399" s="36" t="str">
        <f t="shared" si="219"/>
        <v/>
      </c>
    </row>
    <row r="1400" spans="1:12" x14ac:dyDescent="0.3">
      <c r="A1400" s="21" t="str">
        <f t="shared" si="210"/>
        <v/>
      </c>
      <c r="B1400" s="21" t="str">
        <f t="shared" si="211"/>
        <v/>
      </c>
      <c r="C1400" s="35" t="str">
        <f t="shared" si="212"/>
        <v/>
      </c>
      <c r="D1400" s="21" t="str">
        <f>IF($A1400="","",IF(COUNTIF(KEVList,$A1400)&gt;0,"Y",IF(ISNUMBER(MATCH(UPPER(IFERROR(INDEX(ImpData,ROW()-1,MATCH(Map_KEV,ImpHdr,0))&amp;"","")),{"Y","YES","TRUE","1"},0)),"Y","N")))</f>
        <v/>
      </c>
      <c r="E1400" s="21" t="str">
        <f>IF($A1400="","",IF(ISNUMBER(MATCH(UPPER(IFERROR(INDEX(ImpData,ROW()-1,MATCH(Map_Expl,ImpHdr,0))&amp;"","")),{"Y","YES","TRUE","1"},0)),"Y","N"))</f>
        <v/>
      </c>
      <c r="F1400" s="21" t="str">
        <f t="shared" si="213"/>
        <v/>
      </c>
      <c r="G1400" s="21" t="str">
        <f t="shared" si="214"/>
        <v/>
      </c>
      <c r="H1400" s="21" t="str">
        <f t="shared" si="215"/>
        <v/>
      </c>
      <c r="I1400" s="25" t="str">
        <f t="shared" si="216"/>
        <v/>
      </c>
      <c r="J1400" s="25" t="str">
        <f t="shared" si="217"/>
        <v/>
      </c>
      <c r="K1400" s="21" t="str">
        <f t="shared" si="218"/>
        <v/>
      </c>
      <c r="L1400" s="36" t="str">
        <f t="shared" si="219"/>
        <v/>
      </c>
    </row>
    <row r="1401" spans="1:12" x14ac:dyDescent="0.3">
      <c r="A1401" s="21" t="str">
        <f t="shared" si="210"/>
        <v/>
      </c>
      <c r="B1401" s="21" t="str">
        <f t="shared" si="211"/>
        <v/>
      </c>
      <c r="C1401" s="35" t="str">
        <f t="shared" si="212"/>
        <v/>
      </c>
      <c r="D1401" s="21" t="str">
        <f>IF($A1401="","",IF(COUNTIF(KEVList,$A1401)&gt;0,"Y",IF(ISNUMBER(MATCH(UPPER(IFERROR(INDEX(ImpData,ROW()-1,MATCH(Map_KEV,ImpHdr,0))&amp;"","")),{"Y","YES","TRUE","1"},0)),"Y","N")))</f>
        <v/>
      </c>
      <c r="E1401" s="21" t="str">
        <f>IF($A1401="","",IF(ISNUMBER(MATCH(UPPER(IFERROR(INDEX(ImpData,ROW()-1,MATCH(Map_Expl,ImpHdr,0))&amp;"","")),{"Y","YES","TRUE","1"},0)),"Y","N"))</f>
        <v/>
      </c>
      <c r="F1401" s="21" t="str">
        <f t="shared" si="213"/>
        <v/>
      </c>
      <c r="G1401" s="21" t="str">
        <f t="shared" si="214"/>
        <v/>
      </c>
      <c r="H1401" s="21" t="str">
        <f t="shared" si="215"/>
        <v/>
      </c>
      <c r="I1401" s="25" t="str">
        <f t="shared" si="216"/>
        <v/>
      </c>
      <c r="J1401" s="25" t="str">
        <f t="shared" si="217"/>
        <v/>
      </c>
      <c r="K1401" s="21" t="str">
        <f t="shared" si="218"/>
        <v/>
      </c>
      <c r="L1401" s="36" t="str">
        <f t="shared" si="219"/>
        <v/>
      </c>
    </row>
    <row r="1402" spans="1:12" x14ac:dyDescent="0.3">
      <c r="A1402" s="21" t="str">
        <f t="shared" si="210"/>
        <v/>
      </c>
      <c r="B1402" s="21" t="str">
        <f t="shared" si="211"/>
        <v/>
      </c>
      <c r="C1402" s="35" t="str">
        <f t="shared" si="212"/>
        <v/>
      </c>
      <c r="D1402" s="21" t="str">
        <f>IF($A1402="","",IF(COUNTIF(KEVList,$A1402)&gt;0,"Y",IF(ISNUMBER(MATCH(UPPER(IFERROR(INDEX(ImpData,ROW()-1,MATCH(Map_KEV,ImpHdr,0))&amp;"","")),{"Y","YES","TRUE","1"},0)),"Y","N")))</f>
        <v/>
      </c>
      <c r="E1402" s="21" t="str">
        <f>IF($A1402="","",IF(ISNUMBER(MATCH(UPPER(IFERROR(INDEX(ImpData,ROW()-1,MATCH(Map_Expl,ImpHdr,0))&amp;"","")),{"Y","YES","TRUE","1"},0)),"Y","N"))</f>
        <v/>
      </c>
      <c r="F1402" s="21" t="str">
        <f t="shared" si="213"/>
        <v/>
      </c>
      <c r="G1402" s="21" t="str">
        <f t="shared" si="214"/>
        <v/>
      </c>
      <c r="H1402" s="21" t="str">
        <f t="shared" si="215"/>
        <v/>
      </c>
      <c r="I1402" s="25" t="str">
        <f t="shared" si="216"/>
        <v/>
      </c>
      <c r="J1402" s="25" t="str">
        <f t="shared" si="217"/>
        <v/>
      </c>
      <c r="K1402" s="21" t="str">
        <f t="shared" si="218"/>
        <v/>
      </c>
      <c r="L1402" s="36" t="str">
        <f t="shared" si="219"/>
        <v/>
      </c>
    </row>
    <row r="1403" spans="1:12" x14ac:dyDescent="0.3">
      <c r="A1403" s="21" t="str">
        <f t="shared" si="210"/>
        <v/>
      </c>
      <c r="B1403" s="21" t="str">
        <f t="shared" si="211"/>
        <v/>
      </c>
      <c r="C1403" s="35" t="str">
        <f t="shared" si="212"/>
        <v/>
      </c>
      <c r="D1403" s="21" t="str">
        <f>IF($A1403="","",IF(COUNTIF(KEVList,$A1403)&gt;0,"Y",IF(ISNUMBER(MATCH(UPPER(IFERROR(INDEX(ImpData,ROW()-1,MATCH(Map_KEV,ImpHdr,0))&amp;"","")),{"Y","YES","TRUE","1"},0)),"Y","N")))</f>
        <v/>
      </c>
      <c r="E1403" s="21" t="str">
        <f>IF($A1403="","",IF(ISNUMBER(MATCH(UPPER(IFERROR(INDEX(ImpData,ROW()-1,MATCH(Map_Expl,ImpHdr,0))&amp;"","")),{"Y","YES","TRUE","1"},0)),"Y","N"))</f>
        <v/>
      </c>
      <c r="F1403" s="21" t="str">
        <f t="shared" si="213"/>
        <v/>
      </c>
      <c r="G1403" s="21" t="str">
        <f t="shared" si="214"/>
        <v/>
      </c>
      <c r="H1403" s="21" t="str">
        <f t="shared" si="215"/>
        <v/>
      </c>
      <c r="I1403" s="25" t="str">
        <f t="shared" si="216"/>
        <v/>
      </c>
      <c r="J1403" s="25" t="str">
        <f t="shared" si="217"/>
        <v/>
      </c>
      <c r="K1403" s="21" t="str">
        <f t="shared" si="218"/>
        <v/>
      </c>
      <c r="L1403" s="36" t="str">
        <f t="shared" si="219"/>
        <v/>
      </c>
    </row>
    <row r="1404" spans="1:12" x14ac:dyDescent="0.3">
      <c r="A1404" s="21" t="str">
        <f t="shared" si="210"/>
        <v/>
      </c>
      <c r="B1404" s="21" t="str">
        <f t="shared" si="211"/>
        <v/>
      </c>
      <c r="C1404" s="35" t="str">
        <f t="shared" si="212"/>
        <v/>
      </c>
      <c r="D1404" s="21" t="str">
        <f>IF($A1404="","",IF(COUNTIF(KEVList,$A1404)&gt;0,"Y",IF(ISNUMBER(MATCH(UPPER(IFERROR(INDEX(ImpData,ROW()-1,MATCH(Map_KEV,ImpHdr,0))&amp;"","")),{"Y","YES","TRUE","1"},0)),"Y","N")))</f>
        <v/>
      </c>
      <c r="E1404" s="21" t="str">
        <f>IF($A1404="","",IF(ISNUMBER(MATCH(UPPER(IFERROR(INDEX(ImpData,ROW()-1,MATCH(Map_Expl,ImpHdr,0))&amp;"","")),{"Y","YES","TRUE","1"},0)),"Y","N"))</f>
        <v/>
      </c>
      <c r="F1404" s="21" t="str">
        <f t="shared" si="213"/>
        <v/>
      </c>
      <c r="G1404" s="21" t="str">
        <f t="shared" si="214"/>
        <v/>
      </c>
      <c r="H1404" s="21" t="str">
        <f t="shared" si="215"/>
        <v/>
      </c>
      <c r="I1404" s="25" t="str">
        <f t="shared" si="216"/>
        <v/>
      </c>
      <c r="J1404" s="25" t="str">
        <f t="shared" si="217"/>
        <v/>
      </c>
      <c r="K1404" s="21" t="str">
        <f t="shared" si="218"/>
        <v/>
      </c>
      <c r="L1404" s="36" t="str">
        <f t="shared" si="219"/>
        <v/>
      </c>
    </row>
    <row r="1405" spans="1:12" x14ac:dyDescent="0.3">
      <c r="A1405" s="21" t="str">
        <f t="shared" si="210"/>
        <v/>
      </c>
      <c r="B1405" s="21" t="str">
        <f t="shared" si="211"/>
        <v/>
      </c>
      <c r="C1405" s="35" t="str">
        <f t="shared" si="212"/>
        <v/>
      </c>
      <c r="D1405" s="21" t="str">
        <f>IF($A1405="","",IF(COUNTIF(KEVList,$A1405)&gt;0,"Y",IF(ISNUMBER(MATCH(UPPER(IFERROR(INDEX(ImpData,ROW()-1,MATCH(Map_KEV,ImpHdr,0))&amp;"","")),{"Y","YES","TRUE","1"},0)),"Y","N")))</f>
        <v/>
      </c>
      <c r="E1405" s="21" t="str">
        <f>IF($A1405="","",IF(ISNUMBER(MATCH(UPPER(IFERROR(INDEX(ImpData,ROW()-1,MATCH(Map_Expl,ImpHdr,0))&amp;"","")),{"Y","YES","TRUE","1"},0)),"Y","N"))</f>
        <v/>
      </c>
      <c r="F1405" s="21" t="str">
        <f t="shared" si="213"/>
        <v/>
      </c>
      <c r="G1405" s="21" t="str">
        <f t="shared" si="214"/>
        <v/>
      </c>
      <c r="H1405" s="21" t="str">
        <f t="shared" si="215"/>
        <v/>
      </c>
      <c r="I1405" s="25" t="str">
        <f t="shared" si="216"/>
        <v/>
      </c>
      <c r="J1405" s="25" t="str">
        <f t="shared" si="217"/>
        <v/>
      </c>
      <c r="K1405" s="21" t="str">
        <f t="shared" si="218"/>
        <v/>
      </c>
      <c r="L1405" s="36" t="str">
        <f t="shared" si="219"/>
        <v/>
      </c>
    </row>
    <row r="1406" spans="1:12" x14ac:dyDescent="0.3">
      <c r="A1406" s="21" t="str">
        <f t="shared" si="210"/>
        <v/>
      </c>
      <c r="B1406" s="21" t="str">
        <f t="shared" si="211"/>
        <v/>
      </c>
      <c r="C1406" s="35" t="str">
        <f t="shared" si="212"/>
        <v/>
      </c>
      <c r="D1406" s="21" t="str">
        <f>IF($A1406="","",IF(COUNTIF(KEVList,$A1406)&gt;0,"Y",IF(ISNUMBER(MATCH(UPPER(IFERROR(INDEX(ImpData,ROW()-1,MATCH(Map_KEV,ImpHdr,0))&amp;"","")),{"Y","YES","TRUE","1"},0)),"Y","N")))</f>
        <v/>
      </c>
      <c r="E1406" s="21" t="str">
        <f>IF($A1406="","",IF(ISNUMBER(MATCH(UPPER(IFERROR(INDEX(ImpData,ROW()-1,MATCH(Map_Expl,ImpHdr,0))&amp;"","")),{"Y","YES","TRUE","1"},0)),"Y","N"))</f>
        <v/>
      </c>
      <c r="F1406" s="21" t="str">
        <f t="shared" si="213"/>
        <v/>
      </c>
      <c r="G1406" s="21" t="str">
        <f t="shared" si="214"/>
        <v/>
      </c>
      <c r="H1406" s="21" t="str">
        <f t="shared" si="215"/>
        <v/>
      </c>
      <c r="I1406" s="25" t="str">
        <f t="shared" si="216"/>
        <v/>
      </c>
      <c r="J1406" s="25" t="str">
        <f t="shared" si="217"/>
        <v/>
      </c>
      <c r="K1406" s="21" t="str">
        <f t="shared" si="218"/>
        <v/>
      </c>
      <c r="L1406" s="36" t="str">
        <f t="shared" si="219"/>
        <v/>
      </c>
    </row>
    <row r="1407" spans="1:12" x14ac:dyDescent="0.3">
      <c r="A1407" s="21" t="str">
        <f t="shared" si="210"/>
        <v/>
      </c>
      <c r="B1407" s="21" t="str">
        <f t="shared" si="211"/>
        <v/>
      </c>
      <c r="C1407" s="35" t="str">
        <f t="shared" si="212"/>
        <v/>
      </c>
      <c r="D1407" s="21" t="str">
        <f>IF($A1407="","",IF(COUNTIF(KEVList,$A1407)&gt;0,"Y",IF(ISNUMBER(MATCH(UPPER(IFERROR(INDEX(ImpData,ROW()-1,MATCH(Map_KEV,ImpHdr,0))&amp;"","")),{"Y","YES","TRUE","1"},0)),"Y","N")))</f>
        <v/>
      </c>
      <c r="E1407" s="21" t="str">
        <f>IF($A1407="","",IF(ISNUMBER(MATCH(UPPER(IFERROR(INDEX(ImpData,ROW()-1,MATCH(Map_Expl,ImpHdr,0))&amp;"","")),{"Y","YES","TRUE","1"},0)),"Y","N"))</f>
        <v/>
      </c>
      <c r="F1407" s="21" t="str">
        <f t="shared" si="213"/>
        <v/>
      </c>
      <c r="G1407" s="21" t="str">
        <f t="shared" si="214"/>
        <v/>
      </c>
      <c r="H1407" s="21" t="str">
        <f t="shared" si="215"/>
        <v/>
      </c>
      <c r="I1407" s="25" t="str">
        <f t="shared" si="216"/>
        <v/>
      </c>
      <c r="J1407" s="25" t="str">
        <f t="shared" si="217"/>
        <v/>
      </c>
      <c r="K1407" s="21" t="str">
        <f t="shared" si="218"/>
        <v/>
      </c>
      <c r="L1407" s="36" t="str">
        <f t="shared" si="219"/>
        <v/>
      </c>
    </row>
    <row r="1408" spans="1:12" x14ac:dyDescent="0.3">
      <c r="A1408" s="21" t="str">
        <f t="shared" si="210"/>
        <v/>
      </c>
      <c r="B1408" s="21" t="str">
        <f t="shared" si="211"/>
        <v/>
      </c>
      <c r="C1408" s="35" t="str">
        <f t="shared" si="212"/>
        <v/>
      </c>
      <c r="D1408" s="21" t="str">
        <f>IF($A1408="","",IF(COUNTIF(KEVList,$A1408)&gt;0,"Y",IF(ISNUMBER(MATCH(UPPER(IFERROR(INDEX(ImpData,ROW()-1,MATCH(Map_KEV,ImpHdr,0))&amp;"","")),{"Y","YES","TRUE","1"},0)),"Y","N")))</f>
        <v/>
      </c>
      <c r="E1408" s="21" t="str">
        <f>IF($A1408="","",IF(ISNUMBER(MATCH(UPPER(IFERROR(INDEX(ImpData,ROW()-1,MATCH(Map_Expl,ImpHdr,0))&amp;"","")),{"Y","YES","TRUE","1"},0)),"Y","N"))</f>
        <v/>
      </c>
      <c r="F1408" s="21" t="str">
        <f t="shared" si="213"/>
        <v/>
      </c>
      <c r="G1408" s="21" t="str">
        <f t="shared" si="214"/>
        <v/>
      </c>
      <c r="H1408" s="21" t="str">
        <f t="shared" si="215"/>
        <v/>
      </c>
      <c r="I1408" s="25" t="str">
        <f t="shared" si="216"/>
        <v/>
      </c>
      <c r="J1408" s="25" t="str">
        <f t="shared" si="217"/>
        <v/>
      </c>
      <c r="K1408" s="21" t="str">
        <f t="shared" si="218"/>
        <v/>
      </c>
      <c r="L1408" s="36" t="str">
        <f t="shared" si="219"/>
        <v/>
      </c>
    </row>
    <row r="1409" spans="1:12" x14ac:dyDescent="0.3">
      <c r="A1409" s="21" t="str">
        <f t="shared" si="210"/>
        <v/>
      </c>
      <c r="B1409" s="21" t="str">
        <f t="shared" si="211"/>
        <v/>
      </c>
      <c r="C1409" s="35" t="str">
        <f t="shared" si="212"/>
        <v/>
      </c>
      <c r="D1409" s="21" t="str">
        <f>IF($A1409="","",IF(COUNTIF(KEVList,$A1409)&gt;0,"Y",IF(ISNUMBER(MATCH(UPPER(IFERROR(INDEX(ImpData,ROW()-1,MATCH(Map_KEV,ImpHdr,0))&amp;"","")),{"Y","YES","TRUE","1"},0)),"Y","N")))</f>
        <v/>
      </c>
      <c r="E1409" s="21" t="str">
        <f>IF($A1409="","",IF(ISNUMBER(MATCH(UPPER(IFERROR(INDEX(ImpData,ROW()-1,MATCH(Map_Expl,ImpHdr,0))&amp;"","")),{"Y","YES","TRUE","1"},0)),"Y","N"))</f>
        <v/>
      </c>
      <c r="F1409" s="21" t="str">
        <f t="shared" si="213"/>
        <v/>
      </c>
      <c r="G1409" s="21" t="str">
        <f t="shared" si="214"/>
        <v/>
      </c>
      <c r="H1409" s="21" t="str">
        <f t="shared" si="215"/>
        <v/>
      </c>
      <c r="I1409" s="25" t="str">
        <f t="shared" si="216"/>
        <v/>
      </c>
      <c r="J1409" s="25" t="str">
        <f t="shared" si="217"/>
        <v/>
      </c>
      <c r="K1409" s="21" t="str">
        <f t="shared" si="218"/>
        <v/>
      </c>
      <c r="L1409" s="36" t="str">
        <f t="shared" si="219"/>
        <v/>
      </c>
    </row>
    <row r="1410" spans="1:12" x14ac:dyDescent="0.3">
      <c r="A1410" s="21" t="str">
        <f t="shared" ref="A1410:A1473" si="220">IFERROR(IF(INDEX(ImpData,ROW()-1,MATCH(Map_CVE,ImpHdr,0))="","",INDEX(ImpData,ROW()-1,MATCH(Map_CVE,ImpHdr,0))),"")</f>
        <v/>
      </c>
      <c r="B1410" s="21" t="str">
        <f t="shared" ref="B1410:B1473" si="221">IF($A1410="","",IFERROR(VALUE(INDEX(ImpData,ROW()-1,MATCH(Map_CVSS,ImpHdr,0))),""))</f>
        <v/>
      </c>
      <c r="C1410" s="35" t="str">
        <f t="shared" ref="C1410:C1473" si="222">IF($A1410="","",IFERROR(VALUE(INDEX(ImpData,ROW()-1,MATCH(Map_EPSS,ImpHdr,0))),IFERROR(VLOOKUP($A1410,EPSSList,2,FALSE),"")))</f>
        <v/>
      </c>
      <c r="D1410" s="21" t="str">
        <f>IF($A1410="","",IF(COUNTIF(KEVList,$A1410)&gt;0,"Y",IF(ISNUMBER(MATCH(UPPER(IFERROR(INDEX(ImpData,ROW()-1,MATCH(Map_KEV,ImpHdr,0))&amp;"","")),{"Y","YES","TRUE","1"},0)),"Y","N")))</f>
        <v/>
      </c>
      <c r="E1410" s="21" t="str">
        <f>IF($A1410="","",IF(ISNUMBER(MATCH(UPPER(IFERROR(INDEX(ImpData,ROW()-1,MATCH(Map_Expl,ImpHdr,0))&amp;"","")),{"Y","YES","TRUE","1"},0)),"Y","N"))</f>
        <v/>
      </c>
      <c r="F1410" s="21" t="str">
        <f t="shared" ref="F1410:F1473" si="223">IF($A1410="","",IFERROR(VLOOKUP($K1410,AssetList,2,FALSE),""))</f>
        <v/>
      </c>
      <c r="G1410" s="21" t="str">
        <f t="shared" ref="G1410:G1473" si="224">IF($A1410="","",IFERROR(VLOOKUP($K1410,AssetList,3,FALSE),""))</f>
        <v/>
      </c>
      <c r="H1410" s="21" t="str">
        <f t="shared" ref="H1410:H1473" si="225">IF($A1410="","","N")</f>
        <v/>
      </c>
      <c r="I1410" s="25" t="str">
        <f t="shared" ref="I1410:I1473" si="226">IF($A1410="","",IFERROR(IF(INDEX(ImpData,ROW()-1,MATCH(Map_First,ImpHdr,0))="","",INDEX(ImpData,ROW()-1,MATCH(Map_First,ImpHdr,0))+0),""))</f>
        <v/>
      </c>
      <c r="J1410" s="25" t="str">
        <f t="shared" ref="J1410:J1473" si="227">IF($A1410="","",IFERROR(IF(INDEX(ImpData,ROW()-1,MATCH(Map_Fixed,ImpHdr,0))="","",INDEX(ImpData,ROW()-1,MATCH(Map_Fixed,ImpHdr,0))+0),""))</f>
        <v/>
      </c>
      <c r="K1410" s="21" t="str">
        <f t="shared" ref="K1410:K1473" si="228">IF($A1410="","",IFERROR(INDEX(ImpData,ROW()-1,MATCH(Map_Host,ImpHdr,0)),""))</f>
        <v/>
      </c>
      <c r="L1410" s="36" t="str">
        <f t="shared" ref="L1410:L1473" si="229">IF($A1410="","",IF($K1410="","No asset column mapped",IF(OR($F1410="",$G1410=""),"Add to Assets tab: "&amp;$K1410,IF($B1410="","CVSS missing",""))))</f>
        <v/>
      </c>
    </row>
    <row r="1411" spans="1:12" x14ac:dyDescent="0.3">
      <c r="A1411" s="21" t="str">
        <f t="shared" si="220"/>
        <v/>
      </c>
      <c r="B1411" s="21" t="str">
        <f t="shared" si="221"/>
        <v/>
      </c>
      <c r="C1411" s="35" t="str">
        <f t="shared" si="222"/>
        <v/>
      </c>
      <c r="D1411" s="21" t="str">
        <f>IF($A1411="","",IF(COUNTIF(KEVList,$A1411)&gt;0,"Y",IF(ISNUMBER(MATCH(UPPER(IFERROR(INDEX(ImpData,ROW()-1,MATCH(Map_KEV,ImpHdr,0))&amp;"","")),{"Y","YES","TRUE","1"},0)),"Y","N")))</f>
        <v/>
      </c>
      <c r="E1411" s="21" t="str">
        <f>IF($A1411="","",IF(ISNUMBER(MATCH(UPPER(IFERROR(INDEX(ImpData,ROW()-1,MATCH(Map_Expl,ImpHdr,0))&amp;"","")),{"Y","YES","TRUE","1"},0)),"Y","N"))</f>
        <v/>
      </c>
      <c r="F1411" s="21" t="str">
        <f t="shared" si="223"/>
        <v/>
      </c>
      <c r="G1411" s="21" t="str">
        <f t="shared" si="224"/>
        <v/>
      </c>
      <c r="H1411" s="21" t="str">
        <f t="shared" si="225"/>
        <v/>
      </c>
      <c r="I1411" s="25" t="str">
        <f t="shared" si="226"/>
        <v/>
      </c>
      <c r="J1411" s="25" t="str">
        <f t="shared" si="227"/>
        <v/>
      </c>
      <c r="K1411" s="21" t="str">
        <f t="shared" si="228"/>
        <v/>
      </c>
      <c r="L1411" s="36" t="str">
        <f t="shared" si="229"/>
        <v/>
      </c>
    </row>
    <row r="1412" spans="1:12" x14ac:dyDescent="0.3">
      <c r="A1412" s="21" t="str">
        <f t="shared" si="220"/>
        <v/>
      </c>
      <c r="B1412" s="21" t="str">
        <f t="shared" si="221"/>
        <v/>
      </c>
      <c r="C1412" s="35" t="str">
        <f t="shared" si="222"/>
        <v/>
      </c>
      <c r="D1412" s="21" t="str">
        <f>IF($A1412="","",IF(COUNTIF(KEVList,$A1412)&gt;0,"Y",IF(ISNUMBER(MATCH(UPPER(IFERROR(INDEX(ImpData,ROW()-1,MATCH(Map_KEV,ImpHdr,0))&amp;"","")),{"Y","YES","TRUE","1"},0)),"Y","N")))</f>
        <v/>
      </c>
      <c r="E1412" s="21" t="str">
        <f>IF($A1412="","",IF(ISNUMBER(MATCH(UPPER(IFERROR(INDEX(ImpData,ROW()-1,MATCH(Map_Expl,ImpHdr,0))&amp;"","")),{"Y","YES","TRUE","1"},0)),"Y","N"))</f>
        <v/>
      </c>
      <c r="F1412" s="21" t="str">
        <f t="shared" si="223"/>
        <v/>
      </c>
      <c r="G1412" s="21" t="str">
        <f t="shared" si="224"/>
        <v/>
      </c>
      <c r="H1412" s="21" t="str">
        <f t="shared" si="225"/>
        <v/>
      </c>
      <c r="I1412" s="25" t="str">
        <f t="shared" si="226"/>
        <v/>
      </c>
      <c r="J1412" s="25" t="str">
        <f t="shared" si="227"/>
        <v/>
      </c>
      <c r="K1412" s="21" t="str">
        <f t="shared" si="228"/>
        <v/>
      </c>
      <c r="L1412" s="36" t="str">
        <f t="shared" si="229"/>
        <v/>
      </c>
    </row>
    <row r="1413" spans="1:12" x14ac:dyDescent="0.3">
      <c r="A1413" s="21" t="str">
        <f t="shared" si="220"/>
        <v/>
      </c>
      <c r="B1413" s="21" t="str">
        <f t="shared" si="221"/>
        <v/>
      </c>
      <c r="C1413" s="35" t="str">
        <f t="shared" si="222"/>
        <v/>
      </c>
      <c r="D1413" s="21" t="str">
        <f>IF($A1413="","",IF(COUNTIF(KEVList,$A1413)&gt;0,"Y",IF(ISNUMBER(MATCH(UPPER(IFERROR(INDEX(ImpData,ROW()-1,MATCH(Map_KEV,ImpHdr,0))&amp;"","")),{"Y","YES","TRUE","1"},0)),"Y","N")))</f>
        <v/>
      </c>
      <c r="E1413" s="21" t="str">
        <f>IF($A1413="","",IF(ISNUMBER(MATCH(UPPER(IFERROR(INDEX(ImpData,ROW()-1,MATCH(Map_Expl,ImpHdr,0))&amp;"","")),{"Y","YES","TRUE","1"},0)),"Y","N"))</f>
        <v/>
      </c>
      <c r="F1413" s="21" t="str">
        <f t="shared" si="223"/>
        <v/>
      </c>
      <c r="G1413" s="21" t="str">
        <f t="shared" si="224"/>
        <v/>
      </c>
      <c r="H1413" s="21" t="str">
        <f t="shared" si="225"/>
        <v/>
      </c>
      <c r="I1413" s="25" t="str">
        <f t="shared" si="226"/>
        <v/>
      </c>
      <c r="J1413" s="25" t="str">
        <f t="shared" si="227"/>
        <v/>
      </c>
      <c r="K1413" s="21" t="str">
        <f t="shared" si="228"/>
        <v/>
      </c>
      <c r="L1413" s="36" t="str">
        <f t="shared" si="229"/>
        <v/>
      </c>
    </row>
    <row r="1414" spans="1:12" x14ac:dyDescent="0.3">
      <c r="A1414" s="21" t="str">
        <f t="shared" si="220"/>
        <v/>
      </c>
      <c r="B1414" s="21" t="str">
        <f t="shared" si="221"/>
        <v/>
      </c>
      <c r="C1414" s="35" t="str">
        <f t="shared" si="222"/>
        <v/>
      </c>
      <c r="D1414" s="21" t="str">
        <f>IF($A1414="","",IF(COUNTIF(KEVList,$A1414)&gt;0,"Y",IF(ISNUMBER(MATCH(UPPER(IFERROR(INDEX(ImpData,ROW()-1,MATCH(Map_KEV,ImpHdr,0))&amp;"","")),{"Y","YES","TRUE","1"},0)),"Y","N")))</f>
        <v/>
      </c>
      <c r="E1414" s="21" t="str">
        <f>IF($A1414="","",IF(ISNUMBER(MATCH(UPPER(IFERROR(INDEX(ImpData,ROW()-1,MATCH(Map_Expl,ImpHdr,0))&amp;"","")),{"Y","YES","TRUE","1"},0)),"Y","N"))</f>
        <v/>
      </c>
      <c r="F1414" s="21" t="str">
        <f t="shared" si="223"/>
        <v/>
      </c>
      <c r="G1414" s="21" t="str">
        <f t="shared" si="224"/>
        <v/>
      </c>
      <c r="H1414" s="21" t="str">
        <f t="shared" si="225"/>
        <v/>
      </c>
      <c r="I1414" s="25" t="str">
        <f t="shared" si="226"/>
        <v/>
      </c>
      <c r="J1414" s="25" t="str">
        <f t="shared" si="227"/>
        <v/>
      </c>
      <c r="K1414" s="21" t="str">
        <f t="shared" si="228"/>
        <v/>
      </c>
      <c r="L1414" s="36" t="str">
        <f t="shared" si="229"/>
        <v/>
      </c>
    </row>
    <row r="1415" spans="1:12" x14ac:dyDescent="0.3">
      <c r="A1415" s="21" t="str">
        <f t="shared" si="220"/>
        <v/>
      </c>
      <c r="B1415" s="21" t="str">
        <f t="shared" si="221"/>
        <v/>
      </c>
      <c r="C1415" s="35" t="str">
        <f t="shared" si="222"/>
        <v/>
      </c>
      <c r="D1415" s="21" t="str">
        <f>IF($A1415="","",IF(COUNTIF(KEVList,$A1415)&gt;0,"Y",IF(ISNUMBER(MATCH(UPPER(IFERROR(INDEX(ImpData,ROW()-1,MATCH(Map_KEV,ImpHdr,0))&amp;"","")),{"Y","YES","TRUE","1"},0)),"Y","N")))</f>
        <v/>
      </c>
      <c r="E1415" s="21" t="str">
        <f>IF($A1415="","",IF(ISNUMBER(MATCH(UPPER(IFERROR(INDEX(ImpData,ROW()-1,MATCH(Map_Expl,ImpHdr,0))&amp;"","")),{"Y","YES","TRUE","1"},0)),"Y","N"))</f>
        <v/>
      </c>
      <c r="F1415" s="21" t="str">
        <f t="shared" si="223"/>
        <v/>
      </c>
      <c r="G1415" s="21" t="str">
        <f t="shared" si="224"/>
        <v/>
      </c>
      <c r="H1415" s="21" t="str">
        <f t="shared" si="225"/>
        <v/>
      </c>
      <c r="I1415" s="25" t="str">
        <f t="shared" si="226"/>
        <v/>
      </c>
      <c r="J1415" s="25" t="str">
        <f t="shared" si="227"/>
        <v/>
      </c>
      <c r="K1415" s="21" t="str">
        <f t="shared" si="228"/>
        <v/>
      </c>
      <c r="L1415" s="36" t="str">
        <f t="shared" si="229"/>
        <v/>
      </c>
    </row>
    <row r="1416" spans="1:12" x14ac:dyDescent="0.3">
      <c r="A1416" s="21" t="str">
        <f t="shared" si="220"/>
        <v/>
      </c>
      <c r="B1416" s="21" t="str">
        <f t="shared" si="221"/>
        <v/>
      </c>
      <c r="C1416" s="35" t="str">
        <f t="shared" si="222"/>
        <v/>
      </c>
      <c r="D1416" s="21" t="str">
        <f>IF($A1416="","",IF(COUNTIF(KEVList,$A1416)&gt;0,"Y",IF(ISNUMBER(MATCH(UPPER(IFERROR(INDEX(ImpData,ROW()-1,MATCH(Map_KEV,ImpHdr,0))&amp;"","")),{"Y","YES","TRUE","1"},0)),"Y","N")))</f>
        <v/>
      </c>
      <c r="E1416" s="21" t="str">
        <f>IF($A1416="","",IF(ISNUMBER(MATCH(UPPER(IFERROR(INDEX(ImpData,ROW()-1,MATCH(Map_Expl,ImpHdr,0))&amp;"","")),{"Y","YES","TRUE","1"},0)),"Y","N"))</f>
        <v/>
      </c>
      <c r="F1416" s="21" t="str">
        <f t="shared" si="223"/>
        <v/>
      </c>
      <c r="G1416" s="21" t="str">
        <f t="shared" si="224"/>
        <v/>
      </c>
      <c r="H1416" s="21" t="str">
        <f t="shared" si="225"/>
        <v/>
      </c>
      <c r="I1416" s="25" t="str">
        <f t="shared" si="226"/>
        <v/>
      </c>
      <c r="J1416" s="25" t="str">
        <f t="shared" si="227"/>
        <v/>
      </c>
      <c r="K1416" s="21" t="str">
        <f t="shared" si="228"/>
        <v/>
      </c>
      <c r="L1416" s="36" t="str">
        <f t="shared" si="229"/>
        <v/>
      </c>
    </row>
    <row r="1417" spans="1:12" x14ac:dyDescent="0.3">
      <c r="A1417" s="21" t="str">
        <f t="shared" si="220"/>
        <v/>
      </c>
      <c r="B1417" s="21" t="str">
        <f t="shared" si="221"/>
        <v/>
      </c>
      <c r="C1417" s="35" t="str">
        <f t="shared" si="222"/>
        <v/>
      </c>
      <c r="D1417" s="21" t="str">
        <f>IF($A1417="","",IF(COUNTIF(KEVList,$A1417)&gt;0,"Y",IF(ISNUMBER(MATCH(UPPER(IFERROR(INDEX(ImpData,ROW()-1,MATCH(Map_KEV,ImpHdr,0))&amp;"","")),{"Y","YES","TRUE","1"},0)),"Y","N")))</f>
        <v/>
      </c>
      <c r="E1417" s="21" t="str">
        <f>IF($A1417="","",IF(ISNUMBER(MATCH(UPPER(IFERROR(INDEX(ImpData,ROW()-1,MATCH(Map_Expl,ImpHdr,0))&amp;"","")),{"Y","YES","TRUE","1"},0)),"Y","N"))</f>
        <v/>
      </c>
      <c r="F1417" s="21" t="str">
        <f t="shared" si="223"/>
        <v/>
      </c>
      <c r="G1417" s="21" t="str">
        <f t="shared" si="224"/>
        <v/>
      </c>
      <c r="H1417" s="21" t="str">
        <f t="shared" si="225"/>
        <v/>
      </c>
      <c r="I1417" s="25" t="str">
        <f t="shared" si="226"/>
        <v/>
      </c>
      <c r="J1417" s="25" t="str">
        <f t="shared" si="227"/>
        <v/>
      </c>
      <c r="K1417" s="21" t="str">
        <f t="shared" si="228"/>
        <v/>
      </c>
      <c r="L1417" s="36" t="str">
        <f t="shared" si="229"/>
        <v/>
      </c>
    </row>
    <row r="1418" spans="1:12" x14ac:dyDescent="0.3">
      <c r="A1418" s="21" t="str">
        <f t="shared" si="220"/>
        <v/>
      </c>
      <c r="B1418" s="21" t="str">
        <f t="shared" si="221"/>
        <v/>
      </c>
      <c r="C1418" s="35" t="str">
        <f t="shared" si="222"/>
        <v/>
      </c>
      <c r="D1418" s="21" t="str">
        <f>IF($A1418="","",IF(COUNTIF(KEVList,$A1418)&gt;0,"Y",IF(ISNUMBER(MATCH(UPPER(IFERROR(INDEX(ImpData,ROW()-1,MATCH(Map_KEV,ImpHdr,0))&amp;"","")),{"Y","YES","TRUE","1"},0)),"Y","N")))</f>
        <v/>
      </c>
      <c r="E1418" s="21" t="str">
        <f>IF($A1418="","",IF(ISNUMBER(MATCH(UPPER(IFERROR(INDEX(ImpData,ROW()-1,MATCH(Map_Expl,ImpHdr,0))&amp;"","")),{"Y","YES","TRUE","1"},0)),"Y","N"))</f>
        <v/>
      </c>
      <c r="F1418" s="21" t="str">
        <f t="shared" si="223"/>
        <v/>
      </c>
      <c r="G1418" s="21" t="str">
        <f t="shared" si="224"/>
        <v/>
      </c>
      <c r="H1418" s="21" t="str">
        <f t="shared" si="225"/>
        <v/>
      </c>
      <c r="I1418" s="25" t="str">
        <f t="shared" si="226"/>
        <v/>
      </c>
      <c r="J1418" s="25" t="str">
        <f t="shared" si="227"/>
        <v/>
      </c>
      <c r="K1418" s="21" t="str">
        <f t="shared" si="228"/>
        <v/>
      </c>
      <c r="L1418" s="36" t="str">
        <f t="shared" si="229"/>
        <v/>
      </c>
    </row>
    <row r="1419" spans="1:12" x14ac:dyDescent="0.3">
      <c r="A1419" s="21" t="str">
        <f t="shared" si="220"/>
        <v/>
      </c>
      <c r="B1419" s="21" t="str">
        <f t="shared" si="221"/>
        <v/>
      </c>
      <c r="C1419" s="35" t="str">
        <f t="shared" si="222"/>
        <v/>
      </c>
      <c r="D1419" s="21" t="str">
        <f>IF($A1419="","",IF(COUNTIF(KEVList,$A1419)&gt;0,"Y",IF(ISNUMBER(MATCH(UPPER(IFERROR(INDEX(ImpData,ROW()-1,MATCH(Map_KEV,ImpHdr,0))&amp;"","")),{"Y","YES","TRUE","1"},0)),"Y","N")))</f>
        <v/>
      </c>
      <c r="E1419" s="21" t="str">
        <f>IF($A1419="","",IF(ISNUMBER(MATCH(UPPER(IFERROR(INDEX(ImpData,ROW()-1,MATCH(Map_Expl,ImpHdr,0))&amp;"","")),{"Y","YES","TRUE","1"},0)),"Y","N"))</f>
        <v/>
      </c>
      <c r="F1419" s="21" t="str">
        <f t="shared" si="223"/>
        <v/>
      </c>
      <c r="G1419" s="21" t="str">
        <f t="shared" si="224"/>
        <v/>
      </c>
      <c r="H1419" s="21" t="str">
        <f t="shared" si="225"/>
        <v/>
      </c>
      <c r="I1419" s="25" t="str">
        <f t="shared" si="226"/>
        <v/>
      </c>
      <c r="J1419" s="25" t="str">
        <f t="shared" si="227"/>
        <v/>
      </c>
      <c r="K1419" s="21" t="str">
        <f t="shared" si="228"/>
        <v/>
      </c>
      <c r="L1419" s="36" t="str">
        <f t="shared" si="229"/>
        <v/>
      </c>
    </row>
    <row r="1420" spans="1:12" x14ac:dyDescent="0.3">
      <c r="A1420" s="21" t="str">
        <f t="shared" si="220"/>
        <v/>
      </c>
      <c r="B1420" s="21" t="str">
        <f t="shared" si="221"/>
        <v/>
      </c>
      <c r="C1420" s="35" t="str">
        <f t="shared" si="222"/>
        <v/>
      </c>
      <c r="D1420" s="21" t="str">
        <f>IF($A1420="","",IF(COUNTIF(KEVList,$A1420)&gt;0,"Y",IF(ISNUMBER(MATCH(UPPER(IFERROR(INDEX(ImpData,ROW()-1,MATCH(Map_KEV,ImpHdr,0))&amp;"","")),{"Y","YES","TRUE","1"},0)),"Y","N")))</f>
        <v/>
      </c>
      <c r="E1420" s="21" t="str">
        <f>IF($A1420="","",IF(ISNUMBER(MATCH(UPPER(IFERROR(INDEX(ImpData,ROW()-1,MATCH(Map_Expl,ImpHdr,0))&amp;"","")),{"Y","YES","TRUE","1"},0)),"Y","N"))</f>
        <v/>
      </c>
      <c r="F1420" s="21" t="str">
        <f t="shared" si="223"/>
        <v/>
      </c>
      <c r="G1420" s="21" t="str">
        <f t="shared" si="224"/>
        <v/>
      </c>
      <c r="H1420" s="21" t="str">
        <f t="shared" si="225"/>
        <v/>
      </c>
      <c r="I1420" s="25" t="str">
        <f t="shared" si="226"/>
        <v/>
      </c>
      <c r="J1420" s="25" t="str">
        <f t="shared" si="227"/>
        <v/>
      </c>
      <c r="K1420" s="21" t="str">
        <f t="shared" si="228"/>
        <v/>
      </c>
      <c r="L1420" s="36" t="str">
        <f t="shared" si="229"/>
        <v/>
      </c>
    </row>
    <row r="1421" spans="1:12" x14ac:dyDescent="0.3">
      <c r="A1421" s="21" t="str">
        <f t="shared" si="220"/>
        <v/>
      </c>
      <c r="B1421" s="21" t="str">
        <f t="shared" si="221"/>
        <v/>
      </c>
      <c r="C1421" s="35" t="str">
        <f t="shared" si="222"/>
        <v/>
      </c>
      <c r="D1421" s="21" t="str">
        <f>IF($A1421="","",IF(COUNTIF(KEVList,$A1421)&gt;0,"Y",IF(ISNUMBER(MATCH(UPPER(IFERROR(INDEX(ImpData,ROW()-1,MATCH(Map_KEV,ImpHdr,0))&amp;"","")),{"Y","YES","TRUE","1"},0)),"Y","N")))</f>
        <v/>
      </c>
      <c r="E1421" s="21" t="str">
        <f>IF($A1421="","",IF(ISNUMBER(MATCH(UPPER(IFERROR(INDEX(ImpData,ROW()-1,MATCH(Map_Expl,ImpHdr,0))&amp;"","")),{"Y","YES","TRUE","1"},0)),"Y","N"))</f>
        <v/>
      </c>
      <c r="F1421" s="21" t="str">
        <f t="shared" si="223"/>
        <v/>
      </c>
      <c r="G1421" s="21" t="str">
        <f t="shared" si="224"/>
        <v/>
      </c>
      <c r="H1421" s="21" t="str">
        <f t="shared" si="225"/>
        <v/>
      </c>
      <c r="I1421" s="25" t="str">
        <f t="shared" si="226"/>
        <v/>
      </c>
      <c r="J1421" s="25" t="str">
        <f t="shared" si="227"/>
        <v/>
      </c>
      <c r="K1421" s="21" t="str">
        <f t="shared" si="228"/>
        <v/>
      </c>
      <c r="L1421" s="36" t="str">
        <f t="shared" si="229"/>
        <v/>
      </c>
    </row>
    <row r="1422" spans="1:12" x14ac:dyDescent="0.3">
      <c r="A1422" s="21" t="str">
        <f t="shared" si="220"/>
        <v/>
      </c>
      <c r="B1422" s="21" t="str">
        <f t="shared" si="221"/>
        <v/>
      </c>
      <c r="C1422" s="35" t="str">
        <f t="shared" si="222"/>
        <v/>
      </c>
      <c r="D1422" s="21" t="str">
        <f>IF($A1422="","",IF(COUNTIF(KEVList,$A1422)&gt;0,"Y",IF(ISNUMBER(MATCH(UPPER(IFERROR(INDEX(ImpData,ROW()-1,MATCH(Map_KEV,ImpHdr,0))&amp;"","")),{"Y","YES","TRUE","1"},0)),"Y","N")))</f>
        <v/>
      </c>
      <c r="E1422" s="21" t="str">
        <f>IF($A1422="","",IF(ISNUMBER(MATCH(UPPER(IFERROR(INDEX(ImpData,ROW()-1,MATCH(Map_Expl,ImpHdr,0))&amp;"","")),{"Y","YES","TRUE","1"},0)),"Y","N"))</f>
        <v/>
      </c>
      <c r="F1422" s="21" t="str">
        <f t="shared" si="223"/>
        <v/>
      </c>
      <c r="G1422" s="21" t="str">
        <f t="shared" si="224"/>
        <v/>
      </c>
      <c r="H1422" s="21" t="str">
        <f t="shared" si="225"/>
        <v/>
      </c>
      <c r="I1422" s="25" t="str">
        <f t="shared" si="226"/>
        <v/>
      </c>
      <c r="J1422" s="25" t="str">
        <f t="shared" si="227"/>
        <v/>
      </c>
      <c r="K1422" s="21" t="str">
        <f t="shared" si="228"/>
        <v/>
      </c>
      <c r="L1422" s="36" t="str">
        <f t="shared" si="229"/>
        <v/>
      </c>
    </row>
    <row r="1423" spans="1:12" x14ac:dyDescent="0.3">
      <c r="A1423" s="21" t="str">
        <f t="shared" si="220"/>
        <v/>
      </c>
      <c r="B1423" s="21" t="str">
        <f t="shared" si="221"/>
        <v/>
      </c>
      <c r="C1423" s="35" t="str">
        <f t="shared" si="222"/>
        <v/>
      </c>
      <c r="D1423" s="21" t="str">
        <f>IF($A1423="","",IF(COUNTIF(KEVList,$A1423)&gt;0,"Y",IF(ISNUMBER(MATCH(UPPER(IFERROR(INDEX(ImpData,ROW()-1,MATCH(Map_KEV,ImpHdr,0))&amp;"","")),{"Y","YES","TRUE","1"},0)),"Y","N")))</f>
        <v/>
      </c>
      <c r="E1423" s="21" t="str">
        <f>IF($A1423="","",IF(ISNUMBER(MATCH(UPPER(IFERROR(INDEX(ImpData,ROW()-1,MATCH(Map_Expl,ImpHdr,0))&amp;"","")),{"Y","YES","TRUE","1"},0)),"Y","N"))</f>
        <v/>
      </c>
      <c r="F1423" s="21" t="str">
        <f t="shared" si="223"/>
        <v/>
      </c>
      <c r="G1423" s="21" t="str">
        <f t="shared" si="224"/>
        <v/>
      </c>
      <c r="H1423" s="21" t="str">
        <f t="shared" si="225"/>
        <v/>
      </c>
      <c r="I1423" s="25" t="str">
        <f t="shared" si="226"/>
        <v/>
      </c>
      <c r="J1423" s="25" t="str">
        <f t="shared" si="227"/>
        <v/>
      </c>
      <c r="K1423" s="21" t="str">
        <f t="shared" si="228"/>
        <v/>
      </c>
      <c r="L1423" s="36" t="str">
        <f t="shared" si="229"/>
        <v/>
      </c>
    </row>
    <row r="1424" spans="1:12" x14ac:dyDescent="0.3">
      <c r="A1424" s="21" t="str">
        <f t="shared" si="220"/>
        <v/>
      </c>
      <c r="B1424" s="21" t="str">
        <f t="shared" si="221"/>
        <v/>
      </c>
      <c r="C1424" s="35" t="str">
        <f t="shared" si="222"/>
        <v/>
      </c>
      <c r="D1424" s="21" t="str">
        <f>IF($A1424="","",IF(COUNTIF(KEVList,$A1424)&gt;0,"Y",IF(ISNUMBER(MATCH(UPPER(IFERROR(INDEX(ImpData,ROW()-1,MATCH(Map_KEV,ImpHdr,0))&amp;"","")),{"Y","YES","TRUE","1"},0)),"Y","N")))</f>
        <v/>
      </c>
      <c r="E1424" s="21" t="str">
        <f>IF($A1424="","",IF(ISNUMBER(MATCH(UPPER(IFERROR(INDEX(ImpData,ROW()-1,MATCH(Map_Expl,ImpHdr,0))&amp;"","")),{"Y","YES","TRUE","1"},0)),"Y","N"))</f>
        <v/>
      </c>
      <c r="F1424" s="21" t="str">
        <f t="shared" si="223"/>
        <v/>
      </c>
      <c r="G1424" s="21" t="str">
        <f t="shared" si="224"/>
        <v/>
      </c>
      <c r="H1424" s="21" t="str">
        <f t="shared" si="225"/>
        <v/>
      </c>
      <c r="I1424" s="25" t="str">
        <f t="shared" si="226"/>
        <v/>
      </c>
      <c r="J1424" s="25" t="str">
        <f t="shared" si="227"/>
        <v/>
      </c>
      <c r="K1424" s="21" t="str">
        <f t="shared" si="228"/>
        <v/>
      </c>
      <c r="L1424" s="36" t="str">
        <f t="shared" si="229"/>
        <v/>
      </c>
    </row>
    <row r="1425" spans="1:12" x14ac:dyDescent="0.3">
      <c r="A1425" s="21" t="str">
        <f t="shared" si="220"/>
        <v/>
      </c>
      <c r="B1425" s="21" t="str">
        <f t="shared" si="221"/>
        <v/>
      </c>
      <c r="C1425" s="35" t="str">
        <f t="shared" si="222"/>
        <v/>
      </c>
      <c r="D1425" s="21" t="str">
        <f>IF($A1425="","",IF(COUNTIF(KEVList,$A1425)&gt;0,"Y",IF(ISNUMBER(MATCH(UPPER(IFERROR(INDEX(ImpData,ROW()-1,MATCH(Map_KEV,ImpHdr,0))&amp;"","")),{"Y","YES","TRUE","1"},0)),"Y","N")))</f>
        <v/>
      </c>
      <c r="E1425" s="21" t="str">
        <f>IF($A1425="","",IF(ISNUMBER(MATCH(UPPER(IFERROR(INDEX(ImpData,ROW()-1,MATCH(Map_Expl,ImpHdr,0))&amp;"","")),{"Y","YES","TRUE","1"},0)),"Y","N"))</f>
        <v/>
      </c>
      <c r="F1425" s="21" t="str">
        <f t="shared" si="223"/>
        <v/>
      </c>
      <c r="G1425" s="21" t="str">
        <f t="shared" si="224"/>
        <v/>
      </c>
      <c r="H1425" s="21" t="str">
        <f t="shared" si="225"/>
        <v/>
      </c>
      <c r="I1425" s="25" t="str">
        <f t="shared" si="226"/>
        <v/>
      </c>
      <c r="J1425" s="25" t="str">
        <f t="shared" si="227"/>
        <v/>
      </c>
      <c r="K1425" s="21" t="str">
        <f t="shared" si="228"/>
        <v/>
      </c>
      <c r="L1425" s="36" t="str">
        <f t="shared" si="229"/>
        <v/>
      </c>
    </row>
    <row r="1426" spans="1:12" x14ac:dyDescent="0.3">
      <c r="A1426" s="21" t="str">
        <f t="shared" si="220"/>
        <v/>
      </c>
      <c r="B1426" s="21" t="str">
        <f t="shared" si="221"/>
        <v/>
      </c>
      <c r="C1426" s="35" t="str">
        <f t="shared" si="222"/>
        <v/>
      </c>
      <c r="D1426" s="21" t="str">
        <f>IF($A1426="","",IF(COUNTIF(KEVList,$A1426)&gt;0,"Y",IF(ISNUMBER(MATCH(UPPER(IFERROR(INDEX(ImpData,ROW()-1,MATCH(Map_KEV,ImpHdr,0))&amp;"","")),{"Y","YES","TRUE","1"},0)),"Y","N")))</f>
        <v/>
      </c>
      <c r="E1426" s="21" t="str">
        <f>IF($A1426="","",IF(ISNUMBER(MATCH(UPPER(IFERROR(INDEX(ImpData,ROW()-1,MATCH(Map_Expl,ImpHdr,0))&amp;"","")),{"Y","YES","TRUE","1"},0)),"Y","N"))</f>
        <v/>
      </c>
      <c r="F1426" s="21" t="str">
        <f t="shared" si="223"/>
        <v/>
      </c>
      <c r="G1426" s="21" t="str">
        <f t="shared" si="224"/>
        <v/>
      </c>
      <c r="H1426" s="21" t="str">
        <f t="shared" si="225"/>
        <v/>
      </c>
      <c r="I1426" s="25" t="str">
        <f t="shared" si="226"/>
        <v/>
      </c>
      <c r="J1426" s="25" t="str">
        <f t="shared" si="227"/>
        <v/>
      </c>
      <c r="K1426" s="21" t="str">
        <f t="shared" si="228"/>
        <v/>
      </c>
      <c r="L1426" s="36" t="str">
        <f t="shared" si="229"/>
        <v/>
      </c>
    </row>
    <row r="1427" spans="1:12" x14ac:dyDescent="0.3">
      <c r="A1427" s="21" t="str">
        <f t="shared" si="220"/>
        <v/>
      </c>
      <c r="B1427" s="21" t="str">
        <f t="shared" si="221"/>
        <v/>
      </c>
      <c r="C1427" s="35" t="str">
        <f t="shared" si="222"/>
        <v/>
      </c>
      <c r="D1427" s="21" t="str">
        <f>IF($A1427="","",IF(COUNTIF(KEVList,$A1427)&gt;0,"Y",IF(ISNUMBER(MATCH(UPPER(IFERROR(INDEX(ImpData,ROW()-1,MATCH(Map_KEV,ImpHdr,0))&amp;"","")),{"Y","YES","TRUE","1"},0)),"Y","N")))</f>
        <v/>
      </c>
      <c r="E1427" s="21" t="str">
        <f>IF($A1427="","",IF(ISNUMBER(MATCH(UPPER(IFERROR(INDEX(ImpData,ROW()-1,MATCH(Map_Expl,ImpHdr,0))&amp;"","")),{"Y","YES","TRUE","1"},0)),"Y","N"))</f>
        <v/>
      </c>
      <c r="F1427" s="21" t="str">
        <f t="shared" si="223"/>
        <v/>
      </c>
      <c r="G1427" s="21" t="str">
        <f t="shared" si="224"/>
        <v/>
      </c>
      <c r="H1427" s="21" t="str">
        <f t="shared" si="225"/>
        <v/>
      </c>
      <c r="I1427" s="25" t="str">
        <f t="shared" si="226"/>
        <v/>
      </c>
      <c r="J1427" s="25" t="str">
        <f t="shared" si="227"/>
        <v/>
      </c>
      <c r="K1427" s="21" t="str">
        <f t="shared" si="228"/>
        <v/>
      </c>
      <c r="L1427" s="36" t="str">
        <f t="shared" si="229"/>
        <v/>
      </c>
    </row>
    <row r="1428" spans="1:12" x14ac:dyDescent="0.3">
      <c r="A1428" s="21" t="str">
        <f t="shared" si="220"/>
        <v/>
      </c>
      <c r="B1428" s="21" t="str">
        <f t="shared" si="221"/>
        <v/>
      </c>
      <c r="C1428" s="35" t="str">
        <f t="shared" si="222"/>
        <v/>
      </c>
      <c r="D1428" s="21" t="str">
        <f>IF($A1428="","",IF(COUNTIF(KEVList,$A1428)&gt;0,"Y",IF(ISNUMBER(MATCH(UPPER(IFERROR(INDEX(ImpData,ROW()-1,MATCH(Map_KEV,ImpHdr,0))&amp;"","")),{"Y","YES","TRUE","1"},0)),"Y","N")))</f>
        <v/>
      </c>
      <c r="E1428" s="21" t="str">
        <f>IF($A1428="","",IF(ISNUMBER(MATCH(UPPER(IFERROR(INDEX(ImpData,ROW()-1,MATCH(Map_Expl,ImpHdr,0))&amp;"","")),{"Y","YES","TRUE","1"},0)),"Y","N"))</f>
        <v/>
      </c>
      <c r="F1428" s="21" t="str">
        <f t="shared" si="223"/>
        <v/>
      </c>
      <c r="G1428" s="21" t="str">
        <f t="shared" si="224"/>
        <v/>
      </c>
      <c r="H1428" s="21" t="str">
        <f t="shared" si="225"/>
        <v/>
      </c>
      <c r="I1428" s="25" t="str">
        <f t="shared" si="226"/>
        <v/>
      </c>
      <c r="J1428" s="25" t="str">
        <f t="shared" si="227"/>
        <v/>
      </c>
      <c r="K1428" s="21" t="str">
        <f t="shared" si="228"/>
        <v/>
      </c>
      <c r="L1428" s="36" t="str">
        <f t="shared" si="229"/>
        <v/>
      </c>
    </row>
    <row r="1429" spans="1:12" x14ac:dyDescent="0.3">
      <c r="A1429" s="21" t="str">
        <f t="shared" si="220"/>
        <v/>
      </c>
      <c r="B1429" s="21" t="str">
        <f t="shared" si="221"/>
        <v/>
      </c>
      <c r="C1429" s="35" t="str">
        <f t="shared" si="222"/>
        <v/>
      </c>
      <c r="D1429" s="21" t="str">
        <f>IF($A1429="","",IF(COUNTIF(KEVList,$A1429)&gt;0,"Y",IF(ISNUMBER(MATCH(UPPER(IFERROR(INDEX(ImpData,ROW()-1,MATCH(Map_KEV,ImpHdr,0))&amp;"","")),{"Y","YES","TRUE","1"},0)),"Y","N")))</f>
        <v/>
      </c>
      <c r="E1429" s="21" t="str">
        <f>IF($A1429="","",IF(ISNUMBER(MATCH(UPPER(IFERROR(INDEX(ImpData,ROW()-1,MATCH(Map_Expl,ImpHdr,0))&amp;"","")),{"Y","YES","TRUE","1"},0)),"Y","N"))</f>
        <v/>
      </c>
      <c r="F1429" s="21" t="str">
        <f t="shared" si="223"/>
        <v/>
      </c>
      <c r="G1429" s="21" t="str">
        <f t="shared" si="224"/>
        <v/>
      </c>
      <c r="H1429" s="21" t="str">
        <f t="shared" si="225"/>
        <v/>
      </c>
      <c r="I1429" s="25" t="str">
        <f t="shared" si="226"/>
        <v/>
      </c>
      <c r="J1429" s="25" t="str">
        <f t="shared" si="227"/>
        <v/>
      </c>
      <c r="K1429" s="21" t="str">
        <f t="shared" si="228"/>
        <v/>
      </c>
      <c r="L1429" s="36" t="str">
        <f t="shared" si="229"/>
        <v/>
      </c>
    </row>
    <row r="1430" spans="1:12" x14ac:dyDescent="0.3">
      <c r="A1430" s="21" t="str">
        <f t="shared" si="220"/>
        <v/>
      </c>
      <c r="B1430" s="21" t="str">
        <f t="shared" si="221"/>
        <v/>
      </c>
      <c r="C1430" s="35" t="str">
        <f t="shared" si="222"/>
        <v/>
      </c>
      <c r="D1430" s="21" t="str">
        <f>IF($A1430="","",IF(COUNTIF(KEVList,$A1430)&gt;0,"Y",IF(ISNUMBER(MATCH(UPPER(IFERROR(INDEX(ImpData,ROW()-1,MATCH(Map_KEV,ImpHdr,0))&amp;"","")),{"Y","YES","TRUE","1"},0)),"Y","N")))</f>
        <v/>
      </c>
      <c r="E1430" s="21" t="str">
        <f>IF($A1430="","",IF(ISNUMBER(MATCH(UPPER(IFERROR(INDEX(ImpData,ROW()-1,MATCH(Map_Expl,ImpHdr,0))&amp;"","")),{"Y","YES","TRUE","1"},0)),"Y","N"))</f>
        <v/>
      </c>
      <c r="F1430" s="21" t="str">
        <f t="shared" si="223"/>
        <v/>
      </c>
      <c r="G1430" s="21" t="str">
        <f t="shared" si="224"/>
        <v/>
      </c>
      <c r="H1430" s="21" t="str">
        <f t="shared" si="225"/>
        <v/>
      </c>
      <c r="I1430" s="25" t="str">
        <f t="shared" si="226"/>
        <v/>
      </c>
      <c r="J1430" s="25" t="str">
        <f t="shared" si="227"/>
        <v/>
      </c>
      <c r="K1430" s="21" t="str">
        <f t="shared" si="228"/>
        <v/>
      </c>
      <c r="L1430" s="36" t="str">
        <f t="shared" si="229"/>
        <v/>
      </c>
    </row>
    <row r="1431" spans="1:12" x14ac:dyDescent="0.3">
      <c r="A1431" s="21" t="str">
        <f t="shared" si="220"/>
        <v/>
      </c>
      <c r="B1431" s="21" t="str">
        <f t="shared" si="221"/>
        <v/>
      </c>
      <c r="C1431" s="35" t="str">
        <f t="shared" si="222"/>
        <v/>
      </c>
      <c r="D1431" s="21" t="str">
        <f>IF($A1431="","",IF(COUNTIF(KEVList,$A1431)&gt;0,"Y",IF(ISNUMBER(MATCH(UPPER(IFERROR(INDEX(ImpData,ROW()-1,MATCH(Map_KEV,ImpHdr,0))&amp;"","")),{"Y","YES","TRUE","1"},0)),"Y","N")))</f>
        <v/>
      </c>
      <c r="E1431" s="21" t="str">
        <f>IF($A1431="","",IF(ISNUMBER(MATCH(UPPER(IFERROR(INDEX(ImpData,ROW()-1,MATCH(Map_Expl,ImpHdr,0))&amp;"","")),{"Y","YES","TRUE","1"},0)),"Y","N"))</f>
        <v/>
      </c>
      <c r="F1431" s="21" t="str">
        <f t="shared" si="223"/>
        <v/>
      </c>
      <c r="G1431" s="21" t="str">
        <f t="shared" si="224"/>
        <v/>
      </c>
      <c r="H1431" s="21" t="str">
        <f t="shared" si="225"/>
        <v/>
      </c>
      <c r="I1431" s="25" t="str">
        <f t="shared" si="226"/>
        <v/>
      </c>
      <c r="J1431" s="25" t="str">
        <f t="shared" si="227"/>
        <v/>
      </c>
      <c r="K1431" s="21" t="str">
        <f t="shared" si="228"/>
        <v/>
      </c>
      <c r="L1431" s="36" t="str">
        <f t="shared" si="229"/>
        <v/>
      </c>
    </row>
    <row r="1432" spans="1:12" x14ac:dyDescent="0.3">
      <c r="A1432" s="21" t="str">
        <f t="shared" si="220"/>
        <v/>
      </c>
      <c r="B1432" s="21" t="str">
        <f t="shared" si="221"/>
        <v/>
      </c>
      <c r="C1432" s="35" t="str">
        <f t="shared" si="222"/>
        <v/>
      </c>
      <c r="D1432" s="21" t="str">
        <f>IF($A1432="","",IF(COUNTIF(KEVList,$A1432)&gt;0,"Y",IF(ISNUMBER(MATCH(UPPER(IFERROR(INDEX(ImpData,ROW()-1,MATCH(Map_KEV,ImpHdr,0))&amp;"","")),{"Y","YES","TRUE","1"},0)),"Y","N")))</f>
        <v/>
      </c>
      <c r="E1432" s="21" t="str">
        <f>IF($A1432="","",IF(ISNUMBER(MATCH(UPPER(IFERROR(INDEX(ImpData,ROW()-1,MATCH(Map_Expl,ImpHdr,0))&amp;"","")),{"Y","YES","TRUE","1"},0)),"Y","N"))</f>
        <v/>
      </c>
      <c r="F1432" s="21" t="str">
        <f t="shared" si="223"/>
        <v/>
      </c>
      <c r="G1432" s="21" t="str">
        <f t="shared" si="224"/>
        <v/>
      </c>
      <c r="H1432" s="21" t="str">
        <f t="shared" si="225"/>
        <v/>
      </c>
      <c r="I1432" s="25" t="str">
        <f t="shared" si="226"/>
        <v/>
      </c>
      <c r="J1432" s="25" t="str">
        <f t="shared" si="227"/>
        <v/>
      </c>
      <c r="K1432" s="21" t="str">
        <f t="shared" si="228"/>
        <v/>
      </c>
      <c r="L1432" s="36" t="str">
        <f t="shared" si="229"/>
        <v/>
      </c>
    </row>
    <row r="1433" spans="1:12" x14ac:dyDescent="0.3">
      <c r="A1433" s="21" t="str">
        <f t="shared" si="220"/>
        <v/>
      </c>
      <c r="B1433" s="21" t="str">
        <f t="shared" si="221"/>
        <v/>
      </c>
      <c r="C1433" s="35" t="str">
        <f t="shared" si="222"/>
        <v/>
      </c>
      <c r="D1433" s="21" t="str">
        <f>IF($A1433="","",IF(COUNTIF(KEVList,$A1433)&gt;0,"Y",IF(ISNUMBER(MATCH(UPPER(IFERROR(INDEX(ImpData,ROW()-1,MATCH(Map_KEV,ImpHdr,0))&amp;"","")),{"Y","YES","TRUE","1"},0)),"Y","N")))</f>
        <v/>
      </c>
      <c r="E1433" s="21" t="str">
        <f>IF($A1433="","",IF(ISNUMBER(MATCH(UPPER(IFERROR(INDEX(ImpData,ROW()-1,MATCH(Map_Expl,ImpHdr,0))&amp;"","")),{"Y","YES","TRUE","1"},0)),"Y","N"))</f>
        <v/>
      </c>
      <c r="F1433" s="21" t="str">
        <f t="shared" si="223"/>
        <v/>
      </c>
      <c r="G1433" s="21" t="str">
        <f t="shared" si="224"/>
        <v/>
      </c>
      <c r="H1433" s="21" t="str">
        <f t="shared" si="225"/>
        <v/>
      </c>
      <c r="I1433" s="25" t="str">
        <f t="shared" si="226"/>
        <v/>
      </c>
      <c r="J1433" s="25" t="str">
        <f t="shared" si="227"/>
        <v/>
      </c>
      <c r="K1433" s="21" t="str">
        <f t="shared" si="228"/>
        <v/>
      </c>
      <c r="L1433" s="36" t="str">
        <f t="shared" si="229"/>
        <v/>
      </c>
    </row>
    <row r="1434" spans="1:12" x14ac:dyDescent="0.3">
      <c r="A1434" s="21" t="str">
        <f t="shared" si="220"/>
        <v/>
      </c>
      <c r="B1434" s="21" t="str">
        <f t="shared" si="221"/>
        <v/>
      </c>
      <c r="C1434" s="35" t="str">
        <f t="shared" si="222"/>
        <v/>
      </c>
      <c r="D1434" s="21" t="str">
        <f>IF($A1434="","",IF(COUNTIF(KEVList,$A1434)&gt;0,"Y",IF(ISNUMBER(MATCH(UPPER(IFERROR(INDEX(ImpData,ROW()-1,MATCH(Map_KEV,ImpHdr,0))&amp;"","")),{"Y","YES","TRUE","1"},0)),"Y","N")))</f>
        <v/>
      </c>
      <c r="E1434" s="21" t="str">
        <f>IF($A1434="","",IF(ISNUMBER(MATCH(UPPER(IFERROR(INDEX(ImpData,ROW()-1,MATCH(Map_Expl,ImpHdr,0))&amp;"","")),{"Y","YES","TRUE","1"},0)),"Y","N"))</f>
        <v/>
      </c>
      <c r="F1434" s="21" t="str">
        <f t="shared" si="223"/>
        <v/>
      </c>
      <c r="G1434" s="21" t="str">
        <f t="shared" si="224"/>
        <v/>
      </c>
      <c r="H1434" s="21" t="str">
        <f t="shared" si="225"/>
        <v/>
      </c>
      <c r="I1434" s="25" t="str">
        <f t="shared" si="226"/>
        <v/>
      </c>
      <c r="J1434" s="25" t="str">
        <f t="shared" si="227"/>
        <v/>
      </c>
      <c r="K1434" s="21" t="str">
        <f t="shared" si="228"/>
        <v/>
      </c>
      <c r="L1434" s="36" t="str">
        <f t="shared" si="229"/>
        <v/>
      </c>
    </row>
    <row r="1435" spans="1:12" x14ac:dyDescent="0.3">
      <c r="A1435" s="21" t="str">
        <f t="shared" si="220"/>
        <v/>
      </c>
      <c r="B1435" s="21" t="str">
        <f t="shared" si="221"/>
        <v/>
      </c>
      <c r="C1435" s="35" t="str">
        <f t="shared" si="222"/>
        <v/>
      </c>
      <c r="D1435" s="21" t="str">
        <f>IF($A1435="","",IF(COUNTIF(KEVList,$A1435)&gt;0,"Y",IF(ISNUMBER(MATCH(UPPER(IFERROR(INDEX(ImpData,ROW()-1,MATCH(Map_KEV,ImpHdr,0))&amp;"","")),{"Y","YES","TRUE","1"},0)),"Y","N")))</f>
        <v/>
      </c>
      <c r="E1435" s="21" t="str">
        <f>IF($A1435="","",IF(ISNUMBER(MATCH(UPPER(IFERROR(INDEX(ImpData,ROW()-1,MATCH(Map_Expl,ImpHdr,0))&amp;"","")),{"Y","YES","TRUE","1"},0)),"Y","N"))</f>
        <v/>
      </c>
      <c r="F1435" s="21" t="str">
        <f t="shared" si="223"/>
        <v/>
      </c>
      <c r="G1435" s="21" t="str">
        <f t="shared" si="224"/>
        <v/>
      </c>
      <c r="H1435" s="21" t="str">
        <f t="shared" si="225"/>
        <v/>
      </c>
      <c r="I1435" s="25" t="str">
        <f t="shared" si="226"/>
        <v/>
      </c>
      <c r="J1435" s="25" t="str">
        <f t="shared" si="227"/>
        <v/>
      </c>
      <c r="K1435" s="21" t="str">
        <f t="shared" si="228"/>
        <v/>
      </c>
      <c r="L1435" s="36" t="str">
        <f t="shared" si="229"/>
        <v/>
      </c>
    </row>
    <row r="1436" spans="1:12" x14ac:dyDescent="0.3">
      <c r="A1436" s="21" t="str">
        <f t="shared" si="220"/>
        <v/>
      </c>
      <c r="B1436" s="21" t="str">
        <f t="shared" si="221"/>
        <v/>
      </c>
      <c r="C1436" s="35" t="str">
        <f t="shared" si="222"/>
        <v/>
      </c>
      <c r="D1436" s="21" t="str">
        <f>IF($A1436="","",IF(COUNTIF(KEVList,$A1436)&gt;0,"Y",IF(ISNUMBER(MATCH(UPPER(IFERROR(INDEX(ImpData,ROW()-1,MATCH(Map_KEV,ImpHdr,0))&amp;"","")),{"Y","YES","TRUE","1"},0)),"Y","N")))</f>
        <v/>
      </c>
      <c r="E1436" s="21" t="str">
        <f>IF($A1436="","",IF(ISNUMBER(MATCH(UPPER(IFERROR(INDEX(ImpData,ROW()-1,MATCH(Map_Expl,ImpHdr,0))&amp;"","")),{"Y","YES","TRUE","1"},0)),"Y","N"))</f>
        <v/>
      </c>
      <c r="F1436" s="21" t="str">
        <f t="shared" si="223"/>
        <v/>
      </c>
      <c r="G1436" s="21" t="str">
        <f t="shared" si="224"/>
        <v/>
      </c>
      <c r="H1436" s="21" t="str">
        <f t="shared" si="225"/>
        <v/>
      </c>
      <c r="I1436" s="25" t="str">
        <f t="shared" si="226"/>
        <v/>
      </c>
      <c r="J1436" s="25" t="str">
        <f t="shared" si="227"/>
        <v/>
      </c>
      <c r="K1436" s="21" t="str">
        <f t="shared" si="228"/>
        <v/>
      </c>
      <c r="L1436" s="36" t="str">
        <f t="shared" si="229"/>
        <v/>
      </c>
    </row>
    <row r="1437" spans="1:12" x14ac:dyDescent="0.3">
      <c r="A1437" s="21" t="str">
        <f t="shared" si="220"/>
        <v/>
      </c>
      <c r="B1437" s="21" t="str">
        <f t="shared" si="221"/>
        <v/>
      </c>
      <c r="C1437" s="35" t="str">
        <f t="shared" si="222"/>
        <v/>
      </c>
      <c r="D1437" s="21" t="str">
        <f>IF($A1437="","",IF(COUNTIF(KEVList,$A1437)&gt;0,"Y",IF(ISNUMBER(MATCH(UPPER(IFERROR(INDEX(ImpData,ROW()-1,MATCH(Map_KEV,ImpHdr,0))&amp;"","")),{"Y","YES","TRUE","1"},0)),"Y","N")))</f>
        <v/>
      </c>
      <c r="E1437" s="21" t="str">
        <f>IF($A1437="","",IF(ISNUMBER(MATCH(UPPER(IFERROR(INDEX(ImpData,ROW()-1,MATCH(Map_Expl,ImpHdr,0))&amp;"","")),{"Y","YES","TRUE","1"},0)),"Y","N"))</f>
        <v/>
      </c>
      <c r="F1437" s="21" t="str">
        <f t="shared" si="223"/>
        <v/>
      </c>
      <c r="G1437" s="21" t="str">
        <f t="shared" si="224"/>
        <v/>
      </c>
      <c r="H1437" s="21" t="str">
        <f t="shared" si="225"/>
        <v/>
      </c>
      <c r="I1437" s="25" t="str">
        <f t="shared" si="226"/>
        <v/>
      </c>
      <c r="J1437" s="25" t="str">
        <f t="shared" si="227"/>
        <v/>
      </c>
      <c r="K1437" s="21" t="str">
        <f t="shared" si="228"/>
        <v/>
      </c>
      <c r="L1437" s="36" t="str">
        <f t="shared" si="229"/>
        <v/>
      </c>
    </row>
    <row r="1438" spans="1:12" x14ac:dyDescent="0.3">
      <c r="A1438" s="21" t="str">
        <f t="shared" si="220"/>
        <v/>
      </c>
      <c r="B1438" s="21" t="str">
        <f t="shared" si="221"/>
        <v/>
      </c>
      <c r="C1438" s="35" t="str">
        <f t="shared" si="222"/>
        <v/>
      </c>
      <c r="D1438" s="21" t="str">
        <f>IF($A1438="","",IF(COUNTIF(KEVList,$A1438)&gt;0,"Y",IF(ISNUMBER(MATCH(UPPER(IFERROR(INDEX(ImpData,ROW()-1,MATCH(Map_KEV,ImpHdr,0))&amp;"","")),{"Y","YES","TRUE","1"},0)),"Y","N")))</f>
        <v/>
      </c>
      <c r="E1438" s="21" t="str">
        <f>IF($A1438="","",IF(ISNUMBER(MATCH(UPPER(IFERROR(INDEX(ImpData,ROW()-1,MATCH(Map_Expl,ImpHdr,0))&amp;"","")),{"Y","YES","TRUE","1"},0)),"Y","N"))</f>
        <v/>
      </c>
      <c r="F1438" s="21" t="str">
        <f t="shared" si="223"/>
        <v/>
      </c>
      <c r="G1438" s="21" t="str">
        <f t="shared" si="224"/>
        <v/>
      </c>
      <c r="H1438" s="21" t="str">
        <f t="shared" si="225"/>
        <v/>
      </c>
      <c r="I1438" s="25" t="str">
        <f t="shared" si="226"/>
        <v/>
      </c>
      <c r="J1438" s="25" t="str">
        <f t="shared" si="227"/>
        <v/>
      </c>
      <c r="K1438" s="21" t="str">
        <f t="shared" si="228"/>
        <v/>
      </c>
      <c r="L1438" s="36" t="str">
        <f t="shared" si="229"/>
        <v/>
      </c>
    </row>
    <row r="1439" spans="1:12" x14ac:dyDescent="0.3">
      <c r="A1439" s="21" t="str">
        <f t="shared" si="220"/>
        <v/>
      </c>
      <c r="B1439" s="21" t="str">
        <f t="shared" si="221"/>
        <v/>
      </c>
      <c r="C1439" s="35" t="str">
        <f t="shared" si="222"/>
        <v/>
      </c>
      <c r="D1439" s="21" t="str">
        <f>IF($A1439="","",IF(COUNTIF(KEVList,$A1439)&gt;0,"Y",IF(ISNUMBER(MATCH(UPPER(IFERROR(INDEX(ImpData,ROW()-1,MATCH(Map_KEV,ImpHdr,0))&amp;"","")),{"Y","YES","TRUE","1"},0)),"Y","N")))</f>
        <v/>
      </c>
      <c r="E1439" s="21" t="str">
        <f>IF($A1439="","",IF(ISNUMBER(MATCH(UPPER(IFERROR(INDEX(ImpData,ROW()-1,MATCH(Map_Expl,ImpHdr,0))&amp;"","")),{"Y","YES","TRUE","1"},0)),"Y","N"))</f>
        <v/>
      </c>
      <c r="F1439" s="21" t="str">
        <f t="shared" si="223"/>
        <v/>
      </c>
      <c r="G1439" s="21" t="str">
        <f t="shared" si="224"/>
        <v/>
      </c>
      <c r="H1439" s="21" t="str">
        <f t="shared" si="225"/>
        <v/>
      </c>
      <c r="I1439" s="25" t="str">
        <f t="shared" si="226"/>
        <v/>
      </c>
      <c r="J1439" s="25" t="str">
        <f t="shared" si="227"/>
        <v/>
      </c>
      <c r="K1439" s="21" t="str">
        <f t="shared" si="228"/>
        <v/>
      </c>
      <c r="L1439" s="36" t="str">
        <f t="shared" si="229"/>
        <v/>
      </c>
    </row>
    <row r="1440" spans="1:12" x14ac:dyDescent="0.3">
      <c r="A1440" s="21" t="str">
        <f t="shared" si="220"/>
        <v/>
      </c>
      <c r="B1440" s="21" t="str">
        <f t="shared" si="221"/>
        <v/>
      </c>
      <c r="C1440" s="35" t="str">
        <f t="shared" si="222"/>
        <v/>
      </c>
      <c r="D1440" s="21" t="str">
        <f>IF($A1440="","",IF(COUNTIF(KEVList,$A1440)&gt;0,"Y",IF(ISNUMBER(MATCH(UPPER(IFERROR(INDEX(ImpData,ROW()-1,MATCH(Map_KEV,ImpHdr,0))&amp;"","")),{"Y","YES","TRUE","1"},0)),"Y","N")))</f>
        <v/>
      </c>
      <c r="E1440" s="21" t="str">
        <f>IF($A1440="","",IF(ISNUMBER(MATCH(UPPER(IFERROR(INDEX(ImpData,ROW()-1,MATCH(Map_Expl,ImpHdr,0))&amp;"","")),{"Y","YES","TRUE","1"},0)),"Y","N"))</f>
        <v/>
      </c>
      <c r="F1440" s="21" t="str">
        <f t="shared" si="223"/>
        <v/>
      </c>
      <c r="G1440" s="21" t="str">
        <f t="shared" si="224"/>
        <v/>
      </c>
      <c r="H1440" s="21" t="str">
        <f t="shared" si="225"/>
        <v/>
      </c>
      <c r="I1440" s="25" t="str">
        <f t="shared" si="226"/>
        <v/>
      </c>
      <c r="J1440" s="25" t="str">
        <f t="shared" si="227"/>
        <v/>
      </c>
      <c r="K1440" s="21" t="str">
        <f t="shared" si="228"/>
        <v/>
      </c>
      <c r="L1440" s="36" t="str">
        <f t="shared" si="229"/>
        <v/>
      </c>
    </row>
    <row r="1441" spans="1:12" x14ac:dyDescent="0.3">
      <c r="A1441" s="21" t="str">
        <f t="shared" si="220"/>
        <v/>
      </c>
      <c r="B1441" s="21" t="str">
        <f t="shared" si="221"/>
        <v/>
      </c>
      <c r="C1441" s="35" t="str">
        <f t="shared" si="222"/>
        <v/>
      </c>
      <c r="D1441" s="21" t="str">
        <f>IF($A1441="","",IF(COUNTIF(KEVList,$A1441)&gt;0,"Y",IF(ISNUMBER(MATCH(UPPER(IFERROR(INDEX(ImpData,ROW()-1,MATCH(Map_KEV,ImpHdr,0))&amp;"","")),{"Y","YES","TRUE","1"},0)),"Y","N")))</f>
        <v/>
      </c>
      <c r="E1441" s="21" t="str">
        <f>IF($A1441="","",IF(ISNUMBER(MATCH(UPPER(IFERROR(INDEX(ImpData,ROW()-1,MATCH(Map_Expl,ImpHdr,0))&amp;"","")),{"Y","YES","TRUE","1"},0)),"Y","N"))</f>
        <v/>
      </c>
      <c r="F1441" s="21" t="str">
        <f t="shared" si="223"/>
        <v/>
      </c>
      <c r="G1441" s="21" t="str">
        <f t="shared" si="224"/>
        <v/>
      </c>
      <c r="H1441" s="21" t="str">
        <f t="shared" si="225"/>
        <v/>
      </c>
      <c r="I1441" s="25" t="str">
        <f t="shared" si="226"/>
        <v/>
      </c>
      <c r="J1441" s="25" t="str">
        <f t="shared" si="227"/>
        <v/>
      </c>
      <c r="K1441" s="21" t="str">
        <f t="shared" si="228"/>
        <v/>
      </c>
      <c r="L1441" s="36" t="str">
        <f t="shared" si="229"/>
        <v/>
      </c>
    </row>
    <row r="1442" spans="1:12" x14ac:dyDescent="0.3">
      <c r="A1442" s="21" t="str">
        <f t="shared" si="220"/>
        <v/>
      </c>
      <c r="B1442" s="21" t="str">
        <f t="shared" si="221"/>
        <v/>
      </c>
      <c r="C1442" s="35" t="str">
        <f t="shared" si="222"/>
        <v/>
      </c>
      <c r="D1442" s="21" t="str">
        <f>IF($A1442="","",IF(COUNTIF(KEVList,$A1442)&gt;0,"Y",IF(ISNUMBER(MATCH(UPPER(IFERROR(INDEX(ImpData,ROW()-1,MATCH(Map_KEV,ImpHdr,0))&amp;"","")),{"Y","YES","TRUE","1"},0)),"Y","N")))</f>
        <v/>
      </c>
      <c r="E1442" s="21" t="str">
        <f>IF($A1442="","",IF(ISNUMBER(MATCH(UPPER(IFERROR(INDEX(ImpData,ROW()-1,MATCH(Map_Expl,ImpHdr,0))&amp;"","")),{"Y","YES","TRUE","1"},0)),"Y","N"))</f>
        <v/>
      </c>
      <c r="F1442" s="21" t="str">
        <f t="shared" si="223"/>
        <v/>
      </c>
      <c r="G1442" s="21" t="str">
        <f t="shared" si="224"/>
        <v/>
      </c>
      <c r="H1442" s="21" t="str">
        <f t="shared" si="225"/>
        <v/>
      </c>
      <c r="I1442" s="25" t="str">
        <f t="shared" si="226"/>
        <v/>
      </c>
      <c r="J1442" s="25" t="str">
        <f t="shared" si="227"/>
        <v/>
      </c>
      <c r="K1442" s="21" t="str">
        <f t="shared" si="228"/>
        <v/>
      </c>
      <c r="L1442" s="36" t="str">
        <f t="shared" si="229"/>
        <v/>
      </c>
    </row>
    <row r="1443" spans="1:12" x14ac:dyDescent="0.3">
      <c r="A1443" s="21" t="str">
        <f t="shared" si="220"/>
        <v/>
      </c>
      <c r="B1443" s="21" t="str">
        <f t="shared" si="221"/>
        <v/>
      </c>
      <c r="C1443" s="35" t="str">
        <f t="shared" si="222"/>
        <v/>
      </c>
      <c r="D1443" s="21" t="str">
        <f>IF($A1443="","",IF(COUNTIF(KEVList,$A1443)&gt;0,"Y",IF(ISNUMBER(MATCH(UPPER(IFERROR(INDEX(ImpData,ROW()-1,MATCH(Map_KEV,ImpHdr,0))&amp;"","")),{"Y","YES","TRUE","1"},0)),"Y","N")))</f>
        <v/>
      </c>
      <c r="E1443" s="21" t="str">
        <f>IF($A1443="","",IF(ISNUMBER(MATCH(UPPER(IFERROR(INDEX(ImpData,ROW()-1,MATCH(Map_Expl,ImpHdr,0))&amp;"","")),{"Y","YES","TRUE","1"},0)),"Y","N"))</f>
        <v/>
      </c>
      <c r="F1443" s="21" t="str">
        <f t="shared" si="223"/>
        <v/>
      </c>
      <c r="G1443" s="21" t="str">
        <f t="shared" si="224"/>
        <v/>
      </c>
      <c r="H1443" s="21" t="str">
        <f t="shared" si="225"/>
        <v/>
      </c>
      <c r="I1443" s="25" t="str">
        <f t="shared" si="226"/>
        <v/>
      </c>
      <c r="J1443" s="25" t="str">
        <f t="shared" si="227"/>
        <v/>
      </c>
      <c r="K1443" s="21" t="str">
        <f t="shared" si="228"/>
        <v/>
      </c>
      <c r="L1443" s="36" t="str">
        <f t="shared" si="229"/>
        <v/>
      </c>
    </row>
    <row r="1444" spans="1:12" x14ac:dyDescent="0.3">
      <c r="A1444" s="21" t="str">
        <f t="shared" si="220"/>
        <v/>
      </c>
      <c r="B1444" s="21" t="str">
        <f t="shared" si="221"/>
        <v/>
      </c>
      <c r="C1444" s="35" t="str">
        <f t="shared" si="222"/>
        <v/>
      </c>
      <c r="D1444" s="21" t="str">
        <f>IF($A1444="","",IF(COUNTIF(KEVList,$A1444)&gt;0,"Y",IF(ISNUMBER(MATCH(UPPER(IFERROR(INDEX(ImpData,ROW()-1,MATCH(Map_KEV,ImpHdr,0))&amp;"","")),{"Y","YES","TRUE","1"},0)),"Y","N")))</f>
        <v/>
      </c>
      <c r="E1444" s="21" t="str">
        <f>IF($A1444="","",IF(ISNUMBER(MATCH(UPPER(IFERROR(INDEX(ImpData,ROW()-1,MATCH(Map_Expl,ImpHdr,0))&amp;"","")),{"Y","YES","TRUE","1"},0)),"Y","N"))</f>
        <v/>
      </c>
      <c r="F1444" s="21" t="str">
        <f t="shared" si="223"/>
        <v/>
      </c>
      <c r="G1444" s="21" t="str">
        <f t="shared" si="224"/>
        <v/>
      </c>
      <c r="H1444" s="21" t="str">
        <f t="shared" si="225"/>
        <v/>
      </c>
      <c r="I1444" s="25" t="str">
        <f t="shared" si="226"/>
        <v/>
      </c>
      <c r="J1444" s="25" t="str">
        <f t="shared" si="227"/>
        <v/>
      </c>
      <c r="K1444" s="21" t="str">
        <f t="shared" si="228"/>
        <v/>
      </c>
      <c r="L1444" s="36" t="str">
        <f t="shared" si="229"/>
        <v/>
      </c>
    </row>
    <row r="1445" spans="1:12" x14ac:dyDescent="0.3">
      <c r="A1445" s="21" t="str">
        <f t="shared" si="220"/>
        <v/>
      </c>
      <c r="B1445" s="21" t="str">
        <f t="shared" si="221"/>
        <v/>
      </c>
      <c r="C1445" s="35" t="str">
        <f t="shared" si="222"/>
        <v/>
      </c>
      <c r="D1445" s="21" t="str">
        <f>IF($A1445="","",IF(COUNTIF(KEVList,$A1445)&gt;0,"Y",IF(ISNUMBER(MATCH(UPPER(IFERROR(INDEX(ImpData,ROW()-1,MATCH(Map_KEV,ImpHdr,0))&amp;"","")),{"Y","YES","TRUE","1"},0)),"Y","N")))</f>
        <v/>
      </c>
      <c r="E1445" s="21" t="str">
        <f>IF($A1445="","",IF(ISNUMBER(MATCH(UPPER(IFERROR(INDEX(ImpData,ROW()-1,MATCH(Map_Expl,ImpHdr,0))&amp;"","")),{"Y","YES","TRUE","1"},0)),"Y","N"))</f>
        <v/>
      </c>
      <c r="F1445" s="21" t="str">
        <f t="shared" si="223"/>
        <v/>
      </c>
      <c r="G1445" s="21" t="str">
        <f t="shared" si="224"/>
        <v/>
      </c>
      <c r="H1445" s="21" t="str">
        <f t="shared" si="225"/>
        <v/>
      </c>
      <c r="I1445" s="25" t="str">
        <f t="shared" si="226"/>
        <v/>
      </c>
      <c r="J1445" s="25" t="str">
        <f t="shared" si="227"/>
        <v/>
      </c>
      <c r="K1445" s="21" t="str">
        <f t="shared" si="228"/>
        <v/>
      </c>
      <c r="L1445" s="36" t="str">
        <f t="shared" si="229"/>
        <v/>
      </c>
    </row>
    <row r="1446" spans="1:12" x14ac:dyDescent="0.3">
      <c r="A1446" s="21" t="str">
        <f t="shared" si="220"/>
        <v/>
      </c>
      <c r="B1446" s="21" t="str">
        <f t="shared" si="221"/>
        <v/>
      </c>
      <c r="C1446" s="35" t="str">
        <f t="shared" si="222"/>
        <v/>
      </c>
      <c r="D1446" s="21" t="str">
        <f>IF($A1446="","",IF(COUNTIF(KEVList,$A1446)&gt;0,"Y",IF(ISNUMBER(MATCH(UPPER(IFERROR(INDEX(ImpData,ROW()-1,MATCH(Map_KEV,ImpHdr,0))&amp;"","")),{"Y","YES","TRUE","1"},0)),"Y","N")))</f>
        <v/>
      </c>
      <c r="E1446" s="21" t="str">
        <f>IF($A1446="","",IF(ISNUMBER(MATCH(UPPER(IFERROR(INDEX(ImpData,ROW()-1,MATCH(Map_Expl,ImpHdr,0))&amp;"","")),{"Y","YES","TRUE","1"},0)),"Y","N"))</f>
        <v/>
      </c>
      <c r="F1446" s="21" t="str">
        <f t="shared" si="223"/>
        <v/>
      </c>
      <c r="G1446" s="21" t="str">
        <f t="shared" si="224"/>
        <v/>
      </c>
      <c r="H1446" s="21" t="str">
        <f t="shared" si="225"/>
        <v/>
      </c>
      <c r="I1446" s="25" t="str">
        <f t="shared" si="226"/>
        <v/>
      </c>
      <c r="J1446" s="25" t="str">
        <f t="shared" si="227"/>
        <v/>
      </c>
      <c r="K1446" s="21" t="str">
        <f t="shared" si="228"/>
        <v/>
      </c>
      <c r="L1446" s="36" t="str">
        <f t="shared" si="229"/>
        <v/>
      </c>
    </row>
    <row r="1447" spans="1:12" x14ac:dyDescent="0.3">
      <c r="A1447" s="21" t="str">
        <f t="shared" si="220"/>
        <v/>
      </c>
      <c r="B1447" s="21" t="str">
        <f t="shared" si="221"/>
        <v/>
      </c>
      <c r="C1447" s="35" t="str">
        <f t="shared" si="222"/>
        <v/>
      </c>
      <c r="D1447" s="21" t="str">
        <f>IF($A1447="","",IF(COUNTIF(KEVList,$A1447)&gt;0,"Y",IF(ISNUMBER(MATCH(UPPER(IFERROR(INDEX(ImpData,ROW()-1,MATCH(Map_KEV,ImpHdr,0))&amp;"","")),{"Y","YES","TRUE","1"},0)),"Y","N")))</f>
        <v/>
      </c>
      <c r="E1447" s="21" t="str">
        <f>IF($A1447="","",IF(ISNUMBER(MATCH(UPPER(IFERROR(INDEX(ImpData,ROW()-1,MATCH(Map_Expl,ImpHdr,0))&amp;"","")),{"Y","YES","TRUE","1"},0)),"Y","N"))</f>
        <v/>
      </c>
      <c r="F1447" s="21" t="str">
        <f t="shared" si="223"/>
        <v/>
      </c>
      <c r="G1447" s="21" t="str">
        <f t="shared" si="224"/>
        <v/>
      </c>
      <c r="H1447" s="21" t="str">
        <f t="shared" si="225"/>
        <v/>
      </c>
      <c r="I1447" s="25" t="str">
        <f t="shared" si="226"/>
        <v/>
      </c>
      <c r="J1447" s="25" t="str">
        <f t="shared" si="227"/>
        <v/>
      </c>
      <c r="K1447" s="21" t="str">
        <f t="shared" si="228"/>
        <v/>
      </c>
      <c r="L1447" s="36" t="str">
        <f t="shared" si="229"/>
        <v/>
      </c>
    </row>
    <row r="1448" spans="1:12" x14ac:dyDescent="0.3">
      <c r="A1448" s="21" t="str">
        <f t="shared" si="220"/>
        <v/>
      </c>
      <c r="B1448" s="21" t="str">
        <f t="shared" si="221"/>
        <v/>
      </c>
      <c r="C1448" s="35" t="str">
        <f t="shared" si="222"/>
        <v/>
      </c>
      <c r="D1448" s="21" t="str">
        <f>IF($A1448="","",IF(COUNTIF(KEVList,$A1448)&gt;0,"Y",IF(ISNUMBER(MATCH(UPPER(IFERROR(INDEX(ImpData,ROW()-1,MATCH(Map_KEV,ImpHdr,0))&amp;"","")),{"Y","YES","TRUE","1"},0)),"Y","N")))</f>
        <v/>
      </c>
      <c r="E1448" s="21" t="str">
        <f>IF($A1448="","",IF(ISNUMBER(MATCH(UPPER(IFERROR(INDEX(ImpData,ROW()-1,MATCH(Map_Expl,ImpHdr,0))&amp;"","")),{"Y","YES","TRUE","1"},0)),"Y","N"))</f>
        <v/>
      </c>
      <c r="F1448" s="21" t="str">
        <f t="shared" si="223"/>
        <v/>
      </c>
      <c r="G1448" s="21" t="str">
        <f t="shared" si="224"/>
        <v/>
      </c>
      <c r="H1448" s="21" t="str">
        <f t="shared" si="225"/>
        <v/>
      </c>
      <c r="I1448" s="25" t="str">
        <f t="shared" si="226"/>
        <v/>
      </c>
      <c r="J1448" s="25" t="str">
        <f t="shared" si="227"/>
        <v/>
      </c>
      <c r="K1448" s="21" t="str">
        <f t="shared" si="228"/>
        <v/>
      </c>
      <c r="L1448" s="36" t="str">
        <f t="shared" si="229"/>
        <v/>
      </c>
    </row>
    <row r="1449" spans="1:12" x14ac:dyDescent="0.3">
      <c r="A1449" s="21" t="str">
        <f t="shared" si="220"/>
        <v/>
      </c>
      <c r="B1449" s="21" t="str">
        <f t="shared" si="221"/>
        <v/>
      </c>
      <c r="C1449" s="35" t="str">
        <f t="shared" si="222"/>
        <v/>
      </c>
      <c r="D1449" s="21" t="str">
        <f>IF($A1449="","",IF(COUNTIF(KEVList,$A1449)&gt;0,"Y",IF(ISNUMBER(MATCH(UPPER(IFERROR(INDEX(ImpData,ROW()-1,MATCH(Map_KEV,ImpHdr,0))&amp;"","")),{"Y","YES","TRUE","1"},0)),"Y","N")))</f>
        <v/>
      </c>
      <c r="E1449" s="21" t="str">
        <f>IF($A1449="","",IF(ISNUMBER(MATCH(UPPER(IFERROR(INDEX(ImpData,ROW()-1,MATCH(Map_Expl,ImpHdr,0))&amp;"","")),{"Y","YES","TRUE","1"},0)),"Y","N"))</f>
        <v/>
      </c>
      <c r="F1449" s="21" t="str">
        <f t="shared" si="223"/>
        <v/>
      </c>
      <c r="G1449" s="21" t="str">
        <f t="shared" si="224"/>
        <v/>
      </c>
      <c r="H1449" s="21" t="str">
        <f t="shared" si="225"/>
        <v/>
      </c>
      <c r="I1449" s="25" t="str">
        <f t="shared" si="226"/>
        <v/>
      </c>
      <c r="J1449" s="25" t="str">
        <f t="shared" si="227"/>
        <v/>
      </c>
      <c r="K1449" s="21" t="str">
        <f t="shared" si="228"/>
        <v/>
      </c>
      <c r="L1449" s="36" t="str">
        <f t="shared" si="229"/>
        <v/>
      </c>
    </row>
    <row r="1450" spans="1:12" x14ac:dyDescent="0.3">
      <c r="A1450" s="21" t="str">
        <f t="shared" si="220"/>
        <v/>
      </c>
      <c r="B1450" s="21" t="str">
        <f t="shared" si="221"/>
        <v/>
      </c>
      <c r="C1450" s="35" t="str">
        <f t="shared" si="222"/>
        <v/>
      </c>
      <c r="D1450" s="21" t="str">
        <f>IF($A1450="","",IF(COUNTIF(KEVList,$A1450)&gt;0,"Y",IF(ISNUMBER(MATCH(UPPER(IFERROR(INDEX(ImpData,ROW()-1,MATCH(Map_KEV,ImpHdr,0))&amp;"","")),{"Y","YES","TRUE","1"},0)),"Y","N")))</f>
        <v/>
      </c>
      <c r="E1450" s="21" t="str">
        <f>IF($A1450="","",IF(ISNUMBER(MATCH(UPPER(IFERROR(INDEX(ImpData,ROW()-1,MATCH(Map_Expl,ImpHdr,0))&amp;"","")),{"Y","YES","TRUE","1"},0)),"Y","N"))</f>
        <v/>
      </c>
      <c r="F1450" s="21" t="str">
        <f t="shared" si="223"/>
        <v/>
      </c>
      <c r="G1450" s="21" t="str">
        <f t="shared" si="224"/>
        <v/>
      </c>
      <c r="H1450" s="21" t="str">
        <f t="shared" si="225"/>
        <v/>
      </c>
      <c r="I1450" s="25" t="str">
        <f t="shared" si="226"/>
        <v/>
      </c>
      <c r="J1450" s="25" t="str">
        <f t="shared" si="227"/>
        <v/>
      </c>
      <c r="K1450" s="21" t="str">
        <f t="shared" si="228"/>
        <v/>
      </c>
      <c r="L1450" s="36" t="str">
        <f t="shared" si="229"/>
        <v/>
      </c>
    </row>
    <row r="1451" spans="1:12" x14ac:dyDescent="0.3">
      <c r="A1451" s="21" t="str">
        <f t="shared" si="220"/>
        <v/>
      </c>
      <c r="B1451" s="21" t="str">
        <f t="shared" si="221"/>
        <v/>
      </c>
      <c r="C1451" s="35" t="str">
        <f t="shared" si="222"/>
        <v/>
      </c>
      <c r="D1451" s="21" t="str">
        <f>IF($A1451="","",IF(COUNTIF(KEVList,$A1451)&gt;0,"Y",IF(ISNUMBER(MATCH(UPPER(IFERROR(INDEX(ImpData,ROW()-1,MATCH(Map_KEV,ImpHdr,0))&amp;"","")),{"Y","YES","TRUE","1"},0)),"Y","N")))</f>
        <v/>
      </c>
      <c r="E1451" s="21" t="str">
        <f>IF($A1451="","",IF(ISNUMBER(MATCH(UPPER(IFERROR(INDEX(ImpData,ROW()-1,MATCH(Map_Expl,ImpHdr,0))&amp;"","")),{"Y","YES","TRUE","1"},0)),"Y","N"))</f>
        <v/>
      </c>
      <c r="F1451" s="21" t="str">
        <f t="shared" si="223"/>
        <v/>
      </c>
      <c r="G1451" s="21" t="str">
        <f t="shared" si="224"/>
        <v/>
      </c>
      <c r="H1451" s="21" t="str">
        <f t="shared" si="225"/>
        <v/>
      </c>
      <c r="I1451" s="25" t="str">
        <f t="shared" si="226"/>
        <v/>
      </c>
      <c r="J1451" s="25" t="str">
        <f t="shared" si="227"/>
        <v/>
      </c>
      <c r="K1451" s="21" t="str">
        <f t="shared" si="228"/>
        <v/>
      </c>
      <c r="L1451" s="36" t="str">
        <f t="shared" si="229"/>
        <v/>
      </c>
    </row>
    <row r="1452" spans="1:12" x14ac:dyDescent="0.3">
      <c r="A1452" s="21" t="str">
        <f t="shared" si="220"/>
        <v/>
      </c>
      <c r="B1452" s="21" t="str">
        <f t="shared" si="221"/>
        <v/>
      </c>
      <c r="C1452" s="35" t="str">
        <f t="shared" si="222"/>
        <v/>
      </c>
      <c r="D1452" s="21" t="str">
        <f>IF($A1452="","",IF(COUNTIF(KEVList,$A1452)&gt;0,"Y",IF(ISNUMBER(MATCH(UPPER(IFERROR(INDEX(ImpData,ROW()-1,MATCH(Map_KEV,ImpHdr,0))&amp;"","")),{"Y","YES","TRUE","1"},0)),"Y","N")))</f>
        <v/>
      </c>
      <c r="E1452" s="21" t="str">
        <f>IF($A1452="","",IF(ISNUMBER(MATCH(UPPER(IFERROR(INDEX(ImpData,ROW()-1,MATCH(Map_Expl,ImpHdr,0))&amp;"","")),{"Y","YES","TRUE","1"},0)),"Y","N"))</f>
        <v/>
      </c>
      <c r="F1452" s="21" t="str">
        <f t="shared" si="223"/>
        <v/>
      </c>
      <c r="G1452" s="21" t="str">
        <f t="shared" si="224"/>
        <v/>
      </c>
      <c r="H1452" s="21" t="str">
        <f t="shared" si="225"/>
        <v/>
      </c>
      <c r="I1452" s="25" t="str">
        <f t="shared" si="226"/>
        <v/>
      </c>
      <c r="J1452" s="25" t="str">
        <f t="shared" si="227"/>
        <v/>
      </c>
      <c r="K1452" s="21" t="str">
        <f t="shared" si="228"/>
        <v/>
      </c>
      <c r="L1452" s="36" t="str">
        <f t="shared" si="229"/>
        <v/>
      </c>
    </row>
    <row r="1453" spans="1:12" x14ac:dyDescent="0.3">
      <c r="A1453" s="21" t="str">
        <f t="shared" si="220"/>
        <v/>
      </c>
      <c r="B1453" s="21" t="str">
        <f t="shared" si="221"/>
        <v/>
      </c>
      <c r="C1453" s="35" t="str">
        <f t="shared" si="222"/>
        <v/>
      </c>
      <c r="D1453" s="21" t="str">
        <f>IF($A1453="","",IF(COUNTIF(KEVList,$A1453)&gt;0,"Y",IF(ISNUMBER(MATCH(UPPER(IFERROR(INDEX(ImpData,ROW()-1,MATCH(Map_KEV,ImpHdr,0))&amp;"","")),{"Y","YES","TRUE","1"},0)),"Y","N")))</f>
        <v/>
      </c>
      <c r="E1453" s="21" t="str">
        <f>IF($A1453="","",IF(ISNUMBER(MATCH(UPPER(IFERROR(INDEX(ImpData,ROW()-1,MATCH(Map_Expl,ImpHdr,0))&amp;"","")),{"Y","YES","TRUE","1"},0)),"Y","N"))</f>
        <v/>
      </c>
      <c r="F1453" s="21" t="str">
        <f t="shared" si="223"/>
        <v/>
      </c>
      <c r="G1453" s="21" t="str">
        <f t="shared" si="224"/>
        <v/>
      </c>
      <c r="H1453" s="21" t="str">
        <f t="shared" si="225"/>
        <v/>
      </c>
      <c r="I1453" s="25" t="str">
        <f t="shared" si="226"/>
        <v/>
      </c>
      <c r="J1453" s="25" t="str">
        <f t="shared" si="227"/>
        <v/>
      </c>
      <c r="K1453" s="21" t="str">
        <f t="shared" si="228"/>
        <v/>
      </c>
      <c r="L1453" s="36" t="str">
        <f t="shared" si="229"/>
        <v/>
      </c>
    </row>
    <row r="1454" spans="1:12" x14ac:dyDescent="0.3">
      <c r="A1454" s="21" t="str">
        <f t="shared" si="220"/>
        <v/>
      </c>
      <c r="B1454" s="21" t="str">
        <f t="shared" si="221"/>
        <v/>
      </c>
      <c r="C1454" s="35" t="str">
        <f t="shared" si="222"/>
        <v/>
      </c>
      <c r="D1454" s="21" t="str">
        <f>IF($A1454="","",IF(COUNTIF(KEVList,$A1454)&gt;0,"Y",IF(ISNUMBER(MATCH(UPPER(IFERROR(INDEX(ImpData,ROW()-1,MATCH(Map_KEV,ImpHdr,0))&amp;"","")),{"Y","YES","TRUE","1"},0)),"Y","N")))</f>
        <v/>
      </c>
      <c r="E1454" s="21" t="str">
        <f>IF($A1454="","",IF(ISNUMBER(MATCH(UPPER(IFERROR(INDEX(ImpData,ROW()-1,MATCH(Map_Expl,ImpHdr,0))&amp;"","")),{"Y","YES","TRUE","1"},0)),"Y","N"))</f>
        <v/>
      </c>
      <c r="F1454" s="21" t="str">
        <f t="shared" si="223"/>
        <v/>
      </c>
      <c r="G1454" s="21" t="str">
        <f t="shared" si="224"/>
        <v/>
      </c>
      <c r="H1454" s="21" t="str">
        <f t="shared" si="225"/>
        <v/>
      </c>
      <c r="I1454" s="25" t="str">
        <f t="shared" si="226"/>
        <v/>
      </c>
      <c r="J1454" s="25" t="str">
        <f t="shared" si="227"/>
        <v/>
      </c>
      <c r="K1454" s="21" t="str">
        <f t="shared" si="228"/>
        <v/>
      </c>
      <c r="L1454" s="36" t="str">
        <f t="shared" si="229"/>
        <v/>
      </c>
    </row>
    <row r="1455" spans="1:12" x14ac:dyDescent="0.3">
      <c r="A1455" s="21" t="str">
        <f t="shared" si="220"/>
        <v/>
      </c>
      <c r="B1455" s="21" t="str">
        <f t="shared" si="221"/>
        <v/>
      </c>
      <c r="C1455" s="35" t="str">
        <f t="shared" si="222"/>
        <v/>
      </c>
      <c r="D1455" s="21" t="str">
        <f>IF($A1455="","",IF(COUNTIF(KEVList,$A1455)&gt;0,"Y",IF(ISNUMBER(MATCH(UPPER(IFERROR(INDEX(ImpData,ROW()-1,MATCH(Map_KEV,ImpHdr,0))&amp;"","")),{"Y","YES","TRUE","1"},0)),"Y","N")))</f>
        <v/>
      </c>
      <c r="E1455" s="21" t="str">
        <f>IF($A1455="","",IF(ISNUMBER(MATCH(UPPER(IFERROR(INDEX(ImpData,ROW()-1,MATCH(Map_Expl,ImpHdr,0))&amp;"","")),{"Y","YES","TRUE","1"},0)),"Y","N"))</f>
        <v/>
      </c>
      <c r="F1455" s="21" t="str">
        <f t="shared" si="223"/>
        <v/>
      </c>
      <c r="G1455" s="21" t="str">
        <f t="shared" si="224"/>
        <v/>
      </c>
      <c r="H1455" s="21" t="str">
        <f t="shared" si="225"/>
        <v/>
      </c>
      <c r="I1455" s="25" t="str">
        <f t="shared" si="226"/>
        <v/>
      </c>
      <c r="J1455" s="25" t="str">
        <f t="shared" si="227"/>
        <v/>
      </c>
      <c r="K1455" s="21" t="str">
        <f t="shared" si="228"/>
        <v/>
      </c>
      <c r="L1455" s="36" t="str">
        <f t="shared" si="229"/>
        <v/>
      </c>
    </row>
    <row r="1456" spans="1:12" x14ac:dyDescent="0.3">
      <c r="A1456" s="21" t="str">
        <f t="shared" si="220"/>
        <v/>
      </c>
      <c r="B1456" s="21" t="str">
        <f t="shared" si="221"/>
        <v/>
      </c>
      <c r="C1456" s="35" t="str">
        <f t="shared" si="222"/>
        <v/>
      </c>
      <c r="D1456" s="21" t="str">
        <f>IF($A1456="","",IF(COUNTIF(KEVList,$A1456)&gt;0,"Y",IF(ISNUMBER(MATCH(UPPER(IFERROR(INDEX(ImpData,ROW()-1,MATCH(Map_KEV,ImpHdr,0))&amp;"","")),{"Y","YES","TRUE","1"},0)),"Y","N")))</f>
        <v/>
      </c>
      <c r="E1456" s="21" t="str">
        <f>IF($A1456="","",IF(ISNUMBER(MATCH(UPPER(IFERROR(INDEX(ImpData,ROW()-1,MATCH(Map_Expl,ImpHdr,0))&amp;"","")),{"Y","YES","TRUE","1"},0)),"Y","N"))</f>
        <v/>
      </c>
      <c r="F1456" s="21" t="str">
        <f t="shared" si="223"/>
        <v/>
      </c>
      <c r="G1456" s="21" t="str">
        <f t="shared" si="224"/>
        <v/>
      </c>
      <c r="H1456" s="21" t="str">
        <f t="shared" si="225"/>
        <v/>
      </c>
      <c r="I1456" s="25" t="str">
        <f t="shared" si="226"/>
        <v/>
      </c>
      <c r="J1456" s="25" t="str">
        <f t="shared" si="227"/>
        <v/>
      </c>
      <c r="K1456" s="21" t="str">
        <f t="shared" si="228"/>
        <v/>
      </c>
      <c r="L1456" s="36" t="str">
        <f t="shared" si="229"/>
        <v/>
      </c>
    </row>
    <row r="1457" spans="1:12" x14ac:dyDescent="0.3">
      <c r="A1457" s="21" t="str">
        <f t="shared" si="220"/>
        <v/>
      </c>
      <c r="B1457" s="21" t="str">
        <f t="shared" si="221"/>
        <v/>
      </c>
      <c r="C1457" s="35" t="str">
        <f t="shared" si="222"/>
        <v/>
      </c>
      <c r="D1457" s="21" t="str">
        <f>IF($A1457="","",IF(COUNTIF(KEVList,$A1457)&gt;0,"Y",IF(ISNUMBER(MATCH(UPPER(IFERROR(INDEX(ImpData,ROW()-1,MATCH(Map_KEV,ImpHdr,0))&amp;"","")),{"Y","YES","TRUE","1"},0)),"Y","N")))</f>
        <v/>
      </c>
      <c r="E1457" s="21" t="str">
        <f>IF($A1457="","",IF(ISNUMBER(MATCH(UPPER(IFERROR(INDEX(ImpData,ROW()-1,MATCH(Map_Expl,ImpHdr,0))&amp;"","")),{"Y","YES","TRUE","1"},0)),"Y","N"))</f>
        <v/>
      </c>
      <c r="F1457" s="21" t="str">
        <f t="shared" si="223"/>
        <v/>
      </c>
      <c r="G1457" s="21" t="str">
        <f t="shared" si="224"/>
        <v/>
      </c>
      <c r="H1457" s="21" t="str">
        <f t="shared" si="225"/>
        <v/>
      </c>
      <c r="I1457" s="25" t="str">
        <f t="shared" si="226"/>
        <v/>
      </c>
      <c r="J1457" s="25" t="str">
        <f t="shared" si="227"/>
        <v/>
      </c>
      <c r="K1457" s="21" t="str">
        <f t="shared" si="228"/>
        <v/>
      </c>
      <c r="L1457" s="36" t="str">
        <f t="shared" si="229"/>
        <v/>
      </c>
    </row>
    <row r="1458" spans="1:12" x14ac:dyDescent="0.3">
      <c r="A1458" s="21" t="str">
        <f t="shared" si="220"/>
        <v/>
      </c>
      <c r="B1458" s="21" t="str">
        <f t="shared" si="221"/>
        <v/>
      </c>
      <c r="C1458" s="35" t="str">
        <f t="shared" si="222"/>
        <v/>
      </c>
      <c r="D1458" s="21" t="str">
        <f>IF($A1458="","",IF(COUNTIF(KEVList,$A1458)&gt;0,"Y",IF(ISNUMBER(MATCH(UPPER(IFERROR(INDEX(ImpData,ROW()-1,MATCH(Map_KEV,ImpHdr,0))&amp;"","")),{"Y","YES","TRUE","1"},0)),"Y","N")))</f>
        <v/>
      </c>
      <c r="E1458" s="21" t="str">
        <f>IF($A1458="","",IF(ISNUMBER(MATCH(UPPER(IFERROR(INDEX(ImpData,ROW()-1,MATCH(Map_Expl,ImpHdr,0))&amp;"","")),{"Y","YES","TRUE","1"},0)),"Y","N"))</f>
        <v/>
      </c>
      <c r="F1458" s="21" t="str">
        <f t="shared" si="223"/>
        <v/>
      </c>
      <c r="G1458" s="21" t="str">
        <f t="shared" si="224"/>
        <v/>
      </c>
      <c r="H1458" s="21" t="str">
        <f t="shared" si="225"/>
        <v/>
      </c>
      <c r="I1458" s="25" t="str">
        <f t="shared" si="226"/>
        <v/>
      </c>
      <c r="J1458" s="25" t="str">
        <f t="shared" si="227"/>
        <v/>
      </c>
      <c r="K1458" s="21" t="str">
        <f t="shared" si="228"/>
        <v/>
      </c>
      <c r="L1458" s="36" t="str">
        <f t="shared" si="229"/>
        <v/>
      </c>
    </row>
    <row r="1459" spans="1:12" x14ac:dyDescent="0.3">
      <c r="A1459" s="21" t="str">
        <f t="shared" si="220"/>
        <v/>
      </c>
      <c r="B1459" s="21" t="str">
        <f t="shared" si="221"/>
        <v/>
      </c>
      <c r="C1459" s="35" t="str">
        <f t="shared" si="222"/>
        <v/>
      </c>
      <c r="D1459" s="21" t="str">
        <f>IF($A1459="","",IF(COUNTIF(KEVList,$A1459)&gt;0,"Y",IF(ISNUMBER(MATCH(UPPER(IFERROR(INDEX(ImpData,ROW()-1,MATCH(Map_KEV,ImpHdr,0))&amp;"","")),{"Y","YES","TRUE","1"},0)),"Y","N")))</f>
        <v/>
      </c>
      <c r="E1459" s="21" t="str">
        <f>IF($A1459="","",IF(ISNUMBER(MATCH(UPPER(IFERROR(INDEX(ImpData,ROW()-1,MATCH(Map_Expl,ImpHdr,0))&amp;"","")),{"Y","YES","TRUE","1"},0)),"Y","N"))</f>
        <v/>
      </c>
      <c r="F1459" s="21" t="str">
        <f t="shared" si="223"/>
        <v/>
      </c>
      <c r="G1459" s="21" t="str">
        <f t="shared" si="224"/>
        <v/>
      </c>
      <c r="H1459" s="21" t="str">
        <f t="shared" si="225"/>
        <v/>
      </c>
      <c r="I1459" s="25" t="str">
        <f t="shared" si="226"/>
        <v/>
      </c>
      <c r="J1459" s="25" t="str">
        <f t="shared" si="227"/>
        <v/>
      </c>
      <c r="K1459" s="21" t="str">
        <f t="shared" si="228"/>
        <v/>
      </c>
      <c r="L1459" s="36" t="str">
        <f t="shared" si="229"/>
        <v/>
      </c>
    </row>
    <row r="1460" spans="1:12" x14ac:dyDescent="0.3">
      <c r="A1460" s="21" t="str">
        <f t="shared" si="220"/>
        <v/>
      </c>
      <c r="B1460" s="21" t="str">
        <f t="shared" si="221"/>
        <v/>
      </c>
      <c r="C1460" s="35" t="str">
        <f t="shared" si="222"/>
        <v/>
      </c>
      <c r="D1460" s="21" t="str">
        <f>IF($A1460="","",IF(COUNTIF(KEVList,$A1460)&gt;0,"Y",IF(ISNUMBER(MATCH(UPPER(IFERROR(INDEX(ImpData,ROW()-1,MATCH(Map_KEV,ImpHdr,0))&amp;"","")),{"Y","YES","TRUE","1"},0)),"Y","N")))</f>
        <v/>
      </c>
      <c r="E1460" s="21" t="str">
        <f>IF($A1460="","",IF(ISNUMBER(MATCH(UPPER(IFERROR(INDEX(ImpData,ROW()-1,MATCH(Map_Expl,ImpHdr,0))&amp;"","")),{"Y","YES","TRUE","1"},0)),"Y","N"))</f>
        <v/>
      </c>
      <c r="F1460" s="21" t="str">
        <f t="shared" si="223"/>
        <v/>
      </c>
      <c r="G1460" s="21" t="str">
        <f t="shared" si="224"/>
        <v/>
      </c>
      <c r="H1460" s="21" t="str">
        <f t="shared" si="225"/>
        <v/>
      </c>
      <c r="I1460" s="25" t="str">
        <f t="shared" si="226"/>
        <v/>
      </c>
      <c r="J1460" s="25" t="str">
        <f t="shared" si="227"/>
        <v/>
      </c>
      <c r="K1460" s="21" t="str">
        <f t="shared" si="228"/>
        <v/>
      </c>
      <c r="L1460" s="36" t="str">
        <f t="shared" si="229"/>
        <v/>
      </c>
    </row>
    <row r="1461" spans="1:12" x14ac:dyDescent="0.3">
      <c r="A1461" s="21" t="str">
        <f t="shared" si="220"/>
        <v/>
      </c>
      <c r="B1461" s="21" t="str">
        <f t="shared" si="221"/>
        <v/>
      </c>
      <c r="C1461" s="35" t="str">
        <f t="shared" si="222"/>
        <v/>
      </c>
      <c r="D1461" s="21" t="str">
        <f>IF($A1461="","",IF(COUNTIF(KEVList,$A1461)&gt;0,"Y",IF(ISNUMBER(MATCH(UPPER(IFERROR(INDEX(ImpData,ROW()-1,MATCH(Map_KEV,ImpHdr,0))&amp;"","")),{"Y","YES","TRUE","1"},0)),"Y","N")))</f>
        <v/>
      </c>
      <c r="E1461" s="21" t="str">
        <f>IF($A1461="","",IF(ISNUMBER(MATCH(UPPER(IFERROR(INDEX(ImpData,ROW()-1,MATCH(Map_Expl,ImpHdr,0))&amp;"","")),{"Y","YES","TRUE","1"},0)),"Y","N"))</f>
        <v/>
      </c>
      <c r="F1461" s="21" t="str">
        <f t="shared" si="223"/>
        <v/>
      </c>
      <c r="G1461" s="21" t="str">
        <f t="shared" si="224"/>
        <v/>
      </c>
      <c r="H1461" s="21" t="str">
        <f t="shared" si="225"/>
        <v/>
      </c>
      <c r="I1461" s="25" t="str">
        <f t="shared" si="226"/>
        <v/>
      </c>
      <c r="J1461" s="25" t="str">
        <f t="shared" si="227"/>
        <v/>
      </c>
      <c r="K1461" s="21" t="str">
        <f t="shared" si="228"/>
        <v/>
      </c>
      <c r="L1461" s="36" t="str">
        <f t="shared" si="229"/>
        <v/>
      </c>
    </row>
    <row r="1462" spans="1:12" x14ac:dyDescent="0.3">
      <c r="A1462" s="21" t="str">
        <f t="shared" si="220"/>
        <v/>
      </c>
      <c r="B1462" s="21" t="str">
        <f t="shared" si="221"/>
        <v/>
      </c>
      <c r="C1462" s="35" t="str">
        <f t="shared" si="222"/>
        <v/>
      </c>
      <c r="D1462" s="21" t="str">
        <f>IF($A1462="","",IF(COUNTIF(KEVList,$A1462)&gt;0,"Y",IF(ISNUMBER(MATCH(UPPER(IFERROR(INDEX(ImpData,ROW()-1,MATCH(Map_KEV,ImpHdr,0))&amp;"","")),{"Y","YES","TRUE","1"},0)),"Y","N")))</f>
        <v/>
      </c>
      <c r="E1462" s="21" t="str">
        <f>IF($A1462="","",IF(ISNUMBER(MATCH(UPPER(IFERROR(INDEX(ImpData,ROW()-1,MATCH(Map_Expl,ImpHdr,0))&amp;"","")),{"Y","YES","TRUE","1"},0)),"Y","N"))</f>
        <v/>
      </c>
      <c r="F1462" s="21" t="str">
        <f t="shared" si="223"/>
        <v/>
      </c>
      <c r="G1462" s="21" t="str">
        <f t="shared" si="224"/>
        <v/>
      </c>
      <c r="H1462" s="21" t="str">
        <f t="shared" si="225"/>
        <v/>
      </c>
      <c r="I1462" s="25" t="str">
        <f t="shared" si="226"/>
        <v/>
      </c>
      <c r="J1462" s="25" t="str">
        <f t="shared" si="227"/>
        <v/>
      </c>
      <c r="K1462" s="21" t="str">
        <f t="shared" si="228"/>
        <v/>
      </c>
      <c r="L1462" s="36" t="str">
        <f t="shared" si="229"/>
        <v/>
      </c>
    </row>
    <row r="1463" spans="1:12" x14ac:dyDescent="0.3">
      <c r="A1463" s="21" t="str">
        <f t="shared" si="220"/>
        <v/>
      </c>
      <c r="B1463" s="21" t="str">
        <f t="shared" si="221"/>
        <v/>
      </c>
      <c r="C1463" s="35" t="str">
        <f t="shared" si="222"/>
        <v/>
      </c>
      <c r="D1463" s="21" t="str">
        <f>IF($A1463="","",IF(COUNTIF(KEVList,$A1463)&gt;0,"Y",IF(ISNUMBER(MATCH(UPPER(IFERROR(INDEX(ImpData,ROW()-1,MATCH(Map_KEV,ImpHdr,0))&amp;"","")),{"Y","YES","TRUE","1"},0)),"Y","N")))</f>
        <v/>
      </c>
      <c r="E1463" s="21" t="str">
        <f>IF($A1463="","",IF(ISNUMBER(MATCH(UPPER(IFERROR(INDEX(ImpData,ROW()-1,MATCH(Map_Expl,ImpHdr,0))&amp;"","")),{"Y","YES","TRUE","1"},0)),"Y","N"))</f>
        <v/>
      </c>
      <c r="F1463" s="21" t="str">
        <f t="shared" si="223"/>
        <v/>
      </c>
      <c r="G1463" s="21" t="str">
        <f t="shared" si="224"/>
        <v/>
      </c>
      <c r="H1463" s="21" t="str">
        <f t="shared" si="225"/>
        <v/>
      </c>
      <c r="I1463" s="25" t="str">
        <f t="shared" si="226"/>
        <v/>
      </c>
      <c r="J1463" s="25" t="str">
        <f t="shared" si="227"/>
        <v/>
      </c>
      <c r="K1463" s="21" t="str">
        <f t="shared" si="228"/>
        <v/>
      </c>
      <c r="L1463" s="36" t="str">
        <f t="shared" si="229"/>
        <v/>
      </c>
    </row>
    <row r="1464" spans="1:12" x14ac:dyDescent="0.3">
      <c r="A1464" s="21" t="str">
        <f t="shared" si="220"/>
        <v/>
      </c>
      <c r="B1464" s="21" t="str">
        <f t="shared" si="221"/>
        <v/>
      </c>
      <c r="C1464" s="35" t="str">
        <f t="shared" si="222"/>
        <v/>
      </c>
      <c r="D1464" s="21" t="str">
        <f>IF($A1464="","",IF(COUNTIF(KEVList,$A1464)&gt;0,"Y",IF(ISNUMBER(MATCH(UPPER(IFERROR(INDEX(ImpData,ROW()-1,MATCH(Map_KEV,ImpHdr,0))&amp;"","")),{"Y","YES","TRUE","1"},0)),"Y","N")))</f>
        <v/>
      </c>
      <c r="E1464" s="21" t="str">
        <f>IF($A1464="","",IF(ISNUMBER(MATCH(UPPER(IFERROR(INDEX(ImpData,ROW()-1,MATCH(Map_Expl,ImpHdr,0))&amp;"","")),{"Y","YES","TRUE","1"},0)),"Y","N"))</f>
        <v/>
      </c>
      <c r="F1464" s="21" t="str">
        <f t="shared" si="223"/>
        <v/>
      </c>
      <c r="G1464" s="21" t="str">
        <f t="shared" si="224"/>
        <v/>
      </c>
      <c r="H1464" s="21" t="str">
        <f t="shared" si="225"/>
        <v/>
      </c>
      <c r="I1464" s="25" t="str">
        <f t="shared" si="226"/>
        <v/>
      </c>
      <c r="J1464" s="25" t="str">
        <f t="shared" si="227"/>
        <v/>
      </c>
      <c r="K1464" s="21" t="str">
        <f t="shared" si="228"/>
        <v/>
      </c>
      <c r="L1464" s="36" t="str">
        <f t="shared" si="229"/>
        <v/>
      </c>
    </row>
    <row r="1465" spans="1:12" x14ac:dyDescent="0.3">
      <c r="A1465" s="21" t="str">
        <f t="shared" si="220"/>
        <v/>
      </c>
      <c r="B1465" s="21" t="str">
        <f t="shared" si="221"/>
        <v/>
      </c>
      <c r="C1465" s="35" t="str">
        <f t="shared" si="222"/>
        <v/>
      </c>
      <c r="D1465" s="21" t="str">
        <f>IF($A1465="","",IF(COUNTIF(KEVList,$A1465)&gt;0,"Y",IF(ISNUMBER(MATCH(UPPER(IFERROR(INDEX(ImpData,ROW()-1,MATCH(Map_KEV,ImpHdr,0))&amp;"","")),{"Y","YES","TRUE","1"},0)),"Y","N")))</f>
        <v/>
      </c>
      <c r="E1465" s="21" t="str">
        <f>IF($A1465="","",IF(ISNUMBER(MATCH(UPPER(IFERROR(INDEX(ImpData,ROW()-1,MATCH(Map_Expl,ImpHdr,0))&amp;"","")),{"Y","YES","TRUE","1"},0)),"Y","N"))</f>
        <v/>
      </c>
      <c r="F1465" s="21" t="str">
        <f t="shared" si="223"/>
        <v/>
      </c>
      <c r="G1465" s="21" t="str">
        <f t="shared" si="224"/>
        <v/>
      </c>
      <c r="H1465" s="21" t="str">
        <f t="shared" si="225"/>
        <v/>
      </c>
      <c r="I1465" s="25" t="str">
        <f t="shared" si="226"/>
        <v/>
      </c>
      <c r="J1465" s="25" t="str">
        <f t="shared" si="227"/>
        <v/>
      </c>
      <c r="K1465" s="21" t="str">
        <f t="shared" si="228"/>
        <v/>
      </c>
      <c r="L1465" s="36" t="str">
        <f t="shared" si="229"/>
        <v/>
      </c>
    </row>
    <row r="1466" spans="1:12" x14ac:dyDescent="0.3">
      <c r="A1466" s="21" t="str">
        <f t="shared" si="220"/>
        <v/>
      </c>
      <c r="B1466" s="21" t="str">
        <f t="shared" si="221"/>
        <v/>
      </c>
      <c r="C1466" s="35" t="str">
        <f t="shared" si="222"/>
        <v/>
      </c>
      <c r="D1466" s="21" t="str">
        <f>IF($A1466="","",IF(COUNTIF(KEVList,$A1466)&gt;0,"Y",IF(ISNUMBER(MATCH(UPPER(IFERROR(INDEX(ImpData,ROW()-1,MATCH(Map_KEV,ImpHdr,0))&amp;"","")),{"Y","YES","TRUE","1"},0)),"Y","N")))</f>
        <v/>
      </c>
      <c r="E1466" s="21" t="str">
        <f>IF($A1466="","",IF(ISNUMBER(MATCH(UPPER(IFERROR(INDEX(ImpData,ROW()-1,MATCH(Map_Expl,ImpHdr,0))&amp;"","")),{"Y","YES","TRUE","1"},0)),"Y","N"))</f>
        <v/>
      </c>
      <c r="F1466" s="21" t="str">
        <f t="shared" si="223"/>
        <v/>
      </c>
      <c r="G1466" s="21" t="str">
        <f t="shared" si="224"/>
        <v/>
      </c>
      <c r="H1466" s="21" t="str">
        <f t="shared" si="225"/>
        <v/>
      </c>
      <c r="I1466" s="25" t="str">
        <f t="shared" si="226"/>
        <v/>
      </c>
      <c r="J1466" s="25" t="str">
        <f t="shared" si="227"/>
        <v/>
      </c>
      <c r="K1466" s="21" t="str">
        <f t="shared" si="228"/>
        <v/>
      </c>
      <c r="L1466" s="36" t="str">
        <f t="shared" si="229"/>
        <v/>
      </c>
    </row>
    <row r="1467" spans="1:12" x14ac:dyDescent="0.3">
      <c r="A1467" s="21" t="str">
        <f t="shared" si="220"/>
        <v/>
      </c>
      <c r="B1467" s="21" t="str">
        <f t="shared" si="221"/>
        <v/>
      </c>
      <c r="C1467" s="35" t="str">
        <f t="shared" si="222"/>
        <v/>
      </c>
      <c r="D1467" s="21" t="str">
        <f>IF($A1467="","",IF(COUNTIF(KEVList,$A1467)&gt;0,"Y",IF(ISNUMBER(MATCH(UPPER(IFERROR(INDEX(ImpData,ROW()-1,MATCH(Map_KEV,ImpHdr,0))&amp;"","")),{"Y","YES","TRUE","1"},0)),"Y","N")))</f>
        <v/>
      </c>
      <c r="E1467" s="21" t="str">
        <f>IF($A1467="","",IF(ISNUMBER(MATCH(UPPER(IFERROR(INDEX(ImpData,ROW()-1,MATCH(Map_Expl,ImpHdr,0))&amp;"","")),{"Y","YES","TRUE","1"},0)),"Y","N"))</f>
        <v/>
      </c>
      <c r="F1467" s="21" t="str">
        <f t="shared" si="223"/>
        <v/>
      </c>
      <c r="G1467" s="21" t="str">
        <f t="shared" si="224"/>
        <v/>
      </c>
      <c r="H1467" s="21" t="str">
        <f t="shared" si="225"/>
        <v/>
      </c>
      <c r="I1467" s="25" t="str">
        <f t="shared" si="226"/>
        <v/>
      </c>
      <c r="J1467" s="25" t="str">
        <f t="shared" si="227"/>
        <v/>
      </c>
      <c r="K1467" s="21" t="str">
        <f t="shared" si="228"/>
        <v/>
      </c>
      <c r="L1467" s="36" t="str">
        <f t="shared" si="229"/>
        <v/>
      </c>
    </row>
    <row r="1468" spans="1:12" x14ac:dyDescent="0.3">
      <c r="A1468" s="21" t="str">
        <f t="shared" si="220"/>
        <v/>
      </c>
      <c r="B1468" s="21" t="str">
        <f t="shared" si="221"/>
        <v/>
      </c>
      <c r="C1468" s="35" t="str">
        <f t="shared" si="222"/>
        <v/>
      </c>
      <c r="D1468" s="21" t="str">
        <f>IF($A1468="","",IF(COUNTIF(KEVList,$A1468)&gt;0,"Y",IF(ISNUMBER(MATCH(UPPER(IFERROR(INDEX(ImpData,ROW()-1,MATCH(Map_KEV,ImpHdr,0))&amp;"","")),{"Y","YES","TRUE","1"},0)),"Y","N")))</f>
        <v/>
      </c>
      <c r="E1468" s="21" t="str">
        <f>IF($A1468="","",IF(ISNUMBER(MATCH(UPPER(IFERROR(INDEX(ImpData,ROW()-1,MATCH(Map_Expl,ImpHdr,0))&amp;"","")),{"Y","YES","TRUE","1"},0)),"Y","N"))</f>
        <v/>
      </c>
      <c r="F1468" s="21" t="str">
        <f t="shared" si="223"/>
        <v/>
      </c>
      <c r="G1468" s="21" t="str">
        <f t="shared" si="224"/>
        <v/>
      </c>
      <c r="H1468" s="21" t="str">
        <f t="shared" si="225"/>
        <v/>
      </c>
      <c r="I1468" s="25" t="str">
        <f t="shared" si="226"/>
        <v/>
      </c>
      <c r="J1468" s="25" t="str">
        <f t="shared" si="227"/>
        <v/>
      </c>
      <c r="K1468" s="21" t="str">
        <f t="shared" si="228"/>
        <v/>
      </c>
      <c r="L1468" s="36" t="str">
        <f t="shared" si="229"/>
        <v/>
      </c>
    </row>
    <row r="1469" spans="1:12" x14ac:dyDescent="0.3">
      <c r="A1469" s="21" t="str">
        <f t="shared" si="220"/>
        <v/>
      </c>
      <c r="B1469" s="21" t="str">
        <f t="shared" si="221"/>
        <v/>
      </c>
      <c r="C1469" s="35" t="str">
        <f t="shared" si="222"/>
        <v/>
      </c>
      <c r="D1469" s="21" t="str">
        <f>IF($A1469="","",IF(COUNTIF(KEVList,$A1469)&gt;0,"Y",IF(ISNUMBER(MATCH(UPPER(IFERROR(INDEX(ImpData,ROW()-1,MATCH(Map_KEV,ImpHdr,0))&amp;"","")),{"Y","YES","TRUE","1"},0)),"Y","N")))</f>
        <v/>
      </c>
      <c r="E1469" s="21" t="str">
        <f>IF($A1469="","",IF(ISNUMBER(MATCH(UPPER(IFERROR(INDEX(ImpData,ROW()-1,MATCH(Map_Expl,ImpHdr,0))&amp;"","")),{"Y","YES","TRUE","1"},0)),"Y","N"))</f>
        <v/>
      </c>
      <c r="F1469" s="21" t="str">
        <f t="shared" si="223"/>
        <v/>
      </c>
      <c r="G1469" s="21" t="str">
        <f t="shared" si="224"/>
        <v/>
      </c>
      <c r="H1469" s="21" t="str">
        <f t="shared" si="225"/>
        <v/>
      </c>
      <c r="I1469" s="25" t="str">
        <f t="shared" si="226"/>
        <v/>
      </c>
      <c r="J1469" s="25" t="str">
        <f t="shared" si="227"/>
        <v/>
      </c>
      <c r="K1469" s="21" t="str">
        <f t="shared" si="228"/>
        <v/>
      </c>
      <c r="L1469" s="36" t="str">
        <f t="shared" si="229"/>
        <v/>
      </c>
    </row>
    <row r="1470" spans="1:12" x14ac:dyDescent="0.3">
      <c r="A1470" s="21" t="str">
        <f t="shared" si="220"/>
        <v/>
      </c>
      <c r="B1470" s="21" t="str">
        <f t="shared" si="221"/>
        <v/>
      </c>
      <c r="C1470" s="35" t="str">
        <f t="shared" si="222"/>
        <v/>
      </c>
      <c r="D1470" s="21" t="str">
        <f>IF($A1470="","",IF(COUNTIF(KEVList,$A1470)&gt;0,"Y",IF(ISNUMBER(MATCH(UPPER(IFERROR(INDEX(ImpData,ROW()-1,MATCH(Map_KEV,ImpHdr,0))&amp;"","")),{"Y","YES","TRUE","1"},0)),"Y","N")))</f>
        <v/>
      </c>
      <c r="E1470" s="21" t="str">
        <f>IF($A1470="","",IF(ISNUMBER(MATCH(UPPER(IFERROR(INDEX(ImpData,ROW()-1,MATCH(Map_Expl,ImpHdr,0))&amp;"","")),{"Y","YES","TRUE","1"},0)),"Y","N"))</f>
        <v/>
      </c>
      <c r="F1470" s="21" t="str">
        <f t="shared" si="223"/>
        <v/>
      </c>
      <c r="G1470" s="21" t="str">
        <f t="shared" si="224"/>
        <v/>
      </c>
      <c r="H1470" s="21" t="str">
        <f t="shared" si="225"/>
        <v/>
      </c>
      <c r="I1470" s="25" t="str">
        <f t="shared" si="226"/>
        <v/>
      </c>
      <c r="J1470" s="25" t="str">
        <f t="shared" si="227"/>
        <v/>
      </c>
      <c r="K1470" s="21" t="str">
        <f t="shared" si="228"/>
        <v/>
      </c>
      <c r="L1470" s="36" t="str">
        <f t="shared" si="229"/>
        <v/>
      </c>
    </row>
    <row r="1471" spans="1:12" x14ac:dyDescent="0.3">
      <c r="A1471" s="21" t="str">
        <f t="shared" si="220"/>
        <v/>
      </c>
      <c r="B1471" s="21" t="str">
        <f t="shared" si="221"/>
        <v/>
      </c>
      <c r="C1471" s="35" t="str">
        <f t="shared" si="222"/>
        <v/>
      </c>
      <c r="D1471" s="21" t="str">
        <f>IF($A1471="","",IF(COUNTIF(KEVList,$A1471)&gt;0,"Y",IF(ISNUMBER(MATCH(UPPER(IFERROR(INDEX(ImpData,ROW()-1,MATCH(Map_KEV,ImpHdr,0))&amp;"","")),{"Y","YES","TRUE","1"},0)),"Y","N")))</f>
        <v/>
      </c>
      <c r="E1471" s="21" t="str">
        <f>IF($A1471="","",IF(ISNUMBER(MATCH(UPPER(IFERROR(INDEX(ImpData,ROW()-1,MATCH(Map_Expl,ImpHdr,0))&amp;"","")),{"Y","YES","TRUE","1"},0)),"Y","N"))</f>
        <v/>
      </c>
      <c r="F1471" s="21" t="str">
        <f t="shared" si="223"/>
        <v/>
      </c>
      <c r="G1471" s="21" t="str">
        <f t="shared" si="224"/>
        <v/>
      </c>
      <c r="H1471" s="21" t="str">
        <f t="shared" si="225"/>
        <v/>
      </c>
      <c r="I1471" s="25" t="str">
        <f t="shared" si="226"/>
        <v/>
      </c>
      <c r="J1471" s="25" t="str">
        <f t="shared" si="227"/>
        <v/>
      </c>
      <c r="K1471" s="21" t="str">
        <f t="shared" si="228"/>
        <v/>
      </c>
      <c r="L1471" s="36" t="str">
        <f t="shared" si="229"/>
        <v/>
      </c>
    </row>
    <row r="1472" spans="1:12" x14ac:dyDescent="0.3">
      <c r="A1472" s="21" t="str">
        <f t="shared" si="220"/>
        <v/>
      </c>
      <c r="B1472" s="21" t="str">
        <f t="shared" si="221"/>
        <v/>
      </c>
      <c r="C1472" s="35" t="str">
        <f t="shared" si="222"/>
        <v/>
      </c>
      <c r="D1472" s="21" t="str">
        <f>IF($A1472="","",IF(COUNTIF(KEVList,$A1472)&gt;0,"Y",IF(ISNUMBER(MATCH(UPPER(IFERROR(INDEX(ImpData,ROW()-1,MATCH(Map_KEV,ImpHdr,0))&amp;"","")),{"Y","YES","TRUE","1"},0)),"Y","N")))</f>
        <v/>
      </c>
      <c r="E1472" s="21" t="str">
        <f>IF($A1472="","",IF(ISNUMBER(MATCH(UPPER(IFERROR(INDEX(ImpData,ROW()-1,MATCH(Map_Expl,ImpHdr,0))&amp;"","")),{"Y","YES","TRUE","1"},0)),"Y","N"))</f>
        <v/>
      </c>
      <c r="F1472" s="21" t="str">
        <f t="shared" si="223"/>
        <v/>
      </c>
      <c r="G1472" s="21" t="str">
        <f t="shared" si="224"/>
        <v/>
      </c>
      <c r="H1472" s="21" t="str">
        <f t="shared" si="225"/>
        <v/>
      </c>
      <c r="I1472" s="25" t="str">
        <f t="shared" si="226"/>
        <v/>
      </c>
      <c r="J1472" s="25" t="str">
        <f t="shared" si="227"/>
        <v/>
      </c>
      <c r="K1472" s="21" t="str">
        <f t="shared" si="228"/>
        <v/>
      </c>
      <c r="L1472" s="36" t="str">
        <f t="shared" si="229"/>
        <v/>
      </c>
    </row>
    <row r="1473" spans="1:12" x14ac:dyDescent="0.3">
      <c r="A1473" s="21" t="str">
        <f t="shared" si="220"/>
        <v/>
      </c>
      <c r="B1473" s="21" t="str">
        <f t="shared" si="221"/>
        <v/>
      </c>
      <c r="C1473" s="35" t="str">
        <f t="shared" si="222"/>
        <v/>
      </c>
      <c r="D1473" s="21" t="str">
        <f>IF($A1473="","",IF(COUNTIF(KEVList,$A1473)&gt;0,"Y",IF(ISNUMBER(MATCH(UPPER(IFERROR(INDEX(ImpData,ROW()-1,MATCH(Map_KEV,ImpHdr,0))&amp;"","")),{"Y","YES","TRUE","1"},0)),"Y","N")))</f>
        <v/>
      </c>
      <c r="E1473" s="21" t="str">
        <f>IF($A1473="","",IF(ISNUMBER(MATCH(UPPER(IFERROR(INDEX(ImpData,ROW()-1,MATCH(Map_Expl,ImpHdr,0))&amp;"","")),{"Y","YES","TRUE","1"},0)),"Y","N"))</f>
        <v/>
      </c>
      <c r="F1473" s="21" t="str">
        <f t="shared" si="223"/>
        <v/>
      </c>
      <c r="G1473" s="21" t="str">
        <f t="shared" si="224"/>
        <v/>
      </c>
      <c r="H1473" s="21" t="str">
        <f t="shared" si="225"/>
        <v/>
      </c>
      <c r="I1473" s="25" t="str">
        <f t="shared" si="226"/>
        <v/>
      </c>
      <c r="J1473" s="25" t="str">
        <f t="shared" si="227"/>
        <v/>
      </c>
      <c r="K1473" s="21" t="str">
        <f t="shared" si="228"/>
        <v/>
      </c>
      <c r="L1473" s="36" t="str">
        <f t="shared" si="229"/>
        <v/>
      </c>
    </row>
    <row r="1474" spans="1:12" x14ac:dyDescent="0.3">
      <c r="A1474" s="21" t="str">
        <f t="shared" ref="A1474:A1537" si="230">IFERROR(IF(INDEX(ImpData,ROW()-1,MATCH(Map_CVE,ImpHdr,0))="","",INDEX(ImpData,ROW()-1,MATCH(Map_CVE,ImpHdr,0))),"")</f>
        <v/>
      </c>
      <c r="B1474" s="21" t="str">
        <f t="shared" ref="B1474:B1537" si="231">IF($A1474="","",IFERROR(VALUE(INDEX(ImpData,ROW()-1,MATCH(Map_CVSS,ImpHdr,0))),""))</f>
        <v/>
      </c>
      <c r="C1474" s="35" t="str">
        <f t="shared" ref="C1474:C1537" si="232">IF($A1474="","",IFERROR(VALUE(INDEX(ImpData,ROW()-1,MATCH(Map_EPSS,ImpHdr,0))),IFERROR(VLOOKUP($A1474,EPSSList,2,FALSE),"")))</f>
        <v/>
      </c>
      <c r="D1474" s="21" t="str">
        <f>IF($A1474="","",IF(COUNTIF(KEVList,$A1474)&gt;0,"Y",IF(ISNUMBER(MATCH(UPPER(IFERROR(INDEX(ImpData,ROW()-1,MATCH(Map_KEV,ImpHdr,0))&amp;"","")),{"Y","YES","TRUE","1"},0)),"Y","N")))</f>
        <v/>
      </c>
      <c r="E1474" s="21" t="str">
        <f>IF($A1474="","",IF(ISNUMBER(MATCH(UPPER(IFERROR(INDEX(ImpData,ROW()-1,MATCH(Map_Expl,ImpHdr,0))&amp;"","")),{"Y","YES","TRUE","1"},0)),"Y","N"))</f>
        <v/>
      </c>
      <c r="F1474" s="21" t="str">
        <f t="shared" ref="F1474:F1537" si="233">IF($A1474="","",IFERROR(VLOOKUP($K1474,AssetList,2,FALSE),""))</f>
        <v/>
      </c>
      <c r="G1474" s="21" t="str">
        <f t="shared" ref="G1474:G1537" si="234">IF($A1474="","",IFERROR(VLOOKUP($K1474,AssetList,3,FALSE),""))</f>
        <v/>
      </c>
      <c r="H1474" s="21" t="str">
        <f t="shared" ref="H1474:H1537" si="235">IF($A1474="","","N")</f>
        <v/>
      </c>
      <c r="I1474" s="25" t="str">
        <f t="shared" ref="I1474:I1537" si="236">IF($A1474="","",IFERROR(IF(INDEX(ImpData,ROW()-1,MATCH(Map_First,ImpHdr,0))="","",INDEX(ImpData,ROW()-1,MATCH(Map_First,ImpHdr,0))+0),""))</f>
        <v/>
      </c>
      <c r="J1474" s="25" t="str">
        <f t="shared" ref="J1474:J1537" si="237">IF($A1474="","",IFERROR(IF(INDEX(ImpData,ROW()-1,MATCH(Map_Fixed,ImpHdr,0))="","",INDEX(ImpData,ROW()-1,MATCH(Map_Fixed,ImpHdr,0))+0),""))</f>
        <v/>
      </c>
      <c r="K1474" s="21" t="str">
        <f t="shared" ref="K1474:K1537" si="238">IF($A1474="","",IFERROR(INDEX(ImpData,ROW()-1,MATCH(Map_Host,ImpHdr,0)),""))</f>
        <v/>
      </c>
      <c r="L1474" s="36" t="str">
        <f t="shared" ref="L1474:L1537" si="239">IF($A1474="","",IF($K1474="","No asset column mapped",IF(OR($F1474="",$G1474=""),"Add to Assets tab: "&amp;$K1474,IF($B1474="","CVSS missing",""))))</f>
        <v/>
      </c>
    </row>
    <row r="1475" spans="1:12" x14ac:dyDescent="0.3">
      <c r="A1475" s="21" t="str">
        <f t="shared" si="230"/>
        <v/>
      </c>
      <c r="B1475" s="21" t="str">
        <f t="shared" si="231"/>
        <v/>
      </c>
      <c r="C1475" s="35" t="str">
        <f t="shared" si="232"/>
        <v/>
      </c>
      <c r="D1475" s="21" t="str">
        <f>IF($A1475="","",IF(COUNTIF(KEVList,$A1475)&gt;0,"Y",IF(ISNUMBER(MATCH(UPPER(IFERROR(INDEX(ImpData,ROW()-1,MATCH(Map_KEV,ImpHdr,0))&amp;"","")),{"Y","YES","TRUE","1"},0)),"Y","N")))</f>
        <v/>
      </c>
      <c r="E1475" s="21" t="str">
        <f>IF($A1475="","",IF(ISNUMBER(MATCH(UPPER(IFERROR(INDEX(ImpData,ROW()-1,MATCH(Map_Expl,ImpHdr,0))&amp;"","")),{"Y","YES","TRUE","1"},0)),"Y","N"))</f>
        <v/>
      </c>
      <c r="F1475" s="21" t="str">
        <f t="shared" si="233"/>
        <v/>
      </c>
      <c r="G1475" s="21" t="str">
        <f t="shared" si="234"/>
        <v/>
      </c>
      <c r="H1475" s="21" t="str">
        <f t="shared" si="235"/>
        <v/>
      </c>
      <c r="I1475" s="25" t="str">
        <f t="shared" si="236"/>
        <v/>
      </c>
      <c r="J1475" s="25" t="str">
        <f t="shared" si="237"/>
        <v/>
      </c>
      <c r="K1475" s="21" t="str">
        <f t="shared" si="238"/>
        <v/>
      </c>
      <c r="L1475" s="36" t="str">
        <f t="shared" si="239"/>
        <v/>
      </c>
    </row>
    <row r="1476" spans="1:12" x14ac:dyDescent="0.3">
      <c r="A1476" s="21" t="str">
        <f t="shared" si="230"/>
        <v/>
      </c>
      <c r="B1476" s="21" t="str">
        <f t="shared" si="231"/>
        <v/>
      </c>
      <c r="C1476" s="35" t="str">
        <f t="shared" si="232"/>
        <v/>
      </c>
      <c r="D1476" s="21" t="str">
        <f>IF($A1476="","",IF(COUNTIF(KEVList,$A1476)&gt;0,"Y",IF(ISNUMBER(MATCH(UPPER(IFERROR(INDEX(ImpData,ROW()-1,MATCH(Map_KEV,ImpHdr,0))&amp;"","")),{"Y","YES","TRUE","1"},0)),"Y","N")))</f>
        <v/>
      </c>
      <c r="E1476" s="21" t="str">
        <f>IF($A1476="","",IF(ISNUMBER(MATCH(UPPER(IFERROR(INDEX(ImpData,ROW()-1,MATCH(Map_Expl,ImpHdr,0))&amp;"","")),{"Y","YES","TRUE","1"},0)),"Y","N"))</f>
        <v/>
      </c>
      <c r="F1476" s="21" t="str">
        <f t="shared" si="233"/>
        <v/>
      </c>
      <c r="G1476" s="21" t="str">
        <f t="shared" si="234"/>
        <v/>
      </c>
      <c r="H1476" s="21" t="str">
        <f t="shared" si="235"/>
        <v/>
      </c>
      <c r="I1476" s="25" t="str">
        <f t="shared" si="236"/>
        <v/>
      </c>
      <c r="J1476" s="25" t="str">
        <f t="shared" si="237"/>
        <v/>
      </c>
      <c r="K1476" s="21" t="str">
        <f t="shared" si="238"/>
        <v/>
      </c>
      <c r="L1476" s="36" t="str">
        <f t="shared" si="239"/>
        <v/>
      </c>
    </row>
    <row r="1477" spans="1:12" x14ac:dyDescent="0.3">
      <c r="A1477" s="21" t="str">
        <f t="shared" si="230"/>
        <v/>
      </c>
      <c r="B1477" s="21" t="str">
        <f t="shared" si="231"/>
        <v/>
      </c>
      <c r="C1477" s="35" t="str">
        <f t="shared" si="232"/>
        <v/>
      </c>
      <c r="D1477" s="21" t="str">
        <f>IF($A1477="","",IF(COUNTIF(KEVList,$A1477)&gt;0,"Y",IF(ISNUMBER(MATCH(UPPER(IFERROR(INDEX(ImpData,ROW()-1,MATCH(Map_KEV,ImpHdr,0))&amp;"","")),{"Y","YES","TRUE","1"},0)),"Y","N")))</f>
        <v/>
      </c>
      <c r="E1477" s="21" t="str">
        <f>IF($A1477="","",IF(ISNUMBER(MATCH(UPPER(IFERROR(INDEX(ImpData,ROW()-1,MATCH(Map_Expl,ImpHdr,0))&amp;"","")),{"Y","YES","TRUE","1"},0)),"Y","N"))</f>
        <v/>
      </c>
      <c r="F1477" s="21" t="str">
        <f t="shared" si="233"/>
        <v/>
      </c>
      <c r="G1477" s="21" t="str">
        <f t="shared" si="234"/>
        <v/>
      </c>
      <c r="H1477" s="21" t="str">
        <f t="shared" si="235"/>
        <v/>
      </c>
      <c r="I1477" s="25" t="str">
        <f t="shared" si="236"/>
        <v/>
      </c>
      <c r="J1477" s="25" t="str">
        <f t="shared" si="237"/>
        <v/>
      </c>
      <c r="K1477" s="21" t="str">
        <f t="shared" si="238"/>
        <v/>
      </c>
      <c r="L1477" s="36" t="str">
        <f t="shared" si="239"/>
        <v/>
      </c>
    </row>
    <row r="1478" spans="1:12" x14ac:dyDescent="0.3">
      <c r="A1478" s="21" t="str">
        <f t="shared" si="230"/>
        <v/>
      </c>
      <c r="B1478" s="21" t="str">
        <f t="shared" si="231"/>
        <v/>
      </c>
      <c r="C1478" s="35" t="str">
        <f t="shared" si="232"/>
        <v/>
      </c>
      <c r="D1478" s="21" t="str">
        <f>IF($A1478="","",IF(COUNTIF(KEVList,$A1478)&gt;0,"Y",IF(ISNUMBER(MATCH(UPPER(IFERROR(INDEX(ImpData,ROW()-1,MATCH(Map_KEV,ImpHdr,0))&amp;"","")),{"Y","YES","TRUE","1"},0)),"Y","N")))</f>
        <v/>
      </c>
      <c r="E1478" s="21" t="str">
        <f>IF($A1478="","",IF(ISNUMBER(MATCH(UPPER(IFERROR(INDEX(ImpData,ROW()-1,MATCH(Map_Expl,ImpHdr,0))&amp;"","")),{"Y","YES","TRUE","1"},0)),"Y","N"))</f>
        <v/>
      </c>
      <c r="F1478" s="21" t="str">
        <f t="shared" si="233"/>
        <v/>
      </c>
      <c r="G1478" s="21" t="str">
        <f t="shared" si="234"/>
        <v/>
      </c>
      <c r="H1478" s="21" t="str">
        <f t="shared" si="235"/>
        <v/>
      </c>
      <c r="I1478" s="25" t="str">
        <f t="shared" si="236"/>
        <v/>
      </c>
      <c r="J1478" s="25" t="str">
        <f t="shared" si="237"/>
        <v/>
      </c>
      <c r="K1478" s="21" t="str">
        <f t="shared" si="238"/>
        <v/>
      </c>
      <c r="L1478" s="36" t="str">
        <f t="shared" si="239"/>
        <v/>
      </c>
    </row>
    <row r="1479" spans="1:12" x14ac:dyDescent="0.3">
      <c r="A1479" s="21" t="str">
        <f t="shared" si="230"/>
        <v/>
      </c>
      <c r="B1479" s="21" t="str">
        <f t="shared" si="231"/>
        <v/>
      </c>
      <c r="C1479" s="35" t="str">
        <f t="shared" si="232"/>
        <v/>
      </c>
      <c r="D1479" s="21" t="str">
        <f>IF($A1479="","",IF(COUNTIF(KEVList,$A1479)&gt;0,"Y",IF(ISNUMBER(MATCH(UPPER(IFERROR(INDEX(ImpData,ROW()-1,MATCH(Map_KEV,ImpHdr,0))&amp;"","")),{"Y","YES","TRUE","1"},0)),"Y","N")))</f>
        <v/>
      </c>
      <c r="E1479" s="21" t="str">
        <f>IF($A1479="","",IF(ISNUMBER(MATCH(UPPER(IFERROR(INDEX(ImpData,ROW()-1,MATCH(Map_Expl,ImpHdr,0))&amp;"","")),{"Y","YES","TRUE","1"},0)),"Y","N"))</f>
        <v/>
      </c>
      <c r="F1479" s="21" t="str">
        <f t="shared" si="233"/>
        <v/>
      </c>
      <c r="G1479" s="21" t="str">
        <f t="shared" si="234"/>
        <v/>
      </c>
      <c r="H1479" s="21" t="str">
        <f t="shared" si="235"/>
        <v/>
      </c>
      <c r="I1479" s="25" t="str">
        <f t="shared" si="236"/>
        <v/>
      </c>
      <c r="J1479" s="25" t="str">
        <f t="shared" si="237"/>
        <v/>
      </c>
      <c r="K1479" s="21" t="str">
        <f t="shared" si="238"/>
        <v/>
      </c>
      <c r="L1479" s="36" t="str">
        <f t="shared" si="239"/>
        <v/>
      </c>
    </row>
    <row r="1480" spans="1:12" x14ac:dyDescent="0.3">
      <c r="A1480" s="21" t="str">
        <f t="shared" si="230"/>
        <v/>
      </c>
      <c r="B1480" s="21" t="str">
        <f t="shared" si="231"/>
        <v/>
      </c>
      <c r="C1480" s="35" t="str">
        <f t="shared" si="232"/>
        <v/>
      </c>
      <c r="D1480" s="21" t="str">
        <f>IF($A1480="","",IF(COUNTIF(KEVList,$A1480)&gt;0,"Y",IF(ISNUMBER(MATCH(UPPER(IFERROR(INDEX(ImpData,ROW()-1,MATCH(Map_KEV,ImpHdr,0))&amp;"","")),{"Y","YES","TRUE","1"},0)),"Y","N")))</f>
        <v/>
      </c>
      <c r="E1480" s="21" t="str">
        <f>IF($A1480="","",IF(ISNUMBER(MATCH(UPPER(IFERROR(INDEX(ImpData,ROW()-1,MATCH(Map_Expl,ImpHdr,0))&amp;"","")),{"Y","YES","TRUE","1"},0)),"Y","N"))</f>
        <v/>
      </c>
      <c r="F1480" s="21" t="str">
        <f t="shared" si="233"/>
        <v/>
      </c>
      <c r="G1480" s="21" t="str">
        <f t="shared" si="234"/>
        <v/>
      </c>
      <c r="H1480" s="21" t="str">
        <f t="shared" si="235"/>
        <v/>
      </c>
      <c r="I1480" s="25" t="str">
        <f t="shared" si="236"/>
        <v/>
      </c>
      <c r="J1480" s="25" t="str">
        <f t="shared" si="237"/>
        <v/>
      </c>
      <c r="K1480" s="21" t="str">
        <f t="shared" si="238"/>
        <v/>
      </c>
      <c r="L1480" s="36" t="str">
        <f t="shared" si="239"/>
        <v/>
      </c>
    </row>
    <row r="1481" spans="1:12" x14ac:dyDescent="0.3">
      <c r="A1481" s="21" t="str">
        <f t="shared" si="230"/>
        <v/>
      </c>
      <c r="B1481" s="21" t="str">
        <f t="shared" si="231"/>
        <v/>
      </c>
      <c r="C1481" s="35" t="str">
        <f t="shared" si="232"/>
        <v/>
      </c>
      <c r="D1481" s="21" t="str">
        <f>IF($A1481="","",IF(COUNTIF(KEVList,$A1481)&gt;0,"Y",IF(ISNUMBER(MATCH(UPPER(IFERROR(INDEX(ImpData,ROW()-1,MATCH(Map_KEV,ImpHdr,0))&amp;"","")),{"Y","YES","TRUE","1"},0)),"Y","N")))</f>
        <v/>
      </c>
      <c r="E1481" s="21" t="str">
        <f>IF($A1481="","",IF(ISNUMBER(MATCH(UPPER(IFERROR(INDEX(ImpData,ROW()-1,MATCH(Map_Expl,ImpHdr,0))&amp;"","")),{"Y","YES","TRUE","1"},0)),"Y","N"))</f>
        <v/>
      </c>
      <c r="F1481" s="21" t="str">
        <f t="shared" si="233"/>
        <v/>
      </c>
      <c r="G1481" s="21" t="str">
        <f t="shared" si="234"/>
        <v/>
      </c>
      <c r="H1481" s="21" t="str">
        <f t="shared" si="235"/>
        <v/>
      </c>
      <c r="I1481" s="25" t="str">
        <f t="shared" si="236"/>
        <v/>
      </c>
      <c r="J1481" s="25" t="str">
        <f t="shared" si="237"/>
        <v/>
      </c>
      <c r="K1481" s="21" t="str">
        <f t="shared" si="238"/>
        <v/>
      </c>
      <c r="L1481" s="36" t="str">
        <f t="shared" si="239"/>
        <v/>
      </c>
    </row>
    <row r="1482" spans="1:12" x14ac:dyDescent="0.3">
      <c r="A1482" s="21" t="str">
        <f t="shared" si="230"/>
        <v/>
      </c>
      <c r="B1482" s="21" t="str">
        <f t="shared" si="231"/>
        <v/>
      </c>
      <c r="C1482" s="35" t="str">
        <f t="shared" si="232"/>
        <v/>
      </c>
      <c r="D1482" s="21" t="str">
        <f>IF($A1482="","",IF(COUNTIF(KEVList,$A1482)&gt;0,"Y",IF(ISNUMBER(MATCH(UPPER(IFERROR(INDEX(ImpData,ROW()-1,MATCH(Map_KEV,ImpHdr,0))&amp;"","")),{"Y","YES","TRUE","1"},0)),"Y","N")))</f>
        <v/>
      </c>
      <c r="E1482" s="21" t="str">
        <f>IF($A1482="","",IF(ISNUMBER(MATCH(UPPER(IFERROR(INDEX(ImpData,ROW()-1,MATCH(Map_Expl,ImpHdr,0))&amp;"","")),{"Y","YES","TRUE","1"},0)),"Y","N"))</f>
        <v/>
      </c>
      <c r="F1482" s="21" t="str">
        <f t="shared" si="233"/>
        <v/>
      </c>
      <c r="G1482" s="21" t="str">
        <f t="shared" si="234"/>
        <v/>
      </c>
      <c r="H1482" s="21" t="str">
        <f t="shared" si="235"/>
        <v/>
      </c>
      <c r="I1482" s="25" t="str">
        <f t="shared" si="236"/>
        <v/>
      </c>
      <c r="J1482" s="25" t="str">
        <f t="shared" si="237"/>
        <v/>
      </c>
      <c r="K1482" s="21" t="str">
        <f t="shared" si="238"/>
        <v/>
      </c>
      <c r="L1482" s="36" t="str">
        <f t="shared" si="239"/>
        <v/>
      </c>
    </row>
    <row r="1483" spans="1:12" x14ac:dyDescent="0.3">
      <c r="A1483" s="21" t="str">
        <f t="shared" si="230"/>
        <v/>
      </c>
      <c r="B1483" s="21" t="str">
        <f t="shared" si="231"/>
        <v/>
      </c>
      <c r="C1483" s="35" t="str">
        <f t="shared" si="232"/>
        <v/>
      </c>
      <c r="D1483" s="21" t="str">
        <f>IF($A1483="","",IF(COUNTIF(KEVList,$A1483)&gt;0,"Y",IF(ISNUMBER(MATCH(UPPER(IFERROR(INDEX(ImpData,ROW()-1,MATCH(Map_KEV,ImpHdr,0))&amp;"","")),{"Y","YES","TRUE","1"},0)),"Y","N")))</f>
        <v/>
      </c>
      <c r="E1483" s="21" t="str">
        <f>IF($A1483="","",IF(ISNUMBER(MATCH(UPPER(IFERROR(INDEX(ImpData,ROW()-1,MATCH(Map_Expl,ImpHdr,0))&amp;"","")),{"Y","YES","TRUE","1"},0)),"Y","N"))</f>
        <v/>
      </c>
      <c r="F1483" s="21" t="str">
        <f t="shared" si="233"/>
        <v/>
      </c>
      <c r="G1483" s="21" t="str">
        <f t="shared" si="234"/>
        <v/>
      </c>
      <c r="H1483" s="21" t="str">
        <f t="shared" si="235"/>
        <v/>
      </c>
      <c r="I1483" s="25" t="str">
        <f t="shared" si="236"/>
        <v/>
      </c>
      <c r="J1483" s="25" t="str">
        <f t="shared" si="237"/>
        <v/>
      </c>
      <c r="K1483" s="21" t="str">
        <f t="shared" si="238"/>
        <v/>
      </c>
      <c r="L1483" s="36" t="str">
        <f t="shared" si="239"/>
        <v/>
      </c>
    </row>
    <row r="1484" spans="1:12" x14ac:dyDescent="0.3">
      <c r="A1484" s="21" t="str">
        <f t="shared" si="230"/>
        <v/>
      </c>
      <c r="B1484" s="21" t="str">
        <f t="shared" si="231"/>
        <v/>
      </c>
      <c r="C1484" s="35" t="str">
        <f t="shared" si="232"/>
        <v/>
      </c>
      <c r="D1484" s="21" t="str">
        <f>IF($A1484="","",IF(COUNTIF(KEVList,$A1484)&gt;0,"Y",IF(ISNUMBER(MATCH(UPPER(IFERROR(INDEX(ImpData,ROW()-1,MATCH(Map_KEV,ImpHdr,0))&amp;"","")),{"Y","YES","TRUE","1"},0)),"Y","N")))</f>
        <v/>
      </c>
      <c r="E1484" s="21" t="str">
        <f>IF($A1484="","",IF(ISNUMBER(MATCH(UPPER(IFERROR(INDEX(ImpData,ROW()-1,MATCH(Map_Expl,ImpHdr,0))&amp;"","")),{"Y","YES","TRUE","1"},0)),"Y","N"))</f>
        <v/>
      </c>
      <c r="F1484" s="21" t="str">
        <f t="shared" si="233"/>
        <v/>
      </c>
      <c r="G1484" s="21" t="str">
        <f t="shared" si="234"/>
        <v/>
      </c>
      <c r="H1484" s="21" t="str">
        <f t="shared" si="235"/>
        <v/>
      </c>
      <c r="I1484" s="25" t="str">
        <f t="shared" si="236"/>
        <v/>
      </c>
      <c r="J1484" s="25" t="str">
        <f t="shared" si="237"/>
        <v/>
      </c>
      <c r="K1484" s="21" t="str">
        <f t="shared" si="238"/>
        <v/>
      </c>
      <c r="L1484" s="36" t="str">
        <f t="shared" si="239"/>
        <v/>
      </c>
    </row>
    <row r="1485" spans="1:12" x14ac:dyDescent="0.3">
      <c r="A1485" s="21" t="str">
        <f t="shared" si="230"/>
        <v/>
      </c>
      <c r="B1485" s="21" t="str">
        <f t="shared" si="231"/>
        <v/>
      </c>
      <c r="C1485" s="35" t="str">
        <f t="shared" si="232"/>
        <v/>
      </c>
      <c r="D1485" s="21" t="str">
        <f>IF($A1485="","",IF(COUNTIF(KEVList,$A1485)&gt;0,"Y",IF(ISNUMBER(MATCH(UPPER(IFERROR(INDEX(ImpData,ROW()-1,MATCH(Map_KEV,ImpHdr,0))&amp;"","")),{"Y","YES","TRUE","1"},0)),"Y","N")))</f>
        <v/>
      </c>
      <c r="E1485" s="21" t="str">
        <f>IF($A1485="","",IF(ISNUMBER(MATCH(UPPER(IFERROR(INDEX(ImpData,ROW()-1,MATCH(Map_Expl,ImpHdr,0))&amp;"","")),{"Y","YES","TRUE","1"},0)),"Y","N"))</f>
        <v/>
      </c>
      <c r="F1485" s="21" t="str">
        <f t="shared" si="233"/>
        <v/>
      </c>
      <c r="G1485" s="21" t="str">
        <f t="shared" si="234"/>
        <v/>
      </c>
      <c r="H1485" s="21" t="str">
        <f t="shared" si="235"/>
        <v/>
      </c>
      <c r="I1485" s="25" t="str">
        <f t="shared" si="236"/>
        <v/>
      </c>
      <c r="J1485" s="25" t="str">
        <f t="shared" si="237"/>
        <v/>
      </c>
      <c r="K1485" s="21" t="str">
        <f t="shared" si="238"/>
        <v/>
      </c>
      <c r="L1485" s="36" t="str">
        <f t="shared" si="239"/>
        <v/>
      </c>
    </row>
    <row r="1486" spans="1:12" x14ac:dyDescent="0.3">
      <c r="A1486" s="21" t="str">
        <f t="shared" si="230"/>
        <v/>
      </c>
      <c r="B1486" s="21" t="str">
        <f t="shared" si="231"/>
        <v/>
      </c>
      <c r="C1486" s="35" t="str">
        <f t="shared" si="232"/>
        <v/>
      </c>
      <c r="D1486" s="21" t="str">
        <f>IF($A1486="","",IF(COUNTIF(KEVList,$A1486)&gt;0,"Y",IF(ISNUMBER(MATCH(UPPER(IFERROR(INDEX(ImpData,ROW()-1,MATCH(Map_KEV,ImpHdr,0))&amp;"","")),{"Y","YES","TRUE","1"},0)),"Y","N")))</f>
        <v/>
      </c>
      <c r="E1486" s="21" t="str">
        <f>IF($A1486="","",IF(ISNUMBER(MATCH(UPPER(IFERROR(INDEX(ImpData,ROW()-1,MATCH(Map_Expl,ImpHdr,0))&amp;"","")),{"Y","YES","TRUE","1"},0)),"Y","N"))</f>
        <v/>
      </c>
      <c r="F1486" s="21" t="str">
        <f t="shared" si="233"/>
        <v/>
      </c>
      <c r="G1486" s="21" t="str">
        <f t="shared" si="234"/>
        <v/>
      </c>
      <c r="H1486" s="21" t="str">
        <f t="shared" si="235"/>
        <v/>
      </c>
      <c r="I1486" s="25" t="str">
        <f t="shared" si="236"/>
        <v/>
      </c>
      <c r="J1486" s="25" t="str">
        <f t="shared" si="237"/>
        <v/>
      </c>
      <c r="K1486" s="21" t="str">
        <f t="shared" si="238"/>
        <v/>
      </c>
      <c r="L1486" s="36" t="str">
        <f t="shared" si="239"/>
        <v/>
      </c>
    </row>
    <row r="1487" spans="1:12" x14ac:dyDescent="0.3">
      <c r="A1487" s="21" t="str">
        <f t="shared" si="230"/>
        <v/>
      </c>
      <c r="B1487" s="21" t="str">
        <f t="shared" si="231"/>
        <v/>
      </c>
      <c r="C1487" s="35" t="str">
        <f t="shared" si="232"/>
        <v/>
      </c>
      <c r="D1487" s="21" t="str">
        <f>IF($A1487="","",IF(COUNTIF(KEVList,$A1487)&gt;0,"Y",IF(ISNUMBER(MATCH(UPPER(IFERROR(INDEX(ImpData,ROW()-1,MATCH(Map_KEV,ImpHdr,0))&amp;"","")),{"Y","YES","TRUE","1"},0)),"Y","N")))</f>
        <v/>
      </c>
      <c r="E1487" s="21" t="str">
        <f>IF($A1487="","",IF(ISNUMBER(MATCH(UPPER(IFERROR(INDEX(ImpData,ROW()-1,MATCH(Map_Expl,ImpHdr,0))&amp;"","")),{"Y","YES","TRUE","1"},0)),"Y","N"))</f>
        <v/>
      </c>
      <c r="F1487" s="21" t="str">
        <f t="shared" si="233"/>
        <v/>
      </c>
      <c r="G1487" s="21" t="str">
        <f t="shared" si="234"/>
        <v/>
      </c>
      <c r="H1487" s="21" t="str">
        <f t="shared" si="235"/>
        <v/>
      </c>
      <c r="I1487" s="25" t="str">
        <f t="shared" si="236"/>
        <v/>
      </c>
      <c r="J1487" s="25" t="str">
        <f t="shared" si="237"/>
        <v/>
      </c>
      <c r="K1487" s="21" t="str">
        <f t="shared" si="238"/>
        <v/>
      </c>
      <c r="L1487" s="36" t="str">
        <f t="shared" si="239"/>
        <v/>
      </c>
    </row>
    <row r="1488" spans="1:12" x14ac:dyDescent="0.3">
      <c r="A1488" s="21" t="str">
        <f t="shared" si="230"/>
        <v/>
      </c>
      <c r="B1488" s="21" t="str">
        <f t="shared" si="231"/>
        <v/>
      </c>
      <c r="C1488" s="35" t="str">
        <f t="shared" si="232"/>
        <v/>
      </c>
      <c r="D1488" s="21" t="str">
        <f>IF($A1488="","",IF(COUNTIF(KEVList,$A1488)&gt;0,"Y",IF(ISNUMBER(MATCH(UPPER(IFERROR(INDEX(ImpData,ROW()-1,MATCH(Map_KEV,ImpHdr,0))&amp;"","")),{"Y","YES","TRUE","1"},0)),"Y","N")))</f>
        <v/>
      </c>
      <c r="E1488" s="21" t="str">
        <f>IF($A1488="","",IF(ISNUMBER(MATCH(UPPER(IFERROR(INDEX(ImpData,ROW()-1,MATCH(Map_Expl,ImpHdr,0))&amp;"","")),{"Y","YES","TRUE","1"},0)),"Y","N"))</f>
        <v/>
      </c>
      <c r="F1488" s="21" t="str">
        <f t="shared" si="233"/>
        <v/>
      </c>
      <c r="G1488" s="21" t="str">
        <f t="shared" si="234"/>
        <v/>
      </c>
      <c r="H1488" s="21" t="str">
        <f t="shared" si="235"/>
        <v/>
      </c>
      <c r="I1488" s="25" t="str">
        <f t="shared" si="236"/>
        <v/>
      </c>
      <c r="J1488" s="25" t="str">
        <f t="shared" si="237"/>
        <v/>
      </c>
      <c r="K1488" s="21" t="str">
        <f t="shared" si="238"/>
        <v/>
      </c>
      <c r="L1488" s="36" t="str">
        <f t="shared" si="239"/>
        <v/>
      </c>
    </row>
    <row r="1489" spans="1:12" x14ac:dyDescent="0.3">
      <c r="A1489" s="21" t="str">
        <f t="shared" si="230"/>
        <v/>
      </c>
      <c r="B1489" s="21" t="str">
        <f t="shared" si="231"/>
        <v/>
      </c>
      <c r="C1489" s="35" t="str">
        <f t="shared" si="232"/>
        <v/>
      </c>
      <c r="D1489" s="21" t="str">
        <f>IF($A1489="","",IF(COUNTIF(KEVList,$A1489)&gt;0,"Y",IF(ISNUMBER(MATCH(UPPER(IFERROR(INDEX(ImpData,ROW()-1,MATCH(Map_KEV,ImpHdr,0))&amp;"","")),{"Y","YES","TRUE","1"},0)),"Y","N")))</f>
        <v/>
      </c>
      <c r="E1489" s="21" t="str">
        <f>IF($A1489="","",IF(ISNUMBER(MATCH(UPPER(IFERROR(INDEX(ImpData,ROW()-1,MATCH(Map_Expl,ImpHdr,0))&amp;"","")),{"Y","YES","TRUE","1"},0)),"Y","N"))</f>
        <v/>
      </c>
      <c r="F1489" s="21" t="str">
        <f t="shared" si="233"/>
        <v/>
      </c>
      <c r="G1489" s="21" t="str">
        <f t="shared" si="234"/>
        <v/>
      </c>
      <c r="H1489" s="21" t="str">
        <f t="shared" si="235"/>
        <v/>
      </c>
      <c r="I1489" s="25" t="str">
        <f t="shared" si="236"/>
        <v/>
      </c>
      <c r="J1489" s="25" t="str">
        <f t="shared" si="237"/>
        <v/>
      </c>
      <c r="K1489" s="21" t="str">
        <f t="shared" si="238"/>
        <v/>
      </c>
      <c r="L1489" s="36" t="str">
        <f t="shared" si="239"/>
        <v/>
      </c>
    </row>
    <row r="1490" spans="1:12" x14ac:dyDescent="0.3">
      <c r="A1490" s="21" t="str">
        <f t="shared" si="230"/>
        <v/>
      </c>
      <c r="B1490" s="21" t="str">
        <f t="shared" si="231"/>
        <v/>
      </c>
      <c r="C1490" s="35" t="str">
        <f t="shared" si="232"/>
        <v/>
      </c>
      <c r="D1490" s="21" t="str">
        <f>IF($A1490="","",IF(COUNTIF(KEVList,$A1490)&gt;0,"Y",IF(ISNUMBER(MATCH(UPPER(IFERROR(INDEX(ImpData,ROW()-1,MATCH(Map_KEV,ImpHdr,0))&amp;"","")),{"Y","YES","TRUE","1"},0)),"Y","N")))</f>
        <v/>
      </c>
      <c r="E1490" s="21" t="str">
        <f>IF($A1490="","",IF(ISNUMBER(MATCH(UPPER(IFERROR(INDEX(ImpData,ROW()-1,MATCH(Map_Expl,ImpHdr,0))&amp;"","")),{"Y","YES","TRUE","1"},0)),"Y","N"))</f>
        <v/>
      </c>
      <c r="F1490" s="21" t="str">
        <f t="shared" si="233"/>
        <v/>
      </c>
      <c r="G1490" s="21" t="str">
        <f t="shared" si="234"/>
        <v/>
      </c>
      <c r="H1490" s="21" t="str">
        <f t="shared" si="235"/>
        <v/>
      </c>
      <c r="I1490" s="25" t="str">
        <f t="shared" si="236"/>
        <v/>
      </c>
      <c r="J1490" s="25" t="str">
        <f t="shared" si="237"/>
        <v/>
      </c>
      <c r="K1490" s="21" t="str">
        <f t="shared" si="238"/>
        <v/>
      </c>
      <c r="L1490" s="36" t="str">
        <f t="shared" si="239"/>
        <v/>
      </c>
    </row>
    <row r="1491" spans="1:12" x14ac:dyDescent="0.3">
      <c r="A1491" s="21" t="str">
        <f t="shared" si="230"/>
        <v/>
      </c>
      <c r="B1491" s="21" t="str">
        <f t="shared" si="231"/>
        <v/>
      </c>
      <c r="C1491" s="35" t="str">
        <f t="shared" si="232"/>
        <v/>
      </c>
      <c r="D1491" s="21" t="str">
        <f>IF($A1491="","",IF(COUNTIF(KEVList,$A1491)&gt;0,"Y",IF(ISNUMBER(MATCH(UPPER(IFERROR(INDEX(ImpData,ROW()-1,MATCH(Map_KEV,ImpHdr,0))&amp;"","")),{"Y","YES","TRUE","1"},0)),"Y","N")))</f>
        <v/>
      </c>
      <c r="E1491" s="21" t="str">
        <f>IF($A1491="","",IF(ISNUMBER(MATCH(UPPER(IFERROR(INDEX(ImpData,ROW()-1,MATCH(Map_Expl,ImpHdr,0))&amp;"","")),{"Y","YES","TRUE","1"},0)),"Y","N"))</f>
        <v/>
      </c>
      <c r="F1491" s="21" t="str">
        <f t="shared" si="233"/>
        <v/>
      </c>
      <c r="G1491" s="21" t="str">
        <f t="shared" si="234"/>
        <v/>
      </c>
      <c r="H1491" s="21" t="str">
        <f t="shared" si="235"/>
        <v/>
      </c>
      <c r="I1491" s="25" t="str">
        <f t="shared" si="236"/>
        <v/>
      </c>
      <c r="J1491" s="25" t="str">
        <f t="shared" si="237"/>
        <v/>
      </c>
      <c r="K1491" s="21" t="str">
        <f t="shared" si="238"/>
        <v/>
      </c>
      <c r="L1491" s="36" t="str">
        <f t="shared" si="239"/>
        <v/>
      </c>
    </row>
    <row r="1492" spans="1:12" x14ac:dyDescent="0.3">
      <c r="A1492" s="21" t="str">
        <f t="shared" si="230"/>
        <v/>
      </c>
      <c r="B1492" s="21" t="str">
        <f t="shared" si="231"/>
        <v/>
      </c>
      <c r="C1492" s="35" t="str">
        <f t="shared" si="232"/>
        <v/>
      </c>
      <c r="D1492" s="21" t="str">
        <f>IF($A1492="","",IF(COUNTIF(KEVList,$A1492)&gt;0,"Y",IF(ISNUMBER(MATCH(UPPER(IFERROR(INDEX(ImpData,ROW()-1,MATCH(Map_KEV,ImpHdr,0))&amp;"","")),{"Y","YES","TRUE","1"},0)),"Y","N")))</f>
        <v/>
      </c>
      <c r="E1492" s="21" t="str">
        <f>IF($A1492="","",IF(ISNUMBER(MATCH(UPPER(IFERROR(INDEX(ImpData,ROW()-1,MATCH(Map_Expl,ImpHdr,0))&amp;"","")),{"Y","YES","TRUE","1"},0)),"Y","N"))</f>
        <v/>
      </c>
      <c r="F1492" s="21" t="str">
        <f t="shared" si="233"/>
        <v/>
      </c>
      <c r="G1492" s="21" t="str">
        <f t="shared" si="234"/>
        <v/>
      </c>
      <c r="H1492" s="21" t="str">
        <f t="shared" si="235"/>
        <v/>
      </c>
      <c r="I1492" s="25" t="str">
        <f t="shared" si="236"/>
        <v/>
      </c>
      <c r="J1492" s="25" t="str">
        <f t="shared" si="237"/>
        <v/>
      </c>
      <c r="K1492" s="21" t="str">
        <f t="shared" si="238"/>
        <v/>
      </c>
      <c r="L1492" s="36" t="str">
        <f t="shared" si="239"/>
        <v/>
      </c>
    </row>
    <row r="1493" spans="1:12" x14ac:dyDescent="0.3">
      <c r="A1493" s="21" t="str">
        <f t="shared" si="230"/>
        <v/>
      </c>
      <c r="B1493" s="21" t="str">
        <f t="shared" si="231"/>
        <v/>
      </c>
      <c r="C1493" s="35" t="str">
        <f t="shared" si="232"/>
        <v/>
      </c>
      <c r="D1493" s="21" t="str">
        <f>IF($A1493="","",IF(COUNTIF(KEVList,$A1493)&gt;0,"Y",IF(ISNUMBER(MATCH(UPPER(IFERROR(INDEX(ImpData,ROW()-1,MATCH(Map_KEV,ImpHdr,0))&amp;"","")),{"Y","YES","TRUE","1"},0)),"Y","N")))</f>
        <v/>
      </c>
      <c r="E1493" s="21" t="str">
        <f>IF($A1493="","",IF(ISNUMBER(MATCH(UPPER(IFERROR(INDEX(ImpData,ROW()-1,MATCH(Map_Expl,ImpHdr,0))&amp;"","")),{"Y","YES","TRUE","1"},0)),"Y","N"))</f>
        <v/>
      </c>
      <c r="F1493" s="21" t="str">
        <f t="shared" si="233"/>
        <v/>
      </c>
      <c r="G1493" s="21" t="str">
        <f t="shared" si="234"/>
        <v/>
      </c>
      <c r="H1493" s="21" t="str">
        <f t="shared" si="235"/>
        <v/>
      </c>
      <c r="I1493" s="25" t="str">
        <f t="shared" si="236"/>
        <v/>
      </c>
      <c r="J1493" s="25" t="str">
        <f t="shared" si="237"/>
        <v/>
      </c>
      <c r="K1493" s="21" t="str">
        <f t="shared" si="238"/>
        <v/>
      </c>
      <c r="L1493" s="36" t="str">
        <f t="shared" si="239"/>
        <v/>
      </c>
    </row>
    <row r="1494" spans="1:12" x14ac:dyDescent="0.3">
      <c r="A1494" s="21" t="str">
        <f t="shared" si="230"/>
        <v/>
      </c>
      <c r="B1494" s="21" t="str">
        <f t="shared" si="231"/>
        <v/>
      </c>
      <c r="C1494" s="35" t="str">
        <f t="shared" si="232"/>
        <v/>
      </c>
      <c r="D1494" s="21" t="str">
        <f>IF($A1494="","",IF(COUNTIF(KEVList,$A1494)&gt;0,"Y",IF(ISNUMBER(MATCH(UPPER(IFERROR(INDEX(ImpData,ROW()-1,MATCH(Map_KEV,ImpHdr,0))&amp;"","")),{"Y","YES","TRUE","1"},0)),"Y","N")))</f>
        <v/>
      </c>
      <c r="E1494" s="21" t="str">
        <f>IF($A1494="","",IF(ISNUMBER(MATCH(UPPER(IFERROR(INDEX(ImpData,ROW()-1,MATCH(Map_Expl,ImpHdr,0))&amp;"","")),{"Y","YES","TRUE","1"},0)),"Y","N"))</f>
        <v/>
      </c>
      <c r="F1494" s="21" t="str">
        <f t="shared" si="233"/>
        <v/>
      </c>
      <c r="G1494" s="21" t="str">
        <f t="shared" si="234"/>
        <v/>
      </c>
      <c r="H1494" s="21" t="str">
        <f t="shared" si="235"/>
        <v/>
      </c>
      <c r="I1494" s="25" t="str">
        <f t="shared" si="236"/>
        <v/>
      </c>
      <c r="J1494" s="25" t="str">
        <f t="shared" si="237"/>
        <v/>
      </c>
      <c r="K1494" s="21" t="str">
        <f t="shared" si="238"/>
        <v/>
      </c>
      <c r="L1494" s="36" t="str">
        <f t="shared" si="239"/>
        <v/>
      </c>
    </row>
    <row r="1495" spans="1:12" x14ac:dyDescent="0.3">
      <c r="A1495" s="21" t="str">
        <f t="shared" si="230"/>
        <v/>
      </c>
      <c r="B1495" s="21" t="str">
        <f t="shared" si="231"/>
        <v/>
      </c>
      <c r="C1495" s="35" t="str">
        <f t="shared" si="232"/>
        <v/>
      </c>
      <c r="D1495" s="21" t="str">
        <f>IF($A1495="","",IF(COUNTIF(KEVList,$A1495)&gt;0,"Y",IF(ISNUMBER(MATCH(UPPER(IFERROR(INDEX(ImpData,ROW()-1,MATCH(Map_KEV,ImpHdr,0))&amp;"","")),{"Y","YES","TRUE","1"},0)),"Y","N")))</f>
        <v/>
      </c>
      <c r="E1495" s="21" t="str">
        <f>IF($A1495="","",IF(ISNUMBER(MATCH(UPPER(IFERROR(INDEX(ImpData,ROW()-1,MATCH(Map_Expl,ImpHdr,0))&amp;"","")),{"Y","YES","TRUE","1"},0)),"Y","N"))</f>
        <v/>
      </c>
      <c r="F1495" s="21" t="str">
        <f t="shared" si="233"/>
        <v/>
      </c>
      <c r="G1495" s="21" t="str">
        <f t="shared" si="234"/>
        <v/>
      </c>
      <c r="H1495" s="21" t="str">
        <f t="shared" si="235"/>
        <v/>
      </c>
      <c r="I1495" s="25" t="str">
        <f t="shared" si="236"/>
        <v/>
      </c>
      <c r="J1495" s="25" t="str">
        <f t="shared" si="237"/>
        <v/>
      </c>
      <c r="K1495" s="21" t="str">
        <f t="shared" si="238"/>
        <v/>
      </c>
      <c r="L1495" s="36" t="str">
        <f t="shared" si="239"/>
        <v/>
      </c>
    </row>
    <row r="1496" spans="1:12" x14ac:dyDescent="0.3">
      <c r="A1496" s="21" t="str">
        <f t="shared" si="230"/>
        <v/>
      </c>
      <c r="B1496" s="21" t="str">
        <f t="shared" si="231"/>
        <v/>
      </c>
      <c r="C1496" s="35" t="str">
        <f t="shared" si="232"/>
        <v/>
      </c>
      <c r="D1496" s="21" t="str">
        <f>IF($A1496="","",IF(COUNTIF(KEVList,$A1496)&gt;0,"Y",IF(ISNUMBER(MATCH(UPPER(IFERROR(INDEX(ImpData,ROW()-1,MATCH(Map_KEV,ImpHdr,0))&amp;"","")),{"Y","YES","TRUE","1"},0)),"Y","N")))</f>
        <v/>
      </c>
      <c r="E1496" s="21" t="str">
        <f>IF($A1496="","",IF(ISNUMBER(MATCH(UPPER(IFERROR(INDEX(ImpData,ROW()-1,MATCH(Map_Expl,ImpHdr,0))&amp;"","")),{"Y","YES","TRUE","1"},0)),"Y","N"))</f>
        <v/>
      </c>
      <c r="F1496" s="21" t="str">
        <f t="shared" si="233"/>
        <v/>
      </c>
      <c r="G1496" s="21" t="str">
        <f t="shared" si="234"/>
        <v/>
      </c>
      <c r="H1496" s="21" t="str">
        <f t="shared" si="235"/>
        <v/>
      </c>
      <c r="I1496" s="25" t="str">
        <f t="shared" si="236"/>
        <v/>
      </c>
      <c r="J1496" s="25" t="str">
        <f t="shared" si="237"/>
        <v/>
      </c>
      <c r="K1496" s="21" t="str">
        <f t="shared" si="238"/>
        <v/>
      </c>
      <c r="L1496" s="36" t="str">
        <f t="shared" si="239"/>
        <v/>
      </c>
    </row>
    <row r="1497" spans="1:12" x14ac:dyDescent="0.3">
      <c r="A1497" s="21" t="str">
        <f t="shared" si="230"/>
        <v/>
      </c>
      <c r="B1497" s="21" t="str">
        <f t="shared" si="231"/>
        <v/>
      </c>
      <c r="C1497" s="35" t="str">
        <f t="shared" si="232"/>
        <v/>
      </c>
      <c r="D1497" s="21" t="str">
        <f>IF($A1497="","",IF(COUNTIF(KEVList,$A1497)&gt;0,"Y",IF(ISNUMBER(MATCH(UPPER(IFERROR(INDEX(ImpData,ROW()-1,MATCH(Map_KEV,ImpHdr,0))&amp;"","")),{"Y","YES","TRUE","1"},0)),"Y","N")))</f>
        <v/>
      </c>
      <c r="E1497" s="21" t="str">
        <f>IF($A1497="","",IF(ISNUMBER(MATCH(UPPER(IFERROR(INDEX(ImpData,ROW()-1,MATCH(Map_Expl,ImpHdr,0))&amp;"","")),{"Y","YES","TRUE","1"},0)),"Y","N"))</f>
        <v/>
      </c>
      <c r="F1497" s="21" t="str">
        <f t="shared" si="233"/>
        <v/>
      </c>
      <c r="G1497" s="21" t="str">
        <f t="shared" si="234"/>
        <v/>
      </c>
      <c r="H1497" s="21" t="str">
        <f t="shared" si="235"/>
        <v/>
      </c>
      <c r="I1497" s="25" t="str">
        <f t="shared" si="236"/>
        <v/>
      </c>
      <c r="J1497" s="25" t="str">
        <f t="shared" si="237"/>
        <v/>
      </c>
      <c r="K1497" s="21" t="str">
        <f t="shared" si="238"/>
        <v/>
      </c>
      <c r="L1497" s="36" t="str">
        <f t="shared" si="239"/>
        <v/>
      </c>
    </row>
    <row r="1498" spans="1:12" x14ac:dyDescent="0.3">
      <c r="A1498" s="21" t="str">
        <f t="shared" si="230"/>
        <v/>
      </c>
      <c r="B1498" s="21" t="str">
        <f t="shared" si="231"/>
        <v/>
      </c>
      <c r="C1498" s="35" t="str">
        <f t="shared" si="232"/>
        <v/>
      </c>
      <c r="D1498" s="21" t="str">
        <f>IF($A1498="","",IF(COUNTIF(KEVList,$A1498)&gt;0,"Y",IF(ISNUMBER(MATCH(UPPER(IFERROR(INDEX(ImpData,ROW()-1,MATCH(Map_KEV,ImpHdr,0))&amp;"","")),{"Y","YES","TRUE","1"},0)),"Y","N")))</f>
        <v/>
      </c>
      <c r="E1498" s="21" t="str">
        <f>IF($A1498="","",IF(ISNUMBER(MATCH(UPPER(IFERROR(INDEX(ImpData,ROW()-1,MATCH(Map_Expl,ImpHdr,0))&amp;"","")),{"Y","YES","TRUE","1"},0)),"Y","N"))</f>
        <v/>
      </c>
      <c r="F1498" s="21" t="str">
        <f t="shared" si="233"/>
        <v/>
      </c>
      <c r="G1498" s="21" t="str">
        <f t="shared" si="234"/>
        <v/>
      </c>
      <c r="H1498" s="21" t="str">
        <f t="shared" si="235"/>
        <v/>
      </c>
      <c r="I1498" s="25" t="str">
        <f t="shared" si="236"/>
        <v/>
      </c>
      <c r="J1498" s="25" t="str">
        <f t="shared" si="237"/>
        <v/>
      </c>
      <c r="K1498" s="21" t="str">
        <f t="shared" si="238"/>
        <v/>
      </c>
      <c r="L1498" s="36" t="str">
        <f t="shared" si="239"/>
        <v/>
      </c>
    </row>
    <row r="1499" spans="1:12" x14ac:dyDescent="0.3">
      <c r="A1499" s="21" t="str">
        <f t="shared" si="230"/>
        <v/>
      </c>
      <c r="B1499" s="21" t="str">
        <f t="shared" si="231"/>
        <v/>
      </c>
      <c r="C1499" s="35" t="str">
        <f t="shared" si="232"/>
        <v/>
      </c>
      <c r="D1499" s="21" t="str">
        <f>IF($A1499="","",IF(COUNTIF(KEVList,$A1499)&gt;0,"Y",IF(ISNUMBER(MATCH(UPPER(IFERROR(INDEX(ImpData,ROW()-1,MATCH(Map_KEV,ImpHdr,0))&amp;"","")),{"Y","YES","TRUE","1"},0)),"Y","N")))</f>
        <v/>
      </c>
      <c r="E1499" s="21" t="str">
        <f>IF($A1499="","",IF(ISNUMBER(MATCH(UPPER(IFERROR(INDEX(ImpData,ROW()-1,MATCH(Map_Expl,ImpHdr,0))&amp;"","")),{"Y","YES","TRUE","1"},0)),"Y","N"))</f>
        <v/>
      </c>
      <c r="F1499" s="21" t="str">
        <f t="shared" si="233"/>
        <v/>
      </c>
      <c r="G1499" s="21" t="str">
        <f t="shared" si="234"/>
        <v/>
      </c>
      <c r="H1499" s="21" t="str">
        <f t="shared" si="235"/>
        <v/>
      </c>
      <c r="I1499" s="25" t="str">
        <f t="shared" si="236"/>
        <v/>
      </c>
      <c r="J1499" s="25" t="str">
        <f t="shared" si="237"/>
        <v/>
      </c>
      <c r="K1499" s="21" t="str">
        <f t="shared" si="238"/>
        <v/>
      </c>
      <c r="L1499" s="36" t="str">
        <f t="shared" si="239"/>
        <v/>
      </c>
    </row>
    <row r="1500" spans="1:12" x14ac:dyDescent="0.3">
      <c r="A1500" s="21" t="str">
        <f t="shared" si="230"/>
        <v/>
      </c>
      <c r="B1500" s="21" t="str">
        <f t="shared" si="231"/>
        <v/>
      </c>
      <c r="C1500" s="35" t="str">
        <f t="shared" si="232"/>
        <v/>
      </c>
      <c r="D1500" s="21" t="str">
        <f>IF($A1500="","",IF(COUNTIF(KEVList,$A1500)&gt;0,"Y",IF(ISNUMBER(MATCH(UPPER(IFERROR(INDEX(ImpData,ROW()-1,MATCH(Map_KEV,ImpHdr,0))&amp;"","")),{"Y","YES","TRUE","1"},0)),"Y","N")))</f>
        <v/>
      </c>
      <c r="E1500" s="21" t="str">
        <f>IF($A1500="","",IF(ISNUMBER(MATCH(UPPER(IFERROR(INDEX(ImpData,ROW()-1,MATCH(Map_Expl,ImpHdr,0))&amp;"","")),{"Y","YES","TRUE","1"},0)),"Y","N"))</f>
        <v/>
      </c>
      <c r="F1500" s="21" t="str">
        <f t="shared" si="233"/>
        <v/>
      </c>
      <c r="G1500" s="21" t="str">
        <f t="shared" si="234"/>
        <v/>
      </c>
      <c r="H1500" s="21" t="str">
        <f t="shared" si="235"/>
        <v/>
      </c>
      <c r="I1500" s="25" t="str">
        <f t="shared" si="236"/>
        <v/>
      </c>
      <c r="J1500" s="25" t="str">
        <f t="shared" si="237"/>
        <v/>
      </c>
      <c r="K1500" s="21" t="str">
        <f t="shared" si="238"/>
        <v/>
      </c>
      <c r="L1500" s="36" t="str">
        <f t="shared" si="239"/>
        <v/>
      </c>
    </row>
    <row r="1501" spans="1:12" x14ac:dyDescent="0.3">
      <c r="A1501" s="21" t="str">
        <f t="shared" si="230"/>
        <v/>
      </c>
      <c r="B1501" s="21" t="str">
        <f t="shared" si="231"/>
        <v/>
      </c>
      <c r="C1501" s="35" t="str">
        <f t="shared" si="232"/>
        <v/>
      </c>
      <c r="D1501" s="21" t="str">
        <f>IF($A1501="","",IF(COUNTIF(KEVList,$A1501)&gt;0,"Y",IF(ISNUMBER(MATCH(UPPER(IFERROR(INDEX(ImpData,ROW()-1,MATCH(Map_KEV,ImpHdr,0))&amp;"","")),{"Y","YES","TRUE","1"},0)),"Y","N")))</f>
        <v/>
      </c>
      <c r="E1501" s="21" t="str">
        <f>IF($A1501="","",IF(ISNUMBER(MATCH(UPPER(IFERROR(INDEX(ImpData,ROW()-1,MATCH(Map_Expl,ImpHdr,0))&amp;"","")),{"Y","YES","TRUE","1"},0)),"Y","N"))</f>
        <v/>
      </c>
      <c r="F1501" s="21" t="str">
        <f t="shared" si="233"/>
        <v/>
      </c>
      <c r="G1501" s="21" t="str">
        <f t="shared" si="234"/>
        <v/>
      </c>
      <c r="H1501" s="21" t="str">
        <f t="shared" si="235"/>
        <v/>
      </c>
      <c r="I1501" s="25" t="str">
        <f t="shared" si="236"/>
        <v/>
      </c>
      <c r="J1501" s="25" t="str">
        <f t="shared" si="237"/>
        <v/>
      </c>
      <c r="K1501" s="21" t="str">
        <f t="shared" si="238"/>
        <v/>
      </c>
      <c r="L1501" s="36" t="str">
        <f t="shared" si="239"/>
        <v/>
      </c>
    </row>
    <row r="1502" spans="1:12" x14ac:dyDescent="0.3">
      <c r="A1502" s="21" t="str">
        <f t="shared" si="230"/>
        <v/>
      </c>
      <c r="B1502" s="21" t="str">
        <f t="shared" si="231"/>
        <v/>
      </c>
      <c r="C1502" s="35" t="str">
        <f t="shared" si="232"/>
        <v/>
      </c>
      <c r="D1502" s="21" t="str">
        <f>IF($A1502="","",IF(COUNTIF(KEVList,$A1502)&gt;0,"Y",IF(ISNUMBER(MATCH(UPPER(IFERROR(INDEX(ImpData,ROW()-1,MATCH(Map_KEV,ImpHdr,0))&amp;"","")),{"Y","YES","TRUE","1"},0)),"Y","N")))</f>
        <v/>
      </c>
      <c r="E1502" s="21" t="str">
        <f>IF($A1502="","",IF(ISNUMBER(MATCH(UPPER(IFERROR(INDEX(ImpData,ROW()-1,MATCH(Map_Expl,ImpHdr,0))&amp;"","")),{"Y","YES","TRUE","1"},0)),"Y","N"))</f>
        <v/>
      </c>
      <c r="F1502" s="21" t="str">
        <f t="shared" si="233"/>
        <v/>
      </c>
      <c r="G1502" s="21" t="str">
        <f t="shared" si="234"/>
        <v/>
      </c>
      <c r="H1502" s="21" t="str">
        <f t="shared" si="235"/>
        <v/>
      </c>
      <c r="I1502" s="25" t="str">
        <f t="shared" si="236"/>
        <v/>
      </c>
      <c r="J1502" s="25" t="str">
        <f t="shared" si="237"/>
        <v/>
      </c>
      <c r="K1502" s="21" t="str">
        <f t="shared" si="238"/>
        <v/>
      </c>
      <c r="L1502" s="36" t="str">
        <f t="shared" si="239"/>
        <v/>
      </c>
    </row>
    <row r="1503" spans="1:12" x14ac:dyDescent="0.3">
      <c r="A1503" s="21" t="str">
        <f t="shared" si="230"/>
        <v/>
      </c>
      <c r="B1503" s="21" t="str">
        <f t="shared" si="231"/>
        <v/>
      </c>
      <c r="C1503" s="35" t="str">
        <f t="shared" si="232"/>
        <v/>
      </c>
      <c r="D1503" s="21" t="str">
        <f>IF($A1503="","",IF(COUNTIF(KEVList,$A1503)&gt;0,"Y",IF(ISNUMBER(MATCH(UPPER(IFERROR(INDEX(ImpData,ROW()-1,MATCH(Map_KEV,ImpHdr,0))&amp;"","")),{"Y","YES","TRUE","1"},0)),"Y","N")))</f>
        <v/>
      </c>
      <c r="E1503" s="21" t="str">
        <f>IF($A1503="","",IF(ISNUMBER(MATCH(UPPER(IFERROR(INDEX(ImpData,ROW()-1,MATCH(Map_Expl,ImpHdr,0))&amp;"","")),{"Y","YES","TRUE","1"},0)),"Y","N"))</f>
        <v/>
      </c>
      <c r="F1503" s="21" t="str">
        <f t="shared" si="233"/>
        <v/>
      </c>
      <c r="G1503" s="21" t="str">
        <f t="shared" si="234"/>
        <v/>
      </c>
      <c r="H1503" s="21" t="str">
        <f t="shared" si="235"/>
        <v/>
      </c>
      <c r="I1503" s="25" t="str">
        <f t="shared" si="236"/>
        <v/>
      </c>
      <c r="J1503" s="25" t="str">
        <f t="shared" si="237"/>
        <v/>
      </c>
      <c r="K1503" s="21" t="str">
        <f t="shared" si="238"/>
        <v/>
      </c>
      <c r="L1503" s="36" t="str">
        <f t="shared" si="239"/>
        <v/>
      </c>
    </row>
    <row r="1504" spans="1:12" x14ac:dyDescent="0.3">
      <c r="A1504" s="21" t="str">
        <f t="shared" si="230"/>
        <v/>
      </c>
      <c r="B1504" s="21" t="str">
        <f t="shared" si="231"/>
        <v/>
      </c>
      <c r="C1504" s="35" t="str">
        <f t="shared" si="232"/>
        <v/>
      </c>
      <c r="D1504" s="21" t="str">
        <f>IF($A1504="","",IF(COUNTIF(KEVList,$A1504)&gt;0,"Y",IF(ISNUMBER(MATCH(UPPER(IFERROR(INDEX(ImpData,ROW()-1,MATCH(Map_KEV,ImpHdr,0))&amp;"","")),{"Y","YES","TRUE","1"},0)),"Y","N")))</f>
        <v/>
      </c>
      <c r="E1504" s="21" t="str">
        <f>IF($A1504="","",IF(ISNUMBER(MATCH(UPPER(IFERROR(INDEX(ImpData,ROW()-1,MATCH(Map_Expl,ImpHdr,0))&amp;"","")),{"Y","YES","TRUE","1"},0)),"Y","N"))</f>
        <v/>
      </c>
      <c r="F1504" s="21" t="str">
        <f t="shared" si="233"/>
        <v/>
      </c>
      <c r="G1504" s="21" t="str">
        <f t="shared" si="234"/>
        <v/>
      </c>
      <c r="H1504" s="21" t="str">
        <f t="shared" si="235"/>
        <v/>
      </c>
      <c r="I1504" s="25" t="str">
        <f t="shared" si="236"/>
        <v/>
      </c>
      <c r="J1504" s="25" t="str">
        <f t="shared" si="237"/>
        <v/>
      </c>
      <c r="K1504" s="21" t="str">
        <f t="shared" si="238"/>
        <v/>
      </c>
      <c r="L1504" s="36" t="str">
        <f t="shared" si="239"/>
        <v/>
      </c>
    </row>
    <row r="1505" spans="1:12" x14ac:dyDescent="0.3">
      <c r="A1505" s="21" t="str">
        <f t="shared" si="230"/>
        <v/>
      </c>
      <c r="B1505" s="21" t="str">
        <f t="shared" si="231"/>
        <v/>
      </c>
      <c r="C1505" s="35" t="str">
        <f t="shared" si="232"/>
        <v/>
      </c>
      <c r="D1505" s="21" t="str">
        <f>IF($A1505="","",IF(COUNTIF(KEVList,$A1505)&gt;0,"Y",IF(ISNUMBER(MATCH(UPPER(IFERROR(INDEX(ImpData,ROW()-1,MATCH(Map_KEV,ImpHdr,0))&amp;"","")),{"Y","YES","TRUE","1"},0)),"Y","N")))</f>
        <v/>
      </c>
      <c r="E1505" s="21" t="str">
        <f>IF($A1505="","",IF(ISNUMBER(MATCH(UPPER(IFERROR(INDEX(ImpData,ROW()-1,MATCH(Map_Expl,ImpHdr,0))&amp;"","")),{"Y","YES","TRUE","1"},0)),"Y","N"))</f>
        <v/>
      </c>
      <c r="F1505" s="21" t="str">
        <f t="shared" si="233"/>
        <v/>
      </c>
      <c r="G1505" s="21" t="str">
        <f t="shared" si="234"/>
        <v/>
      </c>
      <c r="H1505" s="21" t="str">
        <f t="shared" si="235"/>
        <v/>
      </c>
      <c r="I1505" s="25" t="str">
        <f t="shared" si="236"/>
        <v/>
      </c>
      <c r="J1505" s="25" t="str">
        <f t="shared" si="237"/>
        <v/>
      </c>
      <c r="K1505" s="21" t="str">
        <f t="shared" si="238"/>
        <v/>
      </c>
      <c r="L1505" s="36" t="str">
        <f t="shared" si="239"/>
        <v/>
      </c>
    </row>
    <row r="1506" spans="1:12" x14ac:dyDescent="0.3">
      <c r="A1506" s="21" t="str">
        <f t="shared" si="230"/>
        <v/>
      </c>
      <c r="B1506" s="21" t="str">
        <f t="shared" si="231"/>
        <v/>
      </c>
      <c r="C1506" s="35" t="str">
        <f t="shared" si="232"/>
        <v/>
      </c>
      <c r="D1506" s="21" t="str">
        <f>IF($A1506="","",IF(COUNTIF(KEVList,$A1506)&gt;0,"Y",IF(ISNUMBER(MATCH(UPPER(IFERROR(INDEX(ImpData,ROW()-1,MATCH(Map_KEV,ImpHdr,0))&amp;"","")),{"Y","YES","TRUE","1"},0)),"Y","N")))</f>
        <v/>
      </c>
      <c r="E1506" s="21" t="str">
        <f>IF($A1506="","",IF(ISNUMBER(MATCH(UPPER(IFERROR(INDEX(ImpData,ROW()-1,MATCH(Map_Expl,ImpHdr,0))&amp;"","")),{"Y","YES","TRUE","1"},0)),"Y","N"))</f>
        <v/>
      </c>
      <c r="F1506" s="21" t="str">
        <f t="shared" si="233"/>
        <v/>
      </c>
      <c r="G1506" s="21" t="str">
        <f t="shared" si="234"/>
        <v/>
      </c>
      <c r="H1506" s="21" t="str">
        <f t="shared" si="235"/>
        <v/>
      </c>
      <c r="I1506" s="25" t="str">
        <f t="shared" si="236"/>
        <v/>
      </c>
      <c r="J1506" s="25" t="str">
        <f t="shared" si="237"/>
        <v/>
      </c>
      <c r="K1506" s="21" t="str">
        <f t="shared" si="238"/>
        <v/>
      </c>
      <c r="L1506" s="36" t="str">
        <f t="shared" si="239"/>
        <v/>
      </c>
    </row>
    <row r="1507" spans="1:12" x14ac:dyDescent="0.3">
      <c r="A1507" s="21" t="str">
        <f t="shared" si="230"/>
        <v/>
      </c>
      <c r="B1507" s="21" t="str">
        <f t="shared" si="231"/>
        <v/>
      </c>
      <c r="C1507" s="35" t="str">
        <f t="shared" si="232"/>
        <v/>
      </c>
      <c r="D1507" s="21" t="str">
        <f>IF($A1507="","",IF(COUNTIF(KEVList,$A1507)&gt;0,"Y",IF(ISNUMBER(MATCH(UPPER(IFERROR(INDEX(ImpData,ROW()-1,MATCH(Map_KEV,ImpHdr,0))&amp;"","")),{"Y","YES","TRUE","1"},0)),"Y","N")))</f>
        <v/>
      </c>
      <c r="E1507" s="21" t="str">
        <f>IF($A1507="","",IF(ISNUMBER(MATCH(UPPER(IFERROR(INDEX(ImpData,ROW()-1,MATCH(Map_Expl,ImpHdr,0))&amp;"","")),{"Y","YES","TRUE","1"},0)),"Y","N"))</f>
        <v/>
      </c>
      <c r="F1507" s="21" t="str">
        <f t="shared" si="233"/>
        <v/>
      </c>
      <c r="G1507" s="21" t="str">
        <f t="shared" si="234"/>
        <v/>
      </c>
      <c r="H1507" s="21" t="str">
        <f t="shared" si="235"/>
        <v/>
      </c>
      <c r="I1507" s="25" t="str">
        <f t="shared" si="236"/>
        <v/>
      </c>
      <c r="J1507" s="25" t="str">
        <f t="shared" si="237"/>
        <v/>
      </c>
      <c r="K1507" s="21" t="str">
        <f t="shared" si="238"/>
        <v/>
      </c>
      <c r="L1507" s="36" t="str">
        <f t="shared" si="239"/>
        <v/>
      </c>
    </row>
    <row r="1508" spans="1:12" x14ac:dyDescent="0.3">
      <c r="A1508" s="21" t="str">
        <f t="shared" si="230"/>
        <v/>
      </c>
      <c r="B1508" s="21" t="str">
        <f t="shared" si="231"/>
        <v/>
      </c>
      <c r="C1508" s="35" t="str">
        <f t="shared" si="232"/>
        <v/>
      </c>
      <c r="D1508" s="21" t="str">
        <f>IF($A1508="","",IF(COUNTIF(KEVList,$A1508)&gt;0,"Y",IF(ISNUMBER(MATCH(UPPER(IFERROR(INDEX(ImpData,ROW()-1,MATCH(Map_KEV,ImpHdr,0))&amp;"","")),{"Y","YES","TRUE","1"},0)),"Y","N")))</f>
        <v/>
      </c>
      <c r="E1508" s="21" t="str">
        <f>IF($A1508="","",IF(ISNUMBER(MATCH(UPPER(IFERROR(INDEX(ImpData,ROW()-1,MATCH(Map_Expl,ImpHdr,0))&amp;"","")),{"Y","YES","TRUE","1"},0)),"Y","N"))</f>
        <v/>
      </c>
      <c r="F1508" s="21" t="str">
        <f t="shared" si="233"/>
        <v/>
      </c>
      <c r="G1508" s="21" t="str">
        <f t="shared" si="234"/>
        <v/>
      </c>
      <c r="H1508" s="21" t="str">
        <f t="shared" si="235"/>
        <v/>
      </c>
      <c r="I1508" s="25" t="str">
        <f t="shared" si="236"/>
        <v/>
      </c>
      <c r="J1508" s="25" t="str">
        <f t="shared" si="237"/>
        <v/>
      </c>
      <c r="K1508" s="21" t="str">
        <f t="shared" si="238"/>
        <v/>
      </c>
      <c r="L1508" s="36" t="str">
        <f t="shared" si="239"/>
        <v/>
      </c>
    </row>
    <row r="1509" spans="1:12" x14ac:dyDescent="0.3">
      <c r="A1509" s="21" t="str">
        <f t="shared" si="230"/>
        <v/>
      </c>
      <c r="B1509" s="21" t="str">
        <f t="shared" si="231"/>
        <v/>
      </c>
      <c r="C1509" s="35" t="str">
        <f t="shared" si="232"/>
        <v/>
      </c>
      <c r="D1509" s="21" t="str">
        <f>IF($A1509="","",IF(COUNTIF(KEVList,$A1509)&gt;0,"Y",IF(ISNUMBER(MATCH(UPPER(IFERROR(INDEX(ImpData,ROW()-1,MATCH(Map_KEV,ImpHdr,0))&amp;"","")),{"Y","YES","TRUE","1"},0)),"Y","N")))</f>
        <v/>
      </c>
      <c r="E1509" s="21" t="str">
        <f>IF($A1509="","",IF(ISNUMBER(MATCH(UPPER(IFERROR(INDEX(ImpData,ROW()-1,MATCH(Map_Expl,ImpHdr,0))&amp;"","")),{"Y","YES","TRUE","1"},0)),"Y","N"))</f>
        <v/>
      </c>
      <c r="F1509" s="21" t="str">
        <f t="shared" si="233"/>
        <v/>
      </c>
      <c r="G1509" s="21" t="str">
        <f t="shared" si="234"/>
        <v/>
      </c>
      <c r="H1509" s="21" t="str">
        <f t="shared" si="235"/>
        <v/>
      </c>
      <c r="I1509" s="25" t="str">
        <f t="shared" si="236"/>
        <v/>
      </c>
      <c r="J1509" s="25" t="str">
        <f t="shared" si="237"/>
        <v/>
      </c>
      <c r="K1509" s="21" t="str">
        <f t="shared" si="238"/>
        <v/>
      </c>
      <c r="L1509" s="36" t="str">
        <f t="shared" si="239"/>
        <v/>
      </c>
    </row>
    <row r="1510" spans="1:12" x14ac:dyDescent="0.3">
      <c r="A1510" s="21" t="str">
        <f t="shared" si="230"/>
        <v/>
      </c>
      <c r="B1510" s="21" t="str">
        <f t="shared" si="231"/>
        <v/>
      </c>
      <c r="C1510" s="35" t="str">
        <f t="shared" si="232"/>
        <v/>
      </c>
      <c r="D1510" s="21" t="str">
        <f>IF($A1510="","",IF(COUNTIF(KEVList,$A1510)&gt;0,"Y",IF(ISNUMBER(MATCH(UPPER(IFERROR(INDEX(ImpData,ROW()-1,MATCH(Map_KEV,ImpHdr,0))&amp;"","")),{"Y","YES","TRUE","1"},0)),"Y","N")))</f>
        <v/>
      </c>
      <c r="E1510" s="21" t="str">
        <f>IF($A1510="","",IF(ISNUMBER(MATCH(UPPER(IFERROR(INDEX(ImpData,ROW()-1,MATCH(Map_Expl,ImpHdr,0))&amp;"","")),{"Y","YES","TRUE","1"},0)),"Y","N"))</f>
        <v/>
      </c>
      <c r="F1510" s="21" t="str">
        <f t="shared" si="233"/>
        <v/>
      </c>
      <c r="G1510" s="21" t="str">
        <f t="shared" si="234"/>
        <v/>
      </c>
      <c r="H1510" s="21" t="str">
        <f t="shared" si="235"/>
        <v/>
      </c>
      <c r="I1510" s="25" t="str">
        <f t="shared" si="236"/>
        <v/>
      </c>
      <c r="J1510" s="25" t="str">
        <f t="shared" si="237"/>
        <v/>
      </c>
      <c r="K1510" s="21" t="str">
        <f t="shared" si="238"/>
        <v/>
      </c>
      <c r="L1510" s="36" t="str">
        <f t="shared" si="239"/>
        <v/>
      </c>
    </row>
    <row r="1511" spans="1:12" x14ac:dyDescent="0.3">
      <c r="A1511" s="21" t="str">
        <f t="shared" si="230"/>
        <v/>
      </c>
      <c r="B1511" s="21" t="str">
        <f t="shared" si="231"/>
        <v/>
      </c>
      <c r="C1511" s="35" t="str">
        <f t="shared" si="232"/>
        <v/>
      </c>
      <c r="D1511" s="21" t="str">
        <f>IF($A1511="","",IF(COUNTIF(KEVList,$A1511)&gt;0,"Y",IF(ISNUMBER(MATCH(UPPER(IFERROR(INDEX(ImpData,ROW()-1,MATCH(Map_KEV,ImpHdr,0))&amp;"","")),{"Y","YES","TRUE","1"},0)),"Y","N")))</f>
        <v/>
      </c>
      <c r="E1511" s="21" t="str">
        <f>IF($A1511="","",IF(ISNUMBER(MATCH(UPPER(IFERROR(INDEX(ImpData,ROW()-1,MATCH(Map_Expl,ImpHdr,0))&amp;"","")),{"Y","YES","TRUE","1"},0)),"Y","N"))</f>
        <v/>
      </c>
      <c r="F1511" s="21" t="str">
        <f t="shared" si="233"/>
        <v/>
      </c>
      <c r="G1511" s="21" t="str">
        <f t="shared" si="234"/>
        <v/>
      </c>
      <c r="H1511" s="21" t="str">
        <f t="shared" si="235"/>
        <v/>
      </c>
      <c r="I1511" s="25" t="str">
        <f t="shared" si="236"/>
        <v/>
      </c>
      <c r="J1511" s="25" t="str">
        <f t="shared" si="237"/>
        <v/>
      </c>
      <c r="K1511" s="21" t="str">
        <f t="shared" si="238"/>
        <v/>
      </c>
      <c r="L1511" s="36" t="str">
        <f t="shared" si="239"/>
        <v/>
      </c>
    </row>
    <row r="1512" spans="1:12" x14ac:dyDescent="0.3">
      <c r="A1512" s="21" t="str">
        <f t="shared" si="230"/>
        <v/>
      </c>
      <c r="B1512" s="21" t="str">
        <f t="shared" si="231"/>
        <v/>
      </c>
      <c r="C1512" s="35" t="str">
        <f t="shared" si="232"/>
        <v/>
      </c>
      <c r="D1512" s="21" t="str">
        <f>IF($A1512="","",IF(COUNTIF(KEVList,$A1512)&gt;0,"Y",IF(ISNUMBER(MATCH(UPPER(IFERROR(INDEX(ImpData,ROW()-1,MATCH(Map_KEV,ImpHdr,0))&amp;"","")),{"Y","YES","TRUE","1"},0)),"Y","N")))</f>
        <v/>
      </c>
      <c r="E1512" s="21" t="str">
        <f>IF($A1512="","",IF(ISNUMBER(MATCH(UPPER(IFERROR(INDEX(ImpData,ROW()-1,MATCH(Map_Expl,ImpHdr,0))&amp;"","")),{"Y","YES","TRUE","1"},0)),"Y","N"))</f>
        <v/>
      </c>
      <c r="F1512" s="21" t="str">
        <f t="shared" si="233"/>
        <v/>
      </c>
      <c r="G1512" s="21" t="str">
        <f t="shared" si="234"/>
        <v/>
      </c>
      <c r="H1512" s="21" t="str">
        <f t="shared" si="235"/>
        <v/>
      </c>
      <c r="I1512" s="25" t="str">
        <f t="shared" si="236"/>
        <v/>
      </c>
      <c r="J1512" s="25" t="str">
        <f t="shared" si="237"/>
        <v/>
      </c>
      <c r="K1512" s="21" t="str">
        <f t="shared" si="238"/>
        <v/>
      </c>
      <c r="L1512" s="36" t="str">
        <f t="shared" si="239"/>
        <v/>
      </c>
    </row>
    <row r="1513" spans="1:12" x14ac:dyDescent="0.3">
      <c r="A1513" s="21" t="str">
        <f t="shared" si="230"/>
        <v/>
      </c>
      <c r="B1513" s="21" t="str">
        <f t="shared" si="231"/>
        <v/>
      </c>
      <c r="C1513" s="35" t="str">
        <f t="shared" si="232"/>
        <v/>
      </c>
      <c r="D1513" s="21" t="str">
        <f>IF($A1513="","",IF(COUNTIF(KEVList,$A1513)&gt;0,"Y",IF(ISNUMBER(MATCH(UPPER(IFERROR(INDEX(ImpData,ROW()-1,MATCH(Map_KEV,ImpHdr,0))&amp;"","")),{"Y","YES","TRUE","1"},0)),"Y","N")))</f>
        <v/>
      </c>
      <c r="E1513" s="21" t="str">
        <f>IF($A1513="","",IF(ISNUMBER(MATCH(UPPER(IFERROR(INDEX(ImpData,ROW()-1,MATCH(Map_Expl,ImpHdr,0))&amp;"","")),{"Y","YES","TRUE","1"},0)),"Y","N"))</f>
        <v/>
      </c>
      <c r="F1513" s="21" t="str">
        <f t="shared" si="233"/>
        <v/>
      </c>
      <c r="G1513" s="21" t="str">
        <f t="shared" si="234"/>
        <v/>
      </c>
      <c r="H1513" s="21" t="str">
        <f t="shared" si="235"/>
        <v/>
      </c>
      <c r="I1513" s="25" t="str">
        <f t="shared" si="236"/>
        <v/>
      </c>
      <c r="J1513" s="25" t="str">
        <f t="shared" si="237"/>
        <v/>
      </c>
      <c r="K1513" s="21" t="str">
        <f t="shared" si="238"/>
        <v/>
      </c>
      <c r="L1513" s="36" t="str">
        <f t="shared" si="239"/>
        <v/>
      </c>
    </row>
    <row r="1514" spans="1:12" x14ac:dyDescent="0.3">
      <c r="A1514" s="21" t="str">
        <f t="shared" si="230"/>
        <v/>
      </c>
      <c r="B1514" s="21" t="str">
        <f t="shared" si="231"/>
        <v/>
      </c>
      <c r="C1514" s="35" t="str">
        <f t="shared" si="232"/>
        <v/>
      </c>
      <c r="D1514" s="21" t="str">
        <f>IF($A1514="","",IF(COUNTIF(KEVList,$A1514)&gt;0,"Y",IF(ISNUMBER(MATCH(UPPER(IFERROR(INDEX(ImpData,ROW()-1,MATCH(Map_KEV,ImpHdr,0))&amp;"","")),{"Y","YES","TRUE","1"},0)),"Y","N")))</f>
        <v/>
      </c>
      <c r="E1514" s="21" t="str">
        <f>IF($A1514="","",IF(ISNUMBER(MATCH(UPPER(IFERROR(INDEX(ImpData,ROW()-1,MATCH(Map_Expl,ImpHdr,0))&amp;"","")),{"Y","YES","TRUE","1"},0)),"Y","N"))</f>
        <v/>
      </c>
      <c r="F1514" s="21" t="str">
        <f t="shared" si="233"/>
        <v/>
      </c>
      <c r="G1514" s="21" t="str">
        <f t="shared" si="234"/>
        <v/>
      </c>
      <c r="H1514" s="21" t="str">
        <f t="shared" si="235"/>
        <v/>
      </c>
      <c r="I1514" s="25" t="str">
        <f t="shared" si="236"/>
        <v/>
      </c>
      <c r="J1514" s="25" t="str">
        <f t="shared" si="237"/>
        <v/>
      </c>
      <c r="K1514" s="21" t="str">
        <f t="shared" si="238"/>
        <v/>
      </c>
      <c r="L1514" s="36" t="str">
        <f t="shared" si="239"/>
        <v/>
      </c>
    </row>
    <row r="1515" spans="1:12" x14ac:dyDescent="0.3">
      <c r="A1515" s="21" t="str">
        <f t="shared" si="230"/>
        <v/>
      </c>
      <c r="B1515" s="21" t="str">
        <f t="shared" si="231"/>
        <v/>
      </c>
      <c r="C1515" s="35" t="str">
        <f t="shared" si="232"/>
        <v/>
      </c>
      <c r="D1515" s="21" t="str">
        <f>IF($A1515="","",IF(COUNTIF(KEVList,$A1515)&gt;0,"Y",IF(ISNUMBER(MATCH(UPPER(IFERROR(INDEX(ImpData,ROW()-1,MATCH(Map_KEV,ImpHdr,0))&amp;"","")),{"Y","YES","TRUE","1"},0)),"Y","N")))</f>
        <v/>
      </c>
      <c r="E1515" s="21" t="str">
        <f>IF($A1515="","",IF(ISNUMBER(MATCH(UPPER(IFERROR(INDEX(ImpData,ROW()-1,MATCH(Map_Expl,ImpHdr,0))&amp;"","")),{"Y","YES","TRUE","1"},0)),"Y","N"))</f>
        <v/>
      </c>
      <c r="F1515" s="21" t="str">
        <f t="shared" si="233"/>
        <v/>
      </c>
      <c r="G1515" s="21" t="str">
        <f t="shared" si="234"/>
        <v/>
      </c>
      <c r="H1515" s="21" t="str">
        <f t="shared" si="235"/>
        <v/>
      </c>
      <c r="I1515" s="25" t="str">
        <f t="shared" si="236"/>
        <v/>
      </c>
      <c r="J1515" s="25" t="str">
        <f t="shared" si="237"/>
        <v/>
      </c>
      <c r="K1515" s="21" t="str">
        <f t="shared" si="238"/>
        <v/>
      </c>
      <c r="L1515" s="36" t="str">
        <f t="shared" si="239"/>
        <v/>
      </c>
    </row>
    <row r="1516" spans="1:12" x14ac:dyDescent="0.3">
      <c r="A1516" s="21" t="str">
        <f t="shared" si="230"/>
        <v/>
      </c>
      <c r="B1516" s="21" t="str">
        <f t="shared" si="231"/>
        <v/>
      </c>
      <c r="C1516" s="35" t="str">
        <f t="shared" si="232"/>
        <v/>
      </c>
      <c r="D1516" s="21" t="str">
        <f>IF($A1516="","",IF(COUNTIF(KEVList,$A1516)&gt;0,"Y",IF(ISNUMBER(MATCH(UPPER(IFERROR(INDEX(ImpData,ROW()-1,MATCH(Map_KEV,ImpHdr,0))&amp;"","")),{"Y","YES","TRUE","1"},0)),"Y","N")))</f>
        <v/>
      </c>
      <c r="E1516" s="21" t="str">
        <f>IF($A1516="","",IF(ISNUMBER(MATCH(UPPER(IFERROR(INDEX(ImpData,ROW()-1,MATCH(Map_Expl,ImpHdr,0))&amp;"","")),{"Y","YES","TRUE","1"},0)),"Y","N"))</f>
        <v/>
      </c>
      <c r="F1516" s="21" t="str">
        <f t="shared" si="233"/>
        <v/>
      </c>
      <c r="G1516" s="21" t="str">
        <f t="shared" si="234"/>
        <v/>
      </c>
      <c r="H1516" s="21" t="str">
        <f t="shared" si="235"/>
        <v/>
      </c>
      <c r="I1516" s="25" t="str">
        <f t="shared" si="236"/>
        <v/>
      </c>
      <c r="J1516" s="25" t="str">
        <f t="shared" si="237"/>
        <v/>
      </c>
      <c r="K1516" s="21" t="str">
        <f t="shared" si="238"/>
        <v/>
      </c>
      <c r="L1516" s="36" t="str">
        <f t="shared" si="239"/>
        <v/>
      </c>
    </row>
    <row r="1517" spans="1:12" x14ac:dyDescent="0.3">
      <c r="A1517" s="21" t="str">
        <f t="shared" si="230"/>
        <v/>
      </c>
      <c r="B1517" s="21" t="str">
        <f t="shared" si="231"/>
        <v/>
      </c>
      <c r="C1517" s="35" t="str">
        <f t="shared" si="232"/>
        <v/>
      </c>
      <c r="D1517" s="21" t="str">
        <f>IF($A1517="","",IF(COUNTIF(KEVList,$A1517)&gt;0,"Y",IF(ISNUMBER(MATCH(UPPER(IFERROR(INDEX(ImpData,ROW()-1,MATCH(Map_KEV,ImpHdr,0))&amp;"","")),{"Y","YES","TRUE","1"},0)),"Y","N")))</f>
        <v/>
      </c>
      <c r="E1517" s="21" t="str">
        <f>IF($A1517="","",IF(ISNUMBER(MATCH(UPPER(IFERROR(INDEX(ImpData,ROW()-1,MATCH(Map_Expl,ImpHdr,0))&amp;"","")),{"Y","YES","TRUE","1"},0)),"Y","N"))</f>
        <v/>
      </c>
      <c r="F1517" s="21" t="str">
        <f t="shared" si="233"/>
        <v/>
      </c>
      <c r="G1517" s="21" t="str">
        <f t="shared" si="234"/>
        <v/>
      </c>
      <c r="H1517" s="21" t="str">
        <f t="shared" si="235"/>
        <v/>
      </c>
      <c r="I1517" s="25" t="str">
        <f t="shared" si="236"/>
        <v/>
      </c>
      <c r="J1517" s="25" t="str">
        <f t="shared" si="237"/>
        <v/>
      </c>
      <c r="K1517" s="21" t="str">
        <f t="shared" si="238"/>
        <v/>
      </c>
      <c r="L1517" s="36" t="str">
        <f t="shared" si="239"/>
        <v/>
      </c>
    </row>
    <row r="1518" spans="1:12" x14ac:dyDescent="0.3">
      <c r="A1518" s="21" t="str">
        <f t="shared" si="230"/>
        <v/>
      </c>
      <c r="B1518" s="21" t="str">
        <f t="shared" si="231"/>
        <v/>
      </c>
      <c r="C1518" s="35" t="str">
        <f t="shared" si="232"/>
        <v/>
      </c>
      <c r="D1518" s="21" t="str">
        <f>IF($A1518="","",IF(COUNTIF(KEVList,$A1518)&gt;0,"Y",IF(ISNUMBER(MATCH(UPPER(IFERROR(INDEX(ImpData,ROW()-1,MATCH(Map_KEV,ImpHdr,0))&amp;"","")),{"Y","YES","TRUE","1"},0)),"Y","N")))</f>
        <v/>
      </c>
      <c r="E1518" s="21" t="str">
        <f>IF($A1518="","",IF(ISNUMBER(MATCH(UPPER(IFERROR(INDEX(ImpData,ROW()-1,MATCH(Map_Expl,ImpHdr,0))&amp;"","")),{"Y","YES","TRUE","1"},0)),"Y","N"))</f>
        <v/>
      </c>
      <c r="F1518" s="21" t="str">
        <f t="shared" si="233"/>
        <v/>
      </c>
      <c r="G1518" s="21" t="str">
        <f t="shared" si="234"/>
        <v/>
      </c>
      <c r="H1518" s="21" t="str">
        <f t="shared" si="235"/>
        <v/>
      </c>
      <c r="I1518" s="25" t="str">
        <f t="shared" si="236"/>
        <v/>
      </c>
      <c r="J1518" s="25" t="str">
        <f t="shared" si="237"/>
        <v/>
      </c>
      <c r="K1518" s="21" t="str">
        <f t="shared" si="238"/>
        <v/>
      </c>
      <c r="L1518" s="36" t="str">
        <f t="shared" si="239"/>
        <v/>
      </c>
    </row>
    <row r="1519" spans="1:12" x14ac:dyDescent="0.3">
      <c r="A1519" s="21" t="str">
        <f t="shared" si="230"/>
        <v/>
      </c>
      <c r="B1519" s="21" t="str">
        <f t="shared" si="231"/>
        <v/>
      </c>
      <c r="C1519" s="35" t="str">
        <f t="shared" si="232"/>
        <v/>
      </c>
      <c r="D1519" s="21" t="str">
        <f>IF($A1519="","",IF(COUNTIF(KEVList,$A1519)&gt;0,"Y",IF(ISNUMBER(MATCH(UPPER(IFERROR(INDEX(ImpData,ROW()-1,MATCH(Map_KEV,ImpHdr,0))&amp;"","")),{"Y","YES","TRUE","1"},0)),"Y","N")))</f>
        <v/>
      </c>
      <c r="E1519" s="21" t="str">
        <f>IF($A1519="","",IF(ISNUMBER(MATCH(UPPER(IFERROR(INDEX(ImpData,ROW()-1,MATCH(Map_Expl,ImpHdr,0))&amp;"","")),{"Y","YES","TRUE","1"},0)),"Y","N"))</f>
        <v/>
      </c>
      <c r="F1519" s="21" t="str">
        <f t="shared" si="233"/>
        <v/>
      </c>
      <c r="G1519" s="21" t="str">
        <f t="shared" si="234"/>
        <v/>
      </c>
      <c r="H1519" s="21" t="str">
        <f t="shared" si="235"/>
        <v/>
      </c>
      <c r="I1519" s="25" t="str">
        <f t="shared" si="236"/>
        <v/>
      </c>
      <c r="J1519" s="25" t="str">
        <f t="shared" si="237"/>
        <v/>
      </c>
      <c r="K1519" s="21" t="str">
        <f t="shared" si="238"/>
        <v/>
      </c>
      <c r="L1519" s="36" t="str">
        <f t="shared" si="239"/>
        <v/>
      </c>
    </row>
    <row r="1520" spans="1:12" x14ac:dyDescent="0.3">
      <c r="A1520" s="21" t="str">
        <f t="shared" si="230"/>
        <v/>
      </c>
      <c r="B1520" s="21" t="str">
        <f t="shared" si="231"/>
        <v/>
      </c>
      <c r="C1520" s="35" t="str">
        <f t="shared" si="232"/>
        <v/>
      </c>
      <c r="D1520" s="21" t="str">
        <f>IF($A1520="","",IF(COUNTIF(KEVList,$A1520)&gt;0,"Y",IF(ISNUMBER(MATCH(UPPER(IFERROR(INDEX(ImpData,ROW()-1,MATCH(Map_KEV,ImpHdr,0))&amp;"","")),{"Y","YES","TRUE","1"},0)),"Y","N")))</f>
        <v/>
      </c>
      <c r="E1520" s="21" t="str">
        <f>IF($A1520="","",IF(ISNUMBER(MATCH(UPPER(IFERROR(INDEX(ImpData,ROW()-1,MATCH(Map_Expl,ImpHdr,0))&amp;"","")),{"Y","YES","TRUE","1"},0)),"Y","N"))</f>
        <v/>
      </c>
      <c r="F1520" s="21" t="str">
        <f t="shared" si="233"/>
        <v/>
      </c>
      <c r="G1520" s="21" t="str">
        <f t="shared" si="234"/>
        <v/>
      </c>
      <c r="H1520" s="21" t="str">
        <f t="shared" si="235"/>
        <v/>
      </c>
      <c r="I1520" s="25" t="str">
        <f t="shared" si="236"/>
        <v/>
      </c>
      <c r="J1520" s="25" t="str">
        <f t="shared" si="237"/>
        <v/>
      </c>
      <c r="K1520" s="21" t="str">
        <f t="shared" si="238"/>
        <v/>
      </c>
      <c r="L1520" s="36" t="str">
        <f t="shared" si="239"/>
        <v/>
      </c>
    </row>
    <row r="1521" spans="1:12" x14ac:dyDescent="0.3">
      <c r="A1521" s="21" t="str">
        <f t="shared" si="230"/>
        <v/>
      </c>
      <c r="B1521" s="21" t="str">
        <f t="shared" si="231"/>
        <v/>
      </c>
      <c r="C1521" s="35" t="str">
        <f t="shared" si="232"/>
        <v/>
      </c>
      <c r="D1521" s="21" t="str">
        <f>IF($A1521="","",IF(COUNTIF(KEVList,$A1521)&gt;0,"Y",IF(ISNUMBER(MATCH(UPPER(IFERROR(INDEX(ImpData,ROW()-1,MATCH(Map_KEV,ImpHdr,0))&amp;"","")),{"Y","YES","TRUE","1"},0)),"Y","N")))</f>
        <v/>
      </c>
      <c r="E1521" s="21" t="str">
        <f>IF($A1521="","",IF(ISNUMBER(MATCH(UPPER(IFERROR(INDEX(ImpData,ROW()-1,MATCH(Map_Expl,ImpHdr,0))&amp;"","")),{"Y","YES","TRUE","1"},0)),"Y","N"))</f>
        <v/>
      </c>
      <c r="F1521" s="21" t="str">
        <f t="shared" si="233"/>
        <v/>
      </c>
      <c r="G1521" s="21" t="str">
        <f t="shared" si="234"/>
        <v/>
      </c>
      <c r="H1521" s="21" t="str">
        <f t="shared" si="235"/>
        <v/>
      </c>
      <c r="I1521" s="25" t="str">
        <f t="shared" si="236"/>
        <v/>
      </c>
      <c r="J1521" s="25" t="str">
        <f t="shared" si="237"/>
        <v/>
      </c>
      <c r="K1521" s="21" t="str">
        <f t="shared" si="238"/>
        <v/>
      </c>
      <c r="L1521" s="36" t="str">
        <f t="shared" si="239"/>
        <v/>
      </c>
    </row>
    <row r="1522" spans="1:12" x14ac:dyDescent="0.3">
      <c r="A1522" s="21" t="str">
        <f t="shared" si="230"/>
        <v/>
      </c>
      <c r="B1522" s="21" t="str">
        <f t="shared" si="231"/>
        <v/>
      </c>
      <c r="C1522" s="35" t="str">
        <f t="shared" si="232"/>
        <v/>
      </c>
      <c r="D1522" s="21" t="str">
        <f>IF($A1522="","",IF(COUNTIF(KEVList,$A1522)&gt;0,"Y",IF(ISNUMBER(MATCH(UPPER(IFERROR(INDEX(ImpData,ROW()-1,MATCH(Map_KEV,ImpHdr,0))&amp;"","")),{"Y","YES","TRUE","1"},0)),"Y","N")))</f>
        <v/>
      </c>
      <c r="E1522" s="21" t="str">
        <f>IF($A1522="","",IF(ISNUMBER(MATCH(UPPER(IFERROR(INDEX(ImpData,ROW()-1,MATCH(Map_Expl,ImpHdr,0))&amp;"","")),{"Y","YES","TRUE","1"},0)),"Y","N"))</f>
        <v/>
      </c>
      <c r="F1522" s="21" t="str">
        <f t="shared" si="233"/>
        <v/>
      </c>
      <c r="G1522" s="21" t="str">
        <f t="shared" si="234"/>
        <v/>
      </c>
      <c r="H1522" s="21" t="str">
        <f t="shared" si="235"/>
        <v/>
      </c>
      <c r="I1522" s="25" t="str">
        <f t="shared" si="236"/>
        <v/>
      </c>
      <c r="J1522" s="25" t="str">
        <f t="shared" si="237"/>
        <v/>
      </c>
      <c r="K1522" s="21" t="str">
        <f t="shared" si="238"/>
        <v/>
      </c>
      <c r="L1522" s="36" t="str">
        <f t="shared" si="239"/>
        <v/>
      </c>
    </row>
    <row r="1523" spans="1:12" x14ac:dyDescent="0.3">
      <c r="A1523" s="21" t="str">
        <f t="shared" si="230"/>
        <v/>
      </c>
      <c r="B1523" s="21" t="str">
        <f t="shared" si="231"/>
        <v/>
      </c>
      <c r="C1523" s="35" t="str">
        <f t="shared" si="232"/>
        <v/>
      </c>
      <c r="D1523" s="21" t="str">
        <f>IF($A1523="","",IF(COUNTIF(KEVList,$A1523)&gt;0,"Y",IF(ISNUMBER(MATCH(UPPER(IFERROR(INDEX(ImpData,ROW()-1,MATCH(Map_KEV,ImpHdr,0))&amp;"","")),{"Y","YES","TRUE","1"},0)),"Y","N")))</f>
        <v/>
      </c>
      <c r="E1523" s="21" t="str">
        <f>IF($A1523="","",IF(ISNUMBER(MATCH(UPPER(IFERROR(INDEX(ImpData,ROW()-1,MATCH(Map_Expl,ImpHdr,0))&amp;"","")),{"Y","YES","TRUE","1"},0)),"Y","N"))</f>
        <v/>
      </c>
      <c r="F1523" s="21" t="str">
        <f t="shared" si="233"/>
        <v/>
      </c>
      <c r="G1523" s="21" t="str">
        <f t="shared" si="234"/>
        <v/>
      </c>
      <c r="H1523" s="21" t="str">
        <f t="shared" si="235"/>
        <v/>
      </c>
      <c r="I1523" s="25" t="str">
        <f t="shared" si="236"/>
        <v/>
      </c>
      <c r="J1523" s="25" t="str">
        <f t="shared" si="237"/>
        <v/>
      </c>
      <c r="K1523" s="21" t="str">
        <f t="shared" si="238"/>
        <v/>
      </c>
      <c r="L1523" s="36" t="str">
        <f t="shared" si="239"/>
        <v/>
      </c>
    </row>
    <row r="1524" spans="1:12" x14ac:dyDescent="0.3">
      <c r="A1524" s="21" t="str">
        <f t="shared" si="230"/>
        <v/>
      </c>
      <c r="B1524" s="21" t="str">
        <f t="shared" si="231"/>
        <v/>
      </c>
      <c r="C1524" s="35" t="str">
        <f t="shared" si="232"/>
        <v/>
      </c>
      <c r="D1524" s="21" t="str">
        <f>IF($A1524="","",IF(COUNTIF(KEVList,$A1524)&gt;0,"Y",IF(ISNUMBER(MATCH(UPPER(IFERROR(INDEX(ImpData,ROW()-1,MATCH(Map_KEV,ImpHdr,0))&amp;"","")),{"Y","YES","TRUE","1"},0)),"Y","N")))</f>
        <v/>
      </c>
      <c r="E1524" s="21" t="str">
        <f>IF($A1524="","",IF(ISNUMBER(MATCH(UPPER(IFERROR(INDEX(ImpData,ROW()-1,MATCH(Map_Expl,ImpHdr,0))&amp;"","")),{"Y","YES","TRUE","1"},0)),"Y","N"))</f>
        <v/>
      </c>
      <c r="F1524" s="21" t="str">
        <f t="shared" si="233"/>
        <v/>
      </c>
      <c r="G1524" s="21" t="str">
        <f t="shared" si="234"/>
        <v/>
      </c>
      <c r="H1524" s="21" t="str">
        <f t="shared" si="235"/>
        <v/>
      </c>
      <c r="I1524" s="25" t="str">
        <f t="shared" si="236"/>
        <v/>
      </c>
      <c r="J1524" s="25" t="str">
        <f t="shared" si="237"/>
        <v/>
      </c>
      <c r="K1524" s="21" t="str">
        <f t="shared" si="238"/>
        <v/>
      </c>
      <c r="L1524" s="36" t="str">
        <f t="shared" si="239"/>
        <v/>
      </c>
    </row>
    <row r="1525" spans="1:12" x14ac:dyDescent="0.3">
      <c r="A1525" s="21" t="str">
        <f t="shared" si="230"/>
        <v/>
      </c>
      <c r="B1525" s="21" t="str">
        <f t="shared" si="231"/>
        <v/>
      </c>
      <c r="C1525" s="35" t="str">
        <f t="shared" si="232"/>
        <v/>
      </c>
      <c r="D1525" s="21" t="str">
        <f>IF($A1525="","",IF(COUNTIF(KEVList,$A1525)&gt;0,"Y",IF(ISNUMBER(MATCH(UPPER(IFERROR(INDEX(ImpData,ROW()-1,MATCH(Map_KEV,ImpHdr,0))&amp;"","")),{"Y","YES","TRUE","1"},0)),"Y","N")))</f>
        <v/>
      </c>
      <c r="E1525" s="21" t="str">
        <f>IF($A1525="","",IF(ISNUMBER(MATCH(UPPER(IFERROR(INDEX(ImpData,ROW()-1,MATCH(Map_Expl,ImpHdr,0))&amp;"","")),{"Y","YES","TRUE","1"},0)),"Y","N"))</f>
        <v/>
      </c>
      <c r="F1525" s="21" t="str">
        <f t="shared" si="233"/>
        <v/>
      </c>
      <c r="G1525" s="21" t="str">
        <f t="shared" si="234"/>
        <v/>
      </c>
      <c r="H1525" s="21" t="str">
        <f t="shared" si="235"/>
        <v/>
      </c>
      <c r="I1525" s="25" t="str">
        <f t="shared" si="236"/>
        <v/>
      </c>
      <c r="J1525" s="25" t="str">
        <f t="shared" si="237"/>
        <v/>
      </c>
      <c r="K1525" s="21" t="str">
        <f t="shared" si="238"/>
        <v/>
      </c>
      <c r="L1525" s="36" t="str">
        <f t="shared" si="239"/>
        <v/>
      </c>
    </row>
    <row r="1526" spans="1:12" x14ac:dyDescent="0.3">
      <c r="A1526" s="21" t="str">
        <f t="shared" si="230"/>
        <v/>
      </c>
      <c r="B1526" s="21" t="str">
        <f t="shared" si="231"/>
        <v/>
      </c>
      <c r="C1526" s="35" t="str">
        <f t="shared" si="232"/>
        <v/>
      </c>
      <c r="D1526" s="21" t="str">
        <f>IF($A1526="","",IF(COUNTIF(KEVList,$A1526)&gt;0,"Y",IF(ISNUMBER(MATCH(UPPER(IFERROR(INDEX(ImpData,ROW()-1,MATCH(Map_KEV,ImpHdr,0))&amp;"","")),{"Y","YES","TRUE","1"},0)),"Y","N")))</f>
        <v/>
      </c>
      <c r="E1526" s="21" t="str">
        <f>IF($A1526="","",IF(ISNUMBER(MATCH(UPPER(IFERROR(INDEX(ImpData,ROW()-1,MATCH(Map_Expl,ImpHdr,0))&amp;"","")),{"Y","YES","TRUE","1"},0)),"Y","N"))</f>
        <v/>
      </c>
      <c r="F1526" s="21" t="str">
        <f t="shared" si="233"/>
        <v/>
      </c>
      <c r="G1526" s="21" t="str">
        <f t="shared" si="234"/>
        <v/>
      </c>
      <c r="H1526" s="21" t="str">
        <f t="shared" si="235"/>
        <v/>
      </c>
      <c r="I1526" s="25" t="str">
        <f t="shared" si="236"/>
        <v/>
      </c>
      <c r="J1526" s="25" t="str">
        <f t="shared" si="237"/>
        <v/>
      </c>
      <c r="K1526" s="21" t="str">
        <f t="shared" si="238"/>
        <v/>
      </c>
      <c r="L1526" s="36" t="str">
        <f t="shared" si="239"/>
        <v/>
      </c>
    </row>
    <row r="1527" spans="1:12" x14ac:dyDescent="0.3">
      <c r="A1527" s="21" t="str">
        <f t="shared" si="230"/>
        <v/>
      </c>
      <c r="B1527" s="21" t="str">
        <f t="shared" si="231"/>
        <v/>
      </c>
      <c r="C1527" s="35" t="str">
        <f t="shared" si="232"/>
        <v/>
      </c>
      <c r="D1527" s="21" t="str">
        <f>IF($A1527="","",IF(COUNTIF(KEVList,$A1527)&gt;0,"Y",IF(ISNUMBER(MATCH(UPPER(IFERROR(INDEX(ImpData,ROW()-1,MATCH(Map_KEV,ImpHdr,0))&amp;"","")),{"Y","YES","TRUE","1"},0)),"Y","N")))</f>
        <v/>
      </c>
      <c r="E1527" s="21" t="str">
        <f>IF($A1527="","",IF(ISNUMBER(MATCH(UPPER(IFERROR(INDEX(ImpData,ROW()-1,MATCH(Map_Expl,ImpHdr,0))&amp;"","")),{"Y","YES","TRUE","1"},0)),"Y","N"))</f>
        <v/>
      </c>
      <c r="F1527" s="21" t="str">
        <f t="shared" si="233"/>
        <v/>
      </c>
      <c r="G1527" s="21" t="str">
        <f t="shared" si="234"/>
        <v/>
      </c>
      <c r="H1527" s="21" t="str">
        <f t="shared" si="235"/>
        <v/>
      </c>
      <c r="I1527" s="25" t="str">
        <f t="shared" si="236"/>
        <v/>
      </c>
      <c r="J1527" s="25" t="str">
        <f t="shared" si="237"/>
        <v/>
      </c>
      <c r="K1527" s="21" t="str">
        <f t="shared" si="238"/>
        <v/>
      </c>
      <c r="L1527" s="36" t="str">
        <f t="shared" si="239"/>
        <v/>
      </c>
    </row>
    <row r="1528" spans="1:12" x14ac:dyDescent="0.3">
      <c r="A1528" s="21" t="str">
        <f t="shared" si="230"/>
        <v/>
      </c>
      <c r="B1528" s="21" t="str">
        <f t="shared" si="231"/>
        <v/>
      </c>
      <c r="C1528" s="35" t="str">
        <f t="shared" si="232"/>
        <v/>
      </c>
      <c r="D1528" s="21" t="str">
        <f>IF($A1528="","",IF(COUNTIF(KEVList,$A1528)&gt;0,"Y",IF(ISNUMBER(MATCH(UPPER(IFERROR(INDEX(ImpData,ROW()-1,MATCH(Map_KEV,ImpHdr,0))&amp;"","")),{"Y","YES","TRUE","1"},0)),"Y","N")))</f>
        <v/>
      </c>
      <c r="E1528" s="21" t="str">
        <f>IF($A1528="","",IF(ISNUMBER(MATCH(UPPER(IFERROR(INDEX(ImpData,ROW()-1,MATCH(Map_Expl,ImpHdr,0))&amp;"","")),{"Y","YES","TRUE","1"},0)),"Y","N"))</f>
        <v/>
      </c>
      <c r="F1528" s="21" t="str">
        <f t="shared" si="233"/>
        <v/>
      </c>
      <c r="G1528" s="21" t="str">
        <f t="shared" si="234"/>
        <v/>
      </c>
      <c r="H1528" s="21" t="str">
        <f t="shared" si="235"/>
        <v/>
      </c>
      <c r="I1528" s="25" t="str">
        <f t="shared" si="236"/>
        <v/>
      </c>
      <c r="J1528" s="25" t="str">
        <f t="shared" si="237"/>
        <v/>
      </c>
      <c r="K1528" s="21" t="str">
        <f t="shared" si="238"/>
        <v/>
      </c>
      <c r="L1528" s="36" t="str">
        <f t="shared" si="239"/>
        <v/>
      </c>
    </row>
    <row r="1529" spans="1:12" x14ac:dyDescent="0.3">
      <c r="A1529" s="21" t="str">
        <f t="shared" si="230"/>
        <v/>
      </c>
      <c r="B1529" s="21" t="str">
        <f t="shared" si="231"/>
        <v/>
      </c>
      <c r="C1529" s="35" t="str">
        <f t="shared" si="232"/>
        <v/>
      </c>
      <c r="D1529" s="21" t="str">
        <f>IF($A1529="","",IF(COUNTIF(KEVList,$A1529)&gt;0,"Y",IF(ISNUMBER(MATCH(UPPER(IFERROR(INDEX(ImpData,ROW()-1,MATCH(Map_KEV,ImpHdr,0))&amp;"","")),{"Y","YES","TRUE","1"},0)),"Y","N")))</f>
        <v/>
      </c>
      <c r="E1529" s="21" t="str">
        <f>IF($A1529="","",IF(ISNUMBER(MATCH(UPPER(IFERROR(INDEX(ImpData,ROW()-1,MATCH(Map_Expl,ImpHdr,0))&amp;"","")),{"Y","YES","TRUE","1"},0)),"Y","N"))</f>
        <v/>
      </c>
      <c r="F1529" s="21" t="str">
        <f t="shared" si="233"/>
        <v/>
      </c>
      <c r="G1529" s="21" t="str">
        <f t="shared" si="234"/>
        <v/>
      </c>
      <c r="H1529" s="21" t="str">
        <f t="shared" si="235"/>
        <v/>
      </c>
      <c r="I1529" s="25" t="str">
        <f t="shared" si="236"/>
        <v/>
      </c>
      <c r="J1529" s="25" t="str">
        <f t="shared" si="237"/>
        <v/>
      </c>
      <c r="K1529" s="21" t="str">
        <f t="shared" si="238"/>
        <v/>
      </c>
      <c r="L1529" s="36" t="str">
        <f t="shared" si="239"/>
        <v/>
      </c>
    </row>
    <row r="1530" spans="1:12" x14ac:dyDescent="0.3">
      <c r="A1530" s="21" t="str">
        <f t="shared" si="230"/>
        <v/>
      </c>
      <c r="B1530" s="21" t="str">
        <f t="shared" si="231"/>
        <v/>
      </c>
      <c r="C1530" s="35" t="str">
        <f t="shared" si="232"/>
        <v/>
      </c>
      <c r="D1530" s="21" t="str">
        <f>IF($A1530="","",IF(COUNTIF(KEVList,$A1530)&gt;0,"Y",IF(ISNUMBER(MATCH(UPPER(IFERROR(INDEX(ImpData,ROW()-1,MATCH(Map_KEV,ImpHdr,0))&amp;"","")),{"Y","YES","TRUE","1"},0)),"Y","N")))</f>
        <v/>
      </c>
      <c r="E1530" s="21" t="str">
        <f>IF($A1530="","",IF(ISNUMBER(MATCH(UPPER(IFERROR(INDEX(ImpData,ROW()-1,MATCH(Map_Expl,ImpHdr,0))&amp;"","")),{"Y","YES","TRUE","1"},0)),"Y","N"))</f>
        <v/>
      </c>
      <c r="F1530" s="21" t="str">
        <f t="shared" si="233"/>
        <v/>
      </c>
      <c r="G1530" s="21" t="str">
        <f t="shared" si="234"/>
        <v/>
      </c>
      <c r="H1530" s="21" t="str">
        <f t="shared" si="235"/>
        <v/>
      </c>
      <c r="I1530" s="25" t="str">
        <f t="shared" si="236"/>
        <v/>
      </c>
      <c r="J1530" s="25" t="str">
        <f t="shared" si="237"/>
        <v/>
      </c>
      <c r="K1530" s="21" t="str">
        <f t="shared" si="238"/>
        <v/>
      </c>
      <c r="L1530" s="36" t="str">
        <f t="shared" si="239"/>
        <v/>
      </c>
    </row>
    <row r="1531" spans="1:12" x14ac:dyDescent="0.3">
      <c r="A1531" s="21" t="str">
        <f t="shared" si="230"/>
        <v/>
      </c>
      <c r="B1531" s="21" t="str">
        <f t="shared" si="231"/>
        <v/>
      </c>
      <c r="C1531" s="35" t="str">
        <f t="shared" si="232"/>
        <v/>
      </c>
      <c r="D1531" s="21" t="str">
        <f>IF($A1531="","",IF(COUNTIF(KEVList,$A1531)&gt;0,"Y",IF(ISNUMBER(MATCH(UPPER(IFERROR(INDEX(ImpData,ROW()-1,MATCH(Map_KEV,ImpHdr,0))&amp;"","")),{"Y","YES","TRUE","1"},0)),"Y","N")))</f>
        <v/>
      </c>
      <c r="E1531" s="21" t="str">
        <f>IF($A1531="","",IF(ISNUMBER(MATCH(UPPER(IFERROR(INDEX(ImpData,ROW()-1,MATCH(Map_Expl,ImpHdr,0))&amp;"","")),{"Y","YES","TRUE","1"},0)),"Y","N"))</f>
        <v/>
      </c>
      <c r="F1531" s="21" t="str">
        <f t="shared" si="233"/>
        <v/>
      </c>
      <c r="G1531" s="21" t="str">
        <f t="shared" si="234"/>
        <v/>
      </c>
      <c r="H1531" s="21" t="str">
        <f t="shared" si="235"/>
        <v/>
      </c>
      <c r="I1531" s="25" t="str">
        <f t="shared" si="236"/>
        <v/>
      </c>
      <c r="J1531" s="25" t="str">
        <f t="shared" si="237"/>
        <v/>
      </c>
      <c r="K1531" s="21" t="str">
        <f t="shared" si="238"/>
        <v/>
      </c>
      <c r="L1531" s="36" t="str">
        <f t="shared" si="239"/>
        <v/>
      </c>
    </row>
    <row r="1532" spans="1:12" x14ac:dyDescent="0.3">
      <c r="A1532" s="21" t="str">
        <f t="shared" si="230"/>
        <v/>
      </c>
      <c r="B1532" s="21" t="str">
        <f t="shared" si="231"/>
        <v/>
      </c>
      <c r="C1532" s="35" t="str">
        <f t="shared" si="232"/>
        <v/>
      </c>
      <c r="D1532" s="21" t="str">
        <f>IF($A1532="","",IF(COUNTIF(KEVList,$A1532)&gt;0,"Y",IF(ISNUMBER(MATCH(UPPER(IFERROR(INDEX(ImpData,ROW()-1,MATCH(Map_KEV,ImpHdr,0))&amp;"","")),{"Y","YES","TRUE","1"},0)),"Y","N")))</f>
        <v/>
      </c>
      <c r="E1532" s="21" t="str">
        <f>IF($A1532="","",IF(ISNUMBER(MATCH(UPPER(IFERROR(INDEX(ImpData,ROW()-1,MATCH(Map_Expl,ImpHdr,0))&amp;"","")),{"Y","YES","TRUE","1"},0)),"Y","N"))</f>
        <v/>
      </c>
      <c r="F1532" s="21" t="str">
        <f t="shared" si="233"/>
        <v/>
      </c>
      <c r="G1532" s="21" t="str">
        <f t="shared" si="234"/>
        <v/>
      </c>
      <c r="H1532" s="21" t="str">
        <f t="shared" si="235"/>
        <v/>
      </c>
      <c r="I1532" s="25" t="str">
        <f t="shared" si="236"/>
        <v/>
      </c>
      <c r="J1532" s="25" t="str">
        <f t="shared" si="237"/>
        <v/>
      </c>
      <c r="K1532" s="21" t="str">
        <f t="shared" si="238"/>
        <v/>
      </c>
      <c r="L1532" s="36" t="str">
        <f t="shared" si="239"/>
        <v/>
      </c>
    </row>
    <row r="1533" spans="1:12" x14ac:dyDescent="0.3">
      <c r="A1533" s="21" t="str">
        <f t="shared" si="230"/>
        <v/>
      </c>
      <c r="B1533" s="21" t="str">
        <f t="shared" si="231"/>
        <v/>
      </c>
      <c r="C1533" s="35" t="str">
        <f t="shared" si="232"/>
        <v/>
      </c>
      <c r="D1533" s="21" t="str">
        <f>IF($A1533="","",IF(COUNTIF(KEVList,$A1533)&gt;0,"Y",IF(ISNUMBER(MATCH(UPPER(IFERROR(INDEX(ImpData,ROW()-1,MATCH(Map_KEV,ImpHdr,0))&amp;"","")),{"Y","YES","TRUE","1"},0)),"Y","N")))</f>
        <v/>
      </c>
      <c r="E1533" s="21" t="str">
        <f>IF($A1533="","",IF(ISNUMBER(MATCH(UPPER(IFERROR(INDEX(ImpData,ROW()-1,MATCH(Map_Expl,ImpHdr,0))&amp;"","")),{"Y","YES","TRUE","1"},0)),"Y","N"))</f>
        <v/>
      </c>
      <c r="F1533" s="21" t="str">
        <f t="shared" si="233"/>
        <v/>
      </c>
      <c r="G1533" s="21" t="str">
        <f t="shared" si="234"/>
        <v/>
      </c>
      <c r="H1533" s="21" t="str">
        <f t="shared" si="235"/>
        <v/>
      </c>
      <c r="I1533" s="25" t="str">
        <f t="shared" si="236"/>
        <v/>
      </c>
      <c r="J1533" s="25" t="str">
        <f t="shared" si="237"/>
        <v/>
      </c>
      <c r="K1533" s="21" t="str">
        <f t="shared" si="238"/>
        <v/>
      </c>
      <c r="L1533" s="36" t="str">
        <f t="shared" si="239"/>
        <v/>
      </c>
    </row>
    <row r="1534" spans="1:12" x14ac:dyDescent="0.3">
      <c r="A1534" s="21" t="str">
        <f t="shared" si="230"/>
        <v/>
      </c>
      <c r="B1534" s="21" t="str">
        <f t="shared" si="231"/>
        <v/>
      </c>
      <c r="C1534" s="35" t="str">
        <f t="shared" si="232"/>
        <v/>
      </c>
      <c r="D1534" s="21" t="str">
        <f>IF($A1534="","",IF(COUNTIF(KEVList,$A1534)&gt;0,"Y",IF(ISNUMBER(MATCH(UPPER(IFERROR(INDEX(ImpData,ROW()-1,MATCH(Map_KEV,ImpHdr,0))&amp;"","")),{"Y","YES","TRUE","1"},0)),"Y","N")))</f>
        <v/>
      </c>
      <c r="E1534" s="21" t="str">
        <f>IF($A1534="","",IF(ISNUMBER(MATCH(UPPER(IFERROR(INDEX(ImpData,ROW()-1,MATCH(Map_Expl,ImpHdr,0))&amp;"","")),{"Y","YES","TRUE","1"},0)),"Y","N"))</f>
        <v/>
      </c>
      <c r="F1534" s="21" t="str">
        <f t="shared" si="233"/>
        <v/>
      </c>
      <c r="G1534" s="21" t="str">
        <f t="shared" si="234"/>
        <v/>
      </c>
      <c r="H1534" s="21" t="str">
        <f t="shared" si="235"/>
        <v/>
      </c>
      <c r="I1534" s="25" t="str">
        <f t="shared" si="236"/>
        <v/>
      </c>
      <c r="J1534" s="25" t="str">
        <f t="shared" si="237"/>
        <v/>
      </c>
      <c r="K1534" s="21" t="str">
        <f t="shared" si="238"/>
        <v/>
      </c>
      <c r="L1534" s="36" t="str">
        <f t="shared" si="239"/>
        <v/>
      </c>
    </row>
    <row r="1535" spans="1:12" x14ac:dyDescent="0.3">
      <c r="A1535" s="21" t="str">
        <f t="shared" si="230"/>
        <v/>
      </c>
      <c r="B1535" s="21" t="str">
        <f t="shared" si="231"/>
        <v/>
      </c>
      <c r="C1535" s="35" t="str">
        <f t="shared" si="232"/>
        <v/>
      </c>
      <c r="D1535" s="21" t="str">
        <f>IF($A1535="","",IF(COUNTIF(KEVList,$A1535)&gt;0,"Y",IF(ISNUMBER(MATCH(UPPER(IFERROR(INDEX(ImpData,ROW()-1,MATCH(Map_KEV,ImpHdr,0))&amp;"","")),{"Y","YES","TRUE","1"},0)),"Y","N")))</f>
        <v/>
      </c>
      <c r="E1535" s="21" t="str">
        <f>IF($A1535="","",IF(ISNUMBER(MATCH(UPPER(IFERROR(INDEX(ImpData,ROW()-1,MATCH(Map_Expl,ImpHdr,0))&amp;"","")),{"Y","YES","TRUE","1"},0)),"Y","N"))</f>
        <v/>
      </c>
      <c r="F1535" s="21" t="str">
        <f t="shared" si="233"/>
        <v/>
      </c>
      <c r="G1535" s="21" t="str">
        <f t="shared" si="234"/>
        <v/>
      </c>
      <c r="H1535" s="21" t="str">
        <f t="shared" si="235"/>
        <v/>
      </c>
      <c r="I1535" s="25" t="str">
        <f t="shared" si="236"/>
        <v/>
      </c>
      <c r="J1535" s="25" t="str">
        <f t="shared" si="237"/>
        <v/>
      </c>
      <c r="K1535" s="21" t="str">
        <f t="shared" si="238"/>
        <v/>
      </c>
      <c r="L1535" s="36" t="str">
        <f t="shared" si="239"/>
        <v/>
      </c>
    </row>
    <row r="1536" spans="1:12" x14ac:dyDescent="0.3">
      <c r="A1536" s="21" t="str">
        <f t="shared" si="230"/>
        <v/>
      </c>
      <c r="B1536" s="21" t="str">
        <f t="shared" si="231"/>
        <v/>
      </c>
      <c r="C1536" s="35" t="str">
        <f t="shared" si="232"/>
        <v/>
      </c>
      <c r="D1536" s="21" t="str">
        <f>IF($A1536="","",IF(COUNTIF(KEVList,$A1536)&gt;0,"Y",IF(ISNUMBER(MATCH(UPPER(IFERROR(INDEX(ImpData,ROW()-1,MATCH(Map_KEV,ImpHdr,0))&amp;"","")),{"Y","YES","TRUE","1"},0)),"Y","N")))</f>
        <v/>
      </c>
      <c r="E1536" s="21" t="str">
        <f>IF($A1536="","",IF(ISNUMBER(MATCH(UPPER(IFERROR(INDEX(ImpData,ROW()-1,MATCH(Map_Expl,ImpHdr,0))&amp;"","")),{"Y","YES","TRUE","1"},0)),"Y","N"))</f>
        <v/>
      </c>
      <c r="F1536" s="21" t="str">
        <f t="shared" si="233"/>
        <v/>
      </c>
      <c r="G1536" s="21" t="str">
        <f t="shared" si="234"/>
        <v/>
      </c>
      <c r="H1536" s="21" t="str">
        <f t="shared" si="235"/>
        <v/>
      </c>
      <c r="I1536" s="25" t="str">
        <f t="shared" si="236"/>
        <v/>
      </c>
      <c r="J1536" s="25" t="str">
        <f t="shared" si="237"/>
        <v/>
      </c>
      <c r="K1536" s="21" t="str">
        <f t="shared" si="238"/>
        <v/>
      </c>
      <c r="L1536" s="36" t="str">
        <f t="shared" si="239"/>
        <v/>
      </c>
    </row>
    <row r="1537" spans="1:12" x14ac:dyDescent="0.3">
      <c r="A1537" s="21" t="str">
        <f t="shared" si="230"/>
        <v/>
      </c>
      <c r="B1537" s="21" t="str">
        <f t="shared" si="231"/>
        <v/>
      </c>
      <c r="C1537" s="35" t="str">
        <f t="shared" si="232"/>
        <v/>
      </c>
      <c r="D1537" s="21" t="str">
        <f>IF($A1537="","",IF(COUNTIF(KEVList,$A1537)&gt;0,"Y",IF(ISNUMBER(MATCH(UPPER(IFERROR(INDEX(ImpData,ROW()-1,MATCH(Map_KEV,ImpHdr,0))&amp;"","")),{"Y","YES","TRUE","1"},0)),"Y","N")))</f>
        <v/>
      </c>
      <c r="E1537" s="21" t="str">
        <f>IF($A1537="","",IF(ISNUMBER(MATCH(UPPER(IFERROR(INDEX(ImpData,ROW()-1,MATCH(Map_Expl,ImpHdr,0))&amp;"","")),{"Y","YES","TRUE","1"},0)),"Y","N"))</f>
        <v/>
      </c>
      <c r="F1537" s="21" t="str">
        <f t="shared" si="233"/>
        <v/>
      </c>
      <c r="G1537" s="21" t="str">
        <f t="shared" si="234"/>
        <v/>
      </c>
      <c r="H1537" s="21" t="str">
        <f t="shared" si="235"/>
        <v/>
      </c>
      <c r="I1537" s="25" t="str">
        <f t="shared" si="236"/>
        <v/>
      </c>
      <c r="J1537" s="25" t="str">
        <f t="shared" si="237"/>
        <v/>
      </c>
      <c r="K1537" s="21" t="str">
        <f t="shared" si="238"/>
        <v/>
      </c>
      <c r="L1537" s="36" t="str">
        <f t="shared" si="239"/>
        <v/>
      </c>
    </row>
    <row r="1538" spans="1:12" x14ac:dyDescent="0.3">
      <c r="A1538" s="21" t="str">
        <f t="shared" ref="A1538:A1601" si="240">IFERROR(IF(INDEX(ImpData,ROW()-1,MATCH(Map_CVE,ImpHdr,0))="","",INDEX(ImpData,ROW()-1,MATCH(Map_CVE,ImpHdr,0))),"")</f>
        <v/>
      </c>
      <c r="B1538" s="21" t="str">
        <f t="shared" ref="B1538:B1601" si="241">IF($A1538="","",IFERROR(VALUE(INDEX(ImpData,ROW()-1,MATCH(Map_CVSS,ImpHdr,0))),""))</f>
        <v/>
      </c>
      <c r="C1538" s="35" t="str">
        <f t="shared" ref="C1538:C1601" si="242">IF($A1538="","",IFERROR(VALUE(INDEX(ImpData,ROW()-1,MATCH(Map_EPSS,ImpHdr,0))),IFERROR(VLOOKUP($A1538,EPSSList,2,FALSE),"")))</f>
        <v/>
      </c>
      <c r="D1538" s="21" t="str">
        <f>IF($A1538="","",IF(COUNTIF(KEVList,$A1538)&gt;0,"Y",IF(ISNUMBER(MATCH(UPPER(IFERROR(INDEX(ImpData,ROW()-1,MATCH(Map_KEV,ImpHdr,0))&amp;"","")),{"Y","YES","TRUE","1"},0)),"Y","N")))</f>
        <v/>
      </c>
      <c r="E1538" s="21" t="str">
        <f>IF($A1538="","",IF(ISNUMBER(MATCH(UPPER(IFERROR(INDEX(ImpData,ROW()-1,MATCH(Map_Expl,ImpHdr,0))&amp;"","")),{"Y","YES","TRUE","1"},0)),"Y","N"))</f>
        <v/>
      </c>
      <c r="F1538" s="21" t="str">
        <f t="shared" ref="F1538:F1601" si="243">IF($A1538="","",IFERROR(VLOOKUP($K1538,AssetList,2,FALSE),""))</f>
        <v/>
      </c>
      <c r="G1538" s="21" t="str">
        <f t="shared" ref="G1538:G1601" si="244">IF($A1538="","",IFERROR(VLOOKUP($K1538,AssetList,3,FALSE),""))</f>
        <v/>
      </c>
      <c r="H1538" s="21" t="str">
        <f t="shared" ref="H1538:H1601" si="245">IF($A1538="","","N")</f>
        <v/>
      </c>
      <c r="I1538" s="25" t="str">
        <f t="shared" ref="I1538:I1601" si="246">IF($A1538="","",IFERROR(IF(INDEX(ImpData,ROW()-1,MATCH(Map_First,ImpHdr,0))="","",INDEX(ImpData,ROW()-1,MATCH(Map_First,ImpHdr,0))+0),""))</f>
        <v/>
      </c>
      <c r="J1538" s="25" t="str">
        <f t="shared" ref="J1538:J1601" si="247">IF($A1538="","",IFERROR(IF(INDEX(ImpData,ROW()-1,MATCH(Map_Fixed,ImpHdr,0))="","",INDEX(ImpData,ROW()-1,MATCH(Map_Fixed,ImpHdr,0))+0),""))</f>
        <v/>
      </c>
      <c r="K1538" s="21" t="str">
        <f t="shared" ref="K1538:K1601" si="248">IF($A1538="","",IFERROR(INDEX(ImpData,ROW()-1,MATCH(Map_Host,ImpHdr,0)),""))</f>
        <v/>
      </c>
      <c r="L1538" s="36" t="str">
        <f t="shared" ref="L1538:L1601" si="249">IF($A1538="","",IF($K1538="","No asset column mapped",IF(OR($F1538="",$G1538=""),"Add to Assets tab: "&amp;$K1538,IF($B1538="","CVSS missing",""))))</f>
        <v/>
      </c>
    </row>
    <row r="1539" spans="1:12" x14ac:dyDescent="0.3">
      <c r="A1539" s="21" t="str">
        <f t="shared" si="240"/>
        <v/>
      </c>
      <c r="B1539" s="21" t="str">
        <f t="shared" si="241"/>
        <v/>
      </c>
      <c r="C1539" s="35" t="str">
        <f t="shared" si="242"/>
        <v/>
      </c>
      <c r="D1539" s="21" t="str">
        <f>IF($A1539="","",IF(COUNTIF(KEVList,$A1539)&gt;0,"Y",IF(ISNUMBER(MATCH(UPPER(IFERROR(INDEX(ImpData,ROW()-1,MATCH(Map_KEV,ImpHdr,0))&amp;"","")),{"Y","YES","TRUE","1"},0)),"Y","N")))</f>
        <v/>
      </c>
      <c r="E1539" s="21" t="str">
        <f>IF($A1539="","",IF(ISNUMBER(MATCH(UPPER(IFERROR(INDEX(ImpData,ROW()-1,MATCH(Map_Expl,ImpHdr,0))&amp;"","")),{"Y","YES","TRUE","1"},0)),"Y","N"))</f>
        <v/>
      </c>
      <c r="F1539" s="21" t="str">
        <f t="shared" si="243"/>
        <v/>
      </c>
      <c r="G1539" s="21" t="str">
        <f t="shared" si="244"/>
        <v/>
      </c>
      <c r="H1539" s="21" t="str">
        <f t="shared" si="245"/>
        <v/>
      </c>
      <c r="I1539" s="25" t="str">
        <f t="shared" si="246"/>
        <v/>
      </c>
      <c r="J1539" s="25" t="str">
        <f t="shared" si="247"/>
        <v/>
      </c>
      <c r="K1539" s="21" t="str">
        <f t="shared" si="248"/>
        <v/>
      </c>
      <c r="L1539" s="36" t="str">
        <f t="shared" si="249"/>
        <v/>
      </c>
    </row>
    <row r="1540" spans="1:12" x14ac:dyDescent="0.3">
      <c r="A1540" s="21" t="str">
        <f t="shared" si="240"/>
        <v/>
      </c>
      <c r="B1540" s="21" t="str">
        <f t="shared" si="241"/>
        <v/>
      </c>
      <c r="C1540" s="35" t="str">
        <f t="shared" si="242"/>
        <v/>
      </c>
      <c r="D1540" s="21" t="str">
        <f>IF($A1540="","",IF(COUNTIF(KEVList,$A1540)&gt;0,"Y",IF(ISNUMBER(MATCH(UPPER(IFERROR(INDEX(ImpData,ROW()-1,MATCH(Map_KEV,ImpHdr,0))&amp;"","")),{"Y","YES","TRUE","1"},0)),"Y","N")))</f>
        <v/>
      </c>
      <c r="E1540" s="21" t="str">
        <f>IF($A1540="","",IF(ISNUMBER(MATCH(UPPER(IFERROR(INDEX(ImpData,ROW()-1,MATCH(Map_Expl,ImpHdr,0))&amp;"","")),{"Y","YES","TRUE","1"},0)),"Y","N"))</f>
        <v/>
      </c>
      <c r="F1540" s="21" t="str">
        <f t="shared" si="243"/>
        <v/>
      </c>
      <c r="G1540" s="21" t="str">
        <f t="shared" si="244"/>
        <v/>
      </c>
      <c r="H1540" s="21" t="str">
        <f t="shared" si="245"/>
        <v/>
      </c>
      <c r="I1540" s="25" t="str">
        <f t="shared" si="246"/>
        <v/>
      </c>
      <c r="J1540" s="25" t="str">
        <f t="shared" si="247"/>
        <v/>
      </c>
      <c r="K1540" s="21" t="str">
        <f t="shared" si="248"/>
        <v/>
      </c>
      <c r="L1540" s="36" t="str">
        <f t="shared" si="249"/>
        <v/>
      </c>
    </row>
    <row r="1541" spans="1:12" x14ac:dyDescent="0.3">
      <c r="A1541" s="21" t="str">
        <f t="shared" si="240"/>
        <v/>
      </c>
      <c r="B1541" s="21" t="str">
        <f t="shared" si="241"/>
        <v/>
      </c>
      <c r="C1541" s="35" t="str">
        <f t="shared" si="242"/>
        <v/>
      </c>
      <c r="D1541" s="21" t="str">
        <f>IF($A1541="","",IF(COUNTIF(KEVList,$A1541)&gt;0,"Y",IF(ISNUMBER(MATCH(UPPER(IFERROR(INDEX(ImpData,ROW()-1,MATCH(Map_KEV,ImpHdr,0))&amp;"","")),{"Y","YES","TRUE","1"},0)),"Y","N")))</f>
        <v/>
      </c>
      <c r="E1541" s="21" t="str">
        <f>IF($A1541="","",IF(ISNUMBER(MATCH(UPPER(IFERROR(INDEX(ImpData,ROW()-1,MATCH(Map_Expl,ImpHdr,0))&amp;"","")),{"Y","YES","TRUE","1"},0)),"Y","N"))</f>
        <v/>
      </c>
      <c r="F1541" s="21" t="str">
        <f t="shared" si="243"/>
        <v/>
      </c>
      <c r="G1541" s="21" t="str">
        <f t="shared" si="244"/>
        <v/>
      </c>
      <c r="H1541" s="21" t="str">
        <f t="shared" si="245"/>
        <v/>
      </c>
      <c r="I1541" s="25" t="str">
        <f t="shared" si="246"/>
        <v/>
      </c>
      <c r="J1541" s="25" t="str">
        <f t="shared" si="247"/>
        <v/>
      </c>
      <c r="K1541" s="21" t="str">
        <f t="shared" si="248"/>
        <v/>
      </c>
      <c r="L1541" s="36" t="str">
        <f t="shared" si="249"/>
        <v/>
      </c>
    </row>
    <row r="1542" spans="1:12" x14ac:dyDescent="0.3">
      <c r="A1542" s="21" t="str">
        <f t="shared" si="240"/>
        <v/>
      </c>
      <c r="B1542" s="21" t="str">
        <f t="shared" si="241"/>
        <v/>
      </c>
      <c r="C1542" s="35" t="str">
        <f t="shared" si="242"/>
        <v/>
      </c>
      <c r="D1542" s="21" t="str">
        <f>IF($A1542="","",IF(COUNTIF(KEVList,$A1542)&gt;0,"Y",IF(ISNUMBER(MATCH(UPPER(IFERROR(INDEX(ImpData,ROW()-1,MATCH(Map_KEV,ImpHdr,0))&amp;"","")),{"Y","YES","TRUE","1"},0)),"Y","N")))</f>
        <v/>
      </c>
      <c r="E1542" s="21" t="str">
        <f>IF($A1542="","",IF(ISNUMBER(MATCH(UPPER(IFERROR(INDEX(ImpData,ROW()-1,MATCH(Map_Expl,ImpHdr,0))&amp;"","")),{"Y","YES","TRUE","1"},0)),"Y","N"))</f>
        <v/>
      </c>
      <c r="F1542" s="21" t="str">
        <f t="shared" si="243"/>
        <v/>
      </c>
      <c r="G1542" s="21" t="str">
        <f t="shared" si="244"/>
        <v/>
      </c>
      <c r="H1542" s="21" t="str">
        <f t="shared" si="245"/>
        <v/>
      </c>
      <c r="I1542" s="25" t="str">
        <f t="shared" si="246"/>
        <v/>
      </c>
      <c r="J1542" s="25" t="str">
        <f t="shared" si="247"/>
        <v/>
      </c>
      <c r="K1542" s="21" t="str">
        <f t="shared" si="248"/>
        <v/>
      </c>
      <c r="L1542" s="36" t="str">
        <f t="shared" si="249"/>
        <v/>
      </c>
    </row>
    <row r="1543" spans="1:12" x14ac:dyDescent="0.3">
      <c r="A1543" s="21" t="str">
        <f t="shared" si="240"/>
        <v/>
      </c>
      <c r="B1543" s="21" t="str">
        <f t="shared" si="241"/>
        <v/>
      </c>
      <c r="C1543" s="35" t="str">
        <f t="shared" si="242"/>
        <v/>
      </c>
      <c r="D1543" s="21" t="str">
        <f>IF($A1543="","",IF(COUNTIF(KEVList,$A1543)&gt;0,"Y",IF(ISNUMBER(MATCH(UPPER(IFERROR(INDEX(ImpData,ROW()-1,MATCH(Map_KEV,ImpHdr,0))&amp;"","")),{"Y","YES","TRUE","1"},0)),"Y","N")))</f>
        <v/>
      </c>
      <c r="E1543" s="21" t="str">
        <f>IF($A1543="","",IF(ISNUMBER(MATCH(UPPER(IFERROR(INDEX(ImpData,ROW()-1,MATCH(Map_Expl,ImpHdr,0))&amp;"","")),{"Y","YES","TRUE","1"},0)),"Y","N"))</f>
        <v/>
      </c>
      <c r="F1543" s="21" t="str">
        <f t="shared" si="243"/>
        <v/>
      </c>
      <c r="G1543" s="21" t="str">
        <f t="shared" si="244"/>
        <v/>
      </c>
      <c r="H1543" s="21" t="str">
        <f t="shared" si="245"/>
        <v/>
      </c>
      <c r="I1543" s="25" t="str">
        <f t="shared" si="246"/>
        <v/>
      </c>
      <c r="J1543" s="25" t="str">
        <f t="shared" si="247"/>
        <v/>
      </c>
      <c r="K1543" s="21" t="str">
        <f t="shared" si="248"/>
        <v/>
      </c>
      <c r="L1543" s="36" t="str">
        <f t="shared" si="249"/>
        <v/>
      </c>
    </row>
    <row r="1544" spans="1:12" x14ac:dyDescent="0.3">
      <c r="A1544" s="21" t="str">
        <f t="shared" si="240"/>
        <v/>
      </c>
      <c r="B1544" s="21" t="str">
        <f t="shared" si="241"/>
        <v/>
      </c>
      <c r="C1544" s="35" t="str">
        <f t="shared" si="242"/>
        <v/>
      </c>
      <c r="D1544" s="21" t="str">
        <f>IF($A1544="","",IF(COUNTIF(KEVList,$A1544)&gt;0,"Y",IF(ISNUMBER(MATCH(UPPER(IFERROR(INDEX(ImpData,ROW()-1,MATCH(Map_KEV,ImpHdr,0))&amp;"","")),{"Y","YES","TRUE","1"},0)),"Y","N")))</f>
        <v/>
      </c>
      <c r="E1544" s="21" t="str">
        <f>IF($A1544="","",IF(ISNUMBER(MATCH(UPPER(IFERROR(INDEX(ImpData,ROW()-1,MATCH(Map_Expl,ImpHdr,0))&amp;"","")),{"Y","YES","TRUE","1"},0)),"Y","N"))</f>
        <v/>
      </c>
      <c r="F1544" s="21" t="str">
        <f t="shared" si="243"/>
        <v/>
      </c>
      <c r="G1544" s="21" t="str">
        <f t="shared" si="244"/>
        <v/>
      </c>
      <c r="H1544" s="21" t="str">
        <f t="shared" si="245"/>
        <v/>
      </c>
      <c r="I1544" s="25" t="str">
        <f t="shared" si="246"/>
        <v/>
      </c>
      <c r="J1544" s="25" t="str">
        <f t="shared" si="247"/>
        <v/>
      </c>
      <c r="K1544" s="21" t="str">
        <f t="shared" si="248"/>
        <v/>
      </c>
      <c r="L1544" s="36" t="str">
        <f t="shared" si="249"/>
        <v/>
      </c>
    </row>
    <row r="1545" spans="1:12" x14ac:dyDescent="0.3">
      <c r="A1545" s="21" t="str">
        <f t="shared" si="240"/>
        <v/>
      </c>
      <c r="B1545" s="21" t="str">
        <f t="shared" si="241"/>
        <v/>
      </c>
      <c r="C1545" s="35" t="str">
        <f t="shared" si="242"/>
        <v/>
      </c>
      <c r="D1545" s="21" t="str">
        <f>IF($A1545="","",IF(COUNTIF(KEVList,$A1545)&gt;0,"Y",IF(ISNUMBER(MATCH(UPPER(IFERROR(INDEX(ImpData,ROW()-1,MATCH(Map_KEV,ImpHdr,0))&amp;"","")),{"Y","YES","TRUE","1"},0)),"Y","N")))</f>
        <v/>
      </c>
      <c r="E1545" s="21" t="str">
        <f>IF($A1545="","",IF(ISNUMBER(MATCH(UPPER(IFERROR(INDEX(ImpData,ROW()-1,MATCH(Map_Expl,ImpHdr,0))&amp;"","")),{"Y","YES","TRUE","1"},0)),"Y","N"))</f>
        <v/>
      </c>
      <c r="F1545" s="21" t="str">
        <f t="shared" si="243"/>
        <v/>
      </c>
      <c r="G1545" s="21" t="str">
        <f t="shared" si="244"/>
        <v/>
      </c>
      <c r="H1545" s="21" t="str">
        <f t="shared" si="245"/>
        <v/>
      </c>
      <c r="I1545" s="25" t="str">
        <f t="shared" si="246"/>
        <v/>
      </c>
      <c r="J1545" s="25" t="str">
        <f t="shared" si="247"/>
        <v/>
      </c>
      <c r="K1545" s="21" t="str">
        <f t="shared" si="248"/>
        <v/>
      </c>
      <c r="L1545" s="36" t="str">
        <f t="shared" si="249"/>
        <v/>
      </c>
    </row>
    <row r="1546" spans="1:12" x14ac:dyDescent="0.3">
      <c r="A1546" s="21" t="str">
        <f t="shared" si="240"/>
        <v/>
      </c>
      <c r="B1546" s="21" t="str">
        <f t="shared" si="241"/>
        <v/>
      </c>
      <c r="C1546" s="35" t="str">
        <f t="shared" si="242"/>
        <v/>
      </c>
      <c r="D1546" s="21" t="str">
        <f>IF($A1546="","",IF(COUNTIF(KEVList,$A1546)&gt;0,"Y",IF(ISNUMBER(MATCH(UPPER(IFERROR(INDEX(ImpData,ROW()-1,MATCH(Map_KEV,ImpHdr,0))&amp;"","")),{"Y","YES","TRUE","1"},0)),"Y","N")))</f>
        <v/>
      </c>
      <c r="E1546" s="21" t="str">
        <f>IF($A1546="","",IF(ISNUMBER(MATCH(UPPER(IFERROR(INDEX(ImpData,ROW()-1,MATCH(Map_Expl,ImpHdr,0))&amp;"","")),{"Y","YES","TRUE","1"},0)),"Y","N"))</f>
        <v/>
      </c>
      <c r="F1546" s="21" t="str">
        <f t="shared" si="243"/>
        <v/>
      </c>
      <c r="G1546" s="21" t="str">
        <f t="shared" si="244"/>
        <v/>
      </c>
      <c r="H1546" s="21" t="str">
        <f t="shared" si="245"/>
        <v/>
      </c>
      <c r="I1546" s="25" t="str">
        <f t="shared" si="246"/>
        <v/>
      </c>
      <c r="J1546" s="25" t="str">
        <f t="shared" si="247"/>
        <v/>
      </c>
      <c r="K1546" s="21" t="str">
        <f t="shared" si="248"/>
        <v/>
      </c>
      <c r="L1546" s="36" t="str">
        <f t="shared" si="249"/>
        <v/>
      </c>
    </row>
    <row r="1547" spans="1:12" x14ac:dyDescent="0.3">
      <c r="A1547" s="21" t="str">
        <f t="shared" si="240"/>
        <v/>
      </c>
      <c r="B1547" s="21" t="str">
        <f t="shared" si="241"/>
        <v/>
      </c>
      <c r="C1547" s="35" t="str">
        <f t="shared" si="242"/>
        <v/>
      </c>
      <c r="D1547" s="21" t="str">
        <f>IF($A1547="","",IF(COUNTIF(KEVList,$A1547)&gt;0,"Y",IF(ISNUMBER(MATCH(UPPER(IFERROR(INDEX(ImpData,ROW()-1,MATCH(Map_KEV,ImpHdr,0))&amp;"","")),{"Y","YES","TRUE","1"},0)),"Y","N")))</f>
        <v/>
      </c>
      <c r="E1547" s="21" t="str">
        <f>IF($A1547="","",IF(ISNUMBER(MATCH(UPPER(IFERROR(INDEX(ImpData,ROW()-1,MATCH(Map_Expl,ImpHdr,0))&amp;"","")),{"Y","YES","TRUE","1"},0)),"Y","N"))</f>
        <v/>
      </c>
      <c r="F1547" s="21" t="str">
        <f t="shared" si="243"/>
        <v/>
      </c>
      <c r="G1547" s="21" t="str">
        <f t="shared" si="244"/>
        <v/>
      </c>
      <c r="H1547" s="21" t="str">
        <f t="shared" si="245"/>
        <v/>
      </c>
      <c r="I1547" s="25" t="str">
        <f t="shared" si="246"/>
        <v/>
      </c>
      <c r="J1547" s="25" t="str">
        <f t="shared" si="247"/>
        <v/>
      </c>
      <c r="K1547" s="21" t="str">
        <f t="shared" si="248"/>
        <v/>
      </c>
      <c r="L1547" s="36" t="str">
        <f t="shared" si="249"/>
        <v/>
      </c>
    </row>
    <row r="1548" spans="1:12" x14ac:dyDescent="0.3">
      <c r="A1548" s="21" t="str">
        <f t="shared" si="240"/>
        <v/>
      </c>
      <c r="B1548" s="21" t="str">
        <f t="shared" si="241"/>
        <v/>
      </c>
      <c r="C1548" s="35" t="str">
        <f t="shared" si="242"/>
        <v/>
      </c>
      <c r="D1548" s="21" t="str">
        <f>IF($A1548="","",IF(COUNTIF(KEVList,$A1548)&gt;0,"Y",IF(ISNUMBER(MATCH(UPPER(IFERROR(INDEX(ImpData,ROW()-1,MATCH(Map_KEV,ImpHdr,0))&amp;"","")),{"Y","YES","TRUE","1"},0)),"Y","N")))</f>
        <v/>
      </c>
      <c r="E1548" s="21" t="str">
        <f>IF($A1548="","",IF(ISNUMBER(MATCH(UPPER(IFERROR(INDEX(ImpData,ROW()-1,MATCH(Map_Expl,ImpHdr,0))&amp;"","")),{"Y","YES","TRUE","1"},0)),"Y","N"))</f>
        <v/>
      </c>
      <c r="F1548" s="21" t="str">
        <f t="shared" si="243"/>
        <v/>
      </c>
      <c r="G1548" s="21" t="str">
        <f t="shared" si="244"/>
        <v/>
      </c>
      <c r="H1548" s="21" t="str">
        <f t="shared" si="245"/>
        <v/>
      </c>
      <c r="I1548" s="25" t="str">
        <f t="shared" si="246"/>
        <v/>
      </c>
      <c r="J1548" s="25" t="str">
        <f t="shared" si="247"/>
        <v/>
      </c>
      <c r="K1548" s="21" t="str">
        <f t="shared" si="248"/>
        <v/>
      </c>
      <c r="L1548" s="36" t="str">
        <f t="shared" si="249"/>
        <v/>
      </c>
    </row>
    <row r="1549" spans="1:12" x14ac:dyDescent="0.3">
      <c r="A1549" s="21" t="str">
        <f t="shared" si="240"/>
        <v/>
      </c>
      <c r="B1549" s="21" t="str">
        <f t="shared" si="241"/>
        <v/>
      </c>
      <c r="C1549" s="35" t="str">
        <f t="shared" si="242"/>
        <v/>
      </c>
      <c r="D1549" s="21" t="str">
        <f>IF($A1549="","",IF(COUNTIF(KEVList,$A1549)&gt;0,"Y",IF(ISNUMBER(MATCH(UPPER(IFERROR(INDEX(ImpData,ROW()-1,MATCH(Map_KEV,ImpHdr,0))&amp;"","")),{"Y","YES","TRUE","1"},0)),"Y","N")))</f>
        <v/>
      </c>
      <c r="E1549" s="21" t="str">
        <f>IF($A1549="","",IF(ISNUMBER(MATCH(UPPER(IFERROR(INDEX(ImpData,ROW()-1,MATCH(Map_Expl,ImpHdr,0))&amp;"","")),{"Y","YES","TRUE","1"},0)),"Y","N"))</f>
        <v/>
      </c>
      <c r="F1549" s="21" t="str">
        <f t="shared" si="243"/>
        <v/>
      </c>
      <c r="G1549" s="21" t="str">
        <f t="shared" si="244"/>
        <v/>
      </c>
      <c r="H1549" s="21" t="str">
        <f t="shared" si="245"/>
        <v/>
      </c>
      <c r="I1549" s="25" t="str">
        <f t="shared" si="246"/>
        <v/>
      </c>
      <c r="J1549" s="25" t="str">
        <f t="shared" si="247"/>
        <v/>
      </c>
      <c r="K1549" s="21" t="str">
        <f t="shared" si="248"/>
        <v/>
      </c>
      <c r="L1549" s="36" t="str">
        <f t="shared" si="249"/>
        <v/>
      </c>
    </row>
    <row r="1550" spans="1:12" x14ac:dyDescent="0.3">
      <c r="A1550" s="21" t="str">
        <f t="shared" si="240"/>
        <v/>
      </c>
      <c r="B1550" s="21" t="str">
        <f t="shared" si="241"/>
        <v/>
      </c>
      <c r="C1550" s="35" t="str">
        <f t="shared" si="242"/>
        <v/>
      </c>
      <c r="D1550" s="21" t="str">
        <f>IF($A1550="","",IF(COUNTIF(KEVList,$A1550)&gt;0,"Y",IF(ISNUMBER(MATCH(UPPER(IFERROR(INDEX(ImpData,ROW()-1,MATCH(Map_KEV,ImpHdr,0))&amp;"","")),{"Y","YES","TRUE","1"},0)),"Y","N")))</f>
        <v/>
      </c>
      <c r="E1550" s="21" t="str">
        <f>IF($A1550="","",IF(ISNUMBER(MATCH(UPPER(IFERROR(INDEX(ImpData,ROW()-1,MATCH(Map_Expl,ImpHdr,0))&amp;"","")),{"Y","YES","TRUE","1"},0)),"Y","N"))</f>
        <v/>
      </c>
      <c r="F1550" s="21" t="str">
        <f t="shared" si="243"/>
        <v/>
      </c>
      <c r="G1550" s="21" t="str">
        <f t="shared" si="244"/>
        <v/>
      </c>
      <c r="H1550" s="21" t="str">
        <f t="shared" si="245"/>
        <v/>
      </c>
      <c r="I1550" s="25" t="str">
        <f t="shared" si="246"/>
        <v/>
      </c>
      <c r="J1550" s="25" t="str">
        <f t="shared" si="247"/>
        <v/>
      </c>
      <c r="K1550" s="21" t="str">
        <f t="shared" si="248"/>
        <v/>
      </c>
      <c r="L1550" s="36" t="str">
        <f t="shared" si="249"/>
        <v/>
      </c>
    </row>
    <row r="1551" spans="1:12" x14ac:dyDescent="0.3">
      <c r="A1551" s="21" t="str">
        <f t="shared" si="240"/>
        <v/>
      </c>
      <c r="B1551" s="21" t="str">
        <f t="shared" si="241"/>
        <v/>
      </c>
      <c r="C1551" s="35" t="str">
        <f t="shared" si="242"/>
        <v/>
      </c>
      <c r="D1551" s="21" t="str">
        <f>IF($A1551="","",IF(COUNTIF(KEVList,$A1551)&gt;0,"Y",IF(ISNUMBER(MATCH(UPPER(IFERROR(INDEX(ImpData,ROW()-1,MATCH(Map_KEV,ImpHdr,0))&amp;"","")),{"Y","YES","TRUE","1"},0)),"Y","N")))</f>
        <v/>
      </c>
      <c r="E1551" s="21" t="str">
        <f>IF($A1551="","",IF(ISNUMBER(MATCH(UPPER(IFERROR(INDEX(ImpData,ROW()-1,MATCH(Map_Expl,ImpHdr,0))&amp;"","")),{"Y","YES","TRUE","1"},0)),"Y","N"))</f>
        <v/>
      </c>
      <c r="F1551" s="21" t="str">
        <f t="shared" si="243"/>
        <v/>
      </c>
      <c r="G1551" s="21" t="str">
        <f t="shared" si="244"/>
        <v/>
      </c>
      <c r="H1551" s="21" t="str">
        <f t="shared" si="245"/>
        <v/>
      </c>
      <c r="I1551" s="25" t="str">
        <f t="shared" si="246"/>
        <v/>
      </c>
      <c r="J1551" s="25" t="str">
        <f t="shared" si="247"/>
        <v/>
      </c>
      <c r="K1551" s="21" t="str">
        <f t="shared" si="248"/>
        <v/>
      </c>
      <c r="L1551" s="36" t="str">
        <f t="shared" si="249"/>
        <v/>
      </c>
    </row>
    <row r="1552" spans="1:12" x14ac:dyDescent="0.3">
      <c r="A1552" s="21" t="str">
        <f t="shared" si="240"/>
        <v/>
      </c>
      <c r="B1552" s="21" t="str">
        <f t="shared" si="241"/>
        <v/>
      </c>
      <c r="C1552" s="35" t="str">
        <f t="shared" si="242"/>
        <v/>
      </c>
      <c r="D1552" s="21" t="str">
        <f>IF($A1552="","",IF(COUNTIF(KEVList,$A1552)&gt;0,"Y",IF(ISNUMBER(MATCH(UPPER(IFERROR(INDEX(ImpData,ROW()-1,MATCH(Map_KEV,ImpHdr,0))&amp;"","")),{"Y","YES","TRUE","1"},0)),"Y","N")))</f>
        <v/>
      </c>
      <c r="E1552" s="21" t="str">
        <f>IF($A1552="","",IF(ISNUMBER(MATCH(UPPER(IFERROR(INDEX(ImpData,ROW()-1,MATCH(Map_Expl,ImpHdr,0))&amp;"","")),{"Y","YES","TRUE","1"},0)),"Y","N"))</f>
        <v/>
      </c>
      <c r="F1552" s="21" t="str">
        <f t="shared" si="243"/>
        <v/>
      </c>
      <c r="G1552" s="21" t="str">
        <f t="shared" si="244"/>
        <v/>
      </c>
      <c r="H1552" s="21" t="str">
        <f t="shared" si="245"/>
        <v/>
      </c>
      <c r="I1552" s="25" t="str">
        <f t="shared" si="246"/>
        <v/>
      </c>
      <c r="J1552" s="25" t="str">
        <f t="shared" si="247"/>
        <v/>
      </c>
      <c r="K1552" s="21" t="str">
        <f t="shared" si="248"/>
        <v/>
      </c>
      <c r="L1552" s="36" t="str">
        <f t="shared" si="249"/>
        <v/>
      </c>
    </row>
    <row r="1553" spans="1:12" x14ac:dyDescent="0.3">
      <c r="A1553" s="21" t="str">
        <f t="shared" si="240"/>
        <v/>
      </c>
      <c r="B1553" s="21" t="str">
        <f t="shared" si="241"/>
        <v/>
      </c>
      <c r="C1553" s="35" t="str">
        <f t="shared" si="242"/>
        <v/>
      </c>
      <c r="D1553" s="21" t="str">
        <f>IF($A1553="","",IF(COUNTIF(KEVList,$A1553)&gt;0,"Y",IF(ISNUMBER(MATCH(UPPER(IFERROR(INDEX(ImpData,ROW()-1,MATCH(Map_KEV,ImpHdr,0))&amp;"","")),{"Y","YES","TRUE","1"},0)),"Y","N")))</f>
        <v/>
      </c>
      <c r="E1553" s="21" t="str">
        <f>IF($A1553="","",IF(ISNUMBER(MATCH(UPPER(IFERROR(INDEX(ImpData,ROW()-1,MATCH(Map_Expl,ImpHdr,0))&amp;"","")),{"Y","YES","TRUE","1"},0)),"Y","N"))</f>
        <v/>
      </c>
      <c r="F1553" s="21" t="str">
        <f t="shared" si="243"/>
        <v/>
      </c>
      <c r="G1553" s="21" t="str">
        <f t="shared" si="244"/>
        <v/>
      </c>
      <c r="H1553" s="21" t="str">
        <f t="shared" si="245"/>
        <v/>
      </c>
      <c r="I1553" s="25" t="str">
        <f t="shared" si="246"/>
        <v/>
      </c>
      <c r="J1553" s="25" t="str">
        <f t="shared" si="247"/>
        <v/>
      </c>
      <c r="K1553" s="21" t="str">
        <f t="shared" si="248"/>
        <v/>
      </c>
      <c r="L1553" s="36" t="str">
        <f t="shared" si="249"/>
        <v/>
      </c>
    </row>
    <row r="1554" spans="1:12" x14ac:dyDescent="0.3">
      <c r="A1554" s="21" t="str">
        <f t="shared" si="240"/>
        <v/>
      </c>
      <c r="B1554" s="21" t="str">
        <f t="shared" si="241"/>
        <v/>
      </c>
      <c r="C1554" s="35" t="str">
        <f t="shared" si="242"/>
        <v/>
      </c>
      <c r="D1554" s="21" t="str">
        <f>IF($A1554="","",IF(COUNTIF(KEVList,$A1554)&gt;0,"Y",IF(ISNUMBER(MATCH(UPPER(IFERROR(INDEX(ImpData,ROW()-1,MATCH(Map_KEV,ImpHdr,0))&amp;"","")),{"Y","YES","TRUE","1"},0)),"Y","N")))</f>
        <v/>
      </c>
      <c r="E1554" s="21" t="str">
        <f>IF($A1554="","",IF(ISNUMBER(MATCH(UPPER(IFERROR(INDEX(ImpData,ROW()-1,MATCH(Map_Expl,ImpHdr,0))&amp;"","")),{"Y","YES","TRUE","1"},0)),"Y","N"))</f>
        <v/>
      </c>
      <c r="F1554" s="21" t="str">
        <f t="shared" si="243"/>
        <v/>
      </c>
      <c r="G1554" s="21" t="str">
        <f t="shared" si="244"/>
        <v/>
      </c>
      <c r="H1554" s="21" t="str">
        <f t="shared" si="245"/>
        <v/>
      </c>
      <c r="I1554" s="25" t="str">
        <f t="shared" si="246"/>
        <v/>
      </c>
      <c r="J1554" s="25" t="str">
        <f t="shared" si="247"/>
        <v/>
      </c>
      <c r="K1554" s="21" t="str">
        <f t="shared" si="248"/>
        <v/>
      </c>
      <c r="L1554" s="36" t="str">
        <f t="shared" si="249"/>
        <v/>
      </c>
    </row>
    <row r="1555" spans="1:12" x14ac:dyDescent="0.3">
      <c r="A1555" s="21" t="str">
        <f t="shared" si="240"/>
        <v/>
      </c>
      <c r="B1555" s="21" t="str">
        <f t="shared" si="241"/>
        <v/>
      </c>
      <c r="C1555" s="35" t="str">
        <f t="shared" si="242"/>
        <v/>
      </c>
      <c r="D1555" s="21" t="str">
        <f>IF($A1555="","",IF(COUNTIF(KEVList,$A1555)&gt;0,"Y",IF(ISNUMBER(MATCH(UPPER(IFERROR(INDEX(ImpData,ROW()-1,MATCH(Map_KEV,ImpHdr,0))&amp;"","")),{"Y","YES","TRUE","1"},0)),"Y","N")))</f>
        <v/>
      </c>
      <c r="E1555" s="21" t="str">
        <f>IF($A1555="","",IF(ISNUMBER(MATCH(UPPER(IFERROR(INDEX(ImpData,ROW()-1,MATCH(Map_Expl,ImpHdr,0))&amp;"","")),{"Y","YES","TRUE","1"},0)),"Y","N"))</f>
        <v/>
      </c>
      <c r="F1555" s="21" t="str">
        <f t="shared" si="243"/>
        <v/>
      </c>
      <c r="G1555" s="21" t="str">
        <f t="shared" si="244"/>
        <v/>
      </c>
      <c r="H1555" s="21" t="str">
        <f t="shared" si="245"/>
        <v/>
      </c>
      <c r="I1555" s="25" t="str">
        <f t="shared" si="246"/>
        <v/>
      </c>
      <c r="J1555" s="25" t="str">
        <f t="shared" si="247"/>
        <v/>
      </c>
      <c r="K1555" s="21" t="str">
        <f t="shared" si="248"/>
        <v/>
      </c>
      <c r="L1555" s="36" t="str">
        <f t="shared" si="249"/>
        <v/>
      </c>
    </row>
    <row r="1556" spans="1:12" x14ac:dyDescent="0.3">
      <c r="A1556" s="21" t="str">
        <f t="shared" si="240"/>
        <v/>
      </c>
      <c r="B1556" s="21" t="str">
        <f t="shared" si="241"/>
        <v/>
      </c>
      <c r="C1556" s="35" t="str">
        <f t="shared" si="242"/>
        <v/>
      </c>
      <c r="D1556" s="21" t="str">
        <f>IF($A1556="","",IF(COUNTIF(KEVList,$A1556)&gt;0,"Y",IF(ISNUMBER(MATCH(UPPER(IFERROR(INDEX(ImpData,ROW()-1,MATCH(Map_KEV,ImpHdr,0))&amp;"","")),{"Y","YES","TRUE","1"},0)),"Y","N")))</f>
        <v/>
      </c>
      <c r="E1556" s="21" t="str">
        <f>IF($A1556="","",IF(ISNUMBER(MATCH(UPPER(IFERROR(INDEX(ImpData,ROW()-1,MATCH(Map_Expl,ImpHdr,0))&amp;"","")),{"Y","YES","TRUE","1"},0)),"Y","N"))</f>
        <v/>
      </c>
      <c r="F1556" s="21" t="str">
        <f t="shared" si="243"/>
        <v/>
      </c>
      <c r="G1556" s="21" t="str">
        <f t="shared" si="244"/>
        <v/>
      </c>
      <c r="H1556" s="21" t="str">
        <f t="shared" si="245"/>
        <v/>
      </c>
      <c r="I1556" s="25" t="str">
        <f t="shared" si="246"/>
        <v/>
      </c>
      <c r="J1556" s="25" t="str">
        <f t="shared" si="247"/>
        <v/>
      </c>
      <c r="K1556" s="21" t="str">
        <f t="shared" si="248"/>
        <v/>
      </c>
      <c r="L1556" s="36" t="str">
        <f t="shared" si="249"/>
        <v/>
      </c>
    </row>
    <row r="1557" spans="1:12" x14ac:dyDescent="0.3">
      <c r="A1557" s="21" t="str">
        <f t="shared" si="240"/>
        <v/>
      </c>
      <c r="B1557" s="21" t="str">
        <f t="shared" si="241"/>
        <v/>
      </c>
      <c r="C1557" s="35" t="str">
        <f t="shared" si="242"/>
        <v/>
      </c>
      <c r="D1557" s="21" t="str">
        <f>IF($A1557="","",IF(COUNTIF(KEVList,$A1557)&gt;0,"Y",IF(ISNUMBER(MATCH(UPPER(IFERROR(INDEX(ImpData,ROW()-1,MATCH(Map_KEV,ImpHdr,0))&amp;"","")),{"Y","YES","TRUE","1"},0)),"Y","N")))</f>
        <v/>
      </c>
      <c r="E1557" s="21" t="str">
        <f>IF($A1557="","",IF(ISNUMBER(MATCH(UPPER(IFERROR(INDEX(ImpData,ROW()-1,MATCH(Map_Expl,ImpHdr,0))&amp;"","")),{"Y","YES","TRUE","1"},0)),"Y","N"))</f>
        <v/>
      </c>
      <c r="F1557" s="21" t="str">
        <f t="shared" si="243"/>
        <v/>
      </c>
      <c r="G1557" s="21" t="str">
        <f t="shared" si="244"/>
        <v/>
      </c>
      <c r="H1557" s="21" t="str">
        <f t="shared" si="245"/>
        <v/>
      </c>
      <c r="I1557" s="25" t="str">
        <f t="shared" si="246"/>
        <v/>
      </c>
      <c r="J1557" s="25" t="str">
        <f t="shared" si="247"/>
        <v/>
      </c>
      <c r="K1557" s="21" t="str">
        <f t="shared" si="248"/>
        <v/>
      </c>
      <c r="L1557" s="36" t="str">
        <f t="shared" si="249"/>
        <v/>
      </c>
    </row>
    <row r="1558" spans="1:12" x14ac:dyDescent="0.3">
      <c r="A1558" s="21" t="str">
        <f t="shared" si="240"/>
        <v/>
      </c>
      <c r="B1558" s="21" t="str">
        <f t="shared" si="241"/>
        <v/>
      </c>
      <c r="C1558" s="35" t="str">
        <f t="shared" si="242"/>
        <v/>
      </c>
      <c r="D1558" s="21" t="str">
        <f>IF($A1558="","",IF(COUNTIF(KEVList,$A1558)&gt;0,"Y",IF(ISNUMBER(MATCH(UPPER(IFERROR(INDEX(ImpData,ROW()-1,MATCH(Map_KEV,ImpHdr,0))&amp;"","")),{"Y","YES","TRUE","1"},0)),"Y","N")))</f>
        <v/>
      </c>
      <c r="E1558" s="21" t="str">
        <f>IF($A1558="","",IF(ISNUMBER(MATCH(UPPER(IFERROR(INDEX(ImpData,ROW()-1,MATCH(Map_Expl,ImpHdr,0))&amp;"","")),{"Y","YES","TRUE","1"},0)),"Y","N"))</f>
        <v/>
      </c>
      <c r="F1558" s="21" t="str">
        <f t="shared" si="243"/>
        <v/>
      </c>
      <c r="G1558" s="21" t="str">
        <f t="shared" si="244"/>
        <v/>
      </c>
      <c r="H1558" s="21" t="str">
        <f t="shared" si="245"/>
        <v/>
      </c>
      <c r="I1558" s="25" t="str">
        <f t="shared" si="246"/>
        <v/>
      </c>
      <c r="J1558" s="25" t="str">
        <f t="shared" si="247"/>
        <v/>
      </c>
      <c r="K1558" s="21" t="str">
        <f t="shared" si="248"/>
        <v/>
      </c>
      <c r="L1558" s="36" t="str">
        <f t="shared" si="249"/>
        <v/>
      </c>
    </row>
    <row r="1559" spans="1:12" x14ac:dyDescent="0.3">
      <c r="A1559" s="21" t="str">
        <f t="shared" si="240"/>
        <v/>
      </c>
      <c r="B1559" s="21" t="str">
        <f t="shared" si="241"/>
        <v/>
      </c>
      <c r="C1559" s="35" t="str">
        <f t="shared" si="242"/>
        <v/>
      </c>
      <c r="D1559" s="21" t="str">
        <f>IF($A1559="","",IF(COUNTIF(KEVList,$A1559)&gt;0,"Y",IF(ISNUMBER(MATCH(UPPER(IFERROR(INDEX(ImpData,ROW()-1,MATCH(Map_KEV,ImpHdr,0))&amp;"","")),{"Y","YES","TRUE","1"},0)),"Y","N")))</f>
        <v/>
      </c>
      <c r="E1559" s="21" t="str">
        <f>IF($A1559="","",IF(ISNUMBER(MATCH(UPPER(IFERROR(INDEX(ImpData,ROW()-1,MATCH(Map_Expl,ImpHdr,0))&amp;"","")),{"Y","YES","TRUE","1"},0)),"Y","N"))</f>
        <v/>
      </c>
      <c r="F1559" s="21" t="str">
        <f t="shared" si="243"/>
        <v/>
      </c>
      <c r="G1559" s="21" t="str">
        <f t="shared" si="244"/>
        <v/>
      </c>
      <c r="H1559" s="21" t="str">
        <f t="shared" si="245"/>
        <v/>
      </c>
      <c r="I1559" s="25" t="str">
        <f t="shared" si="246"/>
        <v/>
      </c>
      <c r="J1559" s="25" t="str">
        <f t="shared" si="247"/>
        <v/>
      </c>
      <c r="K1559" s="21" t="str">
        <f t="shared" si="248"/>
        <v/>
      </c>
      <c r="L1559" s="36" t="str">
        <f t="shared" si="249"/>
        <v/>
      </c>
    </row>
    <row r="1560" spans="1:12" x14ac:dyDescent="0.3">
      <c r="A1560" s="21" t="str">
        <f t="shared" si="240"/>
        <v/>
      </c>
      <c r="B1560" s="21" t="str">
        <f t="shared" si="241"/>
        <v/>
      </c>
      <c r="C1560" s="35" t="str">
        <f t="shared" si="242"/>
        <v/>
      </c>
      <c r="D1560" s="21" t="str">
        <f>IF($A1560="","",IF(COUNTIF(KEVList,$A1560)&gt;0,"Y",IF(ISNUMBER(MATCH(UPPER(IFERROR(INDEX(ImpData,ROW()-1,MATCH(Map_KEV,ImpHdr,0))&amp;"","")),{"Y","YES","TRUE","1"},0)),"Y","N")))</f>
        <v/>
      </c>
      <c r="E1560" s="21" t="str">
        <f>IF($A1560="","",IF(ISNUMBER(MATCH(UPPER(IFERROR(INDEX(ImpData,ROW()-1,MATCH(Map_Expl,ImpHdr,0))&amp;"","")),{"Y","YES","TRUE","1"},0)),"Y","N"))</f>
        <v/>
      </c>
      <c r="F1560" s="21" t="str">
        <f t="shared" si="243"/>
        <v/>
      </c>
      <c r="G1560" s="21" t="str">
        <f t="shared" si="244"/>
        <v/>
      </c>
      <c r="H1560" s="21" t="str">
        <f t="shared" si="245"/>
        <v/>
      </c>
      <c r="I1560" s="25" t="str">
        <f t="shared" si="246"/>
        <v/>
      </c>
      <c r="J1560" s="25" t="str">
        <f t="shared" si="247"/>
        <v/>
      </c>
      <c r="K1560" s="21" t="str">
        <f t="shared" si="248"/>
        <v/>
      </c>
      <c r="L1560" s="36" t="str">
        <f t="shared" si="249"/>
        <v/>
      </c>
    </row>
    <row r="1561" spans="1:12" x14ac:dyDescent="0.3">
      <c r="A1561" s="21" t="str">
        <f t="shared" si="240"/>
        <v/>
      </c>
      <c r="B1561" s="21" t="str">
        <f t="shared" si="241"/>
        <v/>
      </c>
      <c r="C1561" s="35" t="str">
        <f t="shared" si="242"/>
        <v/>
      </c>
      <c r="D1561" s="21" t="str">
        <f>IF($A1561="","",IF(COUNTIF(KEVList,$A1561)&gt;0,"Y",IF(ISNUMBER(MATCH(UPPER(IFERROR(INDEX(ImpData,ROW()-1,MATCH(Map_KEV,ImpHdr,0))&amp;"","")),{"Y","YES","TRUE","1"},0)),"Y","N")))</f>
        <v/>
      </c>
      <c r="E1561" s="21" t="str">
        <f>IF($A1561="","",IF(ISNUMBER(MATCH(UPPER(IFERROR(INDEX(ImpData,ROW()-1,MATCH(Map_Expl,ImpHdr,0))&amp;"","")),{"Y","YES","TRUE","1"},0)),"Y","N"))</f>
        <v/>
      </c>
      <c r="F1561" s="21" t="str">
        <f t="shared" si="243"/>
        <v/>
      </c>
      <c r="G1561" s="21" t="str">
        <f t="shared" si="244"/>
        <v/>
      </c>
      <c r="H1561" s="21" t="str">
        <f t="shared" si="245"/>
        <v/>
      </c>
      <c r="I1561" s="25" t="str">
        <f t="shared" si="246"/>
        <v/>
      </c>
      <c r="J1561" s="25" t="str">
        <f t="shared" si="247"/>
        <v/>
      </c>
      <c r="K1561" s="21" t="str">
        <f t="shared" si="248"/>
        <v/>
      </c>
      <c r="L1561" s="36" t="str">
        <f t="shared" si="249"/>
        <v/>
      </c>
    </row>
    <row r="1562" spans="1:12" x14ac:dyDescent="0.3">
      <c r="A1562" s="21" t="str">
        <f t="shared" si="240"/>
        <v/>
      </c>
      <c r="B1562" s="21" t="str">
        <f t="shared" si="241"/>
        <v/>
      </c>
      <c r="C1562" s="35" t="str">
        <f t="shared" si="242"/>
        <v/>
      </c>
      <c r="D1562" s="21" t="str">
        <f>IF($A1562="","",IF(COUNTIF(KEVList,$A1562)&gt;0,"Y",IF(ISNUMBER(MATCH(UPPER(IFERROR(INDEX(ImpData,ROW()-1,MATCH(Map_KEV,ImpHdr,0))&amp;"","")),{"Y","YES","TRUE","1"},0)),"Y","N")))</f>
        <v/>
      </c>
      <c r="E1562" s="21" t="str">
        <f>IF($A1562="","",IF(ISNUMBER(MATCH(UPPER(IFERROR(INDEX(ImpData,ROW()-1,MATCH(Map_Expl,ImpHdr,0))&amp;"","")),{"Y","YES","TRUE","1"},0)),"Y","N"))</f>
        <v/>
      </c>
      <c r="F1562" s="21" t="str">
        <f t="shared" si="243"/>
        <v/>
      </c>
      <c r="G1562" s="21" t="str">
        <f t="shared" si="244"/>
        <v/>
      </c>
      <c r="H1562" s="21" t="str">
        <f t="shared" si="245"/>
        <v/>
      </c>
      <c r="I1562" s="25" t="str">
        <f t="shared" si="246"/>
        <v/>
      </c>
      <c r="J1562" s="25" t="str">
        <f t="shared" si="247"/>
        <v/>
      </c>
      <c r="K1562" s="21" t="str">
        <f t="shared" si="248"/>
        <v/>
      </c>
      <c r="L1562" s="36" t="str">
        <f t="shared" si="249"/>
        <v/>
      </c>
    </row>
    <row r="1563" spans="1:12" x14ac:dyDescent="0.3">
      <c r="A1563" s="21" t="str">
        <f t="shared" si="240"/>
        <v/>
      </c>
      <c r="B1563" s="21" t="str">
        <f t="shared" si="241"/>
        <v/>
      </c>
      <c r="C1563" s="35" t="str">
        <f t="shared" si="242"/>
        <v/>
      </c>
      <c r="D1563" s="21" t="str">
        <f>IF($A1563="","",IF(COUNTIF(KEVList,$A1563)&gt;0,"Y",IF(ISNUMBER(MATCH(UPPER(IFERROR(INDEX(ImpData,ROW()-1,MATCH(Map_KEV,ImpHdr,0))&amp;"","")),{"Y","YES","TRUE","1"},0)),"Y","N")))</f>
        <v/>
      </c>
      <c r="E1563" s="21" t="str">
        <f>IF($A1563="","",IF(ISNUMBER(MATCH(UPPER(IFERROR(INDEX(ImpData,ROW()-1,MATCH(Map_Expl,ImpHdr,0))&amp;"","")),{"Y","YES","TRUE","1"},0)),"Y","N"))</f>
        <v/>
      </c>
      <c r="F1563" s="21" t="str">
        <f t="shared" si="243"/>
        <v/>
      </c>
      <c r="G1563" s="21" t="str">
        <f t="shared" si="244"/>
        <v/>
      </c>
      <c r="H1563" s="21" t="str">
        <f t="shared" si="245"/>
        <v/>
      </c>
      <c r="I1563" s="25" t="str">
        <f t="shared" si="246"/>
        <v/>
      </c>
      <c r="J1563" s="25" t="str">
        <f t="shared" si="247"/>
        <v/>
      </c>
      <c r="K1563" s="21" t="str">
        <f t="shared" si="248"/>
        <v/>
      </c>
      <c r="L1563" s="36" t="str">
        <f t="shared" si="249"/>
        <v/>
      </c>
    </row>
    <row r="1564" spans="1:12" x14ac:dyDescent="0.3">
      <c r="A1564" s="21" t="str">
        <f t="shared" si="240"/>
        <v/>
      </c>
      <c r="B1564" s="21" t="str">
        <f t="shared" si="241"/>
        <v/>
      </c>
      <c r="C1564" s="35" t="str">
        <f t="shared" si="242"/>
        <v/>
      </c>
      <c r="D1564" s="21" t="str">
        <f>IF($A1564="","",IF(COUNTIF(KEVList,$A1564)&gt;0,"Y",IF(ISNUMBER(MATCH(UPPER(IFERROR(INDEX(ImpData,ROW()-1,MATCH(Map_KEV,ImpHdr,0))&amp;"","")),{"Y","YES","TRUE","1"},0)),"Y","N")))</f>
        <v/>
      </c>
      <c r="E1564" s="21" t="str">
        <f>IF($A1564="","",IF(ISNUMBER(MATCH(UPPER(IFERROR(INDEX(ImpData,ROW()-1,MATCH(Map_Expl,ImpHdr,0))&amp;"","")),{"Y","YES","TRUE","1"},0)),"Y","N"))</f>
        <v/>
      </c>
      <c r="F1564" s="21" t="str">
        <f t="shared" si="243"/>
        <v/>
      </c>
      <c r="G1564" s="21" t="str">
        <f t="shared" si="244"/>
        <v/>
      </c>
      <c r="H1564" s="21" t="str">
        <f t="shared" si="245"/>
        <v/>
      </c>
      <c r="I1564" s="25" t="str">
        <f t="shared" si="246"/>
        <v/>
      </c>
      <c r="J1564" s="25" t="str">
        <f t="shared" si="247"/>
        <v/>
      </c>
      <c r="K1564" s="21" t="str">
        <f t="shared" si="248"/>
        <v/>
      </c>
      <c r="L1564" s="36" t="str">
        <f t="shared" si="249"/>
        <v/>
      </c>
    </row>
    <row r="1565" spans="1:12" x14ac:dyDescent="0.3">
      <c r="A1565" s="21" t="str">
        <f t="shared" si="240"/>
        <v/>
      </c>
      <c r="B1565" s="21" t="str">
        <f t="shared" si="241"/>
        <v/>
      </c>
      <c r="C1565" s="35" t="str">
        <f t="shared" si="242"/>
        <v/>
      </c>
      <c r="D1565" s="21" t="str">
        <f>IF($A1565="","",IF(COUNTIF(KEVList,$A1565)&gt;0,"Y",IF(ISNUMBER(MATCH(UPPER(IFERROR(INDEX(ImpData,ROW()-1,MATCH(Map_KEV,ImpHdr,0))&amp;"","")),{"Y","YES","TRUE","1"},0)),"Y","N")))</f>
        <v/>
      </c>
      <c r="E1565" s="21" t="str">
        <f>IF($A1565="","",IF(ISNUMBER(MATCH(UPPER(IFERROR(INDEX(ImpData,ROW()-1,MATCH(Map_Expl,ImpHdr,0))&amp;"","")),{"Y","YES","TRUE","1"},0)),"Y","N"))</f>
        <v/>
      </c>
      <c r="F1565" s="21" t="str">
        <f t="shared" si="243"/>
        <v/>
      </c>
      <c r="G1565" s="21" t="str">
        <f t="shared" si="244"/>
        <v/>
      </c>
      <c r="H1565" s="21" t="str">
        <f t="shared" si="245"/>
        <v/>
      </c>
      <c r="I1565" s="25" t="str">
        <f t="shared" si="246"/>
        <v/>
      </c>
      <c r="J1565" s="25" t="str">
        <f t="shared" si="247"/>
        <v/>
      </c>
      <c r="K1565" s="21" t="str">
        <f t="shared" si="248"/>
        <v/>
      </c>
      <c r="L1565" s="36" t="str">
        <f t="shared" si="249"/>
        <v/>
      </c>
    </row>
    <row r="1566" spans="1:12" x14ac:dyDescent="0.3">
      <c r="A1566" s="21" t="str">
        <f t="shared" si="240"/>
        <v/>
      </c>
      <c r="B1566" s="21" t="str">
        <f t="shared" si="241"/>
        <v/>
      </c>
      <c r="C1566" s="35" t="str">
        <f t="shared" si="242"/>
        <v/>
      </c>
      <c r="D1566" s="21" t="str">
        <f>IF($A1566="","",IF(COUNTIF(KEVList,$A1566)&gt;0,"Y",IF(ISNUMBER(MATCH(UPPER(IFERROR(INDEX(ImpData,ROW()-1,MATCH(Map_KEV,ImpHdr,0))&amp;"","")),{"Y","YES","TRUE","1"},0)),"Y","N")))</f>
        <v/>
      </c>
      <c r="E1566" s="21" t="str">
        <f>IF($A1566="","",IF(ISNUMBER(MATCH(UPPER(IFERROR(INDEX(ImpData,ROW()-1,MATCH(Map_Expl,ImpHdr,0))&amp;"","")),{"Y","YES","TRUE","1"},0)),"Y","N"))</f>
        <v/>
      </c>
      <c r="F1566" s="21" t="str">
        <f t="shared" si="243"/>
        <v/>
      </c>
      <c r="G1566" s="21" t="str">
        <f t="shared" si="244"/>
        <v/>
      </c>
      <c r="H1566" s="21" t="str">
        <f t="shared" si="245"/>
        <v/>
      </c>
      <c r="I1566" s="25" t="str">
        <f t="shared" si="246"/>
        <v/>
      </c>
      <c r="J1566" s="25" t="str">
        <f t="shared" si="247"/>
        <v/>
      </c>
      <c r="K1566" s="21" t="str">
        <f t="shared" si="248"/>
        <v/>
      </c>
      <c r="L1566" s="36" t="str">
        <f t="shared" si="249"/>
        <v/>
      </c>
    </row>
    <row r="1567" spans="1:12" x14ac:dyDescent="0.3">
      <c r="A1567" s="21" t="str">
        <f t="shared" si="240"/>
        <v/>
      </c>
      <c r="B1567" s="21" t="str">
        <f t="shared" si="241"/>
        <v/>
      </c>
      <c r="C1567" s="35" t="str">
        <f t="shared" si="242"/>
        <v/>
      </c>
      <c r="D1567" s="21" t="str">
        <f>IF($A1567="","",IF(COUNTIF(KEVList,$A1567)&gt;0,"Y",IF(ISNUMBER(MATCH(UPPER(IFERROR(INDEX(ImpData,ROW()-1,MATCH(Map_KEV,ImpHdr,0))&amp;"","")),{"Y","YES","TRUE","1"},0)),"Y","N")))</f>
        <v/>
      </c>
      <c r="E1567" s="21" t="str">
        <f>IF($A1567="","",IF(ISNUMBER(MATCH(UPPER(IFERROR(INDEX(ImpData,ROW()-1,MATCH(Map_Expl,ImpHdr,0))&amp;"","")),{"Y","YES","TRUE","1"},0)),"Y","N"))</f>
        <v/>
      </c>
      <c r="F1567" s="21" t="str">
        <f t="shared" si="243"/>
        <v/>
      </c>
      <c r="G1567" s="21" t="str">
        <f t="shared" si="244"/>
        <v/>
      </c>
      <c r="H1567" s="21" t="str">
        <f t="shared" si="245"/>
        <v/>
      </c>
      <c r="I1567" s="25" t="str">
        <f t="shared" si="246"/>
        <v/>
      </c>
      <c r="J1567" s="25" t="str">
        <f t="shared" si="247"/>
        <v/>
      </c>
      <c r="K1567" s="21" t="str">
        <f t="shared" si="248"/>
        <v/>
      </c>
      <c r="L1567" s="36" t="str">
        <f t="shared" si="249"/>
        <v/>
      </c>
    </row>
    <row r="1568" spans="1:12" x14ac:dyDescent="0.3">
      <c r="A1568" s="21" t="str">
        <f t="shared" si="240"/>
        <v/>
      </c>
      <c r="B1568" s="21" t="str">
        <f t="shared" si="241"/>
        <v/>
      </c>
      <c r="C1568" s="35" t="str">
        <f t="shared" si="242"/>
        <v/>
      </c>
      <c r="D1568" s="21" t="str">
        <f>IF($A1568="","",IF(COUNTIF(KEVList,$A1568)&gt;0,"Y",IF(ISNUMBER(MATCH(UPPER(IFERROR(INDEX(ImpData,ROW()-1,MATCH(Map_KEV,ImpHdr,0))&amp;"","")),{"Y","YES","TRUE","1"},0)),"Y","N")))</f>
        <v/>
      </c>
      <c r="E1568" s="21" t="str">
        <f>IF($A1568="","",IF(ISNUMBER(MATCH(UPPER(IFERROR(INDEX(ImpData,ROW()-1,MATCH(Map_Expl,ImpHdr,0))&amp;"","")),{"Y","YES","TRUE","1"},0)),"Y","N"))</f>
        <v/>
      </c>
      <c r="F1568" s="21" t="str">
        <f t="shared" si="243"/>
        <v/>
      </c>
      <c r="G1568" s="21" t="str">
        <f t="shared" si="244"/>
        <v/>
      </c>
      <c r="H1568" s="21" t="str">
        <f t="shared" si="245"/>
        <v/>
      </c>
      <c r="I1568" s="25" t="str">
        <f t="shared" si="246"/>
        <v/>
      </c>
      <c r="J1568" s="25" t="str">
        <f t="shared" si="247"/>
        <v/>
      </c>
      <c r="K1568" s="21" t="str">
        <f t="shared" si="248"/>
        <v/>
      </c>
      <c r="L1568" s="36" t="str">
        <f t="shared" si="249"/>
        <v/>
      </c>
    </row>
    <row r="1569" spans="1:12" x14ac:dyDescent="0.3">
      <c r="A1569" s="21" t="str">
        <f t="shared" si="240"/>
        <v/>
      </c>
      <c r="B1569" s="21" t="str">
        <f t="shared" si="241"/>
        <v/>
      </c>
      <c r="C1569" s="35" t="str">
        <f t="shared" si="242"/>
        <v/>
      </c>
      <c r="D1569" s="21" t="str">
        <f>IF($A1569="","",IF(COUNTIF(KEVList,$A1569)&gt;0,"Y",IF(ISNUMBER(MATCH(UPPER(IFERROR(INDEX(ImpData,ROW()-1,MATCH(Map_KEV,ImpHdr,0))&amp;"","")),{"Y","YES","TRUE","1"},0)),"Y","N")))</f>
        <v/>
      </c>
      <c r="E1569" s="21" t="str">
        <f>IF($A1569="","",IF(ISNUMBER(MATCH(UPPER(IFERROR(INDEX(ImpData,ROW()-1,MATCH(Map_Expl,ImpHdr,0))&amp;"","")),{"Y","YES","TRUE","1"},0)),"Y","N"))</f>
        <v/>
      </c>
      <c r="F1569" s="21" t="str">
        <f t="shared" si="243"/>
        <v/>
      </c>
      <c r="G1569" s="21" t="str">
        <f t="shared" si="244"/>
        <v/>
      </c>
      <c r="H1569" s="21" t="str">
        <f t="shared" si="245"/>
        <v/>
      </c>
      <c r="I1569" s="25" t="str">
        <f t="shared" si="246"/>
        <v/>
      </c>
      <c r="J1569" s="25" t="str">
        <f t="shared" si="247"/>
        <v/>
      </c>
      <c r="K1569" s="21" t="str">
        <f t="shared" si="248"/>
        <v/>
      </c>
      <c r="L1569" s="36" t="str">
        <f t="shared" si="249"/>
        <v/>
      </c>
    </row>
    <row r="1570" spans="1:12" x14ac:dyDescent="0.3">
      <c r="A1570" s="21" t="str">
        <f t="shared" si="240"/>
        <v/>
      </c>
      <c r="B1570" s="21" t="str">
        <f t="shared" si="241"/>
        <v/>
      </c>
      <c r="C1570" s="35" t="str">
        <f t="shared" si="242"/>
        <v/>
      </c>
      <c r="D1570" s="21" t="str">
        <f>IF($A1570="","",IF(COUNTIF(KEVList,$A1570)&gt;0,"Y",IF(ISNUMBER(MATCH(UPPER(IFERROR(INDEX(ImpData,ROW()-1,MATCH(Map_KEV,ImpHdr,0))&amp;"","")),{"Y","YES","TRUE","1"},0)),"Y","N")))</f>
        <v/>
      </c>
      <c r="E1570" s="21" t="str">
        <f>IF($A1570="","",IF(ISNUMBER(MATCH(UPPER(IFERROR(INDEX(ImpData,ROW()-1,MATCH(Map_Expl,ImpHdr,0))&amp;"","")),{"Y","YES","TRUE","1"},0)),"Y","N"))</f>
        <v/>
      </c>
      <c r="F1570" s="21" t="str">
        <f t="shared" si="243"/>
        <v/>
      </c>
      <c r="G1570" s="21" t="str">
        <f t="shared" si="244"/>
        <v/>
      </c>
      <c r="H1570" s="21" t="str">
        <f t="shared" si="245"/>
        <v/>
      </c>
      <c r="I1570" s="25" t="str">
        <f t="shared" si="246"/>
        <v/>
      </c>
      <c r="J1570" s="25" t="str">
        <f t="shared" si="247"/>
        <v/>
      </c>
      <c r="K1570" s="21" t="str">
        <f t="shared" si="248"/>
        <v/>
      </c>
      <c r="L1570" s="36" t="str">
        <f t="shared" si="249"/>
        <v/>
      </c>
    </row>
    <row r="1571" spans="1:12" x14ac:dyDescent="0.3">
      <c r="A1571" s="21" t="str">
        <f t="shared" si="240"/>
        <v/>
      </c>
      <c r="B1571" s="21" t="str">
        <f t="shared" si="241"/>
        <v/>
      </c>
      <c r="C1571" s="35" t="str">
        <f t="shared" si="242"/>
        <v/>
      </c>
      <c r="D1571" s="21" t="str">
        <f>IF($A1571="","",IF(COUNTIF(KEVList,$A1571)&gt;0,"Y",IF(ISNUMBER(MATCH(UPPER(IFERROR(INDEX(ImpData,ROW()-1,MATCH(Map_KEV,ImpHdr,0))&amp;"","")),{"Y","YES","TRUE","1"},0)),"Y","N")))</f>
        <v/>
      </c>
      <c r="E1571" s="21" t="str">
        <f>IF($A1571="","",IF(ISNUMBER(MATCH(UPPER(IFERROR(INDEX(ImpData,ROW()-1,MATCH(Map_Expl,ImpHdr,0))&amp;"","")),{"Y","YES","TRUE","1"},0)),"Y","N"))</f>
        <v/>
      </c>
      <c r="F1571" s="21" t="str">
        <f t="shared" si="243"/>
        <v/>
      </c>
      <c r="G1571" s="21" t="str">
        <f t="shared" si="244"/>
        <v/>
      </c>
      <c r="H1571" s="21" t="str">
        <f t="shared" si="245"/>
        <v/>
      </c>
      <c r="I1571" s="25" t="str">
        <f t="shared" si="246"/>
        <v/>
      </c>
      <c r="J1571" s="25" t="str">
        <f t="shared" si="247"/>
        <v/>
      </c>
      <c r="K1571" s="21" t="str">
        <f t="shared" si="248"/>
        <v/>
      </c>
      <c r="L1571" s="36" t="str">
        <f t="shared" si="249"/>
        <v/>
      </c>
    </row>
    <row r="1572" spans="1:12" x14ac:dyDescent="0.3">
      <c r="A1572" s="21" t="str">
        <f t="shared" si="240"/>
        <v/>
      </c>
      <c r="B1572" s="21" t="str">
        <f t="shared" si="241"/>
        <v/>
      </c>
      <c r="C1572" s="35" t="str">
        <f t="shared" si="242"/>
        <v/>
      </c>
      <c r="D1572" s="21" t="str">
        <f>IF($A1572="","",IF(COUNTIF(KEVList,$A1572)&gt;0,"Y",IF(ISNUMBER(MATCH(UPPER(IFERROR(INDEX(ImpData,ROW()-1,MATCH(Map_KEV,ImpHdr,0))&amp;"","")),{"Y","YES","TRUE","1"},0)),"Y","N")))</f>
        <v/>
      </c>
      <c r="E1572" s="21" t="str">
        <f>IF($A1572="","",IF(ISNUMBER(MATCH(UPPER(IFERROR(INDEX(ImpData,ROW()-1,MATCH(Map_Expl,ImpHdr,0))&amp;"","")),{"Y","YES","TRUE","1"},0)),"Y","N"))</f>
        <v/>
      </c>
      <c r="F1572" s="21" t="str">
        <f t="shared" si="243"/>
        <v/>
      </c>
      <c r="G1572" s="21" t="str">
        <f t="shared" si="244"/>
        <v/>
      </c>
      <c r="H1572" s="21" t="str">
        <f t="shared" si="245"/>
        <v/>
      </c>
      <c r="I1572" s="25" t="str">
        <f t="shared" si="246"/>
        <v/>
      </c>
      <c r="J1572" s="25" t="str">
        <f t="shared" si="247"/>
        <v/>
      </c>
      <c r="K1572" s="21" t="str">
        <f t="shared" si="248"/>
        <v/>
      </c>
      <c r="L1572" s="36" t="str">
        <f t="shared" si="249"/>
        <v/>
      </c>
    </row>
    <row r="1573" spans="1:12" x14ac:dyDescent="0.3">
      <c r="A1573" s="21" t="str">
        <f t="shared" si="240"/>
        <v/>
      </c>
      <c r="B1573" s="21" t="str">
        <f t="shared" si="241"/>
        <v/>
      </c>
      <c r="C1573" s="35" t="str">
        <f t="shared" si="242"/>
        <v/>
      </c>
      <c r="D1573" s="21" t="str">
        <f>IF($A1573="","",IF(COUNTIF(KEVList,$A1573)&gt;0,"Y",IF(ISNUMBER(MATCH(UPPER(IFERROR(INDEX(ImpData,ROW()-1,MATCH(Map_KEV,ImpHdr,0))&amp;"","")),{"Y","YES","TRUE","1"},0)),"Y","N")))</f>
        <v/>
      </c>
      <c r="E1573" s="21" t="str">
        <f>IF($A1573="","",IF(ISNUMBER(MATCH(UPPER(IFERROR(INDEX(ImpData,ROW()-1,MATCH(Map_Expl,ImpHdr,0))&amp;"","")),{"Y","YES","TRUE","1"},0)),"Y","N"))</f>
        <v/>
      </c>
      <c r="F1573" s="21" t="str">
        <f t="shared" si="243"/>
        <v/>
      </c>
      <c r="G1573" s="21" t="str">
        <f t="shared" si="244"/>
        <v/>
      </c>
      <c r="H1573" s="21" t="str">
        <f t="shared" si="245"/>
        <v/>
      </c>
      <c r="I1573" s="25" t="str">
        <f t="shared" si="246"/>
        <v/>
      </c>
      <c r="J1573" s="25" t="str">
        <f t="shared" si="247"/>
        <v/>
      </c>
      <c r="K1573" s="21" t="str">
        <f t="shared" si="248"/>
        <v/>
      </c>
      <c r="L1573" s="36" t="str">
        <f t="shared" si="249"/>
        <v/>
      </c>
    </row>
    <row r="1574" spans="1:12" x14ac:dyDescent="0.3">
      <c r="A1574" s="21" t="str">
        <f t="shared" si="240"/>
        <v/>
      </c>
      <c r="B1574" s="21" t="str">
        <f t="shared" si="241"/>
        <v/>
      </c>
      <c r="C1574" s="35" t="str">
        <f t="shared" si="242"/>
        <v/>
      </c>
      <c r="D1574" s="21" t="str">
        <f>IF($A1574="","",IF(COUNTIF(KEVList,$A1574)&gt;0,"Y",IF(ISNUMBER(MATCH(UPPER(IFERROR(INDEX(ImpData,ROW()-1,MATCH(Map_KEV,ImpHdr,0))&amp;"","")),{"Y","YES","TRUE","1"},0)),"Y","N")))</f>
        <v/>
      </c>
      <c r="E1574" s="21" t="str">
        <f>IF($A1574="","",IF(ISNUMBER(MATCH(UPPER(IFERROR(INDEX(ImpData,ROW()-1,MATCH(Map_Expl,ImpHdr,0))&amp;"","")),{"Y","YES","TRUE","1"},0)),"Y","N"))</f>
        <v/>
      </c>
      <c r="F1574" s="21" t="str">
        <f t="shared" si="243"/>
        <v/>
      </c>
      <c r="G1574" s="21" t="str">
        <f t="shared" si="244"/>
        <v/>
      </c>
      <c r="H1574" s="21" t="str">
        <f t="shared" si="245"/>
        <v/>
      </c>
      <c r="I1574" s="25" t="str">
        <f t="shared" si="246"/>
        <v/>
      </c>
      <c r="J1574" s="25" t="str">
        <f t="shared" si="247"/>
        <v/>
      </c>
      <c r="K1574" s="21" t="str">
        <f t="shared" si="248"/>
        <v/>
      </c>
      <c r="L1574" s="36" t="str">
        <f t="shared" si="249"/>
        <v/>
      </c>
    </row>
    <row r="1575" spans="1:12" x14ac:dyDescent="0.3">
      <c r="A1575" s="21" t="str">
        <f t="shared" si="240"/>
        <v/>
      </c>
      <c r="B1575" s="21" t="str">
        <f t="shared" si="241"/>
        <v/>
      </c>
      <c r="C1575" s="35" t="str">
        <f t="shared" si="242"/>
        <v/>
      </c>
      <c r="D1575" s="21" t="str">
        <f>IF($A1575="","",IF(COUNTIF(KEVList,$A1575)&gt;0,"Y",IF(ISNUMBER(MATCH(UPPER(IFERROR(INDEX(ImpData,ROW()-1,MATCH(Map_KEV,ImpHdr,0))&amp;"","")),{"Y","YES","TRUE","1"},0)),"Y","N")))</f>
        <v/>
      </c>
      <c r="E1575" s="21" t="str">
        <f>IF($A1575="","",IF(ISNUMBER(MATCH(UPPER(IFERROR(INDEX(ImpData,ROW()-1,MATCH(Map_Expl,ImpHdr,0))&amp;"","")),{"Y","YES","TRUE","1"},0)),"Y","N"))</f>
        <v/>
      </c>
      <c r="F1575" s="21" t="str">
        <f t="shared" si="243"/>
        <v/>
      </c>
      <c r="G1575" s="21" t="str">
        <f t="shared" si="244"/>
        <v/>
      </c>
      <c r="H1575" s="21" t="str">
        <f t="shared" si="245"/>
        <v/>
      </c>
      <c r="I1575" s="25" t="str">
        <f t="shared" si="246"/>
        <v/>
      </c>
      <c r="J1575" s="25" t="str">
        <f t="shared" si="247"/>
        <v/>
      </c>
      <c r="K1575" s="21" t="str">
        <f t="shared" si="248"/>
        <v/>
      </c>
      <c r="L1575" s="36" t="str">
        <f t="shared" si="249"/>
        <v/>
      </c>
    </row>
    <row r="1576" spans="1:12" x14ac:dyDescent="0.3">
      <c r="A1576" s="21" t="str">
        <f t="shared" si="240"/>
        <v/>
      </c>
      <c r="B1576" s="21" t="str">
        <f t="shared" si="241"/>
        <v/>
      </c>
      <c r="C1576" s="35" t="str">
        <f t="shared" si="242"/>
        <v/>
      </c>
      <c r="D1576" s="21" t="str">
        <f>IF($A1576="","",IF(COUNTIF(KEVList,$A1576)&gt;0,"Y",IF(ISNUMBER(MATCH(UPPER(IFERROR(INDEX(ImpData,ROW()-1,MATCH(Map_KEV,ImpHdr,0))&amp;"","")),{"Y","YES","TRUE","1"},0)),"Y","N")))</f>
        <v/>
      </c>
      <c r="E1576" s="21" t="str">
        <f>IF($A1576="","",IF(ISNUMBER(MATCH(UPPER(IFERROR(INDEX(ImpData,ROW()-1,MATCH(Map_Expl,ImpHdr,0))&amp;"","")),{"Y","YES","TRUE","1"},0)),"Y","N"))</f>
        <v/>
      </c>
      <c r="F1576" s="21" t="str">
        <f t="shared" si="243"/>
        <v/>
      </c>
      <c r="G1576" s="21" t="str">
        <f t="shared" si="244"/>
        <v/>
      </c>
      <c r="H1576" s="21" t="str">
        <f t="shared" si="245"/>
        <v/>
      </c>
      <c r="I1576" s="25" t="str">
        <f t="shared" si="246"/>
        <v/>
      </c>
      <c r="J1576" s="25" t="str">
        <f t="shared" si="247"/>
        <v/>
      </c>
      <c r="K1576" s="21" t="str">
        <f t="shared" si="248"/>
        <v/>
      </c>
      <c r="L1576" s="36" t="str">
        <f t="shared" si="249"/>
        <v/>
      </c>
    </row>
    <row r="1577" spans="1:12" x14ac:dyDescent="0.3">
      <c r="A1577" s="21" t="str">
        <f t="shared" si="240"/>
        <v/>
      </c>
      <c r="B1577" s="21" t="str">
        <f t="shared" si="241"/>
        <v/>
      </c>
      <c r="C1577" s="35" t="str">
        <f t="shared" si="242"/>
        <v/>
      </c>
      <c r="D1577" s="21" t="str">
        <f>IF($A1577="","",IF(COUNTIF(KEVList,$A1577)&gt;0,"Y",IF(ISNUMBER(MATCH(UPPER(IFERROR(INDEX(ImpData,ROW()-1,MATCH(Map_KEV,ImpHdr,0))&amp;"","")),{"Y","YES","TRUE","1"},0)),"Y","N")))</f>
        <v/>
      </c>
      <c r="E1577" s="21" t="str">
        <f>IF($A1577="","",IF(ISNUMBER(MATCH(UPPER(IFERROR(INDEX(ImpData,ROW()-1,MATCH(Map_Expl,ImpHdr,0))&amp;"","")),{"Y","YES","TRUE","1"},0)),"Y","N"))</f>
        <v/>
      </c>
      <c r="F1577" s="21" t="str">
        <f t="shared" si="243"/>
        <v/>
      </c>
      <c r="G1577" s="21" t="str">
        <f t="shared" si="244"/>
        <v/>
      </c>
      <c r="H1577" s="21" t="str">
        <f t="shared" si="245"/>
        <v/>
      </c>
      <c r="I1577" s="25" t="str">
        <f t="shared" si="246"/>
        <v/>
      </c>
      <c r="J1577" s="25" t="str">
        <f t="shared" si="247"/>
        <v/>
      </c>
      <c r="K1577" s="21" t="str">
        <f t="shared" si="248"/>
        <v/>
      </c>
      <c r="L1577" s="36" t="str">
        <f t="shared" si="249"/>
        <v/>
      </c>
    </row>
    <row r="1578" spans="1:12" x14ac:dyDescent="0.3">
      <c r="A1578" s="21" t="str">
        <f t="shared" si="240"/>
        <v/>
      </c>
      <c r="B1578" s="21" t="str">
        <f t="shared" si="241"/>
        <v/>
      </c>
      <c r="C1578" s="35" t="str">
        <f t="shared" si="242"/>
        <v/>
      </c>
      <c r="D1578" s="21" t="str">
        <f>IF($A1578="","",IF(COUNTIF(KEVList,$A1578)&gt;0,"Y",IF(ISNUMBER(MATCH(UPPER(IFERROR(INDEX(ImpData,ROW()-1,MATCH(Map_KEV,ImpHdr,0))&amp;"","")),{"Y","YES","TRUE","1"},0)),"Y","N")))</f>
        <v/>
      </c>
      <c r="E1578" s="21" t="str">
        <f>IF($A1578="","",IF(ISNUMBER(MATCH(UPPER(IFERROR(INDEX(ImpData,ROW()-1,MATCH(Map_Expl,ImpHdr,0))&amp;"","")),{"Y","YES","TRUE","1"},0)),"Y","N"))</f>
        <v/>
      </c>
      <c r="F1578" s="21" t="str">
        <f t="shared" si="243"/>
        <v/>
      </c>
      <c r="G1578" s="21" t="str">
        <f t="shared" si="244"/>
        <v/>
      </c>
      <c r="H1578" s="21" t="str">
        <f t="shared" si="245"/>
        <v/>
      </c>
      <c r="I1578" s="25" t="str">
        <f t="shared" si="246"/>
        <v/>
      </c>
      <c r="J1578" s="25" t="str">
        <f t="shared" si="247"/>
        <v/>
      </c>
      <c r="K1578" s="21" t="str">
        <f t="shared" si="248"/>
        <v/>
      </c>
      <c r="L1578" s="36" t="str">
        <f t="shared" si="249"/>
        <v/>
      </c>
    </row>
    <row r="1579" spans="1:12" x14ac:dyDescent="0.3">
      <c r="A1579" s="21" t="str">
        <f t="shared" si="240"/>
        <v/>
      </c>
      <c r="B1579" s="21" t="str">
        <f t="shared" si="241"/>
        <v/>
      </c>
      <c r="C1579" s="35" t="str">
        <f t="shared" si="242"/>
        <v/>
      </c>
      <c r="D1579" s="21" t="str">
        <f>IF($A1579="","",IF(COUNTIF(KEVList,$A1579)&gt;0,"Y",IF(ISNUMBER(MATCH(UPPER(IFERROR(INDEX(ImpData,ROW()-1,MATCH(Map_KEV,ImpHdr,0))&amp;"","")),{"Y","YES","TRUE","1"},0)),"Y","N")))</f>
        <v/>
      </c>
      <c r="E1579" s="21" t="str">
        <f>IF($A1579="","",IF(ISNUMBER(MATCH(UPPER(IFERROR(INDEX(ImpData,ROW()-1,MATCH(Map_Expl,ImpHdr,0))&amp;"","")),{"Y","YES","TRUE","1"},0)),"Y","N"))</f>
        <v/>
      </c>
      <c r="F1579" s="21" t="str">
        <f t="shared" si="243"/>
        <v/>
      </c>
      <c r="G1579" s="21" t="str">
        <f t="shared" si="244"/>
        <v/>
      </c>
      <c r="H1579" s="21" t="str">
        <f t="shared" si="245"/>
        <v/>
      </c>
      <c r="I1579" s="25" t="str">
        <f t="shared" si="246"/>
        <v/>
      </c>
      <c r="J1579" s="25" t="str">
        <f t="shared" si="247"/>
        <v/>
      </c>
      <c r="K1579" s="21" t="str">
        <f t="shared" si="248"/>
        <v/>
      </c>
      <c r="L1579" s="36" t="str">
        <f t="shared" si="249"/>
        <v/>
      </c>
    </row>
    <row r="1580" spans="1:12" x14ac:dyDescent="0.3">
      <c r="A1580" s="21" t="str">
        <f t="shared" si="240"/>
        <v/>
      </c>
      <c r="B1580" s="21" t="str">
        <f t="shared" si="241"/>
        <v/>
      </c>
      <c r="C1580" s="35" t="str">
        <f t="shared" si="242"/>
        <v/>
      </c>
      <c r="D1580" s="21" t="str">
        <f>IF($A1580="","",IF(COUNTIF(KEVList,$A1580)&gt;0,"Y",IF(ISNUMBER(MATCH(UPPER(IFERROR(INDEX(ImpData,ROW()-1,MATCH(Map_KEV,ImpHdr,0))&amp;"","")),{"Y","YES","TRUE","1"},0)),"Y","N")))</f>
        <v/>
      </c>
      <c r="E1580" s="21" t="str">
        <f>IF($A1580="","",IF(ISNUMBER(MATCH(UPPER(IFERROR(INDEX(ImpData,ROW()-1,MATCH(Map_Expl,ImpHdr,0))&amp;"","")),{"Y","YES","TRUE","1"},0)),"Y","N"))</f>
        <v/>
      </c>
      <c r="F1580" s="21" t="str">
        <f t="shared" si="243"/>
        <v/>
      </c>
      <c r="G1580" s="21" t="str">
        <f t="shared" si="244"/>
        <v/>
      </c>
      <c r="H1580" s="21" t="str">
        <f t="shared" si="245"/>
        <v/>
      </c>
      <c r="I1580" s="25" t="str">
        <f t="shared" si="246"/>
        <v/>
      </c>
      <c r="J1580" s="25" t="str">
        <f t="shared" si="247"/>
        <v/>
      </c>
      <c r="K1580" s="21" t="str">
        <f t="shared" si="248"/>
        <v/>
      </c>
      <c r="L1580" s="36" t="str">
        <f t="shared" si="249"/>
        <v/>
      </c>
    </row>
    <row r="1581" spans="1:12" x14ac:dyDescent="0.3">
      <c r="A1581" s="21" t="str">
        <f t="shared" si="240"/>
        <v/>
      </c>
      <c r="B1581" s="21" t="str">
        <f t="shared" si="241"/>
        <v/>
      </c>
      <c r="C1581" s="35" t="str">
        <f t="shared" si="242"/>
        <v/>
      </c>
      <c r="D1581" s="21" t="str">
        <f>IF($A1581="","",IF(COUNTIF(KEVList,$A1581)&gt;0,"Y",IF(ISNUMBER(MATCH(UPPER(IFERROR(INDEX(ImpData,ROW()-1,MATCH(Map_KEV,ImpHdr,0))&amp;"","")),{"Y","YES","TRUE","1"},0)),"Y","N")))</f>
        <v/>
      </c>
      <c r="E1581" s="21" t="str">
        <f>IF($A1581="","",IF(ISNUMBER(MATCH(UPPER(IFERROR(INDEX(ImpData,ROW()-1,MATCH(Map_Expl,ImpHdr,0))&amp;"","")),{"Y","YES","TRUE","1"},0)),"Y","N"))</f>
        <v/>
      </c>
      <c r="F1581" s="21" t="str">
        <f t="shared" si="243"/>
        <v/>
      </c>
      <c r="G1581" s="21" t="str">
        <f t="shared" si="244"/>
        <v/>
      </c>
      <c r="H1581" s="21" t="str">
        <f t="shared" si="245"/>
        <v/>
      </c>
      <c r="I1581" s="25" t="str">
        <f t="shared" si="246"/>
        <v/>
      </c>
      <c r="J1581" s="25" t="str">
        <f t="shared" si="247"/>
        <v/>
      </c>
      <c r="K1581" s="21" t="str">
        <f t="shared" si="248"/>
        <v/>
      </c>
      <c r="L1581" s="36" t="str">
        <f t="shared" si="249"/>
        <v/>
      </c>
    </row>
    <row r="1582" spans="1:12" x14ac:dyDescent="0.3">
      <c r="A1582" s="21" t="str">
        <f t="shared" si="240"/>
        <v/>
      </c>
      <c r="B1582" s="21" t="str">
        <f t="shared" si="241"/>
        <v/>
      </c>
      <c r="C1582" s="35" t="str">
        <f t="shared" si="242"/>
        <v/>
      </c>
      <c r="D1582" s="21" t="str">
        <f>IF($A1582="","",IF(COUNTIF(KEVList,$A1582)&gt;0,"Y",IF(ISNUMBER(MATCH(UPPER(IFERROR(INDEX(ImpData,ROW()-1,MATCH(Map_KEV,ImpHdr,0))&amp;"","")),{"Y","YES","TRUE","1"},0)),"Y","N")))</f>
        <v/>
      </c>
      <c r="E1582" s="21" t="str">
        <f>IF($A1582="","",IF(ISNUMBER(MATCH(UPPER(IFERROR(INDEX(ImpData,ROW()-1,MATCH(Map_Expl,ImpHdr,0))&amp;"","")),{"Y","YES","TRUE","1"},0)),"Y","N"))</f>
        <v/>
      </c>
      <c r="F1582" s="21" t="str">
        <f t="shared" si="243"/>
        <v/>
      </c>
      <c r="G1582" s="21" t="str">
        <f t="shared" si="244"/>
        <v/>
      </c>
      <c r="H1582" s="21" t="str">
        <f t="shared" si="245"/>
        <v/>
      </c>
      <c r="I1582" s="25" t="str">
        <f t="shared" si="246"/>
        <v/>
      </c>
      <c r="J1582" s="25" t="str">
        <f t="shared" si="247"/>
        <v/>
      </c>
      <c r="K1582" s="21" t="str">
        <f t="shared" si="248"/>
        <v/>
      </c>
      <c r="L1582" s="36" t="str">
        <f t="shared" si="249"/>
        <v/>
      </c>
    </row>
    <row r="1583" spans="1:12" x14ac:dyDescent="0.3">
      <c r="A1583" s="21" t="str">
        <f t="shared" si="240"/>
        <v/>
      </c>
      <c r="B1583" s="21" t="str">
        <f t="shared" si="241"/>
        <v/>
      </c>
      <c r="C1583" s="35" t="str">
        <f t="shared" si="242"/>
        <v/>
      </c>
      <c r="D1583" s="21" t="str">
        <f>IF($A1583="","",IF(COUNTIF(KEVList,$A1583)&gt;0,"Y",IF(ISNUMBER(MATCH(UPPER(IFERROR(INDEX(ImpData,ROW()-1,MATCH(Map_KEV,ImpHdr,0))&amp;"","")),{"Y","YES","TRUE","1"},0)),"Y","N")))</f>
        <v/>
      </c>
      <c r="E1583" s="21" t="str">
        <f>IF($A1583="","",IF(ISNUMBER(MATCH(UPPER(IFERROR(INDEX(ImpData,ROW()-1,MATCH(Map_Expl,ImpHdr,0))&amp;"","")),{"Y","YES","TRUE","1"},0)),"Y","N"))</f>
        <v/>
      </c>
      <c r="F1583" s="21" t="str">
        <f t="shared" si="243"/>
        <v/>
      </c>
      <c r="G1583" s="21" t="str">
        <f t="shared" si="244"/>
        <v/>
      </c>
      <c r="H1583" s="21" t="str">
        <f t="shared" si="245"/>
        <v/>
      </c>
      <c r="I1583" s="25" t="str">
        <f t="shared" si="246"/>
        <v/>
      </c>
      <c r="J1583" s="25" t="str">
        <f t="shared" si="247"/>
        <v/>
      </c>
      <c r="K1583" s="21" t="str">
        <f t="shared" si="248"/>
        <v/>
      </c>
      <c r="L1583" s="36" t="str">
        <f t="shared" si="249"/>
        <v/>
      </c>
    </row>
    <row r="1584" spans="1:12" x14ac:dyDescent="0.3">
      <c r="A1584" s="21" t="str">
        <f t="shared" si="240"/>
        <v/>
      </c>
      <c r="B1584" s="21" t="str">
        <f t="shared" si="241"/>
        <v/>
      </c>
      <c r="C1584" s="35" t="str">
        <f t="shared" si="242"/>
        <v/>
      </c>
      <c r="D1584" s="21" t="str">
        <f>IF($A1584="","",IF(COUNTIF(KEVList,$A1584)&gt;0,"Y",IF(ISNUMBER(MATCH(UPPER(IFERROR(INDEX(ImpData,ROW()-1,MATCH(Map_KEV,ImpHdr,0))&amp;"","")),{"Y","YES","TRUE","1"},0)),"Y","N")))</f>
        <v/>
      </c>
      <c r="E1584" s="21" t="str">
        <f>IF($A1584="","",IF(ISNUMBER(MATCH(UPPER(IFERROR(INDEX(ImpData,ROW()-1,MATCH(Map_Expl,ImpHdr,0))&amp;"","")),{"Y","YES","TRUE","1"},0)),"Y","N"))</f>
        <v/>
      </c>
      <c r="F1584" s="21" t="str">
        <f t="shared" si="243"/>
        <v/>
      </c>
      <c r="G1584" s="21" t="str">
        <f t="shared" si="244"/>
        <v/>
      </c>
      <c r="H1584" s="21" t="str">
        <f t="shared" si="245"/>
        <v/>
      </c>
      <c r="I1584" s="25" t="str">
        <f t="shared" si="246"/>
        <v/>
      </c>
      <c r="J1584" s="25" t="str">
        <f t="shared" si="247"/>
        <v/>
      </c>
      <c r="K1584" s="21" t="str">
        <f t="shared" si="248"/>
        <v/>
      </c>
      <c r="L1584" s="36" t="str">
        <f t="shared" si="249"/>
        <v/>
      </c>
    </row>
    <row r="1585" spans="1:12" x14ac:dyDescent="0.3">
      <c r="A1585" s="21" t="str">
        <f t="shared" si="240"/>
        <v/>
      </c>
      <c r="B1585" s="21" t="str">
        <f t="shared" si="241"/>
        <v/>
      </c>
      <c r="C1585" s="35" t="str">
        <f t="shared" si="242"/>
        <v/>
      </c>
      <c r="D1585" s="21" t="str">
        <f>IF($A1585="","",IF(COUNTIF(KEVList,$A1585)&gt;0,"Y",IF(ISNUMBER(MATCH(UPPER(IFERROR(INDEX(ImpData,ROW()-1,MATCH(Map_KEV,ImpHdr,0))&amp;"","")),{"Y","YES","TRUE","1"},0)),"Y","N")))</f>
        <v/>
      </c>
      <c r="E1585" s="21" t="str">
        <f>IF($A1585="","",IF(ISNUMBER(MATCH(UPPER(IFERROR(INDEX(ImpData,ROW()-1,MATCH(Map_Expl,ImpHdr,0))&amp;"","")),{"Y","YES","TRUE","1"},0)),"Y","N"))</f>
        <v/>
      </c>
      <c r="F1585" s="21" t="str">
        <f t="shared" si="243"/>
        <v/>
      </c>
      <c r="G1585" s="21" t="str">
        <f t="shared" si="244"/>
        <v/>
      </c>
      <c r="H1585" s="21" t="str">
        <f t="shared" si="245"/>
        <v/>
      </c>
      <c r="I1585" s="25" t="str">
        <f t="shared" si="246"/>
        <v/>
      </c>
      <c r="J1585" s="25" t="str">
        <f t="shared" si="247"/>
        <v/>
      </c>
      <c r="K1585" s="21" t="str">
        <f t="shared" si="248"/>
        <v/>
      </c>
      <c r="L1585" s="36" t="str">
        <f t="shared" si="249"/>
        <v/>
      </c>
    </row>
    <row r="1586" spans="1:12" x14ac:dyDescent="0.3">
      <c r="A1586" s="21" t="str">
        <f t="shared" si="240"/>
        <v/>
      </c>
      <c r="B1586" s="21" t="str">
        <f t="shared" si="241"/>
        <v/>
      </c>
      <c r="C1586" s="35" t="str">
        <f t="shared" si="242"/>
        <v/>
      </c>
      <c r="D1586" s="21" t="str">
        <f>IF($A1586="","",IF(COUNTIF(KEVList,$A1586)&gt;0,"Y",IF(ISNUMBER(MATCH(UPPER(IFERROR(INDEX(ImpData,ROW()-1,MATCH(Map_KEV,ImpHdr,0))&amp;"","")),{"Y","YES","TRUE","1"},0)),"Y","N")))</f>
        <v/>
      </c>
      <c r="E1586" s="21" t="str">
        <f>IF($A1586="","",IF(ISNUMBER(MATCH(UPPER(IFERROR(INDEX(ImpData,ROW()-1,MATCH(Map_Expl,ImpHdr,0))&amp;"","")),{"Y","YES","TRUE","1"},0)),"Y","N"))</f>
        <v/>
      </c>
      <c r="F1586" s="21" t="str">
        <f t="shared" si="243"/>
        <v/>
      </c>
      <c r="G1586" s="21" t="str">
        <f t="shared" si="244"/>
        <v/>
      </c>
      <c r="H1586" s="21" t="str">
        <f t="shared" si="245"/>
        <v/>
      </c>
      <c r="I1586" s="25" t="str">
        <f t="shared" si="246"/>
        <v/>
      </c>
      <c r="J1586" s="25" t="str">
        <f t="shared" si="247"/>
        <v/>
      </c>
      <c r="K1586" s="21" t="str">
        <f t="shared" si="248"/>
        <v/>
      </c>
      <c r="L1586" s="36" t="str">
        <f t="shared" si="249"/>
        <v/>
      </c>
    </row>
    <row r="1587" spans="1:12" x14ac:dyDescent="0.3">
      <c r="A1587" s="21" t="str">
        <f t="shared" si="240"/>
        <v/>
      </c>
      <c r="B1587" s="21" t="str">
        <f t="shared" si="241"/>
        <v/>
      </c>
      <c r="C1587" s="35" t="str">
        <f t="shared" si="242"/>
        <v/>
      </c>
      <c r="D1587" s="21" t="str">
        <f>IF($A1587="","",IF(COUNTIF(KEVList,$A1587)&gt;0,"Y",IF(ISNUMBER(MATCH(UPPER(IFERROR(INDEX(ImpData,ROW()-1,MATCH(Map_KEV,ImpHdr,0))&amp;"","")),{"Y","YES","TRUE","1"},0)),"Y","N")))</f>
        <v/>
      </c>
      <c r="E1587" s="21" t="str">
        <f>IF($A1587="","",IF(ISNUMBER(MATCH(UPPER(IFERROR(INDEX(ImpData,ROW()-1,MATCH(Map_Expl,ImpHdr,0))&amp;"","")),{"Y","YES","TRUE","1"},0)),"Y","N"))</f>
        <v/>
      </c>
      <c r="F1587" s="21" t="str">
        <f t="shared" si="243"/>
        <v/>
      </c>
      <c r="G1587" s="21" t="str">
        <f t="shared" si="244"/>
        <v/>
      </c>
      <c r="H1587" s="21" t="str">
        <f t="shared" si="245"/>
        <v/>
      </c>
      <c r="I1587" s="25" t="str">
        <f t="shared" si="246"/>
        <v/>
      </c>
      <c r="J1587" s="25" t="str">
        <f t="shared" si="247"/>
        <v/>
      </c>
      <c r="K1587" s="21" t="str">
        <f t="shared" si="248"/>
        <v/>
      </c>
      <c r="L1587" s="36" t="str">
        <f t="shared" si="249"/>
        <v/>
      </c>
    </row>
    <row r="1588" spans="1:12" x14ac:dyDescent="0.3">
      <c r="A1588" s="21" t="str">
        <f t="shared" si="240"/>
        <v/>
      </c>
      <c r="B1588" s="21" t="str">
        <f t="shared" si="241"/>
        <v/>
      </c>
      <c r="C1588" s="35" t="str">
        <f t="shared" si="242"/>
        <v/>
      </c>
      <c r="D1588" s="21" t="str">
        <f>IF($A1588="","",IF(COUNTIF(KEVList,$A1588)&gt;0,"Y",IF(ISNUMBER(MATCH(UPPER(IFERROR(INDEX(ImpData,ROW()-1,MATCH(Map_KEV,ImpHdr,0))&amp;"","")),{"Y","YES","TRUE","1"},0)),"Y","N")))</f>
        <v/>
      </c>
      <c r="E1588" s="21" t="str">
        <f>IF($A1588="","",IF(ISNUMBER(MATCH(UPPER(IFERROR(INDEX(ImpData,ROW()-1,MATCH(Map_Expl,ImpHdr,0))&amp;"","")),{"Y","YES","TRUE","1"},0)),"Y","N"))</f>
        <v/>
      </c>
      <c r="F1588" s="21" t="str">
        <f t="shared" si="243"/>
        <v/>
      </c>
      <c r="G1588" s="21" t="str">
        <f t="shared" si="244"/>
        <v/>
      </c>
      <c r="H1588" s="21" t="str">
        <f t="shared" si="245"/>
        <v/>
      </c>
      <c r="I1588" s="25" t="str">
        <f t="shared" si="246"/>
        <v/>
      </c>
      <c r="J1588" s="25" t="str">
        <f t="shared" si="247"/>
        <v/>
      </c>
      <c r="K1588" s="21" t="str">
        <f t="shared" si="248"/>
        <v/>
      </c>
      <c r="L1588" s="36" t="str">
        <f t="shared" si="249"/>
        <v/>
      </c>
    </row>
    <row r="1589" spans="1:12" x14ac:dyDescent="0.3">
      <c r="A1589" s="21" t="str">
        <f t="shared" si="240"/>
        <v/>
      </c>
      <c r="B1589" s="21" t="str">
        <f t="shared" si="241"/>
        <v/>
      </c>
      <c r="C1589" s="35" t="str">
        <f t="shared" si="242"/>
        <v/>
      </c>
      <c r="D1589" s="21" t="str">
        <f>IF($A1589="","",IF(COUNTIF(KEVList,$A1589)&gt;0,"Y",IF(ISNUMBER(MATCH(UPPER(IFERROR(INDEX(ImpData,ROW()-1,MATCH(Map_KEV,ImpHdr,0))&amp;"","")),{"Y","YES","TRUE","1"},0)),"Y","N")))</f>
        <v/>
      </c>
      <c r="E1589" s="21" t="str">
        <f>IF($A1589="","",IF(ISNUMBER(MATCH(UPPER(IFERROR(INDEX(ImpData,ROW()-1,MATCH(Map_Expl,ImpHdr,0))&amp;"","")),{"Y","YES","TRUE","1"},0)),"Y","N"))</f>
        <v/>
      </c>
      <c r="F1589" s="21" t="str">
        <f t="shared" si="243"/>
        <v/>
      </c>
      <c r="G1589" s="21" t="str">
        <f t="shared" si="244"/>
        <v/>
      </c>
      <c r="H1589" s="21" t="str">
        <f t="shared" si="245"/>
        <v/>
      </c>
      <c r="I1589" s="25" t="str">
        <f t="shared" si="246"/>
        <v/>
      </c>
      <c r="J1589" s="25" t="str">
        <f t="shared" si="247"/>
        <v/>
      </c>
      <c r="K1589" s="21" t="str">
        <f t="shared" si="248"/>
        <v/>
      </c>
      <c r="L1589" s="36" t="str">
        <f t="shared" si="249"/>
        <v/>
      </c>
    </row>
    <row r="1590" spans="1:12" x14ac:dyDescent="0.3">
      <c r="A1590" s="21" t="str">
        <f t="shared" si="240"/>
        <v/>
      </c>
      <c r="B1590" s="21" t="str">
        <f t="shared" si="241"/>
        <v/>
      </c>
      <c r="C1590" s="35" t="str">
        <f t="shared" si="242"/>
        <v/>
      </c>
      <c r="D1590" s="21" t="str">
        <f>IF($A1590="","",IF(COUNTIF(KEVList,$A1590)&gt;0,"Y",IF(ISNUMBER(MATCH(UPPER(IFERROR(INDEX(ImpData,ROW()-1,MATCH(Map_KEV,ImpHdr,0))&amp;"","")),{"Y","YES","TRUE","1"},0)),"Y","N")))</f>
        <v/>
      </c>
      <c r="E1590" s="21" t="str">
        <f>IF($A1590="","",IF(ISNUMBER(MATCH(UPPER(IFERROR(INDEX(ImpData,ROW()-1,MATCH(Map_Expl,ImpHdr,0))&amp;"","")),{"Y","YES","TRUE","1"},0)),"Y","N"))</f>
        <v/>
      </c>
      <c r="F1590" s="21" t="str">
        <f t="shared" si="243"/>
        <v/>
      </c>
      <c r="G1590" s="21" t="str">
        <f t="shared" si="244"/>
        <v/>
      </c>
      <c r="H1590" s="21" t="str">
        <f t="shared" si="245"/>
        <v/>
      </c>
      <c r="I1590" s="25" t="str">
        <f t="shared" si="246"/>
        <v/>
      </c>
      <c r="J1590" s="25" t="str">
        <f t="shared" si="247"/>
        <v/>
      </c>
      <c r="K1590" s="21" t="str">
        <f t="shared" si="248"/>
        <v/>
      </c>
      <c r="L1590" s="36" t="str">
        <f t="shared" si="249"/>
        <v/>
      </c>
    </row>
    <row r="1591" spans="1:12" x14ac:dyDescent="0.3">
      <c r="A1591" s="21" t="str">
        <f t="shared" si="240"/>
        <v/>
      </c>
      <c r="B1591" s="21" t="str">
        <f t="shared" si="241"/>
        <v/>
      </c>
      <c r="C1591" s="35" t="str">
        <f t="shared" si="242"/>
        <v/>
      </c>
      <c r="D1591" s="21" t="str">
        <f>IF($A1591="","",IF(COUNTIF(KEVList,$A1591)&gt;0,"Y",IF(ISNUMBER(MATCH(UPPER(IFERROR(INDEX(ImpData,ROW()-1,MATCH(Map_KEV,ImpHdr,0))&amp;"","")),{"Y","YES","TRUE","1"},0)),"Y","N")))</f>
        <v/>
      </c>
      <c r="E1591" s="21" t="str">
        <f>IF($A1591="","",IF(ISNUMBER(MATCH(UPPER(IFERROR(INDEX(ImpData,ROW()-1,MATCH(Map_Expl,ImpHdr,0))&amp;"","")),{"Y","YES","TRUE","1"},0)),"Y","N"))</f>
        <v/>
      </c>
      <c r="F1591" s="21" t="str">
        <f t="shared" si="243"/>
        <v/>
      </c>
      <c r="G1591" s="21" t="str">
        <f t="shared" si="244"/>
        <v/>
      </c>
      <c r="H1591" s="21" t="str">
        <f t="shared" si="245"/>
        <v/>
      </c>
      <c r="I1591" s="25" t="str">
        <f t="shared" si="246"/>
        <v/>
      </c>
      <c r="J1591" s="25" t="str">
        <f t="shared" si="247"/>
        <v/>
      </c>
      <c r="K1591" s="21" t="str">
        <f t="shared" si="248"/>
        <v/>
      </c>
      <c r="L1591" s="36" t="str">
        <f t="shared" si="249"/>
        <v/>
      </c>
    </row>
    <row r="1592" spans="1:12" x14ac:dyDescent="0.3">
      <c r="A1592" s="21" t="str">
        <f t="shared" si="240"/>
        <v/>
      </c>
      <c r="B1592" s="21" t="str">
        <f t="shared" si="241"/>
        <v/>
      </c>
      <c r="C1592" s="35" t="str">
        <f t="shared" si="242"/>
        <v/>
      </c>
      <c r="D1592" s="21" t="str">
        <f>IF($A1592="","",IF(COUNTIF(KEVList,$A1592)&gt;0,"Y",IF(ISNUMBER(MATCH(UPPER(IFERROR(INDEX(ImpData,ROW()-1,MATCH(Map_KEV,ImpHdr,0))&amp;"","")),{"Y","YES","TRUE","1"},0)),"Y","N")))</f>
        <v/>
      </c>
      <c r="E1592" s="21" t="str">
        <f>IF($A1592="","",IF(ISNUMBER(MATCH(UPPER(IFERROR(INDEX(ImpData,ROW()-1,MATCH(Map_Expl,ImpHdr,0))&amp;"","")),{"Y","YES","TRUE","1"},0)),"Y","N"))</f>
        <v/>
      </c>
      <c r="F1592" s="21" t="str">
        <f t="shared" si="243"/>
        <v/>
      </c>
      <c r="G1592" s="21" t="str">
        <f t="shared" si="244"/>
        <v/>
      </c>
      <c r="H1592" s="21" t="str">
        <f t="shared" si="245"/>
        <v/>
      </c>
      <c r="I1592" s="25" t="str">
        <f t="shared" si="246"/>
        <v/>
      </c>
      <c r="J1592" s="25" t="str">
        <f t="shared" si="247"/>
        <v/>
      </c>
      <c r="K1592" s="21" t="str">
        <f t="shared" si="248"/>
        <v/>
      </c>
      <c r="L1592" s="36" t="str">
        <f t="shared" si="249"/>
        <v/>
      </c>
    </row>
    <row r="1593" spans="1:12" x14ac:dyDescent="0.3">
      <c r="A1593" s="21" t="str">
        <f t="shared" si="240"/>
        <v/>
      </c>
      <c r="B1593" s="21" t="str">
        <f t="shared" si="241"/>
        <v/>
      </c>
      <c r="C1593" s="35" t="str">
        <f t="shared" si="242"/>
        <v/>
      </c>
      <c r="D1593" s="21" t="str">
        <f>IF($A1593="","",IF(COUNTIF(KEVList,$A1593)&gt;0,"Y",IF(ISNUMBER(MATCH(UPPER(IFERROR(INDEX(ImpData,ROW()-1,MATCH(Map_KEV,ImpHdr,0))&amp;"","")),{"Y","YES","TRUE","1"},0)),"Y","N")))</f>
        <v/>
      </c>
      <c r="E1593" s="21" t="str">
        <f>IF($A1593="","",IF(ISNUMBER(MATCH(UPPER(IFERROR(INDEX(ImpData,ROW()-1,MATCH(Map_Expl,ImpHdr,0))&amp;"","")),{"Y","YES","TRUE","1"},0)),"Y","N"))</f>
        <v/>
      </c>
      <c r="F1593" s="21" t="str">
        <f t="shared" si="243"/>
        <v/>
      </c>
      <c r="G1593" s="21" t="str">
        <f t="shared" si="244"/>
        <v/>
      </c>
      <c r="H1593" s="21" t="str">
        <f t="shared" si="245"/>
        <v/>
      </c>
      <c r="I1593" s="25" t="str">
        <f t="shared" si="246"/>
        <v/>
      </c>
      <c r="J1593" s="25" t="str">
        <f t="shared" si="247"/>
        <v/>
      </c>
      <c r="K1593" s="21" t="str">
        <f t="shared" si="248"/>
        <v/>
      </c>
      <c r="L1593" s="36" t="str">
        <f t="shared" si="249"/>
        <v/>
      </c>
    </row>
    <row r="1594" spans="1:12" x14ac:dyDescent="0.3">
      <c r="A1594" s="21" t="str">
        <f t="shared" si="240"/>
        <v/>
      </c>
      <c r="B1594" s="21" t="str">
        <f t="shared" si="241"/>
        <v/>
      </c>
      <c r="C1594" s="35" t="str">
        <f t="shared" si="242"/>
        <v/>
      </c>
      <c r="D1594" s="21" t="str">
        <f>IF($A1594="","",IF(COUNTIF(KEVList,$A1594)&gt;0,"Y",IF(ISNUMBER(MATCH(UPPER(IFERROR(INDEX(ImpData,ROW()-1,MATCH(Map_KEV,ImpHdr,0))&amp;"","")),{"Y","YES","TRUE","1"},0)),"Y","N")))</f>
        <v/>
      </c>
      <c r="E1594" s="21" t="str">
        <f>IF($A1594="","",IF(ISNUMBER(MATCH(UPPER(IFERROR(INDEX(ImpData,ROW()-1,MATCH(Map_Expl,ImpHdr,0))&amp;"","")),{"Y","YES","TRUE","1"},0)),"Y","N"))</f>
        <v/>
      </c>
      <c r="F1594" s="21" t="str">
        <f t="shared" si="243"/>
        <v/>
      </c>
      <c r="G1594" s="21" t="str">
        <f t="shared" si="244"/>
        <v/>
      </c>
      <c r="H1594" s="21" t="str">
        <f t="shared" si="245"/>
        <v/>
      </c>
      <c r="I1594" s="25" t="str">
        <f t="shared" si="246"/>
        <v/>
      </c>
      <c r="J1594" s="25" t="str">
        <f t="shared" si="247"/>
        <v/>
      </c>
      <c r="K1594" s="21" t="str">
        <f t="shared" si="248"/>
        <v/>
      </c>
      <c r="L1594" s="36" t="str">
        <f t="shared" si="249"/>
        <v/>
      </c>
    </row>
    <row r="1595" spans="1:12" x14ac:dyDescent="0.3">
      <c r="A1595" s="21" t="str">
        <f t="shared" si="240"/>
        <v/>
      </c>
      <c r="B1595" s="21" t="str">
        <f t="shared" si="241"/>
        <v/>
      </c>
      <c r="C1595" s="35" t="str">
        <f t="shared" si="242"/>
        <v/>
      </c>
      <c r="D1595" s="21" t="str">
        <f>IF($A1595="","",IF(COUNTIF(KEVList,$A1595)&gt;0,"Y",IF(ISNUMBER(MATCH(UPPER(IFERROR(INDEX(ImpData,ROW()-1,MATCH(Map_KEV,ImpHdr,0))&amp;"","")),{"Y","YES","TRUE","1"},0)),"Y","N")))</f>
        <v/>
      </c>
      <c r="E1595" s="21" t="str">
        <f>IF($A1595="","",IF(ISNUMBER(MATCH(UPPER(IFERROR(INDEX(ImpData,ROW()-1,MATCH(Map_Expl,ImpHdr,0))&amp;"","")),{"Y","YES","TRUE","1"},0)),"Y","N"))</f>
        <v/>
      </c>
      <c r="F1595" s="21" t="str">
        <f t="shared" si="243"/>
        <v/>
      </c>
      <c r="G1595" s="21" t="str">
        <f t="shared" si="244"/>
        <v/>
      </c>
      <c r="H1595" s="21" t="str">
        <f t="shared" si="245"/>
        <v/>
      </c>
      <c r="I1595" s="25" t="str">
        <f t="shared" si="246"/>
        <v/>
      </c>
      <c r="J1595" s="25" t="str">
        <f t="shared" si="247"/>
        <v/>
      </c>
      <c r="K1595" s="21" t="str">
        <f t="shared" si="248"/>
        <v/>
      </c>
      <c r="L1595" s="36" t="str">
        <f t="shared" si="249"/>
        <v/>
      </c>
    </row>
    <row r="1596" spans="1:12" x14ac:dyDescent="0.3">
      <c r="A1596" s="21" t="str">
        <f t="shared" si="240"/>
        <v/>
      </c>
      <c r="B1596" s="21" t="str">
        <f t="shared" si="241"/>
        <v/>
      </c>
      <c r="C1596" s="35" t="str">
        <f t="shared" si="242"/>
        <v/>
      </c>
      <c r="D1596" s="21" t="str">
        <f>IF($A1596="","",IF(COUNTIF(KEVList,$A1596)&gt;0,"Y",IF(ISNUMBER(MATCH(UPPER(IFERROR(INDEX(ImpData,ROW()-1,MATCH(Map_KEV,ImpHdr,0))&amp;"","")),{"Y","YES","TRUE","1"},0)),"Y","N")))</f>
        <v/>
      </c>
      <c r="E1596" s="21" t="str">
        <f>IF($A1596="","",IF(ISNUMBER(MATCH(UPPER(IFERROR(INDEX(ImpData,ROW()-1,MATCH(Map_Expl,ImpHdr,0))&amp;"","")),{"Y","YES","TRUE","1"},0)),"Y","N"))</f>
        <v/>
      </c>
      <c r="F1596" s="21" t="str">
        <f t="shared" si="243"/>
        <v/>
      </c>
      <c r="G1596" s="21" t="str">
        <f t="shared" si="244"/>
        <v/>
      </c>
      <c r="H1596" s="21" t="str">
        <f t="shared" si="245"/>
        <v/>
      </c>
      <c r="I1596" s="25" t="str">
        <f t="shared" si="246"/>
        <v/>
      </c>
      <c r="J1596" s="25" t="str">
        <f t="shared" si="247"/>
        <v/>
      </c>
      <c r="K1596" s="21" t="str">
        <f t="shared" si="248"/>
        <v/>
      </c>
      <c r="L1596" s="36" t="str">
        <f t="shared" si="249"/>
        <v/>
      </c>
    </row>
    <row r="1597" spans="1:12" x14ac:dyDescent="0.3">
      <c r="A1597" s="21" t="str">
        <f t="shared" si="240"/>
        <v/>
      </c>
      <c r="B1597" s="21" t="str">
        <f t="shared" si="241"/>
        <v/>
      </c>
      <c r="C1597" s="35" t="str">
        <f t="shared" si="242"/>
        <v/>
      </c>
      <c r="D1597" s="21" t="str">
        <f>IF($A1597="","",IF(COUNTIF(KEVList,$A1597)&gt;0,"Y",IF(ISNUMBER(MATCH(UPPER(IFERROR(INDEX(ImpData,ROW()-1,MATCH(Map_KEV,ImpHdr,0))&amp;"","")),{"Y","YES","TRUE","1"},0)),"Y","N")))</f>
        <v/>
      </c>
      <c r="E1597" s="21" t="str">
        <f>IF($A1597="","",IF(ISNUMBER(MATCH(UPPER(IFERROR(INDEX(ImpData,ROW()-1,MATCH(Map_Expl,ImpHdr,0))&amp;"","")),{"Y","YES","TRUE","1"},0)),"Y","N"))</f>
        <v/>
      </c>
      <c r="F1597" s="21" t="str">
        <f t="shared" si="243"/>
        <v/>
      </c>
      <c r="G1597" s="21" t="str">
        <f t="shared" si="244"/>
        <v/>
      </c>
      <c r="H1597" s="21" t="str">
        <f t="shared" si="245"/>
        <v/>
      </c>
      <c r="I1597" s="25" t="str">
        <f t="shared" si="246"/>
        <v/>
      </c>
      <c r="J1597" s="25" t="str">
        <f t="shared" si="247"/>
        <v/>
      </c>
      <c r="K1597" s="21" t="str">
        <f t="shared" si="248"/>
        <v/>
      </c>
      <c r="L1597" s="36" t="str">
        <f t="shared" si="249"/>
        <v/>
      </c>
    </row>
    <row r="1598" spans="1:12" x14ac:dyDescent="0.3">
      <c r="A1598" s="21" t="str">
        <f t="shared" si="240"/>
        <v/>
      </c>
      <c r="B1598" s="21" t="str">
        <f t="shared" si="241"/>
        <v/>
      </c>
      <c r="C1598" s="35" t="str">
        <f t="shared" si="242"/>
        <v/>
      </c>
      <c r="D1598" s="21" t="str">
        <f>IF($A1598="","",IF(COUNTIF(KEVList,$A1598)&gt;0,"Y",IF(ISNUMBER(MATCH(UPPER(IFERROR(INDEX(ImpData,ROW()-1,MATCH(Map_KEV,ImpHdr,0))&amp;"","")),{"Y","YES","TRUE","1"},0)),"Y","N")))</f>
        <v/>
      </c>
      <c r="E1598" s="21" t="str">
        <f>IF($A1598="","",IF(ISNUMBER(MATCH(UPPER(IFERROR(INDEX(ImpData,ROW()-1,MATCH(Map_Expl,ImpHdr,0))&amp;"","")),{"Y","YES","TRUE","1"},0)),"Y","N"))</f>
        <v/>
      </c>
      <c r="F1598" s="21" t="str">
        <f t="shared" si="243"/>
        <v/>
      </c>
      <c r="G1598" s="21" t="str">
        <f t="shared" si="244"/>
        <v/>
      </c>
      <c r="H1598" s="21" t="str">
        <f t="shared" si="245"/>
        <v/>
      </c>
      <c r="I1598" s="25" t="str">
        <f t="shared" si="246"/>
        <v/>
      </c>
      <c r="J1598" s="25" t="str">
        <f t="shared" si="247"/>
        <v/>
      </c>
      <c r="K1598" s="21" t="str">
        <f t="shared" si="248"/>
        <v/>
      </c>
      <c r="L1598" s="36" t="str">
        <f t="shared" si="249"/>
        <v/>
      </c>
    </row>
    <row r="1599" spans="1:12" x14ac:dyDescent="0.3">
      <c r="A1599" s="21" t="str">
        <f t="shared" si="240"/>
        <v/>
      </c>
      <c r="B1599" s="21" t="str">
        <f t="shared" si="241"/>
        <v/>
      </c>
      <c r="C1599" s="35" t="str">
        <f t="shared" si="242"/>
        <v/>
      </c>
      <c r="D1599" s="21" t="str">
        <f>IF($A1599="","",IF(COUNTIF(KEVList,$A1599)&gt;0,"Y",IF(ISNUMBER(MATCH(UPPER(IFERROR(INDEX(ImpData,ROW()-1,MATCH(Map_KEV,ImpHdr,0))&amp;"","")),{"Y","YES","TRUE","1"},0)),"Y","N")))</f>
        <v/>
      </c>
      <c r="E1599" s="21" t="str">
        <f>IF($A1599="","",IF(ISNUMBER(MATCH(UPPER(IFERROR(INDEX(ImpData,ROW()-1,MATCH(Map_Expl,ImpHdr,0))&amp;"","")),{"Y","YES","TRUE","1"},0)),"Y","N"))</f>
        <v/>
      </c>
      <c r="F1599" s="21" t="str">
        <f t="shared" si="243"/>
        <v/>
      </c>
      <c r="G1599" s="21" t="str">
        <f t="shared" si="244"/>
        <v/>
      </c>
      <c r="H1599" s="21" t="str">
        <f t="shared" si="245"/>
        <v/>
      </c>
      <c r="I1599" s="25" t="str">
        <f t="shared" si="246"/>
        <v/>
      </c>
      <c r="J1599" s="25" t="str">
        <f t="shared" si="247"/>
        <v/>
      </c>
      <c r="K1599" s="21" t="str">
        <f t="shared" si="248"/>
        <v/>
      </c>
      <c r="L1599" s="36" t="str">
        <f t="shared" si="249"/>
        <v/>
      </c>
    </row>
    <row r="1600" spans="1:12" x14ac:dyDescent="0.3">
      <c r="A1600" s="21" t="str">
        <f t="shared" si="240"/>
        <v/>
      </c>
      <c r="B1600" s="21" t="str">
        <f t="shared" si="241"/>
        <v/>
      </c>
      <c r="C1600" s="35" t="str">
        <f t="shared" si="242"/>
        <v/>
      </c>
      <c r="D1600" s="21" t="str">
        <f>IF($A1600="","",IF(COUNTIF(KEVList,$A1600)&gt;0,"Y",IF(ISNUMBER(MATCH(UPPER(IFERROR(INDEX(ImpData,ROW()-1,MATCH(Map_KEV,ImpHdr,0))&amp;"","")),{"Y","YES","TRUE","1"},0)),"Y","N")))</f>
        <v/>
      </c>
      <c r="E1600" s="21" t="str">
        <f>IF($A1600="","",IF(ISNUMBER(MATCH(UPPER(IFERROR(INDEX(ImpData,ROW()-1,MATCH(Map_Expl,ImpHdr,0))&amp;"","")),{"Y","YES","TRUE","1"},0)),"Y","N"))</f>
        <v/>
      </c>
      <c r="F1600" s="21" t="str">
        <f t="shared" si="243"/>
        <v/>
      </c>
      <c r="G1600" s="21" t="str">
        <f t="shared" si="244"/>
        <v/>
      </c>
      <c r="H1600" s="21" t="str">
        <f t="shared" si="245"/>
        <v/>
      </c>
      <c r="I1600" s="25" t="str">
        <f t="shared" si="246"/>
        <v/>
      </c>
      <c r="J1600" s="25" t="str">
        <f t="shared" si="247"/>
        <v/>
      </c>
      <c r="K1600" s="21" t="str">
        <f t="shared" si="248"/>
        <v/>
      </c>
      <c r="L1600" s="36" t="str">
        <f t="shared" si="249"/>
        <v/>
      </c>
    </row>
    <row r="1601" spans="1:12" x14ac:dyDescent="0.3">
      <c r="A1601" s="21" t="str">
        <f t="shared" si="240"/>
        <v/>
      </c>
      <c r="B1601" s="21" t="str">
        <f t="shared" si="241"/>
        <v/>
      </c>
      <c r="C1601" s="35" t="str">
        <f t="shared" si="242"/>
        <v/>
      </c>
      <c r="D1601" s="21" t="str">
        <f>IF($A1601="","",IF(COUNTIF(KEVList,$A1601)&gt;0,"Y",IF(ISNUMBER(MATCH(UPPER(IFERROR(INDEX(ImpData,ROW()-1,MATCH(Map_KEV,ImpHdr,0))&amp;"","")),{"Y","YES","TRUE","1"},0)),"Y","N")))</f>
        <v/>
      </c>
      <c r="E1601" s="21" t="str">
        <f>IF($A1601="","",IF(ISNUMBER(MATCH(UPPER(IFERROR(INDEX(ImpData,ROW()-1,MATCH(Map_Expl,ImpHdr,0))&amp;"","")),{"Y","YES","TRUE","1"},0)),"Y","N"))</f>
        <v/>
      </c>
      <c r="F1601" s="21" t="str">
        <f t="shared" si="243"/>
        <v/>
      </c>
      <c r="G1601" s="21" t="str">
        <f t="shared" si="244"/>
        <v/>
      </c>
      <c r="H1601" s="21" t="str">
        <f t="shared" si="245"/>
        <v/>
      </c>
      <c r="I1601" s="25" t="str">
        <f t="shared" si="246"/>
        <v/>
      </c>
      <c r="J1601" s="25" t="str">
        <f t="shared" si="247"/>
        <v/>
      </c>
      <c r="K1601" s="21" t="str">
        <f t="shared" si="248"/>
        <v/>
      </c>
      <c r="L1601" s="36" t="str">
        <f t="shared" si="249"/>
        <v/>
      </c>
    </row>
    <row r="1602" spans="1:12" x14ac:dyDescent="0.3">
      <c r="A1602" s="21" t="str">
        <f t="shared" ref="A1602:A1665" si="250">IFERROR(IF(INDEX(ImpData,ROW()-1,MATCH(Map_CVE,ImpHdr,0))="","",INDEX(ImpData,ROW()-1,MATCH(Map_CVE,ImpHdr,0))),"")</f>
        <v/>
      </c>
      <c r="B1602" s="21" t="str">
        <f t="shared" ref="B1602:B1665" si="251">IF($A1602="","",IFERROR(VALUE(INDEX(ImpData,ROW()-1,MATCH(Map_CVSS,ImpHdr,0))),""))</f>
        <v/>
      </c>
      <c r="C1602" s="35" t="str">
        <f t="shared" ref="C1602:C1665" si="252">IF($A1602="","",IFERROR(VALUE(INDEX(ImpData,ROW()-1,MATCH(Map_EPSS,ImpHdr,0))),IFERROR(VLOOKUP($A1602,EPSSList,2,FALSE),"")))</f>
        <v/>
      </c>
      <c r="D1602" s="21" t="str">
        <f>IF($A1602="","",IF(COUNTIF(KEVList,$A1602)&gt;0,"Y",IF(ISNUMBER(MATCH(UPPER(IFERROR(INDEX(ImpData,ROW()-1,MATCH(Map_KEV,ImpHdr,0))&amp;"","")),{"Y","YES","TRUE","1"},0)),"Y","N")))</f>
        <v/>
      </c>
      <c r="E1602" s="21" t="str">
        <f>IF($A1602="","",IF(ISNUMBER(MATCH(UPPER(IFERROR(INDEX(ImpData,ROW()-1,MATCH(Map_Expl,ImpHdr,0))&amp;"","")),{"Y","YES","TRUE","1"},0)),"Y","N"))</f>
        <v/>
      </c>
      <c r="F1602" s="21" t="str">
        <f t="shared" ref="F1602:F1665" si="253">IF($A1602="","",IFERROR(VLOOKUP($K1602,AssetList,2,FALSE),""))</f>
        <v/>
      </c>
      <c r="G1602" s="21" t="str">
        <f t="shared" ref="G1602:G1665" si="254">IF($A1602="","",IFERROR(VLOOKUP($K1602,AssetList,3,FALSE),""))</f>
        <v/>
      </c>
      <c r="H1602" s="21" t="str">
        <f t="shared" ref="H1602:H1665" si="255">IF($A1602="","","N")</f>
        <v/>
      </c>
      <c r="I1602" s="25" t="str">
        <f t="shared" ref="I1602:I1665" si="256">IF($A1602="","",IFERROR(IF(INDEX(ImpData,ROW()-1,MATCH(Map_First,ImpHdr,0))="","",INDEX(ImpData,ROW()-1,MATCH(Map_First,ImpHdr,0))+0),""))</f>
        <v/>
      </c>
      <c r="J1602" s="25" t="str">
        <f t="shared" ref="J1602:J1665" si="257">IF($A1602="","",IFERROR(IF(INDEX(ImpData,ROW()-1,MATCH(Map_Fixed,ImpHdr,0))="","",INDEX(ImpData,ROW()-1,MATCH(Map_Fixed,ImpHdr,0))+0),""))</f>
        <v/>
      </c>
      <c r="K1602" s="21" t="str">
        <f t="shared" ref="K1602:K1665" si="258">IF($A1602="","",IFERROR(INDEX(ImpData,ROW()-1,MATCH(Map_Host,ImpHdr,0)),""))</f>
        <v/>
      </c>
      <c r="L1602" s="36" t="str">
        <f t="shared" ref="L1602:L1665" si="259">IF($A1602="","",IF($K1602="","No asset column mapped",IF(OR($F1602="",$G1602=""),"Add to Assets tab: "&amp;$K1602,IF($B1602="","CVSS missing",""))))</f>
        <v/>
      </c>
    </row>
    <row r="1603" spans="1:12" x14ac:dyDescent="0.3">
      <c r="A1603" s="21" t="str">
        <f t="shared" si="250"/>
        <v/>
      </c>
      <c r="B1603" s="21" t="str">
        <f t="shared" si="251"/>
        <v/>
      </c>
      <c r="C1603" s="35" t="str">
        <f t="shared" si="252"/>
        <v/>
      </c>
      <c r="D1603" s="21" t="str">
        <f>IF($A1603="","",IF(COUNTIF(KEVList,$A1603)&gt;0,"Y",IF(ISNUMBER(MATCH(UPPER(IFERROR(INDEX(ImpData,ROW()-1,MATCH(Map_KEV,ImpHdr,0))&amp;"","")),{"Y","YES","TRUE","1"},0)),"Y","N")))</f>
        <v/>
      </c>
      <c r="E1603" s="21" t="str">
        <f>IF($A1603="","",IF(ISNUMBER(MATCH(UPPER(IFERROR(INDEX(ImpData,ROW()-1,MATCH(Map_Expl,ImpHdr,0))&amp;"","")),{"Y","YES","TRUE","1"},0)),"Y","N"))</f>
        <v/>
      </c>
      <c r="F1603" s="21" t="str">
        <f t="shared" si="253"/>
        <v/>
      </c>
      <c r="G1603" s="21" t="str">
        <f t="shared" si="254"/>
        <v/>
      </c>
      <c r="H1603" s="21" t="str">
        <f t="shared" si="255"/>
        <v/>
      </c>
      <c r="I1603" s="25" t="str">
        <f t="shared" si="256"/>
        <v/>
      </c>
      <c r="J1603" s="25" t="str">
        <f t="shared" si="257"/>
        <v/>
      </c>
      <c r="K1603" s="21" t="str">
        <f t="shared" si="258"/>
        <v/>
      </c>
      <c r="L1603" s="36" t="str">
        <f t="shared" si="259"/>
        <v/>
      </c>
    </row>
    <row r="1604" spans="1:12" x14ac:dyDescent="0.3">
      <c r="A1604" s="21" t="str">
        <f t="shared" si="250"/>
        <v/>
      </c>
      <c r="B1604" s="21" t="str">
        <f t="shared" si="251"/>
        <v/>
      </c>
      <c r="C1604" s="35" t="str">
        <f t="shared" si="252"/>
        <v/>
      </c>
      <c r="D1604" s="21" t="str">
        <f>IF($A1604="","",IF(COUNTIF(KEVList,$A1604)&gt;0,"Y",IF(ISNUMBER(MATCH(UPPER(IFERROR(INDEX(ImpData,ROW()-1,MATCH(Map_KEV,ImpHdr,0))&amp;"","")),{"Y","YES","TRUE","1"},0)),"Y","N")))</f>
        <v/>
      </c>
      <c r="E1604" s="21" t="str">
        <f>IF($A1604="","",IF(ISNUMBER(MATCH(UPPER(IFERROR(INDEX(ImpData,ROW()-1,MATCH(Map_Expl,ImpHdr,0))&amp;"","")),{"Y","YES","TRUE","1"},0)),"Y","N"))</f>
        <v/>
      </c>
      <c r="F1604" s="21" t="str">
        <f t="shared" si="253"/>
        <v/>
      </c>
      <c r="G1604" s="21" t="str">
        <f t="shared" si="254"/>
        <v/>
      </c>
      <c r="H1604" s="21" t="str">
        <f t="shared" si="255"/>
        <v/>
      </c>
      <c r="I1604" s="25" t="str">
        <f t="shared" si="256"/>
        <v/>
      </c>
      <c r="J1604" s="25" t="str">
        <f t="shared" si="257"/>
        <v/>
      </c>
      <c r="K1604" s="21" t="str">
        <f t="shared" si="258"/>
        <v/>
      </c>
      <c r="L1604" s="36" t="str">
        <f t="shared" si="259"/>
        <v/>
      </c>
    </row>
    <row r="1605" spans="1:12" x14ac:dyDescent="0.3">
      <c r="A1605" s="21" t="str">
        <f t="shared" si="250"/>
        <v/>
      </c>
      <c r="B1605" s="21" t="str">
        <f t="shared" si="251"/>
        <v/>
      </c>
      <c r="C1605" s="35" t="str">
        <f t="shared" si="252"/>
        <v/>
      </c>
      <c r="D1605" s="21" t="str">
        <f>IF($A1605="","",IF(COUNTIF(KEVList,$A1605)&gt;0,"Y",IF(ISNUMBER(MATCH(UPPER(IFERROR(INDEX(ImpData,ROW()-1,MATCH(Map_KEV,ImpHdr,0))&amp;"","")),{"Y","YES","TRUE","1"},0)),"Y","N")))</f>
        <v/>
      </c>
      <c r="E1605" s="21" t="str">
        <f>IF($A1605="","",IF(ISNUMBER(MATCH(UPPER(IFERROR(INDEX(ImpData,ROW()-1,MATCH(Map_Expl,ImpHdr,0))&amp;"","")),{"Y","YES","TRUE","1"},0)),"Y","N"))</f>
        <v/>
      </c>
      <c r="F1605" s="21" t="str">
        <f t="shared" si="253"/>
        <v/>
      </c>
      <c r="G1605" s="21" t="str">
        <f t="shared" si="254"/>
        <v/>
      </c>
      <c r="H1605" s="21" t="str">
        <f t="shared" si="255"/>
        <v/>
      </c>
      <c r="I1605" s="25" t="str">
        <f t="shared" si="256"/>
        <v/>
      </c>
      <c r="J1605" s="25" t="str">
        <f t="shared" si="257"/>
        <v/>
      </c>
      <c r="K1605" s="21" t="str">
        <f t="shared" si="258"/>
        <v/>
      </c>
      <c r="L1605" s="36" t="str">
        <f t="shared" si="259"/>
        <v/>
      </c>
    </row>
    <row r="1606" spans="1:12" x14ac:dyDescent="0.3">
      <c r="A1606" s="21" t="str">
        <f t="shared" si="250"/>
        <v/>
      </c>
      <c r="B1606" s="21" t="str">
        <f t="shared" si="251"/>
        <v/>
      </c>
      <c r="C1606" s="35" t="str">
        <f t="shared" si="252"/>
        <v/>
      </c>
      <c r="D1606" s="21" t="str">
        <f>IF($A1606="","",IF(COUNTIF(KEVList,$A1606)&gt;0,"Y",IF(ISNUMBER(MATCH(UPPER(IFERROR(INDEX(ImpData,ROW()-1,MATCH(Map_KEV,ImpHdr,0))&amp;"","")),{"Y","YES","TRUE","1"},0)),"Y","N")))</f>
        <v/>
      </c>
      <c r="E1606" s="21" t="str">
        <f>IF($A1606="","",IF(ISNUMBER(MATCH(UPPER(IFERROR(INDEX(ImpData,ROW()-1,MATCH(Map_Expl,ImpHdr,0))&amp;"","")),{"Y","YES","TRUE","1"},0)),"Y","N"))</f>
        <v/>
      </c>
      <c r="F1606" s="21" t="str">
        <f t="shared" si="253"/>
        <v/>
      </c>
      <c r="G1606" s="21" t="str">
        <f t="shared" si="254"/>
        <v/>
      </c>
      <c r="H1606" s="21" t="str">
        <f t="shared" si="255"/>
        <v/>
      </c>
      <c r="I1606" s="25" t="str">
        <f t="shared" si="256"/>
        <v/>
      </c>
      <c r="J1606" s="25" t="str">
        <f t="shared" si="257"/>
        <v/>
      </c>
      <c r="K1606" s="21" t="str">
        <f t="shared" si="258"/>
        <v/>
      </c>
      <c r="L1606" s="36" t="str">
        <f t="shared" si="259"/>
        <v/>
      </c>
    </row>
    <row r="1607" spans="1:12" x14ac:dyDescent="0.3">
      <c r="A1607" s="21" t="str">
        <f t="shared" si="250"/>
        <v/>
      </c>
      <c r="B1607" s="21" t="str">
        <f t="shared" si="251"/>
        <v/>
      </c>
      <c r="C1607" s="35" t="str">
        <f t="shared" si="252"/>
        <v/>
      </c>
      <c r="D1607" s="21" t="str">
        <f>IF($A1607="","",IF(COUNTIF(KEVList,$A1607)&gt;0,"Y",IF(ISNUMBER(MATCH(UPPER(IFERROR(INDEX(ImpData,ROW()-1,MATCH(Map_KEV,ImpHdr,0))&amp;"","")),{"Y","YES","TRUE","1"},0)),"Y","N")))</f>
        <v/>
      </c>
      <c r="E1607" s="21" t="str">
        <f>IF($A1607="","",IF(ISNUMBER(MATCH(UPPER(IFERROR(INDEX(ImpData,ROW()-1,MATCH(Map_Expl,ImpHdr,0))&amp;"","")),{"Y","YES","TRUE","1"},0)),"Y","N"))</f>
        <v/>
      </c>
      <c r="F1607" s="21" t="str">
        <f t="shared" si="253"/>
        <v/>
      </c>
      <c r="G1607" s="21" t="str">
        <f t="shared" si="254"/>
        <v/>
      </c>
      <c r="H1607" s="21" t="str">
        <f t="shared" si="255"/>
        <v/>
      </c>
      <c r="I1607" s="25" t="str">
        <f t="shared" si="256"/>
        <v/>
      </c>
      <c r="J1607" s="25" t="str">
        <f t="shared" si="257"/>
        <v/>
      </c>
      <c r="K1607" s="21" t="str">
        <f t="shared" si="258"/>
        <v/>
      </c>
      <c r="L1607" s="36" t="str">
        <f t="shared" si="259"/>
        <v/>
      </c>
    </row>
    <row r="1608" spans="1:12" x14ac:dyDescent="0.3">
      <c r="A1608" s="21" t="str">
        <f t="shared" si="250"/>
        <v/>
      </c>
      <c r="B1608" s="21" t="str">
        <f t="shared" si="251"/>
        <v/>
      </c>
      <c r="C1608" s="35" t="str">
        <f t="shared" si="252"/>
        <v/>
      </c>
      <c r="D1608" s="21" t="str">
        <f>IF($A1608="","",IF(COUNTIF(KEVList,$A1608)&gt;0,"Y",IF(ISNUMBER(MATCH(UPPER(IFERROR(INDEX(ImpData,ROW()-1,MATCH(Map_KEV,ImpHdr,0))&amp;"","")),{"Y","YES","TRUE","1"},0)),"Y","N")))</f>
        <v/>
      </c>
      <c r="E1608" s="21" t="str">
        <f>IF($A1608="","",IF(ISNUMBER(MATCH(UPPER(IFERROR(INDEX(ImpData,ROW()-1,MATCH(Map_Expl,ImpHdr,0))&amp;"","")),{"Y","YES","TRUE","1"},0)),"Y","N"))</f>
        <v/>
      </c>
      <c r="F1608" s="21" t="str">
        <f t="shared" si="253"/>
        <v/>
      </c>
      <c r="G1608" s="21" t="str">
        <f t="shared" si="254"/>
        <v/>
      </c>
      <c r="H1608" s="21" t="str">
        <f t="shared" si="255"/>
        <v/>
      </c>
      <c r="I1608" s="25" t="str">
        <f t="shared" si="256"/>
        <v/>
      </c>
      <c r="J1608" s="25" t="str">
        <f t="shared" si="257"/>
        <v/>
      </c>
      <c r="K1608" s="21" t="str">
        <f t="shared" si="258"/>
        <v/>
      </c>
      <c r="L1608" s="36" t="str">
        <f t="shared" si="259"/>
        <v/>
      </c>
    </row>
    <row r="1609" spans="1:12" x14ac:dyDescent="0.3">
      <c r="A1609" s="21" t="str">
        <f t="shared" si="250"/>
        <v/>
      </c>
      <c r="B1609" s="21" t="str">
        <f t="shared" si="251"/>
        <v/>
      </c>
      <c r="C1609" s="35" t="str">
        <f t="shared" si="252"/>
        <v/>
      </c>
      <c r="D1609" s="21" t="str">
        <f>IF($A1609="","",IF(COUNTIF(KEVList,$A1609)&gt;0,"Y",IF(ISNUMBER(MATCH(UPPER(IFERROR(INDEX(ImpData,ROW()-1,MATCH(Map_KEV,ImpHdr,0))&amp;"","")),{"Y","YES","TRUE","1"},0)),"Y","N")))</f>
        <v/>
      </c>
      <c r="E1609" s="21" t="str">
        <f>IF($A1609="","",IF(ISNUMBER(MATCH(UPPER(IFERROR(INDEX(ImpData,ROW()-1,MATCH(Map_Expl,ImpHdr,0))&amp;"","")),{"Y","YES","TRUE","1"},0)),"Y","N"))</f>
        <v/>
      </c>
      <c r="F1609" s="21" t="str">
        <f t="shared" si="253"/>
        <v/>
      </c>
      <c r="G1609" s="21" t="str">
        <f t="shared" si="254"/>
        <v/>
      </c>
      <c r="H1609" s="21" t="str">
        <f t="shared" si="255"/>
        <v/>
      </c>
      <c r="I1609" s="25" t="str">
        <f t="shared" si="256"/>
        <v/>
      </c>
      <c r="J1609" s="25" t="str">
        <f t="shared" si="257"/>
        <v/>
      </c>
      <c r="K1609" s="21" t="str">
        <f t="shared" si="258"/>
        <v/>
      </c>
      <c r="L1609" s="36" t="str">
        <f t="shared" si="259"/>
        <v/>
      </c>
    </row>
    <row r="1610" spans="1:12" x14ac:dyDescent="0.3">
      <c r="A1610" s="21" t="str">
        <f t="shared" si="250"/>
        <v/>
      </c>
      <c r="B1610" s="21" t="str">
        <f t="shared" si="251"/>
        <v/>
      </c>
      <c r="C1610" s="35" t="str">
        <f t="shared" si="252"/>
        <v/>
      </c>
      <c r="D1610" s="21" t="str">
        <f>IF($A1610="","",IF(COUNTIF(KEVList,$A1610)&gt;0,"Y",IF(ISNUMBER(MATCH(UPPER(IFERROR(INDEX(ImpData,ROW()-1,MATCH(Map_KEV,ImpHdr,0))&amp;"","")),{"Y","YES","TRUE","1"},0)),"Y","N")))</f>
        <v/>
      </c>
      <c r="E1610" s="21" t="str">
        <f>IF($A1610="","",IF(ISNUMBER(MATCH(UPPER(IFERROR(INDEX(ImpData,ROW()-1,MATCH(Map_Expl,ImpHdr,0))&amp;"","")),{"Y","YES","TRUE","1"},0)),"Y","N"))</f>
        <v/>
      </c>
      <c r="F1610" s="21" t="str">
        <f t="shared" si="253"/>
        <v/>
      </c>
      <c r="G1610" s="21" t="str">
        <f t="shared" si="254"/>
        <v/>
      </c>
      <c r="H1610" s="21" t="str">
        <f t="shared" si="255"/>
        <v/>
      </c>
      <c r="I1610" s="25" t="str">
        <f t="shared" si="256"/>
        <v/>
      </c>
      <c r="J1610" s="25" t="str">
        <f t="shared" si="257"/>
        <v/>
      </c>
      <c r="K1610" s="21" t="str">
        <f t="shared" si="258"/>
        <v/>
      </c>
      <c r="L1610" s="36" t="str">
        <f t="shared" si="259"/>
        <v/>
      </c>
    </row>
    <row r="1611" spans="1:12" x14ac:dyDescent="0.3">
      <c r="A1611" s="21" t="str">
        <f t="shared" si="250"/>
        <v/>
      </c>
      <c r="B1611" s="21" t="str">
        <f t="shared" si="251"/>
        <v/>
      </c>
      <c r="C1611" s="35" t="str">
        <f t="shared" si="252"/>
        <v/>
      </c>
      <c r="D1611" s="21" t="str">
        <f>IF($A1611="","",IF(COUNTIF(KEVList,$A1611)&gt;0,"Y",IF(ISNUMBER(MATCH(UPPER(IFERROR(INDEX(ImpData,ROW()-1,MATCH(Map_KEV,ImpHdr,0))&amp;"","")),{"Y","YES","TRUE","1"},0)),"Y","N")))</f>
        <v/>
      </c>
      <c r="E1611" s="21" t="str">
        <f>IF($A1611="","",IF(ISNUMBER(MATCH(UPPER(IFERROR(INDEX(ImpData,ROW()-1,MATCH(Map_Expl,ImpHdr,0))&amp;"","")),{"Y","YES","TRUE","1"},0)),"Y","N"))</f>
        <v/>
      </c>
      <c r="F1611" s="21" t="str">
        <f t="shared" si="253"/>
        <v/>
      </c>
      <c r="G1611" s="21" t="str">
        <f t="shared" si="254"/>
        <v/>
      </c>
      <c r="H1611" s="21" t="str">
        <f t="shared" si="255"/>
        <v/>
      </c>
      <c r="I1611" s="25" t="str">
        <f t="shared" si="256"/>
        <v/>
      </c>
      <c r="J1611" s="25" t="str">
        <f t="shared" si="257"/>
        <v/>
      </c>
      <c r="K1611" s="21" t="str">
        <f t="shared" si="258"/>
        <v/>
      </c>
      <c r="L1611" s="36" t="str">
        <f t="shared" si="259"/>
        <v/>
      </c>
    </row>
    <row r="1612" spans="1:12" x14ac:dyDescent="0.3">
      <c r="A1612" s="21" t="str">
        <f t="shared" si="250"/>
        <v/>
      </c>
      <c r="B1612" s="21" t="str">
        <f t="shared" si="251"/>
        <v/>
      </c>
      <c r="C1612" s="35" t="str">
        <f t="shared" si="252"/>
        <v/>
      </c>
      <c r="D1612" s="21" t="str">
        <f>IF($A1612="","",IF(COUNTIF(KEVList,$A1612)&gt;0,"Y",IF(ISNUMBER(MATCH(UPPER(IFERROR(INDEX(ImpData,ROW()-1,MATCH(Map_KEV,ImpHdr,0))&amp;"","")),{"Y","YES","TRUE","1"},0)),"Y","N")))</f>
        <v/>
      </c>
      <c r="E1612" s="21" t="str">
        <f>IF($A1612="","",IF(ISNUMBER(MATCH(UPPER(IFERROR(INDEX(ImpData,ROW()-1,MATCH(Map_Expl,ImpHdr,0))&amp;"","")),{"Y","YES","TRUE","1"},0)),"Y","N"))</f>
        <v/>
      </c>
      <c r="F1612" s="21" t="str">
        <f t="shared" si="253"/>
        <v/>
      </c>
      <c r="G1612" s="21" t="str">
        <f t="shared" si="254"/>
        <v/>
      </c>
      <c r="H1612" s="21" t="str">
        <f t="shared" si="255"/>
        <v/>
      </c>
      <c r="I1612" s="25" t="str">
        <f t="shared" si="256"/>
        <v/>
      </c>
      <c r="J1612" s="25" t="str">
        <f t="shared" si="257"/>
        <v/>
      </c>
      <c r="K1612" s="21" t="str">
        <f t="shared" si="258"/>
        <v/>
      </c>
      <c r="L1612" s="36" t="str">
        <f t="shared" si="259"/>
        <v/>
      </c>
    </row>
    <row r="1613" spans="1:12" x14ac:dyDescent="0.3">
      <c r="A1613" s="21" t="str">
        <f t="shared" si="250"/>
        <v/>
      </c>
      <c r="B1613" s="21" t="str">
        <f t="shared" si="251"/>
        <v/>
      </c>
      <c r="C1613" s="35" t="str">
        <f t="shared" si="252"/>
        <v/>
      </c>
      <c r="D1613" s="21" t="str">
        <f>IF($A1613="","",IF(COUNTIF(KEVList,$A1613)&gt;0,"Y",IF(ISNUMBER(MATCH(UPPER(IFERROR(INDEX(ImpData,ROW()-1,MATCH(Map_KEV,ImpHdr,0))&amp;"","")),{"Y","YES","TRUE","1"},0)),"Y","N")))</f>
        <v/>
      </c>
      <c r="E1613" s="21" t="str">
        <f>IF($A1613="","",IF(ISNUMBER(MATCH(UPPER(IFERROR(INDEX(ImpData,ROW()-1,MATCH(Map_Expl,ImpHdr,0))&amp;"","")),{"Y","YES","TRUE","1"},0)),"Y","N"))</f>
        <v/>
      </c>
      <c r="F1613" s="21" t="str">
        <f t="shared" si="253"/>
        <v/>
      </c>
      <c r="G1613" s="21" t="str">
        <f t="shared" si="254"/>
        <v/>
      </c>
      <c r="H1613" s="21" t="str">
        <f t="shared" si="255"/>
        <v/>
      </c>
      <c r="I1613" s="25" t="str">
        <f t="shared" si="256"/>
        <v/>
      </c>
      <c r="J1613" s="25" t="str">
        <f t="shared" si="257"/>
        <v/>
      </c>
      <c r="K1613" s="21" t="str">
        <f t="shared" si="258"/>
        <v/>
      </c>
      <c r="L1613" s="36" t="str">
        <f t="shared" si="259"/>
        <v/>
      </c>
    </row>
    <row r="1614" spans="1:12" x14ac:dyDescent="0.3">
      <c r="A1614" s="21" t="str">
        <f t="shared" si="250"/>
        <v/>
      </c>
      <c r="B1614" s="21" t="str">
        <f t="shared" si="251"/>
        <v/>
      </c>
      <c r="C1614" s="35" t="str">
        <f t="shared" si="252"/>
        <v/>
      </c>
      <c r="D1614" s="21" t="str">
        <f>IF($A1614="","",IF(COUNTIF(KEVList,$A1614)&gt;0,"Y",IF(ISNUMBER(MATCH(UPPER(IFERROR(INDEX(ImpData,ROW()-1,MATCH(Map_KEV,ImpHdr,0))&amp;"","")),{"Y","YES","TRUE","1"},0)),"Y","N")))</f>
        <v/>
      </c>
      <c r="E1614" s="21" t="str">
        <f>IF($A1614="","",IF(ISNUMBER(MATCH(UPPER(IFERROR(INDEX(ImpData,ROW()-1,MATCH(Map_Expl,ImpHdr,0))&amp;"","")),{"Y","YES","TRUE","1"},0)),"Y","N"))</f>
        <v/>
      </c>
      <c r="F1614" s="21" t="str">
        <f t="shared" si="253"/>
        <v/>
      </c>
      <c r="G1614" s="21" t="str">
        <f t="shared" si="254"/>
        <v/>
      </c>
      <c r="H1614" s="21" t="str">
        <f t="shared" si="255"/>
        <v/>
      </c>
      <c r="I1614" s="25" t="str">
        <f t="shared" si="256"/>
        <v/>
      </c>
      <c r="J1614" s="25" t="str">
        <f t="shared" si="257"/>
        <v/>
      </c>
      <c r="K1614" s="21" t="str">
        <f t="shared" si="258"/>
        <v/>
      </c>
      <c r="L1614" s="36" t="str">
        <f t="shared" si="259"/>
        <v/>
      </c>
    </row>
    <row r="1615" spans="1:12" x14ac:dyDescent="0.3">
      <c r="A1615" s="21" t="str">
        <f t="shared" si="250"/>
        <v/>
      </c>
      <c r="B1615" s="21" t="str">
        <f t="shared" si="251"/>
        <v/>
      </c>
      <c r="C1615" s="35" t="str">
        <f t="shared" si="252"/>
        <v/>
      </c>
      <c r="D1615" s="21" t="str">
        <f>IF($A1615="","",IF(COUNTIF(KEVList,$A1615)&gt;0,"Y",IF(ISNUMBER(MATCH(UPPER(IFERROR(INDEX(ImpData,ROW()-1,MATCH(Map_KEV,ImpHdr,0))&amp;"","")),{"Y","YES","TRUE","1"},0)),"Y","N")))</f>
        <v/>
      </c>
      <c r="E1615" s="21" t="str">
        <f>IF($A1615="","",IF(ISNUMBER(MATCH(UPPER(IFERROR(INDEX(ImpData,ROW()-1,MATCH(Map_Expl,ImpHdr,0))&amp;"","")),{"Y","YES","TRUE","1"},0)),"Y","N"))</f>
        <v/>
      </c>
      <c r="F1615" s="21" t="str">
        <f t="shared" si="253"/>
        <v/>
      </c>
      <c r="G1615" s="21" t="str">
        <f t="shared" si="254"/>
        <v/>
      </c>
      <c r="H1615" s="21" t="str">
        <f t="shared" si="255"/>
        <v/>
      </c>
      <c r="I1615" s="25" t="str">
        <f t="shared" si="256"/>
        <v/>
      </c>
      <c r="J1615" s="25" t="str">
        <f t="shared" si="257"/>
        <v/>
      </c>
      <c r="K1615" s="21" t="str">
        <f t="shared" si="258"/>
        <v/>
      </c>
      <c r="L1615" s="36" t="str">
        <f t="shared" si="259"/>
        <v/>
      </c>
    </row>
    <row r="1616" spans="1:12" x14ac:dyDescent="0.3">
      <c r="A1616" s="21" t="str">
        <f t="shared" si="250"/>
        <v/>
      </c>
      <c r="B1616" s="21" t="str">
        <f t="shared" si="251"/>
        <v/>
      </c>
      <c r="C1616" s="35" t="str">
        <f t="shared" si="252"/>
        <v/>
      </c>
      <c r="D1616" s="21" t="str">
        <f>IF($A1616="","",IF(COUNTIF(KEVList,$A1616)&gt;0,"Y",IF(ISNUMBER(MATCH(UPPER(IFERROR(INDEX(ImpData,ROW()-1,MATCH(Map_KEV,ImpHdr,0))&amp;"","")),{"Y","YES","TRUE","1"},0)),"Y","N")))</f>
        <v/>
      </c>
      <c r="E1616" s="21" t="str">
        <f>IF($A1616="","",IF(ISNUMBER(MATCH(UPPER(IFERROR(INDEX(ImpData,ROW()-1,MATCH(Map_Expl,ImpHdr,0))&amp;"","")),{"Y","YES","TRUE","1"},0)),"Y","N"))</f>
        <v/>
      </c>
      <c r="F1616" s="21" t="str">
        <f t="shared" si="253"/>
        <v/>
      </c>
      <c r="G1616" s="21" t="str">
        <f t="shared" si="254"/>
        <v/>
      </c>
      <c r="H1616" s="21" t="str">
        <f t="shared" si="255"/>
        <v/>
      </c>
      <c r="I1616" s="25" t="str">
        <f t="shared" si="256"/>
        <v/>
      </c>
      <c r="J1616" s="25" t="str">
        <f t="shared" si="257"/>
        <v/>
      </c>
      <c r="K1616" s="21" t="str">
        <f t="shared" si="258"/>
        <v/>
      </c>
      <c r="L1616" s="36" t="str">
        <f t="shared" si="259"/>
        <v/>
      </c>
    </row>
    <row r="1617" spans="1:12" x14ac:dyDescent="0.3">
      <c r="A1617" s="21" t="str">
        <f t="shared" si="250"/>
        <v/>
      </c>
      <c r="B1617" s="21" t="str">
        <f t="shared" si="251"/>
        <v/>
      </c>
      <c r="C1617" s="35" t="str">
        <f t="shared" si="252"/>
        <v/>
      </c>
      <c r="D1617" s="21" t="str">
        <f>IF($A1617="","",IF(COUNTIF(KEVList,$A1617)&gt;0,"Y",IF(ISNUMBER(MATCH(UPPER(IFERROR(INDEX(ImpData,ROW()-1,MATCH(Map_KEV,ImpHdr,0))&amp;"","")),{"Y","YES","TRUE","1"},0)),"Y","N")))</f>
        <v/>
      </c>
      <c r="E1617" s="21" t="str">
        <f>IF($A1617="","",IF(ISNUMBER(MATCH(UPPER(IFERROR(INDEX(ImpData,ROW()-1,MATCH(Map_Expl,ImpHdr,0))&amp;"","")),{"Y","YES","TRUE","1"},0)),"Y","N"))</f>
        <v/>
      </c>
      <c r="F1617" s="21" t="str">
        <f t="shared" si="253"/>
        <v/>
      </c>
      <c r="G1617" s="21" t="str">
        <f t="shared" si="254"/>
        <v/>
      </c>
      <c r="H1617" s="21" t="str">
        <f t="shared" si="255"/>
        <v/>
      </c>
      <c r="I1617" s="25" t="str">
        <f t="shared" si="256"/>
        <v/>
      </c>
      <c r="J1617" s="25" t="str">
        <f t="shared" si="257"/>
        <v/>
      </c>
      <c r="K1617" s="21" t="str">
        <f t="shared" si="258"/>
        <v/>
      </c>
      <c r="L1617" s="36" t="str">
        <f t="shared" si="259"/>
        <v/>
      </c>
    </row>
    <row r="1618" spans="1:12" x14ac:dyDescent="0.3">
      <c r="A1618" s="21" t="str">
        <f t="shared" si="250"/>
        <v/>
      </c>
      <c r="B1618" s="21" t="str">
        <f t="shared" si="251"/>
        <v/>
      </c>
      <c r="C1618" s="35" t="str">
        <f t="shared" si="252"/>
        <v/>
      </c>
      <c r="D1618" s="21" t="str">
        <f>IF($A1618="","",IF(COUNTIF(KEVList,$A1618)&gt;0,"Y",IF(ISNUMBER(MATCH(UPPER(IFERROR(INDEX(ImpData,ROW()-1,MATCH(Map_KEV,ImpHdr,0))&amp;"","")),{"Y","YES","TRUE","1"},0)),"Y","N")))</f>
        <v/>
      </c>
      <c r="E1618" s="21" t="str">
        <f>IF($A1618="","",IF(ISNUMBER(MATCH(UPPER(IFERROR(INDEX(ImpData,ROW()-1,MATCH(Map_Expl,ImpHdr,0))&amp;"","")),{"Y","YES","TRUE","1"},0)),"Y","N"))</f>
        <v/>
      </c>
      <c r="F1618" s="21" t="str">
        <f t="shared" si="253"/>
        <v/>
      </c>
      <c r="G1618" s="21" t="str">
        <f t="shared" si="254"/>
        <v/>
      </c>
      <c r="H1618" s="21" t="str">
        <f t="shared" si="255"/>
        <v/>
      </c>
      <c r="I1618" s="25" t="str">
        <f t="shared" si="256"/>
        <v/>
      </c>
      <c r="J1618" s="25" t="str">
        <f t="shared" si="257"/>
        <v/>
      </c>
      <c r="K1618" s="21" t="str">
        <f t="shared" si="258"/>
        <v/>
      </c>
      <c r="L1618" s="36" t="str">
        <f t="shared" si="259"/>
        <v/>
      </c>
    </row>
    <row r="1619" spans="1:12" x14ac:dyDescent="0.3">
      <c r="A1619" s="21" t="str">
        <f t="shared" si="250"/>
        <v/>
      </c>
      <c r="B1619" s="21" t="str">
        <f t="shared" si="251"/>
        <v/>
      </c>
      <c r="C1619" s="35" t="str">
        <f t="shared" si="252"/>
        <v/>
      </c>
      <c r="D1619" s="21" t="str">
        <f>IF($A1619="","",IF(COUNTIF(KEVList,$A1619)&gt;0,"Y",IF(ISNUMBER(MATCH(UPPER(IFERROR(INDEX(ImpData,ROW()-1,MATCH(Map_KEV,ImpHdr,0))&amp;"","")),{"Y","YES","TRUE","1"},0)),"Y","N")))</f>
        <v/>
      </c>
      <c r="E1619" s="21" t="str">
        <f>IF($A1619="","",IF(ISNUMBER(MATCH(UPPER(IFERROR(INDEX(ImpData,ROW()-1,MATCH(Map_Expl,ImpHdr,0))&amp;"","")),{"Y","YES","TRUE","1"},0)),"Y","N"))</f>
        <v/>
      </c>
      <c r="F1619" s="21" t="str">
        <f t="shared" si="253"/>
        <v/>
      </c>
      <c r="G1619" s="21" t="str">
        <f t="shared" si="254"/>
        <v/>
      </c>
      <c r="H1619" s="21" t="str">
        <f t="shared" si="255"/>
        <v/>
      </c>
      <c r="I1619" s="25" t="str">
        <f t="shared" si="256"/>
        <v/>
      </c>
      <c r="J1619" s="25" t="str">
        <f t="shared" si="257"/>
        <v/>
      </c>
      <c r="K1619" s="21" t="str">
        <f t="shared" si="258"/>
        <v/>
      </c>
      <c r="L1619" s="36" t="str">
        <f t="shared" si="259"/>
        <v/>
      </c>
    </row>
    <row r="1620" spans="1:12" x14ac:dyDescent="0.3">
      <c r="A1620" s="21" t="str">
        <f t="shared" si="250"/>
        <v/>
      </c>
      <c r="B1620" s="21" t="str">
        <f t="shared" si="251"/>
        <v/>
      </c>
      <c r="C1620" s="35" t="str">
        <f t="shared" si="252"/>
        <v/>
      </c>
      <c r="D1620" s="21" t="str">
        <f>IF($A1620="","",IF(COUNTIF(KEVList,$A1620)&gt;0,"Y",IF(ISNUMBER(MATCH(UPPER(IFERROR(INDEX(ImpData,ROW()-1,MATCH(Map_KEV,ImpHdr,0))&amp;"","")),{"Y","YES","TRUE","1"},0)),"Y","N")))</f>
        <v/>
      </c>
      <c r="E1620" s="21" t="str">
        <f>IF($A1620="","",IF(ISNUMBER(MATCH(UPPER(IFERROR(INDEX(ImpData,ROW()-1,MATCH(Map_Expl,ImpHdr,0))&amp;"","")),{"Y","YES","TRUE","1"},0)),"Y","N"))</f>
        <v/>
      </c>
      <c r="F1620" s="21" t="str">
        <f t="shared" si="253"/>
        <v/>
      </c>
      <c r="G1620" s="21" t="str">
        <f t="shared" si="254"/>
        <v/>
      </c>
      <c r="H1620" s="21" t="str">
        <f t="shared" si="255"/>
        <v/>
      </c>
      <c r="I1620" s="25" t="str">
        <f t="shared" si="256"/>
        <v/>
      </c>
      <c r="J1620" s="25" t="str">
        <f t="shared" si="257"/>
        <v/>
      </c>
      <c r="K1620" s="21" t="str">
        <f t="shared" si="258"/>
        <v/>
      </c>
      <c r="L1620" s="36" t="str">
        <f t="shared" si="259"/>
        <v/>
      </c>
    </row>
    <row r="1621" spans="1:12" x14ac:dyDescent="0.3">
      <c r="A1621" s="21" t="str">
        <f t="shared" si="250"/>
        <v/>
      </c>
      <c r="B1621" s="21" t="str">
        <f t="shared" si="251"/>
        <v/>
      </c>
      <c r="C1621" s="35" t="str">
        <f t="shared" si="252"/>
        <v/>
      </c>
      <c r="D1621" s="21" t="str">
        <f>IF($A1621="","",IF(COUNTIF(KEVList,$A1621)&gt;0,"Y",IF(ISNUMBER(MATCH(UPPER(IFERROR(INDEX(ImpData,ROW()-1,MATCH(Map_KEV,ImpHdr,0))&amp;"","")),{"Y","YES","TRUE","1"},0)),"Y","N")))</f>
        <v/>
      </c>
      <c r="E1621" s="21" t="str">
        <f>IF($A1621="","",IF(ISNUMBER(MATCH(UPPER(IFERROR(INDEX(ImpData,ROW()-1,MATCH(Map_Expl,ImpHdr,0))&amp;"","")),{"Y","YES","TRUE","1"},0)),"Y","N"))</f>
        <v/>
      </c>
      <c r="F1621" s="21" t="str">
        <f t="shared" si="253"/>
        <v/>
      </c>
      <c r="G1621" s="21" t="str">
        <f t="shared" si="254"/>
        <v/>
      </c>
      <c r="H1621" s="21" t="str">
        <f t="shared" si="255"/>
        <v/>
      </c>
      <c r="I1621" s="25" t="str">
        <f t="shared" si="256"/>
        <v/>
      </c>
      <c r="J1621" s="25" t="str">
        <f t="shared" si="257"/>
        <v/>
      </c>
      <c r="K1621" s="21" t="str">
        <f t="shared" si="258"/>
        <v/>
      </c>
      <c r="L1621" s="36" t="str">
        <f t="shared" si="259"/>
        <v/>
      </c>
    </row>
    <row r="1622" spans="1:12" x14ac:dyDescent="0.3">
      <c r="A1622" s="21" t="str">
        <f t="shared" si="250"/>
        <v/>
      </c>
      <c r="B1622" s="21" t="str">
        <f t="shared" si="251"/>
        <v/>
      </c>
      <c r="C1622" s="35" t="str">
        <f t="shared" si="252"/>
        <v/>
      </c>
      <c r="D1622" s="21" t="str">
        <f>IF($A1622="","",IF(COUNTIF(KEVList,$A1622)&gt;0,"Y",IF(ISNUMBER(MATCH(UPPER(IFERROR(INDEX(ImpData,ROW()-1,MATCH(Map_KEV,ImpHdr,0))&amp;"","")),{"Y","YES","TRUE","1"},0)),"Y","N")))</f>
        <v/>
      </c>
      <c r="E1622" s="21" t="str">
        <f>IF($A1622="","",IF(ISNUMBER(MATCH(UPPER(IFERROR(INDEX(ImpData,ROW()-1,MATCH(Map_Expl,ImpHdr,0))&amp;"","")),{"Y","YES","TRUE","1"},0)),"Y","N"))</f>
        <v/>
      </c>
      <c r="F1622" s="21" t="str">
        <f t="shared" si="253"/>
        <v/>
      </c>
      <c r="G1622" s="21" t="str">
        <f t="shared" si="254"/>
        <v/>
      </c>
      <c r="H1622" s="21" t="str">
        <f t="shared" si="255"/>
        <v/>
      </c>
      <c r="I1622" s="25" t="str">
        <f t="shared" si="256"/>
        <v/>
      </c>
      <c r="J1622" s="25" t="str">
        <f t="shared" si="257"/>
        <v/>
      </c>
      <c r="K1622" s="21" t="str">
        <f t="shared" si="258"/>
        <v/>
      </c>
      <c r="L1622" s="36" t="str">
        <f t="shared" si="259"/>
        <v/>
      </c>
    </row>
    <row r="1623" spans="1:12" x14ac:dyDescent="0.3">
      <c r="A1623" s="21" t="str">
        <f t="shared" si="250"/>
        <v/>
      </c>
      <c r="B1623" s="21" t="str">
        <f t="shared" si="251"/>
        <v/>
      </c>
      <c r="C1623" s="35" t="str">
        <f t="shared" si="252"/>
        <v/>
      </c>
      <c r="D1623" s="21" t="str">
        <f>IF($A1623="","",IF(COUNTIF(KEVList,$A1623)&gt;0,"Y",IF(ISNUMBER(MATCH(UPPER(IFERROR(INDEX(ImpData,ROW()-1,MATCH(Map_KEV,ImpHdr,0))&amp;"","")),{"Y","YES","TRUE","1"},0)),"Y","N")))</f>
        <v/>
      </c>
      <c r="E1623" s="21" t="str">
        <f>IF($A1623="","",IF(ISNUMBER(MATCH(UPPER(IFERROR(INDEX(ImpData,ROW()-1,MATCH(Map_Expl,ImpHdr,0))&amp;"","")),{"Y","YES","TRUE","1"},0)),"Y","N"))</f>
        <v/>
      </c>
      <c r="F1623" s="21" t="str">
        <f t="shared" si="253"/>
        <v/>
      </c>
      <c r="G1623" s="21" t="str">
        <f t="shared" si="254"/>
        <v/>
      </c>
      <c r="H1623" s="21" t="str">
        <f t="shared" si="255"/>
        <v/>
      </c>
      <c r="I1623" s="25" t="str">
        <f t="shared" si="256"/>
        <v/>
      </c>
      <c r="J1623" s="25" t="str">
        <f t="shared" si="257"/>
        <v/>
      </c>
      <c r="K1623" s="21" t="str">
        <f t="shared" si="258"/>
        <v/>
      </c>
      <c r="L1623" s="36" t="str">
        <f t="shared" si="259"/>
        <v/>
      </c>
    </row>
    <row r="1624" spans="1:12" x14ac:dyDescent="0.3">
      <c r="A1624" s="21" t="str">
        <f t="shared" si="250"/>
        <v/>
      </c>
      <c r="B1624" s="21" t="str">
        <f t="shared" si="251"/>
        <v/>
      </c>
      <c r="C1624" s="35" t="str">
        <f t="shared" si="252"/>
        <v/>
      </c>
      <c r="D1624" s="21" t="str">
        <f>IF($A1624="","",IF(COUNTIF(KEVList,$A1624)&gt;0,"Y",IF(ISNUMBER(MATCH(UPPER(IFERROR(INDEX(ImpData,ROW()-1,MATCH(Map_KEV,ImpHdr,0))&amp;"","")),{"Y","YES","TRUE","1"},0)),"Y","N")))</f>
        <v/>
      </c>
      <c r="E1624" s="21" t="str">
        <f>IF($A1624="","",IF(ISNUMBER(MATCH(UPPER(IFERROR(INDEX(ImpData,ROW()-1,MATCH(Map_Expl,ImpHdr,0))&amp;"","")),{"Y","YES","TRUE","1"},0)),"Y","N"))</f>
        <v/>
      </c>
      <c r="F1624" s="21" t="str">
        <f t="shared" si="253"/>
        <v/>
      </c>
      <c r="G1624" s="21" t="str">
        <f t="shared" si="254"/>
        <v/>
      </c>
      <c r="H1624" s="21" t="str">
        <f t="shared" si="255"/>
        <v/>
      </c>
      <c r="I1624" s="25" t="str">
        <f t="shared" si="256"/>
        <v/>
      </c>
      <c r="J1624" s="25" t="str">
        <f t="shared" si="257"/>
        <v/>
      </c>
      <c r="K1624" s="21" t="str">
        <f t="shared" si="258"/>
        <v/>
      </c>
      <c r="L1624" s="36" t="str">
        <f t="shared" si="259"/>
        <v/>
      </c>
    </row>
    <row r="1625" spans="1:12" x14ac:dyDescent="0.3">
      <c r="A1625" s="21" t="str">
        <f t="shared" si="250"/>
        <v/>
      </c>
      <c r="B1625" s="21" t="str">
        <f t="shared" si="251"/>
        <v/>
      </c>
      <c r="C1625" s="35" t="str">
        <f t="shared" si="252"/>
        <v/>
      </c>
      <c r="D1625" s="21" t="str">
        <f>IF($A1625="","",IF(COUNTIF(KEVList,$A1625)&gt;0,"Y",IF(ISNUMBER(MATCH(UPPER(IFERROR(INDEX(ImpData,ROW()-1,MATCH(Map_KEV,ImpHdr,0))&amp;"","")),{"Y","YES","TRUE","1"},0)),"Y","N")))</f>
        <v/>
      </c>
      <c r="E1625" s="21" t="str">
        <f>IF($A1625="","",IF(ISNUMBER(MATCH(UPPER(IFERROR(INDEX(ImpData,ROW()-1,MATCH(Map_Expl,ImpHdr,0))&amp;"","")),{"Y","YES","TRUE","1"},0)),"Y","N"))</f>
        <v/>
      </c>
      <c r="F1625" s="21" t="str">
        <f t="shared" si="253"/>
        <v/>
      </c>
      <c r="G1625" s="21" t="str">
        <f t="shared" si="254"/>
        <v/>
      </c>
      <c r="H1625" s="21" t="str">
        <f t="shared" si="255"/>
        <v/>
      </c>
      <c r="I1625" s="25" t="str">
        <f t="shared" si="256"/>
        <v/>
      </c>
      <c r="J1625" s="25" t="str">
        <f t="shared" si="257"/>
        <v/>
      </c>
      <c r="K1625" s="21" t="str">
        <f t="shared" si="258"/>
        <v/>
      </c>
      <c r="L1625" s="36" t="str">
        <f t="shared" si="259"/>
        <v/>
      </c>
    </row>
    <row r="1626" spans="1:12" x14ac:dyDescent="0.3">
      <c r="A1626" s="21" t="str">
        <f t="shared" si="250"/>
        <v/>
      </c>
      <c r="B1626" s="21" t="str">
        <f t="shared" si="251"/>
        <v/>
      </c>
      <c r="C1626" s="35" t="str">
        <f t="shared" si="252"/>
        <v/>
      </c>
      <c r="D1626" s="21" t="str">
        <f>IF($A1626="","",IF(COUNTIF(KEVList,$A1626)&gt;0,"Y",IF(ISNUMBER(MATCH(UPPER(IFERROR(INDEX(ImpData,ROW()-1,MATCH(Map_KEV,ImpHdr,0))&amp;"","")),{"Y","YES","TRUE","1"},0)),"Y","N")))</f>
        <v/>
      </c>
      <c r="E1626" s="21" t="str">
        <f>IF($A1626="","",IF(ISNUMBER(MATCH(UPPER(IFERROR(INDEX(ImpData,ROW()-1,MATCH(Map_Expl,ImpHdr,0))&amp;"","")),{"Y","YES","TRUE","1"},0)),"Y","N"))</f>
        <v/>
      </c>
      <c r="F1626" s="21" t="str">
        <f t="shared" si="253"/>
        <v/>
      </c>
      <c r="G1626" s="21" t="str">
        <f t="shared" si="254"/>
        <v/>
      </c>
      <c r="H1626" s="21" t="str">
        <f t="shared" si="255"/>
        <v/>
      </c>
      <c r="I1626" s="25" t="str">
        <f t="shared" si="256"/>
        <v/>
      </c>
      <c r="J1626" s="25" t="str">
        <f t="shared" si="257"/>
        <v/>
      </c>
      <c r="K1626" s="21" t="str">
        <f t="shared" si="258"/>
        <v/>
      </c>
      <c r="L1626" s="36" t="str">
        <f t="shared" si="259"/>
        <v/>
      </c>
    </row>
    <row r="1627" spans="1:12" x14ac:dyDescent="0.3">
      <c r="A1627" s="21" t="str">
        <f t="shared" si="250"/>
        <v/>
      </c>
      <c r="B1627" s="21" t="str">
        <f t="shared" si="251"/>
        <v/>
      </c>
      <c r="C1627" s="35" t="str">
        <f t="shared" si="252"/>
        <v/>
      </c>
      <c r="D1627" s="21" t="str">
        <f>IF($A1627="","",IF(COUNTIF(KEVList,$A1627)&gt;0,"Y",IF(ISNUMBER(MATCH(UPPER(IFERROR(INDEX(ImpData,ROW()-1,MATCH(Map_KEV,ImpHdr,0))&amp;"","")),{"Y","YES","TRUE","1"},0)),"Y","N")))</f>
        <v/>
      </c>
      <c r="E1627" s="21" t="str">
        <f>IF($A1627="","",IF(ISNUMBER(MATCH(UPPER(IFERROR(INDEX(ImpData,ROW()-1,MATCH(Map_Expl,ImpHdr,0))&amp;"","")),{"Y","YES","TRUE","1"},0)),"Y","N"))</f>
        <v/>
      </c>
      <c r="F1627" s="21" t="str">
        <f t="shared" si="253"/>
        <v/>
      </c>
      <c r="G1627" s="21" t="str">
        <f t="shared" si="254"/>
        <v/>
      </c>
      <c r="H1627" s="21" t="str">
        <f t="shared" si="255"/>
        <v/>
      </c>
      <c r="I1627" s="25" t="str">
        <f t="shared" si="256"/>
        <v/>
      </c>
      <c r="J1627" s="25" t="str">
        <f t="shared" si="257"/>
        <v/>
      </c>
      <c r="K1627" s="21" t="str">
        <f t="shared" si="258"/>
        <v/>
      </c>
      <c r="L1627" s="36" t="str">
        <f t="shared" si="259"/>
        <v/>
      </c>
    </row>
    <row r="1628" spans="1:12" x14ac:dyDescent="0.3">
      <c r="A1628" s="21" t="str">
        <f t="shared" si="250"/>
        <v/>
      </c>
      <c r="B1628" s="21" t="str">
        <f t="shared" si="251"/>
        <v/>
      </c>
      <c r="C1628" s="35" t="str">
        <f t="shared" si="252"/>
        <v/>
      </c>
      <c r="D1628" s="21" t="str">
        <f>IF($A1628="","",IF(COUNTIF(KEVList,$A1628)&gt;0,"Y",IF(ISNUMBER(MATCH(UPPER(IFERROR(INDEX(ImpData,ROW()-1,MATCH(Map_KEV,ImpHdr,0))&amp;"","")),{"Y","YES","TRUE","1"},0)),"Y","N")))</f>
        <v/>
      </c>
      <c r="E1628" s="21" t="str">
        <f>IF($A1628="","",IF(ISNUMBER(MATCH(UPPER(IFERROR(INDEX(ImpData,ROW()-1,MATCH(Map_Expl,ImpHdr,0))&amp;"","")),{"Y","YES","TRUE","1"},0)),"Y","N"))</f>
        <v/>
      </c>
      <c r="F1628" s="21" t="str">
        <f t="shared" si="253"/>
        <v/>
      </c>
      <c r="G1628" s="21" t="str">
        <f t="shared" si="254"/>
        <v/>
      </c>
      <c r="H1628" s="21" t="str">
        <f t="shared" si="255"/>
        <v/>
      </c>
      <c r="I1628" s="25" t="str">
        <f t="shared" si="256"/>
        <v/>
      </c>
      <c r="J1628" s="25" t="str">
        <f t="shared" si="257"/>
        <v/>
      </c>
      <c r="K1628" s="21" t="str">
        <f t="shared" si="258"/>
        <v/>
      </c>
      <c r="L1628" s="36" t="str">
        <f t="shared" si="259"/>
        <v/>
      </c>
    </row>
    <row r="1629" spans="1:12" x14ac:dyDescent="0.3">
      <c r="A1629" s="21" t="str">
        <f t="shared" si="250"/>
        <v/>
      </c>
      <c r="B1629" s="21" t="str">
        <f t="shared" si="251"/>
        <v/>
      </c>
      <c r="C1629" s="35" t="str">
        <f t="shared" si="252"/>
        <v/>
      </c>
      <c r="D1629" s="21" t="str">
        <f>IF($A1629="","",IF(COUNTIF(KEVList,$A1629)&gt;0,"Y",IF(ISNUMBER(MATCH(UPPER(IFERROR(INDEX(ImpData,ROW()-1,MATCH(Map_KEV,ImpHdr,0))&amp;"","")),{"Y","YES","TRUE","1"},0)),"Y","N")))</f>
        <v/>
      </c>
      <c r="E1629" s="21" t="str">
        <f>IF($A1629="","",IF(ISNUMBER(MATCH(UPPER(IFERROR(INDEX(ImpData,ROW()-1,MATCH(Map_Expl,ImpHdr,0))&amp;"","")),{"Y","YES","TRUE","1"},0)),"Y","N"))</f>
        <v/>
      </c>
      <c r="F1629" s="21" t="str">
        <f t="shared" si="253"/>
        <v/>
      </c>
      <c r="G1629" s="21" t="str">
        <f t="shared" si="254"/>
        <v/>
      </c>
      <c r="H1629" s="21" t="str">
        <f t="shared" si="255"/>
        <v/>
      </c>
      <c r="I1629" s="25" t="str">
        <f t="shared" si="256"/>
        <v/>
      </c>
      <c r="J1629" s="25" t="str">
        <f t="shared" si="257"/>
        <v/>
      </c>
      <c r="K1629" s="21" t="str">
        <f t="shared" si="258"/>
        <v/>
      </c>
      <c r="L1629" s="36" t="str">
        <f t="shared" si="259"/>
        <v/>
      </c>
    </row>
    <row r="1630" spans="1:12" x14ac:dyDescent="0.3">
      <c r="A1630" s="21" t="str">
        <f t="shared" si="250"/>
        <v/>
      </c>
      <c r="B1630" s="21" t="str">
        <f t="shared" si="251"/>
        <v/>
      </c>
      <c r="C1630" s="35" t="str">
        <f t="shared" si="252"/>
        <v/>
      </c>
      <c r="D1630" s="21" t="str">
        <f>IF($A1630="","",IF(COUNTIF(KEVList,$A1630)&gt;0,"Y",IF(ISNUMBER(MATCH(UPPER(IFERROR(INDEX(ImpData,ROW()-1,MATCH(Map_KEV,ImpHdr,0))&amp;"","")),{"Y","YES","TRUE","1"},0)),"Y","N")))</f>
        <v/>
      </c>
      <c r="E1630" s="21" t="str">
        <f>IF($A1630="","",IF(ISNUMBER(MATCH(UPPER(IFERROR(INDEX(ImpData,ROW()-1,MATCH(Map_Expl,ImpHdr,0))&amp;"","")),{"Y","YES","TRUE","1"},0)),"Y","N"))</f>
        <v/>
      </c>
      <c r="F1630" s="21" t="str">
        <f t="shared" si="253"/>
        <v/>
      </c>
      <c r="G1630" s="21" t="str">
        <f t="shared" si="254"/>
        <v/>
      </c>
      <c r="H1630" s="21" t="str">
        <f t="shared" si="255"/>
        <v/>
      </c>
      <c r="I1630" s="25" t="str">
        <f t="shared" si="256"/>
        <v/>
      </c>
      <c r="J1630" s="25" t="str">
        <f t="shared" si="257"/>
        <v/>
      </c>
      <c r="K1630" s="21" t="str">
        <f t="shared" si="258"/>
        <v/>
      </c>
      <c r="L1630" s="36" t="str">
        <f t="shared" si="259"/>
        <v/>
      </c>
    </row>
    <row r="1631" spans="1:12" x14ac:dyDescent="0.3">
      <c r="A1631" s="21" t="str">
        <f t="shared" si="250"/>
        <v/>
      </c>
      <c r="B1631" s="21" t="str">
        <f t="shared" si="251"/>
        <v/>
      </c>
      <c r="C1631" s="35" t="str">
        <f t="shared" si="252"/>
        <v/>
      </c>
      <c r="D1631" s="21" t="str">
        <f>IF($A1631="","",IF(COUNTIF(KEVList,$A1631)&gt;0,"Y",IF(ISNUMBER(MATCH(UPPER(IFERROR(INDEX(ImpData,ROW()-1,MATCH(Map_KEV,ImpHdr,0))&amp;"","")),{"Y","YES","TRUE","1"},0)),"Y","N")))</f>
        <v/>
      </c>
      <c r="E1631" s="21" t="str">
        <f>IF($A1631="","",IF(ISNUMBER(MATCH(UPPER(IFERROR(INDEX(ImpData,ROW()-1,MATCH(Map_Expl,ImpHdr,0))&amp;"","")),{"Y","YES","TRUE","1"},0)),"Y","N"))</f>
        <v/>
      </c>
      <c r="F1631" s="21" t="str">
        <f t="shared" si="253"/>
        <v/>
      </c>
      <c r="G1631" s="21" t="str">
        <f t="shared" si="254"/>
        <v/>
      </c>
      <c r="H1631" s="21" t="str">
        <f t="shared" si="255"/>
        <v/>
      </c>
      <c r="I1631" s="25" t="str">
        <f t="shared" si="256"/>
        <v/>
      </c>
      <c r="J1631" s="25" t="str">
        <f t="shared" si="257"/>
        <v/>
      </c>
      <c r="K1631" s="21" t="str">
        <f t="shared" si="258"/>
        <v/>
      </c>
      <c r="L1631" s="36" t="str">
        <f t="shared" si="259"/>
        <v/>
      </c>
    </row>
    <row r="1632" spans="1:12" x14ac:dyDescent="0.3">
      <c r="A1632" s="21" t="str">
        <f t="shared" si="250"/>
        <v/>
      </c>
      <c r="B1632" s="21" t="str">
        <f t="shared" si="251"/>
        <v/>
      </c>
      <c r="C1632" s="35" t="str">
        <f t="shared" si="252"/>
        <v/>
      </c>
      <c r="D1632" s="21" t="str">
        <f>IF($A1632="","",IF(COUNTIF(KEVList,$A1632)&gt;0,"Y",IF(ISNUMBER(MATCH(UPPER(IFERROR(INDEX(ImpData,ROW()-1,MATCH(Map_KEV,ImpHdr,0))&amp;"","")),{"Y","YES","TRUE","1"},0)),"Y","N")))</f>
        <v/>
      </c>
      <c r="E1632" s="21" t="str">
        <f>IF($A1632="","",IF(ISNUMBER(MATCH(UPPER(IFERROR(INDEX(ImpData,ROW()-1,MATCH(Map_Expl,ImpHdr,0))&amp;"","")),{"Y","YES","TRUE","1"},0)),"Y","N"))</f>
        <v/>
      </c>
      <c r="F1632" s="21" t="str">
        <f t="shared" si="253"/>
        <v/>
      </c>
      <c r="G1632" s="21" t="str">
        <f t="shared" si="254"/>
        <v/>
      </c>
      <c r="H1632" s="21" t="str">
        <f t="shared" si="255"/>
        <v/>
      </c>
      <c r="I1632" s="25" t="str">
        <f t="shared" si="256"/>
        <v/>
      </c>
      <c r="J1632" s="25" t="str">
        <f t="shared" si="257"/>
        <v/>
      </c>
      <c r="K1632" s="21" t="str">
        <f t="shared" si="258"/>
        <v/>
      </c>
      <c r="L1632" s="36" t="str">
        <f t="shared" si="259"/>
        <v/>
      </c>
    </row>
    <row r="1633" spans="1:12" x14ac:dyDescent="0.3">
      <c r="A1633" s="21" t="str">
        <f t="shared" si="250"/>
        <v/>
      </c>
      <c r="B1633" s="21" t="str">
        <f t="shared" si="251"/>
        <v/>
      </c>
      <c r="C1633" s="35" t="str">
        <f t="shared" si="252"/>
        <v/>
      </c>
      <c r="D1633" s="21" t="str">
        <f>IF($A1633="","",IF(COUNTIF(KEVList,$A1633)&gt;0,"Y",IF(ISNUMBER(MATCH(UPPER(IFERROR(INDEX(ImpData,ROW()-1,MATCH(Map_KEV,ImpHdr,0))&amp;"","")),{"Y","YES","TRUE","1"},0)),"Y","N")))</f>
        <v/>
      </c>
      <c r="E1633" s="21" t="str">
        <f>IF($A1633="","",IF(ISNUMBER(MATCH(UPPER(IFERROR(INDEX(ImpData,ROW()-1,MATCH(Map_Expl,ImpHdr,0))&amp;"","")),{"Y","YES","TRUE","1"},0)),"Y","N"))</f>
        <v/>
      </c>
      <c r="F1633" s="21" t="str">
        <f t="shared" si="253"/>
        <v/>
      </c>
      <c r="G1633" s="21" t="str">
        <f t="shared" si="254"/>
        <v/>
      </c>
      <c r="H1633" s="21" t="str">
        <f t="shared" si="255"/>
        <v/>
      </c>
      <c r="I1633" s="25" t="str">
        <f t="shared" si="256"/>
        <v/>
      </c>
      <c r="J1633" s="25" t="str">
        <f t="shared" si="257"/>
        <v/>
      </c>
      <c r="K1633" s="21" t="str">
        <f t="shared" si="258"/>
        <v/>
      </c>
      <c r="L1633" s="36" t="str">
        <f t="shared" si="259"/>
        <v/>
      </c>
    </row>
    <row r="1634" spans="1:12" x14ac:dyDescent="0.3">
      <c r="A1634" s="21" t="str">
        <f t="shared" si="250"/>
        <v/>
      </c>
      <c r="B1634" s="21" t="str">
        <f t="shared" si="251"/>
        <v/>
      </c>
      <c r="C1634" s="35" t="str">
        <f t="shared" si="252"/>
        <v/>
      </c>
      <c r="D1634" s="21" t="str">
        <f>IF($A1634="","",IF(COUNTIF(KEVList,$A1634)&gt;0,"Y",IF(ISNUMBER(MATCH(UPPER(IFERROR(INDEX(ImpData,ROW()-1,MATCH(Map_KEV,ImpHdr,0))&amp;"","")),{"Y","YES","TRUE","1"},0)),"Y","N")))</f>
        <v/>
      </c>
      <c r="E1634" s="21" t="str">
        <f>IF($A1634="","",IF(ISNUMBER(MATCH(UPPER(IFERROR(INDEX(ImpData,ROW()-1,MATCH(Map_Expl,ImpHdr,0))&amp;"","")),{"Y","YES","TRUE","1"},0)),"Y","N"))</f>
        <v/>
      </c>
      <c r="F1634" s="21" t="str">
        <f t="shared" si="253"/>
        <v/>
      </c>
      <c r="G1634" s="21" t="str">
        <f t="shared" si="254"/>
        <v/>
      </c>
      <c r="H1634" s="21" t="str">
        <f t="shared" si="255"/>
        <v/>
      </c>
      <c r="I1634" s="25" t="str">
        <f t="shared" si="256"/>
        <v/>
      </c>
      <c r="J1634" s="25" t="str">
        <f t="shared" si="257"/>
        <v/>
      </c>
      <c r="K1634" s="21" t="str">
        <f t="shared" si="258"/>
        <v/>
      </c>
      <c r="L1634" s="36" t="str">
        <f t="shared" si="259"/>
        <v/>
      </c>
    </row>
    <row r="1635" spans="1:12" x14ac:dyDescent="0.3">
      <c r="A1635" s="21" t="str">
        <f t="shared" si="250"/>
        <v/>
      </c>
      <c r="B1635" s="21" t="str">
        <f t="shared" si="251"/>
        <v/>
      </c>
      <c r="C1635" s="35" t="str">
        <f t="shared" si="252"/>
        <v/>
      </c>
      <c r="D1635" s="21" t="str">
        <f>IF($A1635="","",IF(COUNTIF(KEVList,$A1635)&gt;0,"Y",IF(ISNUMBER(MATCH(UPPER(IFERROR(INDEX(ImpData,ROW()-1,MATCH(Map_KEV,ImpHdr,0))&amp;"","")),{"Y","YES","TRUE","1"},0)),"Y","N")))</f>
        <v/>
      </c>
      <c r="E1635" s="21" t="str">
        <f>IF($A1635="","",IF(ISNUMBER(MATCH(UPPER(IFERROR(INDEX(ImpData,ROW()-1,MATCH(Map_Expl,ImpHdr,0))&amp;"","")),{"Y","YES","TRUE","1"},0)),"Y","N"))</f>
        <v/>
      </c>
      <c r="F1635" s="21" t="str">
        <f t="shared" si="253"/>
        <v/>
      </c>
      <c r="G1635" s="21" t="str">
        <f t="shared" si="254"/>
        <v/>
      </c>
      <c r="H1635" s="21" t="str">
        <f t="shared" si="255"/>
        <v/>
      </c>
      <c r="I1635" s="25" t="str">
        <f t="shared" si="256"/>
        <v/>
      </c>
      <c r="J1635" s="25" t="str">
        <f t="shared" si="257"/>
        <v/>
      </c>
      <c r="K1635" s="21" t="str">
        <f t="shared" si="258"/>
        <v/>
      </c>
      <c r="L1635" s="36" t="str">
        <f t="shared" si="259"/>
        <v/>
      </c>
    </row>
    <row r="1636" spans="1:12" x14ac:dyDescent="0.3">
      <c r="A1636" s="21" t="str">
        <f t="shared" si="250"/>
        <v/>
      </c>
      <c r="B1636" s="21" t="str">
        <f t="shared" si="251"/>
        <v/>
      </c>
      <c r="C1636" s="35" t="str">
        <f t="shared" si="252"/>
        <v/>
      </c>
      <c r="D1636" s="21" t="str">
        <f>IF($A1636="","",IF(COUNTIF(KEVList,$A1636)&gt;0,"Y",IF(ISNUMBER(MATCH(UPPER(IFERROR(INDEX(ImpData,ROW()-1,MATCH(Map_KEV,ImpHdr,0))&amp;"","")),{"Y","YES","TRUE","1"},0)),"Y","N")))</f>
        <v/>
      </c>
      <c r="E1636" s="21" t="str">
        <f>IF($A1636="","",IF(ISNUMBER(MATCH(UPPER(IFERROR(INDEX(ImpData,ROW()-1,MATCH(Map_Expl,ImpHdr,0))&amp;"","")),{"Y","YES","TRUE","1"},0)),"Y","N"))</f>
        <v/>
      </c>
      <c r="F1636" s="21" t="str">
        <f t="shared" si="253"/>
        <v/>
      </c>
      <c r="G1636" s="21" t="str">
        <f t="shared" si="254"/>
        <v/>
      </c>
      <c r="H1636" s="21" t="str">
        <f t="shared" si="255"/>
        <v/>
      </c>
      <c r="I1636" s="25" t="str">
        <f t="shared" si="256"/>
        <v/>
      </c>
      <c r="J1636" s="25" t="str">
        <f t="shared" si="257"/>
        <v/>
      </c>
      <c r="K1636" s="21" t="str">
        <f t="shared" si="258"/>
        <v/>
      </c>
      <c r="L1636" s="36" t="str">
        <f t="shared" si="259"/>
        <v/>
      </c>
    </row>
    <row r="1637" spans="1:12" x14ac:dyDescent="0.3">
      <c r="A1637" s="21" t="str">
        <f t="shared" si="250"/>
        <v/>
      </c>
      <c r="B1637" s="21" t="str">
        <f t="shared" si="251"/>
        <v/>
      </c>
      <c r="C1637" s="35" t="str">
        <f t="shared" si="252"/>
        <v/>
      </c>
      <c r="D1637" s="21" t="str">
        <f>IF($A1637="","",IF(COUNTIF(KEVList,$A1637)&gt;0,"Y",IF(ISNUMBER(MATCH(UPPER(IFERROR(INDEX(ImpData,ROW()-1,MATCH(Map_KEV,ImpHdr,0))&amp;"","")),{"Y","YES","TRUE","1"},0)),"Y","N")))</f>
        <v/>
      </c>
      <c r="E1637" s="21" t="str">
        <f>IF($A1637="","",IF(ISNUMBER(MATCH(UPPER(IFERROR(INDEX(ImpData,ROW()-1,MATCH(Map_Expl,ImpHdr,0))&amp;"","")),{"Y","YES","TRUE","1"},0)),"Y","N"))</f>
        <v/>
      </c>
      <c r="F1637" s="21" t="str">
        <f t="shared" si="253"/>
        <v/>
      </c>
      <c r="G1637" s="21" t="str">
        <f t="shared" si="254"/>
        <v/>
      </c>
      <c r="H1637" s="21" t="str">
        <f t="shared" si="255"/>
        <v/>
      </c>
      <c r="I1637" s="25" t="str">
        <f t="shared" si="256"/>
        <v/>
      </c>
      <c r="J1637" s="25" t="str">
        <f t="shared" si="257"/>
        <v/>
      </c>
      <c r="K1637" s="21" t="str">
        <f t="shared" si="258"/>
        <v/>
      </c>
      <c r="L1637" s="36" t="str">
        <f t="shared" si="259"/>
        <v/>
      </c>
    </row>
    <row r="1638" spans="1:12" x14ac:dyDescent="0.3">
      <c r="A1638" s="21" t="str">
        <f t="shared" si="250"/>
        <v/>
      </c>
      <c r="B1638" s="21" t="str">
        <f t="shared" si="251"/>
        <v/>
      </c>
      <c r="C1638" s="35" t="str">
        <f t="shared" si="252"/>
        <v/>
      </c>
      <c r="D1638" s="21" t="str">
        <f>IF($A1638="","",IF(COUNTIF(KEVList,$A1638)&gt;0,"Y",IF(ISNUMBER(MATCH(UPPER(IFERROR(INDEX(ImpData,ROW()-1,MATCH(Map_KEV,ImpHdr,0))&amp;"","")),{"Y","YES","TRUE","1"},0)),"Y","N")))</f>
        <v/>
      </c>
      <c r="E1638" s="21" t="str">
        <f>IF($A1638="","",IF(ISNUMBER(MATCH(UPPER(IFERROR(INDEX(ImpData,ROW()-1,MATCH(Map_Expl,ImpHdr,0))&amp;"","")),{"Y","YES","TRUE","1"},0)),"Y","N"))</f>
        <v/>
      </c>
      <c r="F1638" s="21" t="str">
        <f t="shared" si="253"/>
        <v/>
      </c>
      <c r="G1638" s="21" t="str">
        <f t="shared" si="254"/>
        <v/>
      </c>
      <c r="H1638" s="21" t="str">
        <f t="shared" si="255"/>
        <v/>
      </c>
      <c r="I1638" s="25" t="str">
        <f t="shared" si="256"/>
        <v/>
      </c>
      <c r="J1638" s="25" t="str">
        <f t="shared" si="257"/>
        <v/>
      </c>
      <c r="K1638" s="21" t="str">
        <f t="shared" si="258"/>
        <v/>
      </c>
      <c r="L1638" s="36" t="str">
        <f t="shared" si="259"/>
        <v/>
      </c>
    </row>
    <row r="1639" spans="1:12" x14ac:dyDescent="0.3">
      <c r="A1639" s="21" t="str">
        <f t="shared" si="250"/>
        <v/>
      </c>
      <c r="B1639" s="21" t="str">
        <f t="shared" si="251"/>
        <v/>
      </c>
      <c r="C1639" s="35" t="str">
        <f t="shared" si="252"/>
        <v/>
      </c>
      <c r="D1639" s="21" t="str">
        <f>IF($A1639="","",IF(COUNTIF(KEVList,$A1639)&gt;0,"Y",IF(ISNUMBER(MATCH(UPPER(IFERROR(INDEX(ImpData,ROW()-1,MATCH(Map_KEV,ImpHdr,0))&amp;"","")),{"Y","YES","TRUE","1"},0)),"Y","N")))</f>
        <v/>
      </c>
      <c r="E1639" s="21" t="str">
        <f>IF($A1639="","",IF(ISNUMBER(MATCH(UPPER(IFERROR(INDEX(ImpData,ROW()-1,MATCH(Map_Expl,ImpHdr,0))&amp;"","")),{"Y","YES","TRUE","1"},0)),"Y","N"))</f>
        <v/>
      </c>
      <c r="F1639" s="21" t="str">
        <f t="shared" si="253"/>
        <v/>
      </c>
      <c r="G1639" s="21" t="str">
        <f t="shared" si="254"/>
        <v/>
      </c>
      <c r="H1639" s="21" t="str">
        <f t="shared" si="255"/>
        <v/>
      </c>
      <c r="I1639" s="25" t="str">
        <f t="shared" si="256"/>
        <v/>
      </c>
      <c r="J1639" s="25" t="str">
        <f t="shared" si="257"/>
        <v/>
      </c>
      <c r="K1639" s="21" t="str">
        <f t="shared" si="258"/>
        <v/>
      </c>
      <c r="L1639" s="36" t="str">
        <f t="shared" si="259"/>
        <v/>
      </c>
    </row>
    <row r="1640" spans="1:12" x14ac:dyDescent="0.3">
      <c r="A1640" s="21" t="str">
        <f t="shared" si="250"/>
        <v/>
      </c>
      <c r="B1640" s="21" t="str">
        <f t="shared" si="251"/>
        <v/>
      </c>
      <c r="C1640" s="35" t="str">
        <f t="shared" si="252"/>
        <v/>
      </c>
      <c r="D1640" s="21" t="str">
        <f>IF($A1640="","",IF(COUNTIF(KEVList,$A1640)&gt;0,"Y",IF(ISNUMBER(MATCH(UPPER(IFERROR(INDEX(ImpData,ROW()-1,MATCH(Map_KEV,ImpHdr,0))&amp;"","")),{"Y","YES","TRUE","1"},0)),"Y","N")))</f>
        <v/>
      </c>
      <c r="E1640" s="21" t="str">
        <f>IF($A1640="","",IF(ISNUMBER(MATCH(UPPER(IFERROR(INDEX(ImpData,ROW()-1,MATCH(Map_Expl,ImpHdr,0))&amp;"","")),{"Y","YES","TRUE","1"},0)),"Y","N"))</f>
        <v/>
      </c>
      <c r="F1640" s="21" t="str">
        <f t="shared" si="253"/>
        <v/>
      </c>
      <c r="G1640" s="21" t="str">
        <f t="shared" si="254"/>
        <v/>
      </c>
      <c r="H1640" s="21" t="str">
        <f t="shared" si="255"/>
        <v/>
      </c>
      <c r="I1640" s="25" t="str">
        <f t="shared" si="256"/>
        <v/>
      </c>
      <c r="J1640" s="25" t="str">
        <f t="shared" si="257"/>
        <v/>
      </c>
      <c r="K1640" s="21" t="str">
        <f t="shared" si="258"/>
        <v/>
      </c>
      <c r="L1640" s="36" t="str">
        <f t="shared" si="259"/>
        <v/>
      </c>
    </row>
    <row r="1641" spans="1:12" x14ac:dyDescent="0.3">
      <c r="A1641" s="21" t="str">
        <f t="shared" si="250"/>
        <v/>
      </c>
      <c r="B1641" s="21" t="str">
        <f t="shared" si="251"/>
        <v/>
      </c>
      <c r="C1641" s="35" t="str">
        <f t="shared" si="252"/>
        <v/>
      </c>
      <c r="D1641" s="21" t="str">
        <f>IF($A1641="","",IF(COUNTIF(KEVList,$A1641)&gt;0,"Y",IF(ISNUMBER(MATCH(UPPER(IFERROR(INDEX(ImpData,ROW()-1,MATCH(Map_KEV,ImpHdr,0))&amp;"","")),{"Y","YES","TRUE","1"},0)),"Y","N")))</f>
        <v/>
      </c>
      <c r="E1641" s="21" t="str">
        <f>IF($A1641="","",IF(ISNUMBER(MATCH(UPPER(IFERROR(INDEX(ImpData,ROW()-1,MATCH(Map_Expl,ImpHdr,0))&amp;"","")),{"Y","YES","TRUE","1"},0)),"Y","N"))</f>
        <v/>
      </c>
      <c r="F1641" s="21" t="str">
        <f t="shared" si="253"/>
        <v/>
      </c>
      <c r="G1641" s="21" t="str">
        <f t="shared" si="254"/>
        <v/>
      </c>
      <c r="H1641" s="21" t="str">
        <f t="shared" si="255"/>
        <v/>
      </c>
      <c r="I1641" s="25" t="str">
        <f t="shared" si="256"/>
        <v/>
      </c>
      <c r="J1641" s="25" t="str">
        <f t="shared" si="257"/>
        <v/>
      </c>
      <c r="K1641" s="21" t="str">
        <f t="shared" si="258"/>
        <v/>
      </c>
      <c r="L1641" s="36" t="str">
        <f t="shared" si="259"/>
        <v/>
      </c>
    </row>
    <row r="1642" spans="1:12" x14ac:dyDescent="0.3">
      <c r="A1642" s="21" t="str">
        <f t="shared" si="250"/>
        <v/>
      </c>
      <c r="B1642" s="21" t="str">
        <f t="shared" si="251"/>
        <v/>
      </c>
      <c r="C1642" s="35" t="str">
        <f t="shared" si="252"/>
        <v/>
      </c>
      <c r="D1642" s="21" t="str">
        <f>IF($A1642="","",IF(COUNTIF(KEVList,$A1642)&gt;0,"Y",IF(ISNUMBER(MATCH(UPPER(IFERROR(INDEX(ImpData,ROW()-1,MATCH(Map_KEV,ImpHdr,0))&amp;"","")),{"Y","YES","TRUE","1"},0)),"Y","N")))</f>
        <v/>
      </c>
      <c r="E1642" s="21" t="str">
        <f>IF($A1642="","",IF(ISNUMBER(MATCH(UPPER(IFERROR(INDEX(ImpData,ROW()-1,MATCH(Map_Expl,ImpHdr,0))&amp;"","")),{"Y","YES","TRUE","1"},0)),"Y","N"))</f>
        <v/>
      </c>
      <c r="F1642" s="21" t="str">
        <f t="shared" si="253"/>
        <v/>
      </c>
      <c r="G1642" s="21" t="str">
        <f t="shared" si="254"/>
        <v/>
      </c>
      <c r="H1642" s="21" t="str">
        <f t="shared" si="255"/>
        <v/>
      </c>
      <c r="I1642" s="25" t="str">
        <f t="shared" si="256"/>
        <v/>
      </c>
      <c r="J1642" s="25" t="str">
        <f t="shared" si="257"/>
        <v/>
      </c>
      <c r="K1642" s="21" t="str">
        <f t="shared" si="258"/>
        <v/>
      </c>
      <c r="L1642" s="36" t="str">
        <f t="shared" si="259"/>
        <v/>
      </c>
    </row>
    <row r="1643" spans="1:12" x14ac:dyDescent="0.3">
      <c r="A1643" s="21" t="str">
        <f t="shared" si="250"/>
        <v/>
      </c>
      <c r="B1643" s="21" t="str">
        <f t="shared" si="251"/>
        <v/>
      </c>
      <c r="C1643" s="35" t="str">
        <f t="shared" si="252"/>
        <v/>
      </c>
      <c r="D1643" s="21" t="str">
        <f>IF($A1643="","",IF(COUNTIF(KEVList,$A1643)&gt;0,"Y",IF(ISNUMBER(MATCH(UPPER(IFERROR(INDEX(ImpData,ROW()-1,MATCH(Map_KEV,ImpHdr,0))&amp;"","")),{"Y","YES","TRUE","1"},0)),"Y","N")))</f>
        <v/>
      </c>
      <c r="E1643" s="21" t="str">
        <f>IF($A1643="","",IF(ISNUMBER(MATCH(UPPER(IFERROR(INDEX(ImpData,ROW()-1,MATCH(Map_Expl,ImpHdr,0))&amp;"","")),{"Y","YES","TRUE","1"},0)),"Y","N"))</f>
        <v/>
      </c>
      <c r="F1643" s="21" t="str">
        <f t="shared" si="253"/>
        <v/>
      </c>
      <c r="G1643" s="21" t="str">
        <f t="shared" si="254"/>
        <v/>
      </c>
      <c r="H1643" s="21" t="str">
        <f t="shared" si="255"/>
        <v/>
      </c>
      <c r="I1643" s="25" t="str">
        <f t="shared" si="256"/>
        <v/>
      </c>
      <c r="J1643" s="25" t="str">
        <f t="shared" si="257"/>
        <v/>
      </c>
      <c r="K1643" s="21" t="str">
        <f t="shared" si="258"/>
        <v/>
      </c>
      <c r="L1643" s="36" t="str">
        <f t="shared" si="259"/>
        <v/>
      </c>
    </row>
    <row r="1644" spans="1:12" x14ac:dyDescent="0.3">
      <c r="A1644" s="21" t="str">
        <f t="shared" si="250"/>
        <v/>
      </c>
      <c r="B1644" s="21" t="str">
        <f t="shared" si="251"/>
        <v/>
      </c>
      <c r="C1644" s="35" t="str">
        <f t="shared" si="252"/>
        <v/>
      </c>
      <c r="D1644" s="21" t="str">
        <f>IF($A1644="","",IF(COUNTIF(KEVList,$A1644)&gt;0,"Y",IF(ISNUMBER(MATCH(UPPER(IFERROR(INDEX(ImpData,ROW()-1,MATCH(Map_KEV,ImpHdr,0))&amp;"","")),{"Y","YES","TRUE","1"},0)),"Y","N")))</f>
        <v/>
      </c>
      <c r="E1644" s="21" t="str">
        <f>IF($A1644="","",IF(ISNUMBER(MATCH(UPPER(IFERROR(INDEX(ImpData,ROW()-1,MATCH(Map_Expl,ImpHdr,0))&amp;"","")),{"Y","YES","TRUE","1"},0)),"Y","N"))</f>
        <v/>
      </c>
      <c r="F1644" s="21" t="str">
        <f t="shared" si="253"/>
        <v/>
      </c>
      <c r="G1644" s="21" t="str">
        <f t="shared" si="254"/>
        <v/>
      </c>
      <c r="H1644" s="21" t="str">
        <f t="shared" si="255"/>
        <v/>
      </c>
      <c r="I1644" s="25" t="str">
        <f t="shared" si="256"/>
        <v/>
      </c>
      <c r="J1644" s="25" t="str">
        <f t="shared" si="257"/>
        <v/>
      </c>
      <c r="K1644" s="21" t="str">
        <f t="shared" si="258"/>
        <v/>
      </c>
      <c r="L1644" s="36" t="str">
        <f t="shared" si="259"/>
        <v/>
      </c>
    </row>
    <row r="1645" spans="1:12" x14ac:dyDescent="0.3">
      <c r="A1645" s="21" t="str">
        <f t="shared" si="250"/>
        <v/>
      </c>
      <c r="B1645" s="21" t="str">
        <f t="shared" si="251"/>
        <v/>
      </c>
      <c r="C1645" s="35" t="str">
        <f t="shared" si="252"/>
        <v/>
      </c>
      <c r="D1645" s="21" t="str">
        <f>IF($A1645="","",IF(COUNTIF(KEVList,$A1645)&gt;0,"Y",IF(ISNUMBER(MATCH(UPPER(IFERROR(INDEX(ImpData,ROW()-1,MATCH(Map_KEV,ImpHdr,0))&amp;"","")),{"Y","YES","TRUE","1"},0)),"Y","N")))</f>
        <v/>
      </c>
      <c r="E1645" s="21" t="str">
        <f>IF($A1645="","",IF(ISNUMBER(MATCH(UPPER(IFERROR(INDEX(ImpData,ROW()-1,MATCH(Map_Expl,ImpHdr,0))&amp;"","")),{"Y","YES","TRUE","1"},0)),"Y","N"))</f>
        <v/>
      </c>
      <c r="F1645" s="21" t="str">
        <f t="shared" si="253"/>
        <v/>
      </c>
      <c r="G1645" s="21" t="str">
        <f t="shared" si="254"/>
        <v/>
      </c>
      <c r="H1645" s="21" t="str">
        <f t="shared" si="255"/>
        <v/>
      </c>
      <c r="I1645" s="25" t="str">
        <f t="shared" si="256"/>
        <v/>
      </c>
      <c r="J1645" s="25" t="str">
        <f t="shared" si="257"/>
        <v/>
      </c>
      <c r="K1645" s="21" t="str">
        <f t="shared" si="258"/>
        <v/>
      </c>
      <c r="L1645" s="36" t="str">
        <f t="shared" si="259"/>
        <v/>
      </c>
    </row>
    <row r="1646" spans="1:12" x14ac:dyDescent="0.3">
      <c r="A1646" s="21" t="str">
        <f t="shared" si="250"/>
        <v/>
      </c>
      <c r="B1646" s="21" t="str">
        <f t="shared" si="251"/>
        <v/>
      </c>
      <c r="C1646" s="35" t="str">
        <f t="shared" si="252"/>
        <v/>
      </c>
      <c r="D1646" s="21" t="str">
        <f>IF($A1646="","",IF(COUNTIF(KEVList,$A1646)&gt;0,"Y",IF(ISNUMBER(MATCH(UPPER(IFERROR(INDEX(ImpData,ROW()-1,MATCH(Map_KEV,ImpHdr,0))&amp;"","")),{"Y","YES","TRUE","1"},0)),"Y","N")))</f>
        <v/>
      </c>
      <c r="E1646" s="21" t="str">
        <f>IF($A1646="","",IF(ISNUMBER(MATCH(UPPER(IFERROR(INDEX(ImpData,ROW()-1,MATCH(Map_Expl,ImpHdr,0))&amp;"","")),{"Y","YES","TRUE","1"},0)),"Y","N"))</f>
        <v/>
      </c>
      <c r="F1646" s="21" t="str">
        <f t="shared" si="253"/>
        <v/>
      </c>
      <c r="G1646" s="21" t="str">
        <f t="shared" si="254"/>
        <v/>
      </c>
      <c r="H1646" s="21" t="str">
        <f t="shared" si="255"/>
        <v/>
      </c>
      <c r="I1646" s="25" t="str">
        <f t="shared" si="256"/>
        <v/>
      </c>
      <c r="J1646" s="25" t="str">
        <f t="shared" si="257"/>
        <v/>
      </c>
      <c r="K1646" s="21" t="str">
        <f t="shared" si="258"/>
        <v/>
      </c>
      <c r="L1646" s="36" t="str">
        <f t="shared" si="259"/>
        <v/>
      </c>
    </row>
    <row r="1647" spans="1:12" x14ac:dyDescent="0.3">
      <c r="A1647" s="21" t="str">
        <f t="shared" si="250"/>
        <v/>
      </c>
      <c r="B1647" s="21" t="str">
        <f t="shared" si="251"/>
        <v/>
      </c>
      <c r="C1647" s="35" t="str">
        <f t="shared" si="252"/>
        <v/>
      </c>
      <c r="D1647" s="21" t="str">
        <f>IF($A1647="","",IF(COUNTIF(KEVList,$A1647)&gt;0,"Y",IF(ISNUMBER(MATCH(UPPER(IFERROR(INDEX(ImpData,ROW()-1,MATCH(Map_KEV,ImpHdr,0))&amp;"","")),{"Y","YES","TRUE","1"},0)),"Y","N")))</f>
        <v/>
      </c>
      <c r="E1647" s="21" t="str">
        <f>IF($A1647="","",IF(ISNUMBER(MATCH(UPPER(IFERROR(INDEX(ImpData,ROW()-1,MATCH(Map_Expl,ImpHdr,0))&amp;"","")),{"Y","YES","TRUE","1"},0)),"Y","N"))</f>
        <v/>
      </c>
      <c r="F1647" s="21" t="str">
        <f t="shared" si="253"/>
        <v/>
      </c>
      <c r="G1647" s="21" t="str">
        <f t="shared" si="254"/>
        <v/>
      </c>
      <c r="H1647" s="21" t="str">
        <f t="shared" si="255"/>
        <v/>
      </c>
      <c r="I1647" s="25" t="str">
        <f t="shared" si="256"/>
        <v/>
      </c>
      <c r="J1647" s="25" t="str">
        <f t="shared" si="257"/>
        <v/>
      </c>
      <c r="K1647" s="21" t="str">
        <f t="shared" si="258"/>
        <v/>
      </c>
      <c r="L1647" s="36" t="str">
        <f t="shared" si="259"/>
        <v/>
      </c>
    </row>
    <row r="1648" spans="1:12" x14ac:dyDescent="0.3">
      <c r="A1648" s="21" t="str">
        <f t="shared" si="250"/>
        <v/>
      </c>
      <c r="B1648" s="21" t="str">
        <f t="shared" si="251"/>
        <v/>
      </c>
      <c r="C1648" s="35" t="str">
        <f t="shared" si="252"/>
        <v/>
      </c>
      <c r="D1648" s="21" t="str">
        <f>IF($A1648="","",IF(COUNTIF(KEVList,$A1648)&gt;0,"Y",IF(ISNUMBER(MATCH(UPPER(IFERROR(INDEX(ImpData,ROW()-1,MATCH(Map_KEV,ImpHdr,0))&amp;"","")),{"Y","YES","TRUE","1"},0)),"Y","N")))</f>
        <v/>
      </c>
      <c r="E1648" s="21" t="str">
        <f>IF($A1648="","",IF(ISNUMBER(MATCH(UPPER(IFERROR(INDEX(ImpData,ROW()-1,MATCH(Map_Expl,ImpHdr,0))&amp;"","")),{"Y","YES","TRUE","1"},0)),"Y","N"))</f>
        <v/>
      </c>
      <c r="F1648" s="21" t="str">
        <f t="shared" si="253"/>
        <v/>
      </c>
      <c r="G1648" s="21" t="str">
        <f t="shared" si="254"/>
        <v/>
      </c>
      <c r="H1648" s="21" t="str">
        <f t="shared" si="255"/>
        <v/>
      </c>
      <c r="I1648" s="25" t="str">
        <f t="shared" si="256"/>
        <v/>
      </c>
      <c r="J1648" s="25" t="str">
        <f t="shared" si="257"/>
        <v/>
      </c>
      <c r="K1648" s="21" t="str">
        <f t="shared" si="258"/>
        <v/>
      </c>
      <c r="L1648" s="36" t="str">
        <f t="shared" si="259"/>
        <v/>
      </c>
    </row>
    <row r="1649" spans="1:12" x14ac:dyDescent="0.3">
      <c r="A1649" s="21" t="str">
        <f t="shared" si="250"/>
        <v/>
      </c>
      <c r="B1649" s="21" t="str">
        <f t="shared" si="251"/>
        <v/>
      </c>
      <c r="C1649" s="35" t="str">
        <f t="shared" si="252"/>
        <v/>
      </c>
      <c r="D1649" s="21" t="str">
        <f>IF($A1649="","",IF(COUNTIF(KEVList,$A1649)&gt;0,"Y",IF(ISNUMBER(MATCH(UPPER(IFERROR(INDEX(ImpData,ROW()-1,MATCH(Map_KEV,ImpHdr,0))&amp;"","")),{"Y","YES","TRUE","1"},0)),"Y","N")))</f>
        <v/>
      </c>
      <c r="E1649" s="21" t="str">
        <f>IF($A1649="","",IF(ISNUMBER(MATCH(UPPER(IFERROR(INDEX(ImpData,ROW()-1,MATCH(Map_Expl,ImpHdr,0))&amp;"","")),{"Y","YES","TRUE","1"},0)),"Y","N"))</f>
        <v/>
      </c>
      <c r="F1649" s="21" t="str">
        <f t="shared" si="253"/>
        <v/>
      </c>
      <c r="G1649" s="21" t="str">
        <f t="shared" si="254"/>
        <v/>
      </c>
      <c r="H1649" s="21" t="str">
        <f t="shared" si="255"/>
        <v/>
      </c>
      <c r="I1649" s="25" t="str">
        <f t="shared" si="256"/>
        <v/>
      </c>
      <c r="J1649" s="25" t="str">
        <f t="shared" si="257"/>
        <v/>
      </c>
      <c r="K1649" s="21" t="str">
        <f t="shared" si="258"/>
        <v/>
      </c>
      <c r="L1649" s="36" t="str">
        <f t="shared" si="259"/>
        <v/>
      </c>
    </row>
    <row r="1650" spans="1:12" x14ac:dyDescent="0.3">
      <c r="A1650" s="21" t="str">
        <f t="shared" si="250"/>
        <v/>
      </c>
      <c r="B1650" s="21" t="str">
        <f t="shared" si="251"/>
        <v/>
      </c>
      <c r="C1650" s="35" t="str">
        <f t="shared" si="252"/>
        <v/>
      </c>
      <c r="D1650" s="21" t="str">
        <f>IF($A1650="","",IF(COUNTIF(KEVList,$A1650)&gt;0,"Y",IF(ISNUMBER(MATCH(UPPER(IFERROR(INDEX(ImpData,ROW()-1,MATCH(Map_KEV,ImpHdr,0))&amp;"","")),{"Y","YES","TRUE","1"},0)),"Y","N")))</f>
        <v/>
      </c>
      <c r="E1650" s="21" t="str">
        <f>IF($A1650="","",IF(ISNUMBER(MATCH(UPPER(IFERROR(INDEX(ImpData,ROW()-1,MATCH(Map_Expl,ImpHdr,0))&amp;"","")),{"Y","YES","TRUE","1"},0)),"Y","N"))</f>
        <v/>
      </c>
      <c r="F1650" s="21" t="str">
        <f t="shared" si="253"/>
        <v/>
      </c>
      <c r="G1650" s="21" t="str">
        <f t="shared" si="254"/>
        <v/>
      </c>
      <c r="H1650" s="21" t="str">
        <f t="shared" si="255"/>
        <v/>
      </c>
      <c r="I1650" s="25" t="str">
        <f t="shared" si="256"/>
        <v/>
      </c>
      <c r="J1650" s="25" t="str">
        <f t="shared" si="257"/>
        <v/>
      </c>
      <c r="K1650" s="21" t="str">
        <f t="shared" si="258"/>
        <v/>
      </c>
      <c r="L1650" s="36" t="str">
        <f t="shared" si="259"/>
        <v/>
      </c>
    </row>
    <row r="1651" spans="1:12" x14ac:dyDescent="0.3">
      <c r="A1651" s="21" t="str">
        <f t="shared" si="250"/>
        <v/>
      </c>
      <c r="B1651" s="21" t="str">
        <f t="shared" si="251"/>
        <v/>
      </c>
      <c r="C1651" s="35" t="str">
        <f t="shared" si="252"/>
        <v/>
      </c>
      <c r="D1651" s="21" t="str">
        <f>IF($A1651="","",IF(COUNTIF(KEVList,$A1651)&gt;0,"Y",IF(ISNUMBER(MATCH(UPPER(IFERROR(INDEX(ImpData,ROW()-1,MATCH(Map_KEV,ImpHdr,0))&amp;"","")),{"Y","YES","TRUE","1"},0)),"Y","N")))</f>
        <v/>
      </c>
      <c r="E1651" s="21" t="str">
        <f>IF($A1651="","",IF(ISNUMBER(MATCH(UPPER(IFERROR(INDEX(ImpData,ROW()-1,MATCH(Map_Expl,ImpHdr,0))&amp;"","")),{"Y","YES","TRUE","1"},0)),"Y","N"))</f>
        <v/>
      </c>
      <c r="F1651" s="21" t="str">
        <f t="shared" si="253"/>
        <v/>
      </c>
      <c r="G1651" s="21" t="str">
        <f t="shared" si="254"/>
        <v/>
      </c>
      <c r="H1651" s="21" t="str">
        <f t="shared" si="255"/>
        <v/>
      </c>
      <c r="I1651" s="25" t="str">
        <f t="shared" si="256"/>
        <v/>
      </c>
      <c r="J1651" s="25" t="str">
        <f t="shared" si="257"/>
        <v/>
      </c>
      <c r="K1651" s="21" t="str">
        <f t="shared" si="258"/>
        <v/>
      </c>
      <c r="L1651" s="36" t="str">
        <f t="shared" si="259"/>
        <v/>
      </c>
    </row>
    <row r="1652" spans="1:12" x14ac:dyDescent="0.3">
      <c r="A1652" s="21" t="str">
        <f t="shared" si="250"/>
        <v/>
      </c>
      <c r="B1652" s="21" t="str">
        <f t="shared" si="251"/>
        <v/>
      </c>
      <c r="C1652" s="35" t="str">
        <f t="shared" si="252"/>
        <v/>
      </c>
      <c r="D1652" s="21" t="str">
        <f>IF($A1652="","",IF(COUNTIF(KEVList,$A1652)&gt;0,"Y",IF(ISNUMBER(MATCH(UPPER(IFERROR(INDEX(ImpData,ROW()-1,MATCH(Map_KEV,ImpHdr,0))&amp;"","")),{"Y","YES","TRUE","1"},0)),"Y","N")))</f>
        <v/>
      </c>
      <c r="E1652" s="21" t="str">
        <f>IF($A1652="","",IF(ISNUMBER(MATCH(UPPER(IFERROR(INDEX(ImpData,ROW()-1,MATCH(Map_Expl,ImpHdr,0))&amp;"","")),{"Y","YES","TRUE","1"},0)),"Y","N"))</f>
        <v/>
      </c>
      <c r="F1652" s="21" t="str">
        <f t="shared" si="253"/>
        <v/>
      </c>
      <c r="G1652" s="21" t="str">
        <f t="shared" si="254"/>
        <v/>
      </c>
      <c r="H1652" s="21" t="str">
        <f t="shared" si="255"/>
        <v/>
      </c>
      <c r="I1652" s="25" t="str">
        <f t="shared" si="256"/>
        <v/>
      </c>
      <c r="J1652" s="25" t="str">
        <f t="shared" si="257"/>
        <v/>
      </c>
      <c r="K1652" s="21" t="str">
        <f t="shared" si="258"/>
        <v/>
      </c>
      <c r="L1652" s="36" t="str">
        <f t="shared" si="259"/>
        <v/>
      </c>
    </row>
    <row r="1653" spans="1:12" x14ac:dyDescent="0.3">
      <c r="A1653" s="21" t="str">
        <f t="shared" si="250"/>
        <v/>
      </c>
      <c r="B1653" s="21" t="str">
        <f t="shared" si="251"/>
        <v/>
      </c>
      <c r="C1653" s="35" t="str">
        <f t="shared" si="252"/>
        <v/>
      </c>
      <c r="D1653" s="21" t="str">
        <f>IF($A1653="","",IF(COUNTIF(KEVList,$A1653)&gt;0,"Y",IF(ISNUMBER(MATCH(UPPER(IFERROR(INDEX(ImpData,ROW()-1,MATCH(Map_KEV,ImpHdr,0))&amp;"","")),{"Y","YES","TRUE","1"},0)),"Y","N")))</f>
        <v/>
      </c>
      <c r="E1653" s="21" t="str">
        <f>IF($A1653="","",IF(ISNUMBER(MATCH(UPPER(IFERROR(INDEX(ImpData,ROW()-1,MATCH(Map_Expl,ImpHdr,0))&amp;"","")),{"Y","YES","TRUE","1"},0)),"Y","N"))</f>
        <v/>
      </c>
      <c r="F1653" s="21" t="str">
        <f t="shared" si="253"/>
        <v/>
      </c>
      <c r="G1653" s="21" t="str">
        <f t="shared" si="254"/>
        <v/>
      </c>
      <c r="H1653" s="21" t="str">
        <f t="shared" si="255"/>
        <v/>
      </c>
      <c r="I1653" s="25" t="str">
        <f t="shared" si="256"/>
        <v/>
      </c>
      <c r="J1653" s="25" t="str">
        <f t="shared" si="257"/>
        <v/>
      </c>
      <c r="K1653" s="21" t="str">
        <f t="shared" si="258"/>
        <v/>
      </c>
      <c r="L1653" s="36" t="str">
        <f t="shared" si="259"/>
        <v/>
      </c>
    </row>
    <row r="1654" spans="1:12" x14ac:dyDescent="0.3">
      <c r="A1654" s="21" t="str">
        <f t="shared" si="250"/>
        <v/>
      </c>
      <c r="B1654" s="21" t="str">
        <f t="shared" si="251"/>
        <v/>
      </c>
      <c r="C1654" s="35" t="str">
        <f t="shared" si="252"/>
        <v/>
      </c>
      <c r="D1654" s="21" t="str">
        <f>IF($A1654="","",IF(COUNTIF(KEVList,$A1654)&gt;0,"Y",IF(ISNUMBER(MATCH(UPPER(IFERROR(INDEX(ImpData,ROW()-1,MATCH(Map_KEV,ImpHdr,0))&amp;"","")),{"Y","YES","TRUE","1"},0)),"Y","N")))</f>
        <v/>
      </c>
      <c r="E1654" s="21" t="str">
        <f>IF($A1654="","",IF(ISNUMBER(MATCH(UPPER(IFERROR(INDEX(ImpData,ROW()-1,MATCH(Map_Expl,ImpHdr,0))&amp;"","")),{"Y","YES","TRUE","1"},0)),"Y","N"))</f>
        <v/>
      </c>
      <c r="F1654" s="21" t="str">
        <f t="shared" si="253"/>
        <v/>
      </c>
      <c r="G1654" s="21" t="str">
        <f t="shared" si="254"/>
        <v/>
      </c>
      <c r="H1654" s="21" t="str">
        <f t="shared" si="255"/>
        <v/>
      </c>
      <c r="I1654" s="25" t="str">
        <f t="shared" si="256"/>
        <v/>
      </c>
      <c r="J1654" s="25" t="str">
        <f t="shared" si="257"/>
        <v/>
      </c>
      <c r="K1654" s="21" t="str">
        <f t="shared" si="258"/>
        <v/>
      </c>
      <c r="L1654" s="36" t="str">
        <f t="shared" si="259"/>
        <v/>
      </c>
    </row>
    <row r="1655" spans="1:12" x14ac:dyDescent="0.3">
      <c r="A1655" s="21" t="str">
        <f t="shared" si="250"/>
        <v/>
      </c>
      <c r="B1655" s="21" t="str">
        <f t="shared" si="251"/>
        <v/>
      </c>
      <c r="C1655" s="35" t="str">
        <f t="shared" si="252"/>
        <v/>
      </c>
      <c r="D1655" s="21" t="str">
        <f>IF($A1655="","",IF(COUNTIF(KEVList,$A1655)&gt;0,"Y",IF(ISNUMBER(MATCH(UPPER(IFERROR(INDEX(ImpData,ROW()-1,MATCH(Map_KEV,ImpHdr,0))&amp;"","")),{"Y","YES","TRUE","1"},0)),"Y","N")))</f>
        <v/>
      </c>
      <c r="E1655" s="21" t="str">
        <f>IF($A1655="","",IF(ISNUMBER(MATCH(UPPER(IFERROR(INDEX(ImpData,ROW()-1,MATCH(Map_Expl,ImpHdr,0))&amp;"","")),{"Y","YES","TRUE","1"},0)),"Y","N"))</f>
        <v/>
      </c>
      <c r="F1655" s="21" t="str">
        <f t="shared" si="253"/>
        <v/>
      </c>
      <c r="G1655" s="21" t="str">
        <f t="shared" si="254"/>
        <v/>
      </c>
      <c r="H1655" s="21" t="str">
        <f t="shared" si="255"/>
        <v/>
      </c>
      <c r="I1655" s="25" t="str">
        <f t="shared" si="256"/>
        <v/>
      </c>
      <c r="J1655" s="25" t="str">
        <f t="shared" si="257"/>
        <v/>
      </c>
      <c r="K1655" s="21" t="str">
        <f t="shared" si="258"/>
        <v/>
      </c>
      <c r="L1655" s="36" t="str">
        <f t="shared" si="259"/>
        <v/>
      </c>
    </row>
    <row r="1656" spans="1:12" x14ac:dyDescent="0.3">
      <c r="A1656" s="21" t="str">
        <f t="shared" si="250"/>
        <v/>
      </c>
      <c r="B1656" s="21" t="str">
        <f t="shared" si="251"/>
        <v/>
      </c>
      <c r="C1656" s="35" t="str">
        <f t="shared" si="252"/>
        <v/>
      </c>
      <c r="D1656" s="21" t="str">
        <f>IF($A1656="","",IF(COUNTIF(KEVList,$A1656)&gt;0,"Y",IF(ISNUMBER(MATCH(UPPER(IFERROR(INDEX(ImpData,ROW()-1,MATCH(Map_KEV,ImpHdr,0))&amp;"","")),{"Y","YES","TRUE","1"},0)),"Y","N")))</f>
        <v/>
      </c>
      <c r="E1656" s="21" t="str">
        <f>IF($A1656="","",IF(ISNUMBER(MATCH(UPPER(IFERROR(INDEX(ImpData,ROW()-1,MATCH(Map_Expl,ImpHdr,0))&amp;"","")),{"Y","YES","TRUE","1"},0)),"Y","N"))</f>
        <v/>
      </c>
      <c r="F1656" s="21" t="str">
        <f t="shared" si="253"/>
        <v/>
      </c>
      <c r="G1656" s="21" t="str">
        <f t="shared" si="254"/>
        <v/>
      </c>
      <c r="H1656" s="21" t="str">
        <f t="shared" si="255"/>
        <v/>
      </c>
      <c r="I1656" s="25" t="str">
        <f t="shared" si="256"/>
        <v/>
      </c>
      <c r="J1656" s="25" t="str">
        <f t="shared" si="257"/>
        <v/>
      </c>
      <c r="K1656" s="21" t="str">
        <f t="shared" si="258"/>
        <v/>
      </c>
      <c r="L1656" s="36" t="str">
        <f t="shared" si="259"/>
        <v/>
      </c>
    </row>
    <row r="1657" spans="1:12" x14ac:dyDescent="0.3">
      <c r="A1657" s="21" t="str">
        <f t="shared" si="250"/>
        <v/>
      </c>
      <c r="B1657" s="21" t="str">
        <f t="shared" si="251"/>
        <v/>
      </c>
      <c r="C1657" s="35" t="str">
        <f t="shared" si="252"/>
        <v/>
      </c>
      <c r="D1657" s="21" t="str">
        <f>IF($A1657="","",IF(COUNTIF(KEVList,$A1657)&gt;0,"Y",IF(ISNUMBER(MATCH(UPPER(IFERROR(INDEX(ImpData,ROW()-1,MATCH(Map_KEV,ImpHdr,0))&amp;"","")),{"Y","YES","TRUE","1"},0)),"Y","N")))</f>
        <v/>
      </c>
      <c r="E1657" s="21" t="str">
        <f>IF($A1657="","",IF(ISNUMBER(MATCH(UPPER(IFERROR(INDEX(ImpData,ROW()-1,MATCH(Map_Expl,ImpHdr,0))&amp;"","")),{"Y","YES","TRUE","1"},0)),"Y","N"))</f>
        <v/>
      </c>
      <c r="F1657" s="21" t="str">
        <f t="shared" si="253"/>
        <v/>
      </c>
      <c r="G1657" s="21" t="str">
        <f t="shared" si="254"/>
        <v/>
      </c>
      <c r="H1657" s="21" t="str">
        <f t="shared" si="255"/>
        <v/>
      </c>
      <c r="I1657" s="25" t="str">
        <f t="shared" si="256"/>
        <v/>
      </c>
      <c r="J1657" s="25" t="str">
        <f t="shared" si="257"/>
        <v/>
      </c>
      <c r="K1657" s="21" t="str">
        <f t="shared" si="258"/>
        <v/>
      </c>
      <c r="L1657" s="36" t="str">
        <f t="shared" si="259"/>
        <v/>
      </c>
    </row>
    <row r="1658" spans="1:12" x14ac:dyDescent="0.3">
      <c r="A1658" s="21" t="str">
        <f t="shared" si="250"/>
        <v/>
      </c>
      <c r="B1658" s="21" t="str">
        <f t="shared" si="251"/>
        <v/>
      </c>
      <c r="C1658" s="35" t="str">
        <f t="shared" si="252"/>
        <v/>
      </c>
      <c r="D1658" s="21" t="str">
        <f>IF($A1658="","",IF(COUNTIF(KEVList,$A1658)&gt;0,"Y",IF(ISNUMBER(MATCH(UPPER(IFERROR(INDEX(ImpData,ROW()-1,MATCH(Map_KEV,ImpHdr,0))&amp;"","")),{"Y","YES","TRUE","1"},0)),"Y","N")))</f>
        <v/>
      </c>
      <c r="E1658" s="21" t="str">
        <f>IF($A1658="","",IF(ISNUMBER(MATCH(UPPER(IFERROR(INDEX(ImpData,ROW()-1,MATCH(Map_Expl,ImpHdr,0))&amp;"","")),{"Y","YES","TRUE","1"},0)),"Y","N"))</f>
        <v/>
      </c>
      <c r="F1658" s="21" t="str">
        <f t="shared" si="253"/>
        <v/>
      </c>
      <c r="G1658" s="21" t="str">
        <f t="shared" si="254"/>
        <v/>
      </c>
      <c r="H1658" s="21" t="str">
        <f t="shared" si="255"/>
        <v/>
      </c>
      <c r="I1658" s="25" t="str">
        <f t="shared" si="256"/>
        <v/>
      </c>
      <c r="J1658" s="25" t="str">
        <f t="shared" si="257"/>
        <v/>
      </c>
      <c r="K1658" s="21" t="str">
        <f t="shared" si="258"/>
        <v/>
      </c>
      <c r="L1658" s="36" t="str">
        <f t="shared" si="259"/>
        <v/>
      </c>
    </row>
    <row r="1659" spans="1:12" x14ac:dyDescent="0.3">
      <c r="A1659" s="21" t="str">
        <f t="shared" si="250"/>
        <v/>
      </c>
      <c r="B1659" s="21" t="str">
        <f t="shared" si="251"/>
        <v/>
      </c>
      <c r="C1659" s="35" t="str">
        <f t="shared" si="252"/>
        <v/>
      </c>
      <c r="D1659" s="21" t="str">
        <f>IF($A1659="","",IF(COUNTIF(KEVList,$A1659)&gt;0,"Y",IF(ISNUMBER(MATCH(UPPER(IFERROR(INDEX(ImpData,ROW()-1,MATCH(Map_KEV,ImpHdr,0))&amp;"","")),{"Y","YES","TRUE","1"},0)),"Y","N")))</f>
        <v/>
      </c>
      <c r="E1659" s="21" t="str">
        <f>IF($A1659="","",IF(ISNUMBER(MATCH(UPPER(IFERROR(INDEX(ImpData,ROW()-1,MATCH(Map_Expl,ImpHdr,0))&amp;"","")),{"Y","YES","TRUE","1"},0)),"Y","N"))</f>
        <v/>
      </c>
      <c r="F1659" s="21" t="str">
        <f t="shared" si="253"/>
        <v/>
      </c>
      <c r="G1659" s="21" t="str">
        <f t="shared" si="254"/>
        <v/>
      </c>
      <c r="H1659" s="21" t="str">
        <f t="shared" si="255"/>
        <v/>
      </c>
      <c r="I1659" s="25" t="str">
        <f t="shared" si="256"/>
        <v/>
      </c>
      <c r="J1659" s="25" t="str">
        <f t="shared" si="257"/>
        <v/>
      </c>
      <c r="K1659" s="21" t="str">
        <f t="shared" si="258"/>
        <v/>
      </c>
      <c r="L1659" s="36" t="str">
        <f t="shared" si="259"/>
        <v/>
      </c>
    </row>
    <row r="1660" spans="1:12" x14ac:dyDescent="0.3">
      <c r="A1660" s="21" t="str">
        <f t="shared" si="250"/>
        <v/>
      </c>
      <c r="B1660" s="21" t="str">
        <f t="shared" si="251"/>
        <v/>
      </c>
      <c r="C1660" s="35" t="str">
        <f t="shared" si="252"/>
        <v/>
      </c>
      <c r="D1660" s="21" t="str">
        <f>IF($A1660="","",IF(COUNTIF(KEVList,$A1660)&gt;0,"Y",IF(ISNUMBER(MATCH(UPPER(IFERROR(INDEX(ImpData,ROW()-1,MATCH(Map_KEV,ImpHdr,0))&amp;"","")),{"Y","YES","TRUE","1"},0)),"Y","N")))</f>
        <v/>
      </c>
      <c r="E1660" s="21" t="str">
        <f>IF($A1660="","",IF(ISNUMBER(MATCH(UPPER(IFERROR(INDEX(ImpData,ROW()-1,MATCH(Map_Expl,ImpHdr,0))&amp;"","")),{"Y","YES","TRUE","1"},0)),"Y","N"))</f>
        <v/>
      </c>
      <c r="F1660" s="21" t="str">
        <f t="shared" si="253"/>
        <v/>
      </c>
      <c r="G1660" s="21" t="str">
        <f t="shared" si="254"/>
        <v/>
      </c>
      <c r="H1660" s="21" t="str">
        <f t="shared" si="255"/>
        <v/>
      </c>
      <c r="I1660" s="25" t="str">
        <f t="shared" si="256"/>
        <v/>
      </c>
      <c r="J1660" s="25" t="str">
        <f t="shared" si="257"/>
        <v/>
      </c>
      <c r="K1660" s="21" t="str">
        <f t="shared" si="258"/>
        <v/>
      </c>
      <c r="L1660" s="36" t="str">
        <f t="shared" si="259"/>
        <v/>
      </c>
    </row>
    <row r="1661" spans="1:12" x14ac:dyDescent="0.3">
      <c r="A1661" s="21" t="str">
        <f t="shared" si="250"/>
        <v/>
      </c>
      <c r="B1661" s="21" t="str">
        <f t="shared" si="251"/>
        <v/>
      </c>
      <c r="C1661" s="35" t="str">
        <f t="shared" si="252"/>
        <v/>
      </c>
      <c r="D1661" s="21" t="str">
        <f>IF($A1661="","",IF(COUNTIF(KEVList,$A1661)&gt;0,"Y",IF(ISNUMBER(MATCH(UPPER(IFERROR(INDEX(ImpData,ROW()-1,MATCH(Map_KEV,ImpHdr,0))&amp;"","")),{"Y","YES","TRUE","1"},0)),"Y","N")))</f>
        <v/>
      </c>
      <c r="E1661" s="21" t="str">
        <f>IF($A1661="","",IF(ISNUMBER(MATCH(UPPER(IFERROR(INDEX(ImpData,ROW()-1,MATCH(Map_Expl,ImpHdr,0))&amp;"","")),{"Y","YES","TRUE","1"},0)),"Y","N"))</f>
        <v/>
      </c>
      <c r="F1661" s="21" t="str">
        <f t="shared" si="253"/>
        <v/>
      </c>
      <c r="G1661" s="21" t="str">
        <f t="shared" si="254"/>
        <v/>
      </c>
      <c r="H1661" s="21" t="str">
        <f t="shared" si="255"/>
        <v/>
      </c>
      <c r="I1661" s="25" t="str">
        <f t="shared" si="256"/>
        <v/>
      </c>
      <c r="J1661" s="25" t="str">
        <f t="shared" si="257"/>
        <v/>
      </c>
      <c r="K1661" s="21" t="str">
        <f t="shared" si="258"/>
        <v/>
      </c>
      <c r="L1661" s="36" t="str">
        <f t="shared" si="259"/>
        <v/>
      </c>
    </row>
    <row r="1662" spans="1:12" x14ac:dyDescent="0.3">
      <c r="A1662" s="21" t="str">
        <f t="shared" si="250"/>
        <v/>
      </c>
      <c r="B1662" s="21" t="str">
        <f t="shared" si="251"/>
        <v/>
      </c>
      <c r="C1662" s="35" t="str">
        <f t="shared" si="252"/>
        <v/>
      </c>
      <c r="D1662" s="21" t="str">
        <f>IF($A1662="","",IF(COUNTIF(KEVList,$A1662)&gt;0,"Y",IF(ISNUMBER(MATCH(UPPER(IFERROR(INDEX(ImpData,ROW()-1,MATCH(Map_KEV,ImpHdr,0))&amp;"","")),{"Y","YES","TRUE","1"},0)),"Y","N")))</f>
        <v/>
      </c>
      <c r="E1662" s="21" t="str">
        <f>IF($A1662="","",IF(ISNUMBER(MATCH(UPPER(IFERROR(INDEX(ImpData,ROW()-1,MATCH(Map_Expl,ImpHdr,0))&amp;"","")),{"Y","YES","TRUE","1"},0)),"Y","N"))</f>
        <v/>
      </c>
      <c r="F1662" s="21" t="str">
        <f t="shared" si="253"/>
        <v/>
      </c>
      <c r="G1662" s="21" t="str">
        <f t="shared" si="254"/>
        <v/>
      </c>
      <c r="H1662" s="21" t="str">
        <f t="shared" si="255"/>
        <v/>
      </c>
      <c r="I1662" s="25" t="str">
        <f t="shared" si="256"/>
        <v/>
      </c>
      <c r="J1662" s="25" t="str">
        <f t="shared" si="257"/>
        <v/>
      </c>
      <c r="K1662" s="21" t="str">
        <f t="shared" si="258"/>
        <v/>
      </c>
      <c r="L1662" s="36" t="str">
        <f t="shared" si="259"/>
        <v/>
      </c>
    </row>
    <row r="1663" spans="1:12" x14ac:dyDescent="0.3">
      <c r="A1663" s="21" t="str">
        <f t="shared" si="250"/>
        <v/>
      </c>
      <c r="B1663" s="21" t="str">
        <f t="shared" si="251"/>
        <v/>
      </c>
      <c r="C1663" s="35" t="str">
        <f t="shared" si="252"/>
        <v/>
      </c>
      <c r="D1663" s="21" t="str">
        <f>IF($A1663="","",IF(COUNTIF(KEVList,$A1663)&gt;0,"Y",IF(ISNUMBER(MATCH(UPPER(IFERROR(INDEX(ImpData,ROW()-1,MATCH(Map_KEV,ImpHdr,0))&amp;"","")),{"Y","YES","TRUE","1"},0)),"Y","N")))</f>
        <v/>
      </c>
      <c r="E1663" s="21" t="str">
        <f>IF($A1663="","",IF(ISNUMBER(MATCH(UPPER(IFERROR(INDEX(ImpData,ROW()-1,MATCH(Map_Expl,ImpHdr,0))&amp;"","")),{"Y","YES","TRUE","1"},0)),"Y","N"))</f>
        <v/>
      </c>
      <c r="F1663" s="21" t="str">
        <f t="shared" si="253"/>
        <v/>
      </c>
      <c r="G1663" s="21" t="str">
        <f t="shared" si="254"/>
        <v/>
      </c>
      <c r="H1663" s="21" t="str">
        <f t="shared" si="255"/>
        <v/>
      </c>
      <c r="I1663" s="25" t="str">
        <f t="shared" si="256"/>
        <v/>
      </c>
      <c r="J1663" s="25" t="str">
        <f t="shared" si="257"/>
        <v/>
      </c>
      <c r="K1663" s="21" t="str">
        <f t="shared" si="258"/>
        <v/>
      </c>
      <c r="L1663" s="36" t="str">
        <f t="shared" si="259"/>
        <v/>
      </c>
    </row>
    <row r="1664" spans="1:12" x14ac:dyDescent="0.3">
      <c r="A1664" s="21" t="str">
        <f t="shared" si="250"/>
        <v/>
      </c>
      <c r="B1664" s="21" t="str">
        <f t="shared" si="251"/>
        <v/>
      </c>
      <c r="C1664" s="35" t="str">
        <f t="shared" si="252"/>
        <v/>
      </c>
      <c r="D1664" s="21" t="str">
        <f>IF($A1664="","",IF(COUNTIF(KEVList,$A1664)&gt;0,"Y",IF(ISNUMBER(MATCH(UPPER(IFERROR(INDEX(ImpData,ROW()-1,MATCH(Map_KEV,ImpHdr,0))&amp;"","")),{"Y","YES","TRUE","1"},0)),"Y","N")))</f>
        <v/>
      </c>
      <c r="E1664" s="21" t="str">
        <f>IF($A1664="","",IF(ISNUMBER(MATCH(UPPER(IFERROR(INDEX(ImpData,ROW()-1,MATCH(Map_Expl,ImpHdr,0))&amp;"","")),{"Y","YES","TRUE","1"},0)),"Y","N"))</f>
        <v/>
      </c>
      <c r="F1664" s="21" t="str">
        <f t="shared" si="253"/>
        <v/>
      </c>
      <c r="G1664" s="21" t="str">
        <f t="shared" si="254"/>
        <v/>
      </c>
      <c r="H1664" s="21" t="str">
        <f t="shared" si="255"/>
        <v/>
      </c>
      <c r="I1664" s="25" t="str">
        <f t="shared" si="256"/>
        <v/>
      </c>
      <c r="J1664" s="25" t="str">
        <f t="shared" si="257"/>
        <v/>
      </c>
      <c r="K1664" s="21" t="str">
        <f t="shared" si="258"/>
        <v/>
      </c>
      <c r="L1664" s="36" t="str">
        <f t="shared" si="259"/>
        <v/>
      </c>
    </row>
    <row r="1665" spans="1:12" x14ac:dyDescent="0.3">
      <c r="A1665" s="21" t="str">
        <f t="shared" si="250"/>
        <v/>
      </c>
      <c r="B1665" s="21" t="str">
        <f t="shared" si="251"/>
        <v/>
      </c>
      <c r="C1665" s="35" t="str">
        <f t="shared" si="252"/>
        <v/>
      </c>
      <c r="D1665" s="21" t="str">
        <f>IF($A1665="","",IF(COUNTIF(KEVList,$A1665)&gt;0,"Y",IF(ISNUMBER(MATCH(UPPER(IFERROR(INDEX(ImpData,ROW()-1,MATCH(Map_KEV,ImpHdr,0))&amp;"","")),{"Y","YES","TRUE","1"},0)),"Y","N")))</f>
        <v/>
      </c>
      <c r="E1665" s="21" t="str">
        <f>IF($A1665="","",IF(ISNUMBER(MATCH(UPPER(IFERROR(INDEX(ImpData,ROW()-1,MATCH(Map_Expl,ImpHdr,0))&amp;"","")),{"Y","YES","TRUE","1"},0)),"Y","N"))</f>
        <v/>
      </c>
      <c r="F1665" s="21" t="str">
        <f t="shared" si="253"/>
        <v/>
      </c>
      <c r="G1665" s="21" t="str">
        <f t="shared" si="254"/>
        <v/>
      </c>
      <c r="H1665" s="21" t="str">
        <f t="shared" si="255"/>
        <v/>
      </c>
      <c r="I1665" s="25" t="str">
        <f t="shared" si="256"/>
        <v/>
      </c>
      <c r="J1665" s="25" t="str">
        <f t="shared" si="257"/>
        <v/>
      </c>
      <c r="K1665" s="21" t="str">
        <f t="shared" si="258"/>
        <v/>
      </c>
      <c r="L1665" s="36" t="str">
        <f t="shared" si="259"/>
        <v/>
      </c>
    </row>
    <row r="1666" spans="1:12" x14ac:dyDescent="0.3">
      <c r="A1666" s="21" t="str">
        <f t="shared" ref="A1666:A1729" si="260">IFERROR(IF(INDEX(ImpData,ROW()-1,MATCH(Map_CVE,ImpHdr,0))="","",INDEX(ImpData,ROW()-1,MATCH(Map_CVE,ImpHdr,0))),"")</f>
        <v/>
      </c>
      <c r="B1666" s="21" t="str">
        <f t="shared" ref="B1666:B1729" si="261">IF($A1666="","",IFERROR(VALUE(INDEX(ImpData,ROW()-1,MATCH(Map_CVSS,ImpHdr,0))),""))</f>
        <v/>
      </c>
      <c r="C1666" s="35" t="str">
        <f t="shared" ref="C1666:C1729" si="262">IF($A1666="","",IFERROR(VALUE(INDEX(ImpData,ROW()-1,MATCH(Map_EPSS,ImpHdr,0))),IFERROR(VLOOKUP($A1666,EPSSList,2,FALSE),"")))</f>
        <v/>
      </c>
      <c r="D1666" s="21" t="str">
        <f>IF($A1666="","",IF(COUNTIF(KEVList,$A1666)&gt;0,"Y",IF(ISNUMBER(MATCH(UPPER(IFERROR(INDEX(ImpData,ROW()-1,MATCH(Map_KEV,ImpHdr,0))&amp;"","")),{"Y","YES","TRUE","1"},0)),"Y","N")))</f>
        <v/>
      </c>
      <c r="E1666" s="21" t="str">
        <f>IF($A1666="","",IF(ISNUMBER(MATCH(UPPER(IFERROR(INDEX(ImpData,ROW()-1,MATCH(Map_Expl,ImpHdr,0))&amp;"","")),{"Y","YES","TRUE","1"},0)),"Y","N"))</f>
        <v/>
      </c>
      <c r="F1666" s="21" t="str">
        <f t="shared" ref="F1666:F1729" si="263">IF($A1666="","",IFERROR(VLOOKUP($K1666,AssetList,2,FALSE),""))</f>
        <v/>
      </c>
      <c r="G1666" s="21" t="str">
        <f t="shared" ref="G1666:G1729" si="264">IF($A1666="","",IFERROR(VLOOKUP($K1666,AssetList,3,FALSE),""))</f>
        <v/>
      </c>
      <c r="H1666" s="21" t="str">
        <f t="shared" ref="H1666:H1729" si="265">IF($A1666="","","N")</f>
        <v/>
      </c>
      <c r="I1666" s="25" t="str">
        <f t="shared" ref="I1666:I1729" si="266">IF($A1666="","",IFERROR(IF(INDEX(ImpData,ROW()-1,MATCH(Map_First,ImpHdr,0))="","",INDEX(ImpData,ROW()-1,MATCH(Map_First,ImpHdr,0))+0),""))</f>
        <v/>
      </c>
      <c r="J1666" s="25" t="str">
        <f t="shared" ref="J1666:J1729" si="267">IF($A1666="","",IFERROR(IF(INDEX(ImpData,ROW()-1,MATCH(Map_Fixed,ImpHdr,0))="","",INDEX(ImpData,ROW()-1,MATCH(Map_Fixed,ImpHdr,0))+0),""))</f>
        <v/>
      </c>
      <c r="K1666" s="21" t="str">
        <f t="shared" ref="K1666:K1729" si="268">IF($A1666="","",IFERROR(INDEX(ImpData,ROW()-1,MATCH(Map_Host,ImpHdr,0)),""))</f>
        <v/>
      </c>
      <c r="L1666" s="36" t="str">
        <f t="shared" ref="L1666:L1729" si="269">IF($A1666="","",IF($K1666="","No asset column mapped",IF(OR($F1666="",$G1666=""),"Add to Assets tab: "&amp;$K1666,IF($B1666="","CVSS missing",""))))</f>
        <v/>
      </c>
    </row>
    <row r="1667" spans="1:12" x14ac:dyDescent="0.3">
      <c r="A1667" s="21" t="str">
        <f t="shared" si="260"/>
        <v/>
      </c>
      <c r="B1667" s="21" t="str">
        <f t="shared" si="261"/>
        <v/>
      </c>
      <c r="C1667" s="35" t="str">
        <f t="shared" si="262"/>
        <v/>
      </c>
      <c r="D1667" s="21" t="str">
        <f>IF($A1667="","",IF(COUNTIF(KEVList,$A1667)&gt;0,"Y",IF(ISNUMBER(MATCH(UPPER(IFERROR(INDEX(ImpData,ROW()-1,MATCH(Map_KEV,ImpHdr,0))&amp;"","")),{"Y","YES","TRUE","1"},0)),"Y","N")))</f>
        <v/>
      </c>
      <c r="E1667" s="21" t="str">
        <f>IF($A1667="","",IF(ISNUMBER(MATCH(UPPER(IFERROR(INDEX(ImpData,ROW()-1,MATCH(Map_Expl,ImpHdr,0))&amp;"","")),{"Y","YES","TRUE","1"},0)),"Y","N"))</f>
        <v/>
      </c>
      <c r="F1667" s="21" t="str">
        <f t="shared" si="263"/>
        <v/>
      </c>
      <c r="G1667" s="21" t="str">
        <f t="shared" si="264"/>
        <v/>
      </c>
      <c r="H1667" s="21" t="str">
        <f t="shared" si="265"/>
        <v/>
      </c>
      <c r="I1667" s="25" t="str">
        <f t="shared" si="266"/>
        <v/>
      </c>
      <c r="J1667" s="25" t="str">
        <f t="shared" si="267"/>
        <v/>
      </c>
      <c r="K1667" s="21" t="str">
        <f t="shared" si="268"/>
        <v/>
      </c>
      <c r="L1667" s="36" t="str">
        <f t="shared" si="269"/>
        <v/>
      </c>
    </row>
    <row r="1668" spans="1:12" x14ac:dyDescent="0.3">
      <c r="A1668" s="21" t="str">
        <f t="shared" si="260"/>
        <v/>
      </c>
      <c r="B1668" s="21" t="str">
        <f t="shared" si="261"/>
        <v/>
      </c>
      <c r="C1668" s="35" t="str">
        <f t="shared" si="262"/>
        <v/>
      </c>
      <c r="D1668" s="21" t="str">
        <f>IF($A1668="","",IF(COUNTIF(KEVList,$A1668)&gt;0,"Y",IF(ISNUMBER(MATCH(UPPER(IFERROR(INDEX(ImpData,ROW()-1,MATCH(Map_KEV,ImpHdr,0))&amp;"","")),{"Y","YES","TRUE","1"},0)),"Y","N")))</f>
        <v/>
      </c>
      <c r="E1668" s="21" t="str">
        <f>IF($A1668="","",IF(ISNUMBER(MATCH(UPPER(IFERROR(INDEX(ImpData,ROW()-1,MATCH(Map_Expl,ImpHdr,0))&amp;"","")),{"Y","YES","TRUE","1"},0)),"Y","N"))</f>
        <v/>
      </c>
      <c r="F1668" s="21" t="str">
        <f t="shared" si="263"/>
        <v/>
      </c>
      <c r="G1668" s="21" t="str">
        <f t="shared" si="264"/>
        <v/>
      </c>
      <c r="H1668" s="21" t="str">
        <f t="shared" si="265"/>
        <v/>
      </c>
      <c r="I1668" s="25" t="str">
        <f t="shared" si="266"/>
        <v/>
      </c>
      <c r="J1668" s="25" t="str">
        <f t="shared" si="267"/>
        <v/>
      </c>
      <c r="K1668" s="21" t="str">
        <f t="shared" si="268"/>
        <v/>
      </c>
      <c r="L1668" s="36" t="str">
        <f t="shared" si="269"/>
        <v/>
      </c>
    </row>
    <row r="1669" spans="1:12" x14ac:dyDescent="0.3">
      <c r="A1669" s="21" t="str">
        <f t="shared" si="260"/>
        <v/>
      </c>
      <c r="B1669" s="21" t="str">
        <f t="shared" si="261"/>
        <v/>
      </c>
      <c r="C1669" s="35" t="str">
        <f t="shared" si="262"/>
        <v/>
      </c>
      <c r="D1669" s="21" t="str">
        <f>IF($A1669="","",IF(COUNTIF(KEVList,$A1669)&gt;0,"Y",IF(ISNUMBER(MATCH(UPPER(IFERROR(INDEX(ImpData,ROW()-1,MATCH(Map_KEV,ImpHdr,0))&amp;"","")),{"Y","YES","TRUE","1"},0)),"Y","N")))</f>
        <v/>
      </c>
      <c r="E1669" s="21" t="str">
        <f>IF($A1669="","",IF(ISNUMBER(MATCH(UPPER(IFERROR(INDEX(ImpData,ROW()-1,MATCH(Map_Expl,ImpHdr,0))&amp;"","")),{"Y","YES","TRUE","1"},0)),"Y","N"))</f>
        <v/>
      </c>
      <c r="F1669" s="21" t="str">
        <f t="shared" si="263"/>
        <v/>
      </c>
      <c r="G1669" s="21" t="str">
        <f t="shared" si="264"/>
        <v/>
      </c>
      <c r="H1669" s="21" t="str">
        <f t="shared" si="265"/>
        <v/>
      </c>
      <c r="I1669" s="25" t="str">
        <f t="shared" si="266"/>
        <v/>
      </c>
      <c r="J1669" s="25" t="str">
        <f t="shared" si="267"/>
        <v/>
      </c>
      <c r="K1669" s="21" t="str">
        <f t="shared" si="268"/>
        <v/>
      </c>
      <c r="L1669" s="36" t="str">
        <f t="shared" si="269"/>
        <v/>
      </c>
    </row>
    <row r="1670" spans="1:12" x14ac:dyDescent="0.3">
      <c r="A1670" s="21" t="str">
        <f t="shared" si="260"/>
        <v/>
      </c>
      <c r="B1670" s="21" t="str">
        <f t="shared" si="261"/>
        <v/>
      </c>
      <c r="C1670" s="35" t="str">
        <f t="shared" si="262"/>
        <v/>
      </c>
      <c r="D1670" s="21" t="str">
        <f>IF($A1670="","",IF(COUNTIF(KEVList,$A1670)&gt;0,"Y",IF(ISNUMBER(MATCH(UPPER(IFERROR(INDEX(ImpData,ROW()-1,MATCH(Map_KEV,ImpHdr,0))&amp;"","")),{"Y","YES","TRUE","1"},0)),"Y","N")))</f>
        <v/>
      </c>
      <c r="E1670" s="21" t="str">
        <f>IF($A1670="","",IF(ISNUMBER(MATCH(UPPER(IFERROR(INDEX(ImpData,ROW()-1,MATCH(Map_Expl,ImpHdr,0))&amp;"","")),{"Y","YES","TRUE","1"},0)),"Y","N"))</f>
        <v/>
      </c>
      <c r="F1670" s="21" t="str">
        <f t="shared" si="263"/>
        <v/>
      </c>
      <c r="G1670" s="21" t="str">
        <f t="shared" si="264"/>
        <v/>
      </c>
      <c r="H1670" s="21" t="str">
        <f t="shared" si="265"/>
        <v/>
      </c>
      <c r="I1670" s="25" t="str">
        <f t="shared" si="266"/>
        <v/>
      </c>
      <c r="J1670" s="25" t="str">
        <f t="shared" si="267"/>
        <v/>
      </c>
      <c r="K1670" s="21" t="str">
        <f t="shared" si="268"/>
        <v/>
      </c>
      <c r="L1670" s="36" t="str">
        <f t="shared" si="269"/>
        <v/>
      </c>
    </row>
    <row r="1671" spans="1:12" x14ac:dyDescent="0.3">
      <c r="A1671" s="21" t="str">
        <f t="shared" si="260"/>
        <v/>
      </c>
      <c r="B1671" s="21" t="str">
        <f t="shared" si="261"/>
        <v/>
      </c>
      <c r="C1671" s="35" t="str">
        <f t="shared" si="262"/>
        <v/>
      </c>
      <c r="D1671" s="21" t="str">
        <f>IF($A1671="","",IF(COUNTIF(KEVList,$A1671)&gt;0,"Y",IF(ISNUMBER(MATCH(UPPER(IFERROR(INDEX(ImpData,ROW()-1,MATCH(Map_KEV,ImpHdr,0))&amp;"","")),{"Y","YES","TRUE","1"},0)),"Y","N")))</f>
        <v/>
      </c>
      <c r="E1671" s="21" t="str">
        <f>IF($A1671="","",IF(ISNUMBER(MATCH(UPPER(IFERROR(INDEX(ImpData,ROW()-1,MATCH(Map_Expl,ImpHdr,0))&amp;"","")),{"Y","YES","TRUE","1"},0)),"Y","N"))</f>
        <v/>
      </c>
      <c r="F1671" s="21" t="str">
        <f t="shared" si="263"/>
        <v/>
      </c>
      <c r="G1671" s="21" t="str">
        <f t="shared" si="264"/>
        <v/>
      </c>
      <c r="H1671" s="21" t="str">
        <f t="shared" si="265"/>
        <v/>
      </c>
      <c r="I1671" s="25" t="str">
        <f t="shared" si="266"/>
        <v/>
      </c>
      <c r="J1671" s="25" t="str">
        <f t="shared" si="267"/>
        <v/>
      </c>
      <c r="K1671" s="21" t="str">
        <f t="shared" si="268"/>
        <v/>
      </c>
      <c r="L1671" s="36" t="str">
        <f t="shared" si="269"/>
        <v/>
      </c>
    </row>
    <row r="1672" spans="1:12" x14ac:dyDescent="0.3">
      <c r="A1672" s="21" t="str">
        <f t="shared" si="260"/>
        <v/>
      </c>
      <c r="B1672" s="21" t="str">
        <f t="shared" si="261"/>
        <v/>
      </c>
      <c r="C1672" s="35" t="str">
        <f t="shared" si="262"/>
        <v/>
      </c>
      <c r="D1672" s="21" t="str">
        <f>IF($A1672="","",IF(COUNTIF(KEVList,$A1672)&gt;0,"Y",IF(ISNUMBER(MATCH(UPPER(IFERROR(INDEX(ImpData,ROW()-1,MATCH(Map_KEV,ImpHdr,0))&amp;"","")),{"Y","YES","TRUE","1"},0)),"Y","N")))</f>
        <v/>
      </c>
      <c r="E1672" s="21" t="str">
        <f>IF($A1672="","",IF(ISNUMBER(MATCH(UPPER(IFERROR(INDEX(ImpData,ROW()-1,MATCH(Map_Expl,ImpHdr,0))&amp;"","")),{"Y","YES","TRUE","1"},0)),"Y","N"))</f>
        <v/>
      </c>
      <c r="F1672" s="21" t="str">
        <f t="shared" si="263"/>
        <v/>
      </c>
      <c r="G1672" s="21" t="str">
        <f t="shared" si="264"/>
        <v/>
      </c>
      <c r="H1672" s="21" t="str">
        <f t="shared" si="265"/>
        <v/>
      </c>
      <c r="I1672" s="25" t="str">
        <f t="shared" si="266"/>
        <v/>
      </c>
      <c r="J1672" s="25" t="str">
        <f t="shared" si="267"/>
        <v/>
      </c>
      <c r="K1672" s="21" t="str">
        <f t="shared" si="268"/>
        <v/>
      </c>
      <c r="L1672" s="36" t="str">
        <f t="shared" si="269"/>
        <v/>
      </c>
    </row>
    <row r="1673" spans="1:12" x14ac:dyDescent="0.3">
      <c r="A1673" s="21" t="str">
        <f t="shared" si="260"/>
        <v/>
      </c>
      <c r="B1673" s="21" t="str">
        <f t="shared" si="261"/>
        <v/>
      </c>
      <c r="C1673" s="35" t="str">
        <f t="shared" si="262"/>
        <v/>
      </c>
      <c r="D1673" s="21" t="str">
        <f>IF($A1673="","",IF(COUNTIF(KEVList,$A1673)&gt;0,"Y",IF(ISNUMBER(MATCH(UPPER(IFERROR(INDEX(ImpData,ROW()-1,MATCH(Map_KEV,ImpHdr,0))&amp;"","")),{"Y","YES","TRUE","1"},0)),"Y","N")))</f>
        <v/>
      </c>
      <c r="E1673" s="21" t="str">
        <f>IF($A1673="","",IF(ISNUMBER(MATCH(UPPER(IFERROR(INDEX(ImpData,ROW()-1,MATCH(Map_Expl,ImpHdr,0))&amp;"","")),{"Y","YES","TRUE","1"},0)),"Y","N"))</f>
        <v/>
      </c>
      <c r="F1673" s="21" t="str">
        <f t="shared" si="263"/>
        <v/>
      </c>
      <c r="G1673" s="21" t="str">
        <f t="shared" si="264"/>
        <v/>
      </c>
      <c r="H1673" s="21" t="str">
        <f t="shared" si="265"/>
        <v/>
      </c>
      <c r="I1673" s="25" t="str">
        <f t="shared" si="266"/>
        <v/>
      </c>
      <c r="J1673" s="25" t="str">
        <f t="shared" si="267"/>
        <v/>
      </c>
      <c r="K1673" s="21" t="str">
        <f t="shared" si="268"/>
        <v/>
      </c>
      <c r="L1673" s="36" t="str">
        <f t="shared" si="269"/>
        <v/>
      </c>
    </row>
    <row r="1674" spans="1:12" x14ac:dyDescent="0.3">
      <c r="A1674" s="21" t="str">
        <f t="shared" si="260"/>
        <v/>
      </c>
      <c r="B1674" s="21" t="str">
        <f t="shared" si="261"/>
        <v/>
      </c>
      <c r="C1674" s="35" t="str">
        <f t="shared" si="262"/>
        <v/>
      </c>
      <c r="D1674" s="21" t="str">
        <f>IF($A1674="","",IF(COUNTIF(KEVList,$A1674)&gt;0,"Y",IF(ISNUMBER(MATCH(UPPER(IFERROR(INDEX(ImpData,ROW()-1,MATCH(Map_KEV,ImpHdr,0))&amp;"","")),{"Y","YES","TRUE","1"},0)),"Y","N")))</f>
        <v/>
      </c>
      <c r="E1674" s="21" t="str">
        <f>IF($A1674="","",IF(ISNUMBER(MATCH(UPPER(IFERROR(INDEX(ImpData,ROW()-1,MATCH(Map_Expl,ImpHdr,0))&amp;"","")),{"Y","YES","TRUE","1"},0)),"Y","N"))</f>
        <v/>
      </c>
      <c r="F1674" s="21" t="str">
        <f t="shared" si="263"/>
        <v/>
      </c>
      <c r="G1674" s="21" t="str">
        <f t="shared" si="264"/>
        <v/>
      </c>
      <c r="H1674" s="21" t="str">
        <f t="shared" si="265"/>
        <v/>
      </c>
      <c r="I1674" s="25" t="str">
        <f t="shared" si="266"/>
        <v/>
      </c>
      <c r="J1674" s="25" t="str">
        <f t="shared" si="267"/>
        <v/>
      </c>
      <c r="K1674" s="21" t="str">
        <f t="shared" si="268"/>
        <v/>
      </c>
      <c r="L1674" s="36" t="str">
        <f t="shared" si="269"/>
        <v/>
      </c>
    </row>
    <row r="1675" spans="1:12" x14ac:dyDescent="0.3">
      <c r="A1675" s="21" t="str">
        <f t="shared" si="260"/>
        <v/>
      </c>
      <c r="B1675" s="21" t="str">
        <f t="shared" si="261"/>
        <v/>
      </c>
      <c r="C1675" s="35" t="str">
        <f t="shared" si="262"/>
        <v/>
      </c>
      <c r="D1675" s="21" t="str">
        <f>IF($A1675="","",IF(COUNTIF(KEVList,$A1675)&gt;0,"Y",IF(ISNUMBER(MATCH(UPPER(IFERROR(INDEX(ImpData,ROW()-1,MATCH(Map_KEV,ImpHdr,0))&amp;"","")),{"Y","YES","TRUE","1"},0)),"Y","N")))</f>
        <v/>
      </c>
      <c r="E1675" s="21" t="str">
        <f>IF($A1675="","",IF(ISNUMBER(MATCH(UPPER(IFERROR(INDEX(ImpData,ROW()-1,MATCH(Map_Expl,ImpHdr,0))&amp;"","")),{"Y","YES","TRUE","1"},0)),"Y","N"))</f>
        <v/>
      </c>
      <c r="F1675" s="21" t="str">
        <f t="shared" si="263"/>
        <v/>
      </c>
      <c r="G1675" s="21" t="str">
        <f t="shared" si="264"/>
        <v/>
      </c>
      <c r="H1675" s="21" t="str">
        <f t="shared" si="265"/>
        <v/>
      </c>
      <c r="I1675" s="25" t="str">
        <f t="shared" si="266"/>
        <v/>
      </c>
      <c r="J1675" s="25" t="str">
        <f t="shared" si="267"/>
        <v/>
      </c>
      <c r="K1675" s="21" t="str">
        <f t="shared" si="268"/>
        <v/>
      </c>
      <c r="L1675" s="36" t="str">
        <f t="shared" si="269"/>
        <v/>
      </c>
    </row>
    <row r="1676" spans="1:12" x14ac:dyDescent="0.3">
      <c r="A1676" s="21" t="str">
        <f t="shared" si="260"/>
        <v/>
      </c>
      <c r="B1676" s="21" t="str">
        <f t="shared" si="261"/>
        <v/>
      </c>
      <c r="C1676" s="35" t="str">
        <f t="shared" si="262"/>
        <v/>
      </c>
      <c r="D1676" s="21" t="str">
        <f>IF($A1676="","",IF(COUNTIF(KEVList,$A1676)&gt;0,"Y",IF(ISNUMBER(MATCH(UPPER(IFERROR(INDEX(ImpData,ROW()-1,MATCH(Map_KEV,ImpHdr,0))&amp;"","")),{"Y","YES","TRUE","1"},0)),"Y","N")))</f>
        <v/>
      </c>
      <c r="E1676" s="21" t="str">
        <f>IF($A1676="","",IF(ISNUMBER(MATCH(UPPER(IFERROR(INDEX(ImpData,ROW()-1,MATCH(Map_Expl,ImpHdr,0))&amp;"","")),{"Y","YES","TRUE","1"},0)),"Y","N"))</f>
        <v/>
      </c>
      <c r="F1676" s="21" t="str">
        <f t="shared" si="263"/>
        <v/>
      </c>
      <c r="G1676" s="21" t="str">
        <f t="shared" si="264"/>
        <v/>
      </c>
      <c r="H1676" s="21" t="str">
        <f t="shared" si="265"/>
        <v/>
      </c>
      <c r="I1676" s="25" t="str">
        <f t="shared" si="266"/>
        <v/>
      </c>
      <c r="J1676" s="25" t="str">
        <f t="shared" si="267"/>
        <v/>
      </c>
      <c r="K1676" s="21" t="str">
        <f t="shared" si="268"/>
        <v/>
      </c>
      <c r="L1676" s="36" t="str">
        <f t="shared" si="269"/>
        <v/>
      </c>
    </row>
    <row r="1677" spans="1:12" x14ac:dyDescent="0.3">
      <c r="A1677" s="21" t="str">
        <f t="shared" si="260"/>
        <v/>
      </c>
      <c r="B1677" s="21" t="str">
        <f t="shared" si="261"/>
        <v/>
      </c>
      <c r="C1677" s="35" t="str">
        <f t="shared" si="262"/>
        <v/>
      </c>
      <c r="D1677" s="21" t="str">
        <f>IF($A1677="","",IF(COUNTIF(KEVList,$A1677)&gt;0,"Y",IF(ISNUMBER(MATCH(UPPER(IFERROR(INDEX(ImpData,ROW()-1,MATCH(Map_KEV,ImpHdr,0))&amp;"","")),{"Y","YES","TRUE","1"},0)),"Y","N")))</f>
        <v/>
      </c>
      <c r="E1677" s="21" t="str">
        <f>IF($A1677="","",IF(ISNUMBER(MATCH(UPPER(IFERROR(INDEX(ImpData,ROW()-1,MATCH(Map_Expl,ImpHdr,0))&amp;"","")),{"Y","YES","TRUE","1"},0)),"Y","N"))</f>
        <v/>
      </c>
      <c r="F1677" s="21" t="str">
        <f t="shared" si="263"/>
        <v/>
      </c>
      <c r="G1677" s="21" t="str">
        <f t="shared" si="264"/>
        <v/>
      </c>
      <c r="H1677" s="21" t="str">
        <f t="shared" si="265"/>
        <v/>
      </c>
      <c r="I1677" s="25" t="str">
        <f t="shared" si="266"/>
        <v/>
      </c>
      <c r="J1677" s="25" t="str">
        <f t="shared" si="267"/>
        <v/>
      </c>
      <c r="K1677" s="21" t="str">
        <f t="shared" si="268"/>
        <v/>
      </c>
      <c r="L1677" s="36" t="str">
        <f t="shared" si="269"/>
        <v/>
      </c>
    </row>
    <row r="1678" spans="1:12" x14ac:dyDescent="0.3">
      <c r="A1678" s="21" t="str">
        <f t="shared" si="260"/>
        <v/>
      </c>
      <c r="B1678" s="21" t="str">
        <f t="shared" si="261"/>
        <v/>
      </c>
      <c r="C1678" s="35" t="str">
        <f t="shared" si="262"/>
        <v/>
      </c>
      <c r="D1678" s="21" t="str">
        <f>IF($A1678="","",IF(COUNTIF(KEVList,$A1678)&gt;0,"Y",IF(ISNUMBER(MATCH(UPPER(IFERROR(INDEX(ImpData,ROW()-1,MATCH(Map_KEV,ImpHdr,0))&amp;"","")),{"Y","YES","TRUE","1"},0)),"Y","N")))</f>
        <v/>
      </c>
      <c r="E1678" s="21" t="str">
        <f>IF($A1678="","",IF(ISNUMBER(MATCH(UPPER(IFERROR(INDEX(ImpData,ROW()-1,MATCH(Map_Expl,ImpHdr,0))&amp;"","")),{"Y","YES","TRUE","1"},0)),"Y","N"))</f>
        <v/>
      </c>
      <c r="F1678" s="21" t="str">
        <f t="shared" si="263"/>
        <v/>
      </c>
      <c r="G1678" s="21" t="str">
        <f t="shared" si="264"/>
        <v/>
      </c>
      <c r="H1678" s="21" t="str">
        <f t="shared" si="265"/>
        <v/>
      </c>
      <c r="I1678" s="25" t="str">
        <f t="shared" si="266"/>
        <v/>
      </c>
      <c r="J1678" s="25" t="str">
        <f t="shared" si="267"/>
        <v/>
      </c>
      <c r="K1678" s="21" t="str">
        <f t="shared" si="268"/>
        <v/>
      </c>
      <c r="L1678" s="36" t="str">
        <f t="shared" si="269"/>
        <v/>
      </c>
    </row>
    <row r="1679" spans="1:12" x14ac:dyDescent="0.3">
      <c r="A1679" s="21" t="str">
        <f t="shared" si="260"/>
        <v/>
      </c>
      <c r="B1679" s="21" t="str">
        <f t="shared" si="261"/>
        <v/>
      </c>
      <c r="C1679" s="35" t="str">
        <f t="shared" si="262"/>
        <v/>
      </c>
      <c r="D1679" s="21" t="str">
        <f>IF($A1679="","",IF(COUNTIF(KEVList,$A1679)&gt;0,"Y",IF(ISNUMBER(MATCH(UPPER(IFERROR(INDEX(ImpData,ROW()-1,MATCH(Map_KEV,ImpHdr,0))&amp;"","")),{"Y","YES","TRUE","1"},0)),"Y","N")))</f>
        <v/>
      </c>
      <c r="E1679" s="21" t="str">
        <f>IF($A1679="","",IF(ISNUMBER(MATCH(UPPER(IFERROR(INDEX(ImpData,ROW()-1,MATCH(Map_Expl,ImpHdr,0))&amp;"","")),{"Y","YES","TRUE","1"},0)),"Y","N"))</f>
        <v/>
      </c>
      <c r="F1679" s="21" t="str">
        <f t="shared" si="263"/>
        <v/>
      </c>
      <c r="G1679" s="21" t="str">
        <f t="shared" si="264"/>
        <v/>
      </c>
      <c r="H1679" s="21" t="str">
        <f t="shared" si="265"/>
        <v/>
      </c>
      <c r="I1679" s="25" t="str">
        <f t="shared" si="266"/>
        <v/>
      </c>
      <c r="J1679" s="25" t="str">
        <f t="shared" si="267"/>
        <v/>
      </c>
      <c r="K1679" s="21" t="str">
        <f t="shared" si="268"/>
        <v/>
      </c>
      <c r="L1679" s="36" t="str">
        <f t="shared" si="269"/>
        <v/>
      </c>
    </row>
    <row r="1680" spans="1:12" x14ac:dyDescent="0.3">
      <c r="A1680" s="21" t="str">
        <f t="shared" si="260"/>
        <v/>
      </c>
      <c r="B1680" s="21" t="str">
        <f t="shared" si="261"/>
        <v/>
      </c>
      <c r="C1680" s="35" t="str">
        <f t="shared" si="262"/>
        <v/>
      </c>
      <c r="D1680" s="21" t="str">
        <f>IF($A1680="","",IF(COUNTIF(KEVList,$A1680)&gt;0,"Y",IF(ISNUMBER(MATCH(UPPER(IFERROR(INDEX(ImpData,ROW()-1,MATCH(Map_KEV,ImpHdr,0))&amp;"","")),{"Y","YES","TRUE","1"},0)),"Y","N")))</f>
        <v/>
      </c>
      <c r="E1680" s="21" t="str">
        <f>IF($A1680="","",IF(ISNUMBER(MATCH(UPPER(IFERROR(INDEX(ImpData,ROW()-1,MATCH(Map_Expl,ImpHdr,0))&amp;"","")),{"Y","YES","TRUE","1"},0)),"Y","N"))</f>
        <v/>
      </c>
      <c r="F1680" s="21" t="str">
        <f t="shared" si="263"/>
        <v/>
      </c>
      <c r="G1680" s="21" t="str">
        <f t="shared" si="264"/>
        <v/>
      </c>
      <c r="H1680" s="21" t="str">
        <f t="shared" si="265"/>
        <v/>
      </c>
      <c r="I1680" s="25" t="str">
        <f t="shared" si="266"/>
        <v/>
      </c>
      <c r="J1680" s="25" t="str">
        <f t="shared" si="267"/>
        <v/>
      </c>
      <c r="K1680" s="21" t="str">
        <f t="shared" si="268"/>
        <v/>
      </c>
      <c r="L1680" s="36" t="str">
        <f t="shared" si="269"/>
        <v/>
      </c>
    </row>
    <row r="1681" spans="1:12" x14ac:dyDescent="0.3">
      <c r="A1681" s="21" t="str">
        <f t="shared" si="260"/>
        <v/>
      </c>
      <c r="B1681" s="21" t="str">
        <f t="shared" si="261"/>
        <v/>
      </c>
      <c r="C1681" s="35" t="str">
        <f t="shared" si="262"/>
        <v/>
      </c>
      <c r="D1681" s="21" t="str">
        <f>IF($A1681="","",IF(COUNTIF(KEVList,$A1681)&gt;0,"Y",IF(ISNUMBER(MATCH(UPPER(IFERROR(INDEX(ImpData,ROW()-1,MATCH(Map_KEV,ImpHdr,0))&amp;"","")),{"Y","YES","TRUE","1"},0)),"Y","N")))</f>
        <v/>
      </c>
      <c r="E1681" s="21" t="str">
        <f>IF($A1681="","",IF(ISNUMBER(MATCH(UPPER(IFERROR(INDEX(ImpData,ROW()-1,MATCH(Map_Expl,ImpHdr,0))&amp;"","")),{"Y","YES","TRUE","1"},0)),"Y","N"))</f>
        <v/>
      </c>
      <c r="F1681" s="21" t="str">
        <f t="shared" si="263"/>
        <v/>
      </c>
      <c r="G1681" s="21" t="str">
        <f t="shared" si="264"/>
        <v/>
      </c>
      <c r="H1681" s="21" t="str">
        <f t="shared" si="265"/>
        <v/>
      </c>
      <c r="I1681" s="25" t="str">
        <f t="shared" si="266"/>
        <v/>
      </c>
      <c r="J1681" s="25" t="str">
        <f t="shared" si="267"/>
        <v/>
      </c>
      <c r="K1681" s="21" t="str">
        <f t="shared" si="268"/>
        <v/>
      </c>
      <c r="L1681" s="36" t="str">
        <f t="shared" si="269"/>
        <v/>
      </c>
    </row>
    <row r="1682" spans="1:12" x14ac:dyDescent="0.3">
      <c r="A1682" s="21" t="str">
        <f t="shared" si="260"/>
        <v/>
      </c>
      <c r="B1682" s="21" t="str">
        <f t="shared" si="261"/>
        <v/>
      </c>
      <c r="C1682" s="35" t="str">
        <f t="shared" si="262"/>
        <v/>
      </c>
      <c r="D1682" s="21" t="str">
        <f>IF($A1682="","",IF(COUNTIF(KEVList,$A1682)&gt;0,"Y",IF(ISNUMBER(MATCH(UPPER(IFERROR(INDEX(ImpData,ROW()-1,MATCH(Map_KEV,ImpHdr,0))&amp;"","")),{"Y","YES","TRUE","1"},0)),"Y","N")))</f>
        <v/>
      </c>
      <c r="E1682" s="21" t="str">
        <f>IF($A1682="","",IF(ISNUMBER(MATCH(UPPER(IFERROR(INDEX(ImpData,ROW()-1,MATCH(Map_Expl,ImpHdr,0))&amp;"","")),{"Y","YES","TRUE","1"},0)),"Y","N"))</f>
        <v/>
      </c>
      <c r="F1682" s="21" t="str">
        <f t="shared" si="263"/>
        <v/>
      </c>
      <c r="G1682" s="21" t="str">
        <f t="shared" si="264"/>
        <v/>
      </c>
      <c r="H1682" s="21" t="str">
        <f t="shared" si="265"/>
        <v/>
      </c>
      <c r="I1682" s="25" t="str">
        <f t="shared" si="266"/>
        <v/>
      </c>
      <c r="J1682" s="25" t="str">
        <f t="shared" si="267"/>
        <v/>
      </c>
      <c r="K1682" s="21" t="str">
        <f t="shared" si="268"/>
        <v/>
      </c>
      <c r="L1682" s="36" t="str">
        <f t="shared" si="269"/>
        <v/>
      </c>
    </row>
    <row r="1683" spans="1:12" x14ac:dyDescent="0.3">
      <c r="A1683" s="21" t="str">
        <f t="shared" si="260"/>
        <v/>
      </c>
      <c r="B1683" s="21" t="str">
        <f t="shared" si="261"/>
        <v/>
      </c>
      <c r="C1683" s="35" t="str">
        <f t="shared" si="262"/>
        <v/>
      </c>
      <c r="D1683" s="21" t="str">
        <f>IF($A1683="","",IF(COUNTIF(KEVList,$A1683)&gt;0,"Y",IF(ISNUMBER(MATCH(UPPER(IFERROR(INDEX(ImpData,ROW()-1,MATCH(Map_KEV,ImpHdr,0))&amp;"","")),{"Y","YES","TRUE","1"},0)),"Y","N")))</f>
        <v/>
      </c>
      <c r="E1683" s="21" t="str">
        <f>IF($A1683="","",IF(ISNUMBER(MATCH(UPPER(IFERROR(INDEX(ImpData,ROW()-1,MATCH(Map_Expl,ImpHdr,0))&amp;"","")),{"Y","YES","TRUE","1"},0)),"Y","N"))</f>
        <v/>
      </c>
      <c r="F1683" s="21" t="str">
        <f t="shared" si="263"/>
        <v/>
      </c>
      <c r="G1683" s="21" t="str">
        <f t="shared" si="264"/>
        <v/>
      </c>
      <c r="H1683" s="21" t="str">
        <f t="shared" si="265"/>
        <v/>
      </c>
      <c r="I1683" s="25" t="str">
        <f t="shared" si="266"/>
        <v/>
      </c>
      <c r="J1683" s="25" t="str">
        <f t="shared" si="267"/>
        <v/>
      </c>
      <c r="K1683" s="21" t="str">
        <f t="shared" si="268"/>
        <v/>
      </c>
      <c r="L1683" s="36" t="str">
        <f t="shared" si="269"/>
        <v/>
      </c>
    </row>
    <row r="1684" spans="1:12" x14ac:dyDescent="0.3">
      <c r="A1684" s="21" t="str">
        <f t="shared" si="260"/>
        <v/>
      </c>
      <c r="B1684" s="21" t="str">
        <f t="shared" si="261"/>
        <v/>
      </c>
      <c r="C1684" s="35" t="str">
        <f t="shared" si="262"/>
        <v/>
      </c>
      <c r="D1684" s="21" t="str">
        <f>IF($A1684="","",IF(COUNTIF(KEVList,$A1684)&gt;0,"Y",IF(ISNUMBER(MATCH(UPPER(IFERROR(INDEX(ImpData,ROW()-1,MATCH(Map_KEV,ImpHdr,0))&amp;"","")),{"Y","YES","TRUE","1"},0)),"Y","N")))</f>
        <v/>
      </c>
      <c r="E1684" s="21" t="str">
        <f>IF($A1684="","",IF(ISNUMBER(MATCH(UPPER(IFERROR(INDEX(ImpData,ROW()-1,MATCH(Map_Expl,ImpHdr,0))&amp;"","")),{"Y","YES","TRUE","1"},0)),"Y","N"))</f>
        <v/>
      </c>
      <c r="F1684" s="21" t="str">
        <f t="shared" si="263"/>
        <v/>
      </c>
      <c r="G1684" s="21" t="str">
        <f t="shared" si="264"/>
        <v/>
      </c>
      <c r="H1684" s="21" t="str">
        <f t="shared" si="265"/>
        <v/>
      </c>
      <c r="I1684" s="25" t="str">
        <f t="shared" si="266"/>
        <v/>
      </c>
      <c r="J1684" s="25" t="str">
        <f t="shared" si="267"/>
        <v/>
      </c>
      <c r="K1684" s="21" t="str">
        <f t="shared" si="268"/>
        <v/>
      </c>
      <c r="L1684" s="36" t="str">
        <f t="shared" si="269"/>
        <v/>
      </c>
    </row>
    <row r="1685" spans="1:12" x14ac:dyDescent="0.3">
      <c r="A1685" s="21" t="str">
        <f t="shared" si="260"/>
        <v/>
      </c>
      <c r="B1685" s="21" t="str">
        <f t="shared" si="261"/>
        <v/>
      </c>
      <c r="C1685" s="35" t="str">
        <f t="shared" si="262"/>
        <v/>
      </c>
      <c r="D1685" s="21" t="str">
        <f>IF($A1685="","",IF(COUNTIF(KEVList,$A1685)&gt;0,"Y",IF(ISNUMBER(MATCH(UPPER(IFERROR(INDEX(ImpData,ROW()-1,MATCH(Map_KEV,ImpHdr,0))&amp;"","")),{"Y","YES","TRUE","1"},0)),"Y","N")))</f>
        <v/>
      </c>
      <c r="E1685" s="21" t="str">
        <f>IF($A1685="","",IF(ISNUMBER(MATCH(UPPER(IFERROR(INDEX(ImpData,ROW()-1,MATCH(Map_Expl,ImpHdr,0))&amp;"","")),{"Y","YES","TRUE","1"},0)),"Y","N"))</f>
        <v/>
      </c>
      <c r="F1685" s="21" t="str">
        <f t="shared" si="263"/>
        <v/>
      </c>
      <c r="G1685" s="21" t="str">
        <f t="shared" si="264"/>
        <v/>
      </c>
      <c r="H1685" s="21" t="str">
        <f t="shared" si="265"/>
        <v/>
      </c>
      <c r="I1685" s="25" t="str">
        <f t="shared" si="266"/>
        <v/>
      </c>
      <c r="J1685" s="25" t="str">
        <f t="shared" si="267"/>
        <v/>
      </c>
      <c r="K1685" s="21" t="str">
        <f t="shared" si="268"/>
        <v/>
      </c>
      <c r="L1685" s="36" t="str">
        <f t="shared" si="269"/>
        <v/>
      </c>
    </row>
    <row r="1686" spans="1:12" x14ac:dyDescent="0.3">
      <c r="A1686" s="21" t="str">
        <f t="shared" si="260"/>
        <v/>
      </c>
      <c r="B1686" s="21" t="str">
        <f t="shared" si="261"/>
        <v/>
      </c>
      <c r="C1686" s="35" t="str">
        <f t="shared" si="262"/>
        <v/>
      </c>
      <c r="D1686" s="21" t="str">
        <f>IF($A1686="","",IF(COUNTIF(KEVList,$A1686)&gt;0,"Y",IF(ISNUMBER(MATCH(UPPER(IFERROR(INDEX(ImpData,ROW()-1,MATCH(Map_KEV,ImpHdr,0))&amp;"","")),{"Y","YES","TRUE","1"},0)),"Y","N")))</f>
        <v/>
      </c>
      <c r="E1686" s="21" t="str">
        <f>IF($A1686="","",IF(ISNUMBER(MATCH(UPPER(IFERROR(INDEX(ImpData,ROW()-1,MATCH(Map_Expl,ImpHdr,0))&amp;"","")),{"Y","YES","TRUE","1"},0)),"Y","N"))</f>
        <v/>
      </c>
      <c r="F1686" s="21" t="str">
        <f t="shared" si="263"/>
        <v/>
      </c>
      <c r="G1686" s="21" t="str">
        <f t="shared" si="264"/>
        <v/>
      </c>
      <c r="H1686" s="21" t="str">
        <f t="shared" si="265"/>
        <v/>
      </c>
      <c r="I1686" s="25" t="str">
        <f t="shared" si="266"/>
        <v/>
      </c>
      <c r="J1686" s="25" t="str">
        <f t="shared" si="267"/>
        <v/>
      </c>
      <c r="K1686" s="21" t="str">
        <f t="shared" si="268"/>
        <v/>
      </c>
      <c r="L1686" s="36" t="str">
        <f t="shared" si="269"/>
        <v/>
      </c>
    </row>
    <row r="1687" spans="1:12" x14ac:dyDescent="0.3">
      <c r="A1687" s="21" t="str">
        <f t="shared" si="260"/>
        <v/>
      </c>
      <c r="B1687" s="21" t="str">
        <f t="shared" si="261"/>
        <v/>
      </c>
      <c r="C1687" s="35" t="str">
        <f t="shared" si="262"/>
        <v/>
      </c>
      <c r="D1687" s="21" t="str">
        <f>IF($A1687="","",IF(COUNTIF(KEVList,$A1687)&gt;0,"Y",IF(ISNUMBER(MATCH(UPPER(IFERROR(INDEX(ImpData,ROW()-1,MATCH(Map_KEV,ImpHdr,0))&amp;"","")),{"Y","YES","TRUE","1"},0)),"Y","N")))</f>
        <v/>
      </c>
      <c r="E1687" s="21" t="str">
        <f>IF($A1687="","",IF(ISNUMBER(MATCH(UPPER(IFERROR(INDEX(ImpData,ROW()-1,MATCH(Map_Expl,ImpHdr,0))&amp;"","")),{"Y","YES","TRUE","1"},0)),"Y","N"))</f>
        <v/>
      </c>
      <c r="F1687" s="21" t="str">
        <f t="shared" si="263"/>
        <v/>
      </c>
      <c r="G1687" s="21" t="str">
        <f t="shared" si="264"/>
        <v/>
      </c>
      <c r="H1687" s="21" t="str">
        <f t="shared" si="265"/>
        <v/>
      </c>
      <c r="I1687" s="25" t="str">
        <f t="shared" si="266"/>
        <v/>
      </c>
      <c r="J1687" s="25" t="str">
        <f t="shared" si="267"/>
        <v/>
      </c>
      <c r="K1687" s="21" t="str">
        <f t="shared" si="268"/>
        <v/>
      </c>
      <c r="L1687" s="36" t="str">
        <f t="shared" si="269"/>
        <v/>
      </c>
    </row>
    <row r="1688" spans="1:12" x14ac:dyDescent="0.3">
      <c r="A1688" s="21" t="str">
        <f t="shared" si="260"/>
        <v/>
      </c>
      <c r="B1688" s="21" t="str">
        <f t="shared" si="261"/>
        <v/>
      </c>
      <c r="C1688" s="35" t="str">
        <f t="shared" si="262"/>
        <v/>
      </c>
      <c r="D1688" s="21" t="str">
        <f>IF($A1688="","",IF(COUNTIF(KEVList,$A1688)&gt;0,"Y",IF(ISNUMBER(MATCH(UPPER(IFERROR(INDEX(ImpData,ROW()-1,MATCH(Map_KEV,ImpHdr,0))&amp;"","")),{"Y","YES","TRUE","1"},0)),"Y","N")))</f>
        <v/>
      </c>
      <c r="E1688" s="21" t="str">
        <f>IF($A1688="","",IF(ISNUMBER(MATCH(UPPER(IFERROR(INDEX(ImpData,ROW()-1,MATCH(Map_Expl,ImpHdr,0))&amp;"","")),{"Y","YES","TRUE","1"},0)),"Y","N"))</f>
        <v/>
      </c>
      <c r="F1688" s="21" t="str">
        <f t="shared" si="263"/>
        <v/>
      </c>
      <c r="G1688" s="21" t="str">
        <f t="shared" si="264"/>
        <v/>
      </c>
      <c r="H1688" s="21" t="str">
        <f t="shared" si="265"/>
        <v/>
      </c>
      <c r="I1688" s="25" t="str">
        <f t="shared" si="266"/>
        <v/>
      </c>
      <c r="J1688" s="25" t="str">
        <f t="shared" si="267"/>
        <v/>
      </c>
      <c r="K1688" s="21" t="str">
        <f t="shared" si="268"/>
        <v/>
      </c>
      <c r="L1688" s="36" t="str">
        <f t="shared" si="269"/>
        <v/>
      </c>
    </row>
    <row r="1689" spans="1:12" x14ac:dyDescent="0.3">
      <c r="A1689" s="21" t="str">
        <f t="shared" si="260"/>
        <v/>
      </c>
      <c r="B1689" s="21" t="str">
        <f t="shared" si="261"/>
        <v/>
      </c>
      <c r="C1689" s="35" t="str">
        <f t="shared" si="262"/>
        <v/>
      </c>
      <c r="D1689" s="21" t="str">
        <f>IF($A1689="","",IF(COUNTIF(KEVList,$A1689)&gt;0,"Y",IF(ISNUMBER(MATCH(UPPER(IFERROR(INDEX(ImpData,ROW()-1,MATCH(Map_KEV,ImpHdr,0))&amp;"","")),{"Y","YES","TRUE","1"},0)),"Y","N")))</f>
        <v/>
      </c>
      <c r="E1689" s="21" t="str">
        <f>IF($A1689="","",IF(ISNUMBER(MATCH(UPPER(IFERROR(INDEX(ImpData,ROW()-1,MATCH(Map_Expl,ImpHdr,0))&amp;"","")),{"Y","YES","TRUE","1"},0)),"Y","N"))</f>
        <v/>
      </c>
      <c r="F1689" s="21" t="str">
        <f t="shared" si="263"/>
        <v/>
      </c>
      <c r="G1689" s="21" t="str">
        <f t="shared" si="264"/>
        <v/>
      </c>
      <c r="H1689" s="21" t="str">
        <f t="shared" si="265"/>
        <v/>
      </c>
      <c r="I1689" s="25" t="str">
        <f t="shared" si="266"/>
        <v/>
      </c>
      <c r="J1689" s="25" t="str">
        <f t="shared" si="267"/>
        <v/>
      </c>
      <c r="K1689" s="21" t="str">
        <f t="shared" si="268"/>
        <v/>
      </c>
      <c r="L1689" s="36" t="str">
        <f t="shared" si="269"/>
        <v/>
      </c>
    </row>
    <row r="1690" spans="1:12" x14ac:dyDescent="0.3">
      <c r="A1690" s="21" t="str">
        <f t="shared" si="260"/>
        <v/>
      </c>
      <c r="B1690" s="21" t="str">
        <f t="shared" si="261"/>
        <v/>
      </c>
      <c r="C1690" s="35" t="str">
        <f t="shared" si="262"/>
        <v/>
      </c>
      <c r="D1690" s="21" t="str">
        <f>IF($A1690="","",IF(COUNTIF(KEVList,$A1690)&gt;0,"Y",IF(ISNUMBER(MATCH(UPPER(IFERROR(INDEX(ImpData,ROW()-1,MATCH(Map_KEV,ImpHdr,0))&amp;"","")),{"Y","YES","TRUE","1"},0)),"Y","N")))</f>
        <v/>
      </c>
      <c r="E1690" s="21" t="str">
        <f>IF($A1690="","",IF(ISNUMBER(MATCH(UPPER(IFERROR(INDEX(ImpData,ROW()-1,MATCH(Map_Expl,ImpHdr,0))&amp;"","")),{"Y","YES","TRUE","1"},0)),"Y","N"))</f>
        <v/>
      </c>
      <c r="F1690" s="21" t="str">
        <f t="shared" si="263"/>
        <v/>
      </c>
      <c r="G1690" s="21" t="str">
        <f t="shared" si="264"/>
        <v/>
      </c>
      <c r="H1690" s="21" t="str">
        <f t="shared" si="265"/>
        <v/>
      </c>
      <c r="I1690" s="25" t="str">
        <f t="shared" si="266"/>
        <v/>
      </c>
      <c r="J1690" s="25" t="str">
        <f t="shared" si="267"/>
        <v/>
      </c>
      <c r="K1690" s="21" t="str">
        <f t="shared" si="268"/>
        <v/>
      </c>
      <c r="L1690" s="36" t="str">
        <f t="shared" si="269"/>
        <v/>
      </c>
    </row>
    <row r="1691" spans="1:12" x14ac:dyDescent="0.3">
      <c r="A1691" s="21" t="str">
        <f t="shared" si="260"/>
        <v/>
      </c>
      <c r="B1691" s="21" t="str">
        <f t="shared" si="261"/>
        <v/>
      </c>
      <c r="C1691" s="35" t="str">
        <f t="shared" si="262"/>
        <v/>
      </c>
      <c r="D1691" s="21" t="str">
        <f>IF($A1691="","",IF(COUNTIF(KEVList,$A1691)&gt;0,"Y",IF(ISNUMBER(MATCH(UPPER(IFERROR(INDEX(ImpData,ROW()-1,MATCH(Map_KEV,ImpHdr,0))&amp;"","")),{"Y","YES","TRUE","1"},0)),"Y","N")))</f>
        <v/>
      </c>
      <c r="E1691" s="21" t="str">
        <f>IF($A1691="","",IF(ISNUMBER(MATCH(UPPER(IFERROR(INDEX(ImpData,ROW()-1,MATCH(Map_Expl,ImpHdr,0))&amp;"","")),{"Y","YES","TRUE","1"},0)),"Y","N"))</f>
        <v/>
      </c>
      <c r="F1691" s="21" t="str">
        <f t="shared" si="263"/>
        <v/>
      </c>
      <c r="G1691" s="21" t="str">
        <f t="shared" si="264"/>
        <v/>
      </c>
      <c r="H1691" s="21" t="str">
        <f t="shared" si="265"/>
        <v/>
      </c>
      <c r="I1691" s="25" t="str">
        <f t="shared" si="266"/>
        <v/>
      </c>
      <c r="J1691" s="25" t="str">
        <f t="shared" si="267"/>
        <v/>
      </c>
      <c r="K1691" s="21" t="str">
        <f t="shared" si="268"/>
        <v/>
      </c>
      <c r="L1691" s="36" t="str">
        <f t="shared" si="269"/>
        <v/>
      </c>
    </row>
    <row r="1692" spans="1:12" x14ac:dyDescent="0.3">
      <c r="A1692" s="21" t="str">
        <f t="shared" si="260"/>
        <v/>
      </c>
      <c r="B1692" s="21" t="str">
        <f t="shared" si="261"/>
        <v/>
      </c>
      <c r="C1692" s="35" t="str">
        <f t="shared" si="262"/>
        <v/>
      </c>
      <c r="D1692" s="21" t="str">
        <f>IF($A1692="","",IF(COUNTIF(KEVList,$A1692)&gt;0,"Y",IF(ISNUMBER(MATCH(UPPER(IFERROR(INDEX(ImpData,ROW()-1,MATCH(Map_KEV,ImpHdr,0))&amp;"","")),{"Y","YES","TRUE","1"},0)),"Y","N")))</f>
        <v/>
      </c>
      <c r="E1692" s="21" t="str">
        <f>IF($A1692="","",IF(ISNUMBER(MATCH(UPPER(IFERROR(INDEX(ImpData,ROW()-1,MATCH(Map_Expl,ImpHdr,0))&amp;"","")),{"Y","YES","TRUE","1"},0)),"Y","N"))</f>
        <v/>
      </c>
      <c r="F1692" s="21" t="str">
        <f t="shared" si="263"/>
        <v/>
      </c>
      <c r="G1692" s="21" t="str">
        <f t="shared" si="264"/>
        <v/>
      </c>
      <c r="H1692" s="21" t="str">
        <f t="shared" si="265"/>
        <v/>
      </c>
      <c r="I1692" s="25" t="str">
        <f t="shared" si="266"/>
        <v/>
      </c>
      <c r="J1692" s="25" t="str">
        <f t="shared" si="267"/>
        <v/>
      </c>
      <c r="K1692" s="21" t="str">
        <f t="shared" si="268"/>
        <v/>
      </c>
      <c r="L1692" s="36" t="str">
        <f t="shared" si="269"/>
        <v/>
      </c>
    </row>
    <row r="1693" spans="1:12" x14ac:dyDescent="0.3">
      <c r="A1693" s="21" t="str">
        <f t="shared" si="260"/>
        <v/>
      </c>
      <c r="B1693" s="21" t="str">
        <f t="shared" si="261"/>
        <v/>
      </c>
      <c r="C1693" s="35" t="str">
        <f t="shared" si="262"/>
        <v/>
      </c>
      <c r="D1693" s="21" t="str">
        <f>IF($A1693="","",IF(COUNTIF(KEVList,$A1693)&gt;0,"Y",IF(ISNUMBER(MATCH(UPPER(IFERROR(INDEX(ImpData,ROW()-1,MATCH(Map_KEV,ImpHdr,0))&amp;"","")),{"Y","YES","TRUE","1"},0)),"Y","N")))</f>
        <v/>
      </c>
      <c r="E1693" s="21" t="str">
        <f>IF($A1693="","",IF(ISNUMBER(MATCH(UPPER(IFERROR(INDEX(ImpData,ROW()-1,MATCH(Map_Expl,ImpHdr,0))&amp;"","")),{"Y","YES","TRUE","1"},0)),"Y","N"))</f>
        <v/>
      </c>
      <c r="F1693" s="21" t="str">
        <f t="shared" si="263"/>
        <v/>
      </c>
      <c r="G1693" s="21" t="str">
        <f t="shared" si="264"/>
        <v/>
      </c>
      <c r="H1693" s="21" t="str">
        <f t="shared" si="265"/>
        <v/>
      </c>
      <c r="I1693" s="25" t="str">
        <f t="shared" si="266"/>
        <v/>
      </c>
      <c r="J1693" s="25" t="str">
        <f t="shared" si="267"/>
        <v/>
      </c>
      <c r="K1693" s="21" t="str">
        <f t="shared" si="268"/>
        <v/>
      </c>
      <c r="L1693" s="36" t="str">
        <f t="shared" si="269"/>
        <v/>
      </c>
    </row>
    <row r="1694" spans="1:12" x14ac:dyDescent="0.3">
      <c r="A1694" s="21" t="str">
        <f t="shared" si="260"/>
        <v/>
      </c>
      <c r="B1694" s="21" t="str">
        <f t="shared" si="261"/>
        <v/>
      </c>
      <c r="C1694" s="35" t="str">
        <f t="shared" si="262"/>
        <v/>
      </c>
      <c r="D1694" s="21" t="str">
        <f>IF($A1694="","",IF(COUNTIF(KEVList,$A1694)&gt;0,"Y",IF(ISNUMBER(MATCH(UPPER(IFERROR(INDEX(ImpData,ROW()-1,MATCH(Map_KEV,ImpHdr,0))&amp;"","")),{"Y","YES","TRUE","1"},0)),"Y","N")))</f>
        <v/>
      </c>
      <c r="E1694" s="21" t="str">
        <f>IF($A1694="","",IF(ISNUMBER(MATCH(UPPER(IFERROR(INDEX(ImpData,ROW()-1,MATCH(Map_Expl,ImpHdr,0))&amp;"","")),{"Y","YES","TRUE","1"},0)),"Y","N"))</f>
        <v/>
      </c>
      <c r="F1694" s="21" t="str">
        <f t="shared" si="263"/>
        <v/>
      </c>
      <c r="G1694" s="21" t="str">
        <f t="shared" si="264"/>
        <v/>
      </c>
      <c r="H1694" s="21" t="str">
        <f t="shared" si="265"/>
        <v/>
      </c>
      <c r="I1694" s="25" t="str">
        <f t="shared" si="266"/>
        <v/>
      </c>
      <c r="J1694" s="25" t="str">
        <f t="shared" si="267"/>
        <v/>
      </c>
      <c r="K1694" s="21" t="str">
        <f t="shared" si="268"/>
        <v/>
      </c>
      <c r="L1694" s="36" t="str">
        <f t="shared" si="269"/>
        <v/>
      </c>
    </row>
    <row r="1695" spans="1:12" x14ac:dyDescent="0.3">
      <c r="A1695" s="21" t="str">
        <f t="shared" si="260"/>
        <v/>
      </c>
      <c r="B1695" s="21" t="str">
        <f t="shared" si="261"/>
        <v/>
      </c>
      <c r="C1695" s="35" t="str">
        <f t="shared" si="262"/>
        <v/>
      </c>
      <c r="D1695" s="21" t="str">
        <f>IF($A1695="","",IF(COUNTIF(KEVList,$A1695)&gt;0,"Y",IF(ISNUMBER(MATCH(UPPER(IFERROR(INDEX(ImpData,ROW()-1,MATCH(Map_KEV,ImpHdr,0))&amp;"","")),{"Y","YES","TRUE","1"},0)),"Y","N")))</f>
        <v/>
      </c>
      <c r="E1695" s="21" t="str">
        <f>IF($A1695="","",IF(ISNUMBER(MATCH(UPPER(IFERROR(INDEX(ImpData,ROW()-1,MATCH(Map_Expl,ImpHdr,0))&amp;"","")),{"Y","YES","TRUE","1"},0)),"Y","N"))</f>
        <v/>
      </c>
      <c r="F1695" s="21" t="str">
        <f t="shared" si="263"/>
        <v/>
      </c>
      <c r="G1695" s="21" t="str">
        <f t="shared" si="264"/>
        <v/>
      </c>
      <c r="H1695" s="21" t="str">
        <f t="shared" si="265"/>
        <v/>
      </c>
      <c r="I1695" s="25" t="str">
        <f t="shared" si="266"/>
        <v/>
      </c>
      <c r="J1695" s="25" t="str">
        <f t="shared" si="267"/>
        <v/>
      </c>
      <c r="K1695" s="21" t="str">
        <f t="shared" si="268"/>
        <v/>
      </c>
      <c r="L1695" s="36" t="str">
        <f t="shared" si="269"/>
        <v/>
      </c>
    </row>
    <row r="1696" spans="1:12" x14ac:dyDescent="0.3">
      <c r="A1696" s="21" t="str">
        <f t="shared" si="260"/>
        <v/>
      </c>
      <c r="B1696" s="21" t="str">
        <f t="shared" si="261"/>
        <v/>
      </c>
      <c r="C1696" s="35" t="str">
        <f t="shared" si="262"/>
        <v/>
      </c>
      <c r="D1696" s="21" t="str">
        <f>IF($A1696="","",IF(COUNTIF(KEVList,$A1696)&gt;0,"Y",IF(ISNUMBER(MATCH(UPPER(IFERROR(INDEX(ImpData,ROW()-1,MATCH(Map_KEV,ImpHdr,0))&amp;"","")),{"Y","YES","TRUE","1"},0)),"Y","N")))</f>
        <v/>
      </c>
      <c r="E1696" s="21" t="str">
        <f>IF($A1696="","",IF(ISNUMBER(MATCH(UPPER(IFERROR(INDEX(ImpData,ROW()-1,MATCH(Map_Expl,ImpHdr,0))&amp;"","")),{"Y","YES","TRUE","1"},0)),"Y","N"))</f>
        <v/>
      </c>
      <c r="F1696" s="21" t="str">
        <f t="shared" si="263"/>
        <v/>
      </c>
      <c r="G1696" s="21" t="str">
        <f t="shared" si="264"/>
        <v/>
      </c>
      <c r="H1696" s="21" t="str">
        <f t="shared" si="265"/>
        <v/>
      </c>
      <c r="I1696" s="25" t="str">
        <f t="shared" si="266"/>
        <v/>
      </c>
      <c r="J1696" s="25" t="str">
        <f t="shared" si="267"/>
        <v/>
      </c>
      <c r="K1696" s="21" t="str">
        <f t="shared" si="268"/>
        <v/>
      </c>
      <c r="L1696" s="36" t="str">
        <f t="shared" si="269"/>
        <v/>
      </c>
    </row>
    <row r="1697" spans="1:12" x14ac:dyDescent="0.3">
      <c r="A1697" s="21" t="str">
        <f t="shared" si="260"/>
        <v/>
      </c>
      <c r="B1697" s="21" t="str">
        <f t="shared" si="261"/>
        <v/>
      </c>
      <c r="C1697" s="35" t="str">
        <f t="shared" si="262"/>
        <v/>
      </c>
      <c r="D1697" s="21" t="str">
        <f>IF($A1697="","",IF(COUNTIF(KEVList,$A1697)&gt;0,"Y",IF(ISNUMBER(MATCH(UPPER(IFERROR(INDEX(ImpData,ROW()-1,MATCH(Map_KEV,ImpHdr,0))&amp;"","")),{"Y","YES","TRUE","1"},0)),"Y","N")))</f>
        <v/>
      </c>
      <c r="E1697" s="21" t="str">
        <f>IF($A1697="","",IF(ISNUMBER(MATCH(UPPER(IFERROR(INDEX(ImpData,ROW()-1,MATCH(Map_Expl,ImpHdr,0))&amp;"","")),{"Y","YES","TRUE","1"},0)),"Y","N"))</f>
        <v/>
      </c>
      <c r="F1697" s="21" t="str">
        <f t="shared" si="263"/>
        <v/>
      </c>
      <c r="G1697" s="21" t="str">
        <f t="shared" si="264"/>
        <v/>
      </c>
      <c r="H1697" s="21" t="str">
        <f t="shared" si="265"/>
        <v/>
      </c>
      <c r="I1697" s="25" t="str">
        <f t="shared" si="266"/>
        <v/>
      </c>
      <c r="J1697" s="25" t="str">
        <f t="shared" si="267"/>
        <v/>
      </c>
      <c r="K1697" s="21" t="str">
        <f t="shared" si="268"/>
        <v/>
      </c>
      <c r="L1697" s="36" t="str">
        <f t="shared" si="269"/>
        <v/>
      </c>
    </row>
    <row r="1698" spans="1:12" x14ac:dyDescent="0.3">
      <c r="A1698" s="21" t="str">
        <f t="shared" si="260"/>
        <v/>
      </c>
      <c r="B1698" s="21" t="str">
        <f t="shared" si="261"/>
        <v/>
      </c>
      <c r="C1698" s="35" t="str">
        <f t="shared" si="262"/>
        <v/>
      </c>
      <c r="D1698" s="21" t="str">
        <f>IF($A1698="","",IF(COUNTIF(KEVList,$A1698)&gt;0,"Y",IF(ISNUMBER(MATCH(UPPER(IFERROR(INDEX(ImpData,ROW()-1,MATCH(Map_KEV,ImpHdr,0))&amp;"","")),{"Y","YES","TRUE","1"},0)),"Y","N")))</f>
        <v/>
      </c>
      <c r="E1698" s="21" t="str">
        <f>IF($A1698="","",IF(ISNUMBER(MATCH(UPPER(IFERROR(INDEX(ImpData,ROW()-1,MATCH(Map_Expl,ImpHdr,0))&amp;"","")),{"Y","YES","TRUE","1"},0)),"Y","N"))</f>
        <v/>
      </c>
      <c r="F1698" s="21" t="str">
        <f t="shared" si="263"/>
        <v/>
      </c>
      <c r="G1698" s="21" t="str">
        <f t="shared" si="264"/>
        <v/>
      </c>
      <c r="H1698" s="21" t="str">
        <f t="shared" si="265"/>
        <v/>
      </c>
      <c r="I1698" s="25" t="str">
        <f t="shared" si="266"/>
        <v/>
      </c>
      <c r="J1698" s="25" t="str">
        <f t="shared" si="267"/>
        <v/>
      </c>
      <c r="K1698" s="21" t="str">
        <f t="shared" si="268"/>
        <v/>
      </c>
      <c r="L1698" s="36" t="str">
        <f t="shared" si="269"/>
        <v/>
      </c>
    </row>
    <row r="1699" spans="1:12" x14ac:dyDescent="0.3">
      <c r="A1699" s="21" t="str">
        <f t="shared" si="260"/>
        <v/>
      </c>
      <c r="B1699" s="21" t="str">
        <f t="shared" si="261"/>
        <v/>
      </c>
      <c r="C1699" s="35" t="str">
        <f t="shared" si="262"/>
        <v/>
      </c>
      <c r="D1699" s="21" t="str">
        <f>IF($A1699="","",IF(COUNTIF(KEVList,$A1699)&gt;0,"Y",IF(ISNUMBER(MATCH(UPPER(IFERROR(INDEX(ImpData,ROW()-1,MATCH(Map_KEV,ImpHdr,0))&amp;"","")),{"Y","YES","TRUE","1"},0)),"Y","N")))</f>
        <v/>
      </c>
      <c r="E1699" s="21" t="str">
        <f>IF($A1699="","",IF(ISNUMBER(MATCH(UPPER(IFERROR(INDEX(ImpData,ROW()-1,MATCH(Map_Expl,ImpHdr,0))&amp;"","")),{"Y","YES","TRUE","1"},0)),"Y","N"))</f>
        <v/>
      </c>
      <c r="F1699" s="21" t="str">
        <f t="shared" si="263"/>
        <v/>
      </c>
      <c r="G1699" s="21" t="str">
        <f t="shared" si="264"/>
        <v/>
      </c>
      <c r="H1699" s="21" t="str">
        <f t="shared" si="265"/>
        <v/>
      </c>
      <c r="I1699" s="25" t="str">
        <f t="shared" si="266"/>
        <v/>
      </c>
      <c r="J1699" s="25" t="str">
        <f t="shared" si="267"/>
        <v/>
      </c>
      <c r="K1699" s="21" t="str">
        <f t="shared" si="268"/>
        <v/>
      </c>
      <c r="L1699" s="36" t="str">
        <f t="shared" si="269"/>
        <v/>
      </c>
    </row>
    <row r="1700" spans="1:12" x14ac:dyDescent="0.3">
      <c r="A1700" s="21" t="str">
        <f t="shared" si="260"/>
        <v/>
      </c>
      <c r="B1700" s="21" t="str">
        <f t="shared" si="261"/>
        <v/>
      </c>
      <c r="C1700" s="35" t="str">
        <f t="shared" si="262"/>
        <v/>
      </c>
      <c r="D1700" s="21" t="str">
        <f>IF($A1700="","",IF(COUNTIF(KEVList,$A1700)&gt;0,"Y",IF(ISNUMBER(MATCH(UPPER(IFERROR(INDEX(ImpData,ROW()-1,MATCH(Map_KEV,ImpHdr,0))&amp;"","")),{"Y","YES","TRUE","1"},0)),"Y","N")))</f>
        <v/>
      </c>
      <c r="E1700" s="21" t="str">
        <f>IF($A1700="","",IF(ISNUMBER(MATCH(UPPER(IFERROR(INDEX(ImpData,ROW()-1,MATCH(Map_Expl,ImpHdr,0))&amp;"","")),{"Y","YES","TRUE","1"},0)),"Y","N"))</f>
        <v/>
      </c>
      <c r="F1700" s="21" t="str">
        <f t="shared" si="263"/>
        <v/>
      </c>
      <c r="G1700" s="21" t="str">
        <f t="shared" si="264"/>
        <v/>
      </c>
      <c r="H1700" s="21" t="str">
        <f t="shared" si="265"/>
        <v/>
      </c>
      <c r="I1700" s="25" t="str">
        <f t="shared" si="266"/>
        <v/>
      </c>
      <c r="J1700" s="25" t="str">
        <f t="shared" si="267"/>
        <v/>
      </c>
      <c r="K1700" s="21" t="str">
        <f t="shared" si="268"/>
        <v/>
      </c>
      <c r="L1700" s="36" t="str">
        <f t="shared" si="269"/>
        <v/>
      </c>
    </row>
    <row r="1701" spans="1:12" x14ac:dyDescent="0.3">
      <c r="A1701" s="21" t="str">
        <f t="shared" si="260"/>
        <v/>
      </c>
      <c r="B1701" s="21" t="str">
        <f t="shared" si="261"/>
        <v/>
      </c>
      <c r="C1701" s="35" t="str">
        <f t="shared" si="262"/>
        <v/>
      </c>
      <c r="D1701" s="21" t="str">
        <f>IF($A1701="","",IF(COUNTIF(KEVList,$A1701)&gt;0,"Y",IF(ISNUMBER(MATCH(UPPER(IFERROR(INDEX(ImpData,ROW()-1,MATCH(Map_KEV,ImpHdr,0))&amp;"","")),{"Y","YES","TRUE","1"},0)),"Y","N")))</f>
        <v/>
      </c>
      <c r="E1701" s="21" t="str">
        <f>IF($A1701="","",IF(ISNUMBER(MATCH(UPPER(IFERROR(INDEX(ImpData,ROW()-1,MATCH(Map_Expl,ImpHdr,0))&amp;"","")),{"Y","YES","TRUE","1"},0)),"Y","N"))</f>
        <v/>
      </c>
      <c r="F1701" s="21" t="str">
        <f t="shared" si="263"/>
        <v/>
      </c>
      <c r="G1701" s="21" t="str">
        <f t="shared" si="264"/>
        <v/>
      </c>
      <c r="H1701" s="21" t="str">
        <f t="shared" si="265"/>
        <v/>
      </c>
      <c r="I1701" s="25" t="str">
        <f t="shared" si="266"/>
        <v/>
      </c>
      <c r="J1701" s="25" t="str">
        <f t="shared" si="267"/>
        <v/>
      </c>
      <c r="K1701" s="21" t="str">
        <f t="shared" si="268"/>
        <v/>
      </c>
      <c r="L1701" s="36" t="str">
        <f t="shared" si="269"/>
        <v/>
      </c>
    </row>
    <row r="1702" spans="1:12" x14ac:dyDescent="0.3">
      <c r="A1702" s="21" t="str">
        <f t="shared" si="260"/>
        <v/>
      </c>
      <c r="B1702" s="21" t="str">
        <f t="shared" si="261"/>
        <v/>
      </c>
      <c r="C1702" s="35" t="str">
        <f t="shared" si="262"/>
        <v/>
      </c>
      <c r="D1702" s="21" t="str">
        <f>IF($A1702="","",IF(COUNTIF(KEVList,$A1702)&gt;0,"Y",IF(ISNUMBER(MATCH(UPPER(IFERROR(INDEX(ImpData,ROW()-1,MATCH(Map_KEV,ImpHdr,0))&amp;"","")),{"Y","YES","TRUE","1"},0)),"Y","N")))</f>
        <v/>
      </c>
      <c r="E1702" s="21" t="str">
        <f>IF($A1702="","",IF(ISNUMBER(MATCH(UPPER(IFERROR(INDEX(ImpData,ROW()-1,MATCH(Map_Expl,ImpHdr,0))&amp;"","")),{"Y","YES","TRUE","1"},0)),"Y","N"))</f>
        <v/>
      </c>
      <c r="F1702" s="21" t="str">
        <f t="shared" si="263"/>
        <v/>
      </c>
      <c r="G1702" s="21" t="str">
        <f t="shared" si="264"/>
        <v/>
      </c>
      <c r="H1702" s="21" t="str">
        <f t="shared" si="265"/>
        <v/>
      </c>
      <c r="I1702" s="25" t="str">
        <f t="shared" si="266"/>
        <v/>
      </c>
      <c r="J1702" s="25" t="str">
        <f t="shared" si="267"/>
        <v/>
      </c>
      <c r="K1702" s="21" t="str">
        <f t="shared" si="268"/>
        <v/>
      </c>
      <c r="L1702" s="36" t="str">
        <f t="shared" si="269"/>
        <v/>
      </c>
    </row>
    <row r="1703" spans="1:12" x14ac:dyDescent="0.3">
      <c r="A1703" s="21" t="str">
        <f t="shared" si="260"/>
        <v/>
      </c>
      <c r="B1703" s="21" t="str">
        <f t="shared" si="261"/>
        <v/>
      </c>
      <c r="C1703" s="35" t="str">
        <f t="shared" si="262"/>
        <v/>
      </c>
      <c r="D1703" s="21" t="str">
        <f>IF($A1703="","",IF(COUNTIF(KEVList,$A1703)&gt;0,"Y",IF(ISNUMBER(MATCH(UPPER(IFERROR(INDEX(ImpData,ROW()-1,MATCH(Map_KEV,ImpHdr,0))&amp;"","")),{"Y","YES","TRUE","1"},0)),"Y","N")))</f>
        <v/>
      </c>
      <c r="E1703" s="21" t="str">
        <f>IF($A1703="","",IF(ISNUMBER(MATCH(UPPER(IFERROR(INDEX(ImpData,ROW()-1,MATCH(Map_Expl,ImpHdr,0))&amp;"","")),{"Y","YES","TRUE","1"},0)),"Y","N"))</f>
        <v/>
      </c>
      <c r="F1703" s="21" t="str">
        <f t="shared" si="263"/>
        <v/>
      </c>
      <c r="G1703" s="21" t="str">
        <f t="shared" si="264"/>
        <v/>
      </c>
      <c r="H1703" s="21" t="str">
        <f t="shared" si="265"/>
        <v/>
      </c>
      <c r="I1703" s="25" t="str">
        <f t="shared" si="266"/>
        <v/>
      </c>
      <c r="J1703" s="25" t="str">
        <f t="shared" si="267"/>
        <v/>
      </c>
      <c r="K1703" s="21" t="str">
        <f t="shared" si="268"/>
        <v/>
      </c>
      <c r="L1703" s="36" t="str">
        <f t="shared" si="269"/>
        <v/>
      </c>
    </row>
    <row r="1704" spans="1:12" x14ac:dyDescent="0.3">
      <c r="A1704" s="21" t="str">
        <f t="shared" si="260"/>
        <v/>
      </c>
      <c r="B1704" s="21" t="str">
        <f t="shared" si="261"/>
        <v/>
      </c>
      <c r="C1704" s="35" t="str">
        <f t="shared" si="262"/>
        <v/>
      </c>
      <c r="D1704" s="21" t="str">
        <f>IF($A1704="","",IF(COUNTIF(KEVList,$A1704)&gt;0,"Y",IF(ISNUMBER(MATCH(UPPER(IFERROR(INDEX(ImpData,ROW()-1,MATCH(Map_KEV,ImpHdr,0))&amp;"","")),{"Y","YES","TRUE","1"},0)),"Y","N")))</f>
        <v/>
      </c>
      <c r="E1704" s="21" t="str">
        <f>IF($A1704="","",IF(ISNUMBER(MATCH(UPPER(IFERROR(INDEX(ImpData,ROW()-1,MATCH(Map_Expl,ImpHdr,0))&amp;"","")),{"Y","YES","TRUE","1"},0)),"Y","N"))</f>
        <v/>
      </c>
      <c r="F1704" s="21" t="str">
        <f t="shared" si="263"/>
        <v/>
      </c>
      <c r="G1704" s="21" t="str">
        <f t="shared" si="264"/>
        <v/>
      </c>
      <c r="H1704" s="21" t="str">
        <f t="shared" si="265"/>
        <v/>
      </c>
      <c r="I1704" s="25" t="str">
        <f t="shared" si="266"/>
        <v/>
      </c>
      <c r="J1704" s="25" t="str">
        <f t="shared" si="267"/>
        <v/>
      </c>
      <c r="K1704" s="21" t="str">
        <f t="shared" si="268"/>
        <v/>
      </c>
      <c r="L1704" s="36" t="str">
        <f t="shared" si="269"/>
        <v/>
      </c>
    </row>
    <row r="1705" spans="1:12" x14ac:dyDescent="0.3">
      <c r="A1705" s="21" t="str">
        <f t="shared" si="260"/>
        <v/>
      </c>
      <c r="B1705" s="21" t="str">
        <f t="shared" si="261"/>
        <v/>
      </c>
      <c r="C1705" s="35" t="str">
        <f t="shared" si="262"/>
        <v/>
      </c>
      <c r="D1705" s="21" t="str">
        <f>IF($A1705="","",IF(COUNTIF(KEVList,$A1705)&gt;0,"Y",IF(ISNUMBER(MATCH(UPPER(IFERROR(INDEX(ImpData,ROW()-1,MATCH(Map_KEV,ImpHdr,0))&amp;"","")),{"Y","YES","TRUE","1"},0)),"Y","N")))</f>
        <v/>
      </c>
      <c r="E1705" s="21" t="str">
        <f>IF($A1705="","",IF(ISNUMBER(MATCH(UPPER(IFERROR(INDEX(ImpData,ROW()-1,MATCH(Map_Expl,ImpHdr,0))&amp;"","")),{"Y","YES","TRUE","1"},0)),"Y","N"))</f>
        <v/>
      </c>
      <c r="F1705" s="21" t="str">
        <f t="shared" si="263"/>
        <v/>
      </c>
      <c r="G1705" s="21" t="str">
        <f t="shared" si="264"/>
        <v/>
      </c>
      <c r="H1705" s="21" t="str">
        <f t="shared" si="265"/>
        <v/>
      </c>
      <c r="I1705" s="25" t="str">
        <f t="shared" si="266"/>
        <v/>
      </c>
      <c r="J1705" s="25" t="str">
        <f t="shared" si="267"/>
        <v/>
      </c>
      <c r="K1705" s="21" t="str">
        <f t="shared" si="268"/>
        <v/>
      </c>
      <c r="L1705" s="36" t="str">
        <f t="shared" si="269"/>
        <v/>
      </c>
    </row>
    <row r="1706" spans="1:12" x14ac:dyDescent="0.3">
      <c r="A1706" s="21" t="str">
        <f t="shared" si="260"/>
        <v/>
      </c>
      <c r="B1706" s="21" t="str">
        <f t="shared" si="261"/>
        <v/>
      </c>
      <c r="C1706" s="35" t="str">
        <f t="shared" si="262"/>
        <v/>
      </c>
      <c r="D1706" s="21" t="str">
        <f>IF($A1706="","",IF(COUNTIF(KEVList,$A1706)&gt;0,"Y",IF(ISNUMBER(MATCH(UPPER(IFERROR(INDEX(ImpData,ROW()-1,MATCH(Map_KEV,ImpHdr,0))&amp;"","")),{"Y","YES","TRUE","1"},0)),"Y","N")))</f>
        <v/>
      </c>
      <c r="E1706" s="21" t="str">
        <f>IF($A1706="","",IF(ISNUMBER(MATCH(UPPER(IFERROR(INDEX(ImpData,ROW()-1,MATCH(Map_Expl,ImpHdr,0))&amp;"","")),{"Y","YES","TRUE","1"},0)),"Y","N"))</f>
        <v/>
      </c>
      <c r="F1706" s="21" t="str">
        <f t="shared" si="263"/>
        <v/>
      </c>
      <c r="G1706" s="21" t="str">
        <f t="shared" si="264"/>
        <v/>
      </c>
      <c r="H1706" s="21" t="str">
        <f t="shared" si="265"/>
        <v/>
      </c>
      <c r="I1706" s="25" t="str">
        <f t="shared" si="266"/>
        <v/>
      </c>
      <c r="J1706" s="25" t="str">
        <f t="shared" si="267"/>
        <v/>
      </c>
      <c r="K1706" s="21" t="str">
        <f t="shared" si="268"/>
        <v/>
      </c>
      <c r="L1706" s="36" t="str">
        <f t="shared" si="269"/>
        <v/>
      </c>
    </row>
    <row r="1707" spans="1:12" x14ac:dyDescent="0.3">
      <c r="A1707" s="21" t="str">
        <f t="shared" si="260"/>
        <v/>
      </c>
      <c r="B1707" s="21" t="str">
        <f t="shared" si="261"/>
        <v/>
      </c>
      <c r="C1707" s="35" t="str">
        <f t="shared" si="262"/>
        <v/>
      </c>
      <c r="D1707" s="21" t="str">
        <f>IF($A1707="","",IF(COUNTIF(KEVList,$A1707)&gt;0,"Y",IF(ISNUMBER(MATCH(UPPER(IFERROR(INDEX(ImpData,ROW()-1,MATCH(Map_KEV,ImpHdr,0))&amp;"","")),{"Y","YES","TRUE","1"},0)),"Y","N")))</f>
        <v/>
      </c>
      <c r="E1707" s="21" t="str">
        <f>IF($A1707="","",IF(ISNUMBER(MATCH(UPPER(IFERROR(INDEX(ImpData,ROW()-1,MATCH(Map_Expl,ImpHdr,0))&amp;"","")),{"Y","YES","TRUE","1"},0)),"Y","N"))</f>
        <v/>
      </c>
      <c r="F1707" s="21" t="str">
        <f t="shared" si="263"/>
        <v/>
      </c>
      <c r="G1707" s="21" t="str">
        <f t="shared" si="264"/>
        <v/>
      </c>
      <c r="H1707" s="21" t="str">
        <f t="shared" si="265"/>
        <v/>
      </c>
      <c r="I1707" s="25" t="str">
        <f t="shared" si="266"/>
        <v/>
      </c>
      <c r="J1707" s="25" t="str">
        <f t="shared" si="267"/>
        <v/>
      </c>
      <c r="K1707" s="21" t="str">
        <f t="shared" si="268"/>
        <v/>
      </c>
      <c r="L1707" s="36" t="str">
        <f t="shared" si="269"/>
        <v/>
      </c>
    </row>
    <row r="1708" spans="1:12" x14ac:dyDescent="0.3">
      <c r="A1708" s="21" t="str">
        <f t="shared" si="260"/>
        <v/>
      </c>
      <c r="B1708" s="21" t="str">
        <f t="shared" si="261"/>
        <v/>
      </c>
      <c r="C1708" s="35" t="str">
        <f t="shared" si="262"/>
        <v/>
      </c>
      <c r="D1708" s="21" t="str">
        <f>IF($A1708="","",IF(COUNTIF(KEVList,$A1708)&gt;0,"Y",IF(ISNUMBER(MATCH(UPPER(IFERROR(INDEX(ImpData,ROW()-1,MATCH(Map_KEV,ImpHdr,0))&amp;"","")),{"Y","YES","TRUE","1"},0)),"Y","N")))</f>
        <v/>
      </c>
      <c r="E1708" s="21" t="str">
        <f>IF($A1708="","",IF(ISNUMBER(MATCH(UPPER(IFERROR(INDEX(ImpData,ROW()-1,MATCH(Map_Expl,ImpHdr,0))&amp;"","")),{"Y","YES","TRUE","1"},0)),"Y","N"))</f>
        <v/>
      </c>
      <c r="F1708" s="21" t="str">
        <f t="shared" si="263"/>
        <v/>
      </c>
      <c r="G1708" s="21" t="str">
        <f t="shared" si="264"/>
        <v/>
      </c>
      <c r="H1708" s="21" t="str">
        <f t="shared" si="265"/>
        <v/>
      </c>
      <c r="I1708" s="25" t="str">
        <f t="shared" si="266"/>
        <v/>
      </c>
      <c r="J1708" s="25" t="str">
        <f t="shared" si="267"/>
        <v/>
      </c>
      <c r="K1708" s="21" t="str">
        <f t="shared" si="268"/>
        <v/>
      </c>
      <c r="L1708" s="36" t="str">
        <f t="shared" si="269"/>
        <v/>
      </c>
    </row>
    <row r="1709" spans="1:12" x14ac:dyDescent="0.3">
      <c r="A1709" s="21" t="str">
        <f t="shared" si="260"/>
        <v/>
      </c>
      <c r="B1709" s="21" t="str">
        <f t="shared" si="261"/>
        <v/>
      </c>
      <c r="C1709" s="35" t="str">
        <f t="shared" si="262"/>
        <v/>
      </c>
      <c r="D1709" s="21" t="str">
        <f>IF($A1709="","",IF(COUNTIF(KEVList,$A1709)&gt;0,"Y",IF(ISNUMBER(MATCH(UPPER(IFERROR(INDEX(ImpData,ROW()-1,MATCH(Map_KEV,ImpHdr,0))&amp;"","")),{"Y","YES","TRUE","1"},0)),"Y","N")))</f>
        <v/>
      </c>
      <c r="E1709" s="21" t="str">
        <f>IF($A1709="","",IF(ISNUMBER(MATCH(UPPER(IFERROR(INDEX(ImpData,ROW()-1,MATCH(Map_Expl,ImpHdr,0))&amp;"","")),{"Y","YES","TRUE","1"},0)),"Y","N"))</f>
        <v/>
      </c>
      <c r="F1709" s="21" t="str">
        <f t="shared" si="263"/>
        <v/>
      </c>
      <c r="G1709" s="21" t="str">
        <f t="shared" si="264"/>
        <v/>
      </c>
      <c r="H1709" s="21" t="str">
        <f t="shared" si="265"/>
        <v/>
      </c>
      <c r="I1709" s="25" t="str">
        <f t="shared" si="266"/>
        <v/>
      </c>
      <c r="J1709" s="25" t="str">
        <f t="shared" si="267"/>
        <v/>
      </c>
      <c r="K1709" s="21" t="str">
        <f t="shared" si="268"/>
        <v/>
      </c>
      <c r="L1709" s="36" t="str">
        <f t="shared" si="269"/>
        <v/>
      </c>
    </row>
    <row r="1710" spans="1:12" x14ac:dyDescent="0.3">
      <c r="A1710" s="21" t="str">
        <f t="shared" si="260"/>
        <v/>
      </c>
      <c r="B1710" s="21" t="str">
        <f t="shared" si="261"/>
        <v/>
      </c>
      <c r="C1710" s="35" t="str">
        <f t="shared" si="262"/>
        <v/>
      </c>
      <c r="D1710" s="21" t="str">
        <f>IF($A1710="","",IF(COUNTIF(KEVList,$A1710)&gt;0,"Y",IF(ISNUMBER(MATCH(UPPER(IFERROR(INDEX(ImpData,ROW()-1,MATCH(Map_KEV,ImpHdr,0))&amp;"","")),{"Y","YES","TRUE","1"},0)),"Y","N")))</f>
        <v/>
      </c>
      <c r="E1710" s="21" t="str">
        <f>IF($A1710="","",IF(ISNUMBER(MATCH(UPPER(IFERROR(INDEX(ImpData,ROW()-1,MATCH(Map_Expl,ImpHdr,0))&amp;"","")),{"Y","YES","TRUE","1"},0)),"Y","N"))</f>
        <v/>
      </c>
      <c r="F1710" s="21" t="str">
        <f t="shared" si="263"/>
        <v/>
      </c>
      <c r="G1710" s="21" t="str">
        <f t="shared" si="264"/>
        <v/>
      </c>
      <c r="H1710" s="21" t="str">
        <f t="shared" si="265"/>
        <v/>
      </c>
      <c r="I1710" s="25" t="str">
        <f t="shared" si="266"/>
        <v/>
      </c>
      <c r="J1710" s="25" t="str">
        <f t="shared" si="267"/>
        <v/>
      </c>
      <c r="K1710" s="21" t="str">
        <f t="shared" si="268"/>
        <v/>
      </c>
      <c r="L1710" s="36" t="str">
        <f t="shared" si="269"/>
        <v/>
      </c>
    </row>
    <row r="1711" spans="1:12" x14ac:dyDescent="0.3">
      <c r="A1711" s="21" t="str">
        <f t="shared" si="260"/>
        <v/>
      </c>
      <c r="B1711" s="21" t="str">
        <f t="shared" si="261"/>
        <v/>
      </c>
      <c r="C1711" s="35" t="str">
        <f t="shared" si="262"/>
        <v/>
      </c>
      <c r="D1711" s="21" t="str">
        <f>IF($A1711="","",IF(COUNTIF(KEVList,$A1711)&gt;0,"Y",IF(ISNUMBER(MATCH(UPPER(IFERROR(INDEX(ImpData,ROW()-1,MATCH(Map_KEV,ImpHdr,0))&amp;"","")),{"Y","YES","TRUE","1"},0)),"Y","N")))</f>
        <v/>
      </c>
      <c r="E1711" s="21" t="str">
        <f>IF($A1711="","",IF(ISNUMBER(MATCH(UPPER(IFERROR(INDEX(ImpData,ROW()-1,MATCH(Map_Expl,ImpHdr,0))&amp;"","")),{"Y","YES","TRUE","1"},0)),"Y","N"))</f>
        <v/>
      </c>
      <c r="F1711" s="21" t="str">
        <f t="shared" si="263"/>
        <v/>
      </c>
      <c r="G1711" s="21" t="str">
        <f t="shared" si="264"/>
        <v/>
      </c>
      <c r="H1711" s="21" t="str">
        <f t="shared" si="265"/>
        <v/>
      </c>
      <c r="I1711" s="25" t="str">
        <f t="shared" si="266"/>
        <v/>
      </c>
      <c r="J1711" s="25" t="str">
        <f t="shared" si="267"/>
        <v/>
      </c>
      <c r="K1711" s="21" t="str">
        <f t="shared" si="268"/>
        <v/>
      </c>
      <c r="L1711" s="36" t="str">
        <f t="shared" si="269"/>
        <v/>
      </c>
    </row>
    <row r="1712" spans="1:12" x14ac:dyDescent="0.3">
      <c r="A1712" s="21" t="str">
        <f t="shared" si="260"/>
        <v/>
      </c>
      <c r="B1712" s="21" t="str">
        <f t="shared" si="261"/>
        <v/>
      </c>
      <c r="C1712" s="35" t="str">
        <f t="shared" si="262"/>
        <v/>
      </c>
      <c r="D1712" s="21" t="str">
        <f>IF($A1712="","",IF(COUNTIF(KEVList,$A1712)&gt;0,"Y",IF(ISNUMBER(MATCH(UPPER(IFERROR(INDEX(ImpData,ROW()-1,MATCH(Map_KEV,ImpHdr,0))&amp;"","")),{"Y","YES","TRUE","1"},0)),"Y","N")))</f>
        <v/>
      </c>
      <c r="E1712" s="21" t="str">
        <f>IF($A1712="","",IF(ISNUMBER(MATCH(UPPER(IFERROR(INDEX(ImpData,ROW()-1,MATCH(Map_Expl,ImpHdr,0))&amp;"","")),{"Y","YES","TRUE","1"},0)),"Y","N"))</f>
        <v/>
      </c>
      <c r="F1712" s="21" t="str">
        <f t="shared" si="263"/>
        <v/>
      </c>
      <c r="G1712" s="21" t="str">
        <f t="shared" si="264"/>
        <v/>
      </c>
      <c r="H1712" s="21" t="str">
        <f t="shared" si="265"/>
        <v/>
      </c>
      <c r="I1712" s="25" t="str">
        <f t="shared" si="266"/>
        <v/>
      </c>
      <c r="J1712" s="25" t="str">
        <f t="shared" si="267"/>
        <v/>
      </c>
      <c r="K1712" s="21" t="str">
        <f t="shared" si="268"/>
        <v/>
      </c>
      <c r="L1712" s="36" t="str">
        <f t="shared" si="269"/>
        <v/>
      </c>
    </row>
    <row r="1713" spans="1:12" x14ac:dyDescent="0.3">
      <c r="A1713" s="21" t="str">
        <f t="shared" si="260"/>
        <v/>
      </c>
      <c r="B1713" s="21" t="str">
        <f t="shared" si="261"/>
        <v/>
      </c>
      <c r="C1713" s="35" t="str">
        <f t="shared" si="262"/>
        <v/>
      </c>
      <c r="D1713" s="21" t="str">
        <f>IF($A1713="","",IF(COUNTIF(KEVList,$A1713)&gt;0,"Y",IF(ISNUMBER(MATCH(UPPER(IFERROR(INDEX(ImpData,ROW()-1,MATCH(Map_KEV,ImpHdr,0))&amp;"","")),{"Y","YES","TRUE","1"},0)),"Y","N")))</f>
        <v/>
      </c>
      <c r="E1713" s="21" t="str">
        <f>IF($A1713="","",IF(ISNUMBER(MATCH(UPPER(IFERROR(INDEX(ImpData,ROW()-1,MATCH(Map_Expl,ImpHdr,0))&amp;"","")),{"Y","YES","TRUE","1"},0)),"Y","N"))</f>
        <v/>
      </c>
      <c r="F1713" s="21" t="str">
        <f t="shared" si="263"/>
        <v/>
      </c>
      <c r="G1713" s="21" t="str">
        <f t="shared" si="264"/>
        <v/>
      </c>
      <c r="H1713" s="21" t="str">
        <f t="shared" si="265"/>
        <v/>
      </c>
      <c r="I1713" s="25" t="str">
        <f t="shared" si="266"/>
        <v/>
      </c>
      <c r="J1713" s="25" t="str">
        <f t="shared" si="267"/>
        <v/>
      </c>
      <c r="K1713" s="21" t="str">
        <f t="shared" si="268"/>
        <v/>
      </c>
      <c r="L1713" s="36" t="str">
        <f t="shared" si="269"/>
        <v/>
      </c>
    </row>
    <row r="1714" spans="1:12" x14ac:dyDescent="0.3">
      <c r="A1714" s="21" t="str">
        <f t="shared" si="260"/>
        <v/>
      </c>
      <c r="B1714" s="21" t="str">
        <f t="shared" si="261"/>
        <v/>
      </c>
      <c r="C1714" s="35" t="str">
        <f t="shared" si="262"/>
        <v/>
      </c>
      <c r="D1714" s="21" t="str">
        <f>IF($A1714="","",IF(COUNTIF(KEVList,$A1714)&gt;0,"Y",IF(ISNUMBER(MATCH(UPPER(IFERROR(INDEX(ImpData,ROW()-1,MATCH(Map_KEV,ImpHdr,0))&amp;"","")),{"Y","YES","TRUE","1"},0)),"Y","N")))</f>
        <v/>
      </c>
      <c r="E1714" s="21" t="str">
        <f>IF($A1714="","",IF(ISNUMBER(MATCH(UPPER(IFERROR(INDEX(ImpData,ROW()-1,MATCH(Map_Expl,ImpHdr,0))&amp;"","")),{"Y","YES","TRUE","1"},0)),"Y","N"))</f>
        <v/>
      </c>
      <c r="F1714" s="21" t="str">
        <f t="shared" si="263"/>
        <v/>
      </c>
      <c r="G1714" s="21" t="str">
        <f t="shared" si="264"/>
        <v/>
      </c>
      <c r="H1714" s="21" t="str">
        <f t="shared" si="265"/>
        <v/>
      </c>
      <c r="I1714" s="25" t="str">
        <f t="shared" si="266"/>
        <v/>
      </c>
      <c r="J1714" s="25" t="str">
        <f t="shared" si="267"/>
        <v/>
      </c>
      <c r="K1714" s="21" t="str">
        <f t="shared" si="268"/>
        <v/>
      </c>
      <c r="L1714" s="36" t="str">
        <f t="shared" si="269"/>
        <v/>
      </c>
    </row>
    <row r="1715" spans="1:12" x14ac:dyDescent="0.3">
      <c r="A1715" s="21" t="str">
        <f t="shared" si="260"/>
        <v/>
      </c>
      <c r="B1715" s="21" t="str">
        <f t="shared" si="261"/>
        <v/>
      </c>
      <c r="C1715" s="35" t="str">
        <f t="shared" si="262"/>
        <v/>
      </c>
      <c r="D1715" s="21" t="str">
        <f>IF($A1715="","",IF(COUNTIF(KEVList,$A1715)&gt;0,"Y",IF(ISNUMBER(MATCH(UPPER(IFERROR(INDEX(ImpData,ROW()-1,MATCH(Map_KEV,ImpHdr,0))&amp;"","")),{"Y","YES","TRUE","1"},0)),"Y","N")))</f>
        <v/>
      </c>
      <c r="E1715" s="21" t="str">
        <f>IF($A1715="","",IF(ISNUMBER(MATCH(UPPER(IFERROR(INDEX(ImpData,ROW()-1,MATCH(Map_Expl,ImpHdr,0))&amp;"","")),{"Y","YES","TRUE","1"},0)),"Y","N"))</f>
        <v/>
      </c>
      <c r="F1715" s="21" t="str">
        <f t="shared" si="263"/>
        <v/>
      </c>
      <c r="G1715" s="21" t="str">
        <f t="shared" si="264"/>
        <v/>
      </c>
      <c r="H1715" s="21" t="str">
        <f t="shared" si="265"/>
        <v/>
      </c>
      <c r="I1715" s="25" t="str">
        <f t="shared" si="266"/>
        <v/>
      </c>
      <c r="J1715" s="25" t="str">
        <f t="shared" si="267"/>
        <v/>
      </c>
      <c r="K1715" s="21" t="str">
        <f t="shared" si="268"/>
        <v/>
      </c>
      <c r="L1715" s="36" t="str">
        <f t="shared" si="269"/>
        <v/>
      </c>
    </row>
    <row r="1716" spans="1:12" x14ac:dyDescent="0.3">
      <c r="A1716" s="21" t="str">
        <f t="shared" si="260"/>
        <v/>
      </c>
      <c r="B1716" s="21" t="str">
        <f t="shared" si="261"/>
        <v/>
      </c>
      <c r="C1716" s="35" t="str">
        <f t="shared" si="262"/>
        <v/>
      </c>
      <c r="D1716" s="21" t="str">
        <f>IF($A1716="","",IF(COUNTIF(KEVList,$A1716)&gt;0,"Y",IF(ISNUMBER(MATCH(UPPER(IFERROR(INDEX(ImpData,ROW()-1,MATCH(Map_KEV,ImpHdr,0))&amp;"","")),{"Y","YES","TRUE","1"},0)),"Y","N")))</f>
        <v/>
      </c>
      <c r="E1716" s="21" t="str">
        <f>IF($A1716="","",IF(ISNUMBER(MATCH(UPPER(IFERROR(INDEX(ImpData,ROW()-1,MATCH(Map_Expl,ImpHdr,0))&amp;"","")),{"Y","YES","TRUE","1"},0)),"Y","N"))</f>
        <v/>
      </c>
      <c r="F1716" s="21" t="str">
        <f t="shared" si="263"/>
        <v/>
      </c>
      <c r="G1716" s="21" t="str">
        <f t="shared" si="264"/>
        <v/>
      </c>
      <c r="H1716" s="21" t="str">
        <f t="shared" si="265"/>
        <v/>
      </c>
      <c r="I1716" s="25" t="str">
        <f t="shared" si="266"/>
        <v/>
      </c>
      <c r="J1716" s="25" t="str">
        <f t="shared" si="267"/>
        <v/>
      </c>
      <c r="K1716" s="21" t="str">
        <f t="shared" si="268"/>
        <v/>
      </c>
      <c r="L1716" s="36" t="str">
        <f t="shared" si="269"/>
        <v/>
      </c>
    </row>
    <row r="1717" spans="1:12" x14ac:dyDescent="0.3">
      <c r="A1717" s="21" t="str">
        <f t="shared" si="260"/>
        <v/>
      </c>
      <c r="B1717" s="21" t="str">
        <f t="shared" si="261"/>
        <v/>
      </c>
      <c r="C1717" s="35" t="str">
        <f t="shared" si="262"/>
        <v/>
      </c>
      <c r="D1717" s="21" t="str">
        <f>IF($A1717="","",IF(COUNTIF(KEVList,$A1717)&gt;0,"Y",IF(ISNUMBER(MATCH(UPPER(IFERROR(INDEX(ImpData,ROW()-1,MATCH(Map_KEV,ImpHdr,0))&amp;"","")),{"Y","YES","TRUE","1"},0)),"Y","N")))</f>
        <v/>
      </c>
      <c r="E1717" s="21" t="str">
        <f>IF($A1717="","",IF(ISNUMBER(MATCH(UPPER(IFERROR(INDEX(ImpData,ROW()-1,MATCH(Map_Expl,ImpHdr,0))&amp;"","")),{"Y","YES","TRUE","1"},0)),"Y","N"))</f>
        <v/>
      </c>
      <c r="F1717" s="21" t="str">
        <f t="shared" si="263"/>
        <v/>
      </c>
      <c r="G1717" s="21" t="str">
        <f t="shared" si="264"/>
        <v/>
      </c>
      <c r="H1717" s="21" t="str">
        <f t="shared" si="265"/>
        <v/>
      </c>
      <c r="I1717" s="25" t="str">
        <f t="shared" si="266"/>
        <v/>
      </c>
      <c r="J1717" s="25" t="str">
        <f t="shared" si="267"/>
        <v/>
      </c>
      <c r="K1717" s="21" t="str">
        <f t="shared" si="268"/>
        <v/>
      </c>
      <c r="L1717" s="36" t="str">
        <f t="shared" si="269"/>
        <v/>
      </c>
    </row>
    <row r="1718" spans="1:12" x14ac:dyDescent="0.3">
      <c r="A1718" s="21" t="str">
        <f t="shared" si="260"/>
        <v/>
      </c>
      <c r="B1718" s="21" t="str">
        <f t="shared" si="261"/>
        <v/>
      </c>
      <c r="C1718" s="35" t="str">
        <f t="shared" si="262"/>
        <v/>
      </c>
      <c r="D1718" s="21" t="str">
        <f>IF($A1718="","",IF(COUNTIF(KEVList,$A1718)&gt;0,"Y",IF(ISNUMBER(MATCH(UPPER(IFERROR(INDEX(ImpData,ROW()-1,MATCH(Map_KEV,ImpHdr,0))&amp;"","")),{"Y","YES","TRUE","1"},0)),"Y","N")))</f>
        <v/>
      </c>
      <c r="E1718" s="21" t="str">
        <f>IF($A1718="","",IF(ISNUMBER(MATCH(UPPER(IFERROR(INDEX(ImpData,ROW()-1,MATCH(Map_Expl,ImpHdr,0))&amp;"","")),{"Y","YES","TRUE","1"},0)),"Y","N"))</f>
        <v/>
      </c>
      <c r="F1718" s="21" t="str">
        <f t="shared" si="263"/>
        <v/>
      </c>
      <c r="G1718" s="21" t="str">
        <f t="shared" si="264"/>
        <v/>
      </c>
      <c r="H1718" s="21" t="str">
        <f t="shared" si="265"/>
        <v/>
      </c>
      <c r="I1718" s="25" t="str">
        <f t="shared" si="266"/>
        <v/>
      </c>
      <c r="J1718" s="25" t="str">
        <f t="shared" si="267"/>
        <v/>
      </c>
      <c r="K1718" s="21" t="str">
        <f t="shared" si="268"/>
        <v/>
      </c>
      <c r="L1718" s="36" t="str">
        <f t="shared" si="269"/>
        <v/>
      </c>
    </row>
    <row r="1719" spans="1:12" x14ac:dyDescent="0.3">
      <c r="A1719" s="21" t="str">
        <f t="shared" si="260"/>
        <v/>
      </c>
      <c r="B1719" s="21" t="str">
        <f t="shared" si="261"/>
        <v/>
      </c>
      <c r="C1719" s="35" t="str">
        <f t="shared" si="262"/>
        <v/>
      </c>
      <c r="D1719" s="21" t="str">
        <f>IF($A1719="","",IF(COUNTIF(KEVList,$A1719)&gt;0,"Y",IF(ISNUMBER(MATCH(UPPER(IFERROR(INDEX(ImpData,ROW()-1,MATCH(Map_KEV,ImpHdr,0))&amp;"","")),{"Y","YES","TRUE","1"},0)),"Y","N")))</f>
        <v/>
      </c>
      <c r="E1719" s="21" t="str">
        <f>IF($A1719="","",IF(ISNUMBER(MATCH(UPPER(IFERROR(INDEX(ImpData,ROW()-1,MATCH(Map_Expl,ImpHdr,0))&amp;"","")),{"Y","YES","TRUE","1"},0)),"Y","N"))</f>
        <v/>
      </c>
      <c r="F1719" s="21" t="str">
        <f t="shared" si="263"/>
        <v/>
      </c>
      <c r="G1719" s="21" t="str">
        <f t="shared" si="264"/>
        <v/>
      </c>
      <c r="H1719" s="21" t="str">
        <f t="shared" si="265"/>
        <v/>
      </c>
      <c r="I1719" s="25" t="str">
        <f t="shared" si="266"/>
        <v/>
      </c>
      <c r="J1719" s="25" t="str">
        <f t="shared" si="267"/>
        <v/>
      </c>
      <c r="K1719" s="21" t="str">
        <f t="shared" si="268"/>
        <v/>
      </c>
      <c r="L1719" s="36" t="str">
        <f t="shared" si="269"/>
        <v/>
      </c>
    </row>
    <row r="1720" spans="1:12" x14ac:dyDescent="0.3">
      <c r="A1720" s="21" t="str">
        <f t="shared" si="260"/>
        <v/>
      </c>
      <c r="B1720" s="21" t="str">
        <f t="shared" si="261"/>
        <v/>
      </c>
      <c r="C1720" s="35" t="str">
        <f t="shared" si="262"/>
        <v/>
      </c>
      <c r="D1720" s="21" t="str">
        <f>IF($A1720="","",IF(COUNTIF(KEVList,$A1720)&gt;0,"Y",IF(ISNUMBER(MATCH(UPPER(IFERROR(INDEX(ImpData,ROW()-1,MATCH(Map_KEV,ImpHdr,0))&amp;"","")),{"Y","YES","TRUE","1"},0)),"Y","N")))</f>
        <v/>
      </c>
      <c r="E1720" s="21" t="str">
        <f>IF($A1720="","",IF(ISNUMBER(MATCH(UPPER(IFERROR(INDEX(ImpData,ROW()-1,MATCH(Map_Expl,ImpHdr,0))&amp;"","")),{"Y","YES","TRUE","1"},0)),"Y","N"))</f>
        <v/>
      </c>
      <c r="F1720" s="21" t="str">
        <f t="shared" si="263"/>
        <v/>
      </c>
      <c r="G1720" s="21" t="str">
        <f t="shared" si="264"/>
        <v/>
      </c>
      <c r="H1720" s="21" t="str">
        <f t="shared" si="265"/>
        <v/>
      </c>
      <c r="I1720" s="25" t="str">
        <f t="shared" si="266"/>
        <v/>
      </c>
      <c r="J1720" s="25" t="str">
        <f t="shared" si="267"/>
        <v/>
      </c>
      <c r="K1720" s="21" t="str">
        <f t="shared" si="268"/>
        <v/>
      </c>
      <c r="L1720" s="36" t="str">
        <f t="shared" si="269"/>
        <v/>
      </c>
    </row>
    <row r="1721" spans="1:12" x14ac:dyDescent="0.3">
      <c r="A1721" s="21" t="str">
        <f t="shared" si="260"/>
        <v/>
      </c>
      <c r="B1721" s="21" t="str">
        <f t="shared" si="261"/>
        <v/>
      </c>
      <c r="C1721" s="35" t="str">
        <f t="shared" si="262"/>
        <v/>
      </c>
      <c r="D1721" s="21" t="str">
        <f>IF($A1721="","",IF(COUNTIF(KEVList,$A1721)&gt;0,"Y",IF(ISNUMBER(MATCH(UPPER(IFERROR(INDEX(ImpData,ROW()-1,MATCH(Map_KEV,ImpHdr,0))&amp;"","")),{"Y","YES","TRUE","1"},0)),"Y","N")))</f>
        <v/>
      </c>
      <c r="E1721" s="21" t="str">
        <f>IF($A1721="","",IF(ISNUMBER(MATCH(UPPER(IFERROR(INDEX(ImpData,ROW()-1,MATCH(Map_Expl,ImpHdr,0))&amp;"","")),{"Y","YES","TRUE","1"},0)),"Y","N"))</f>
        <v/>
      </c>
      <c r="F1721" s="21" t="str">
        <f t="shared" si="263"/>
        <v/>
      </c>
      <c r="G1721" s="21" t="str">
        <f t="shared" si="264"/>
        <v/>
      </c>
      <c r="H1721" s="21" t="str">
        <f t="shared" si="265"/>
        <v/>
      </c>
      <c r="I1721" s="25" t="str">
        <f t="shared" si="266"/>
        <v/>
      </c>
      <c r="J1721" s="25" t="str">
        <f t="shared" si="267"/>
        <v/>
      </c>
      <c r="K1721" s="21" t="str">
        <f t="shared" si="268"/>
        <v/>
      </c>
      <c r="L1721" s="36" t="str">
        <f t="shared" si="269"/>
        <v/>
      </c>
    </row>
    <row r="1722" spans="1:12" x14ac:dyDescent="0.3">
      <c r="A1722" s="21" t="str">
        <f t="shared" si="260"/>
        <v/>
      </c>
      <c r="B1722" s="21" t="str">
        <f t="shared" si="261"/>
        <v/>
      </c>
      <c r="C1722" s="35" t="str">
        <f t="shared" si="262"/>
        <v/>
      </c>
      <c r="D1722" s="21" t="str">
        <f>IF($A1722="","",IF(COUNTIF(KEVList,$A1722)&gt;0,"Y",IF(ISNUMBER(MATCH(UPPER(IFERROR(INDEX(ImpData,ROW()-1,MATCH(Map_KEV,ImpHdr,0))&amp;"","")),{"Y","YES","TRUE","1"},0)),"Y","N")))</f>
        <v/>
      </c>
      <c r="E1722" s="21" t="str">
        <f>IF($A1722="","",IF(ISNUMBER(MATCH(UPPER(IFERROR(INDEX(ImpData,ROW()-1,MATCH(Map_Expl,ImpHdr,0))&amp;"","")),{"Y","YES","TRUE","1"},0)),"Y","N"))</f>
        <v/>
      </c>
      <c r="F1722" s="21" t="str">
        <f t="shared" si="263"/>
        <v/>
      </c>
      <c r="G1722" s="21" t="str">
        <f t="shared" si="264"/>
        <v/>
      </c>
      <c r="H1722" s="21" t="str">
        <f t="shared" si="265"/>
        <v/>
      </c>
      <c r="I1722" s="25" t="str">
        <f t="shared" si="266"/>
        <v/>
      </c>
      <c r="J1722" s="25" t="str">
        <f t="shared" si="267"/>
        <v/>
      </c>
      <c r="K1722" s="21" t="str">
        <f t="shared" si="268"/>
        <v/>
      </c>
      <c r="L1722" s="36" t="str">
        <f t="shared" si="269"/>
        <v/>
      </c>
    </row>
    <row r="1723" spans="1:12" x14ac:dyDescent="0.3">
      <c r="A1723" s="21" t="str">
        <f t="shared" si="260"/>
        <v/>
      </c>
      <c r="B1723" s="21" t="str">
        <f t="shared" si="261"/>
        <v/>
      </c>
      <c r="C1723" s="35" t="str">
        <f t="shared" si="262"/>
        <v/>
      </c>
      <c r="D1723" s="21" t="str">
        <f>IF($A1723="","",IF(COUNTIF(KEVList,$A1723)&gt;0,"Y",IF(ISNUMBER(MATCH(UPPER(IFERROR(INDEX(ImpData,ROW()-1,MATCH(Map_KEV,ImpHdr,0))&amp;"","")),{"Y","YES","TRUE","1"},0)),"Y","N")))</f>
        <v/>
      </c>
      <c r="E1723" s="21" t="str">
        <f>IF($A1723="","",IF(ISNUMBER(MATCH(UPPER(IFERROR(INDEX(ImpData,ROW()-1,MATCH(Map_Expl,ImpHdr,0))&amp;"","")),{"Y","YES","TRUE","1"},0)),"Y","N"))</f>
        <v/>
      </c>
      <c r="F1723" s="21" t="str">
        <f t="shared" si="263"/>
        <v/>
      </c>
      <c r="G1723" s="21" t="str">
        <f t="shared" si="264"/>
        <v/>
      </c>
      <c r="H1723" s="21" t="str">
        <f t="shared" si="265"/>
        <v/>
      </c>
      <c r="I1723" s="25" t="str">
        <f t="shared" si="266"/>
        <v/>
      </c>
      <c r="J1723" s="25" t="str">
        <f t="shared" si="267"/>
        <v/>
      </c>
      <c r="K1723" s="21" t="str">
        <f t="shared" si="268"/>
        <v/>
      </c>
      <c r="L1723" s="36" t="str">
        <f t="shared" si="269"/>
        <v/>
      </c>
    </row>
    <row r="1724" spans="1:12" x14ac:dyDescent="0.3">
      <c r="A1724" s="21" t="str">
        <f t="shared" si="260"/>
        <v/>
      </c>
      <c r="B1724" s="21" t="str">
        <f t="shared" si="261"/>
        <v/>
      </c>
      <c r="C1724" s="35" t="str">
        <f t="shared" si="262"/>
        <v/>
      </c>
      <c r="D1724" s="21" t="str">
        <f>IF($A1724="","",IF(COUNTIF(KEVList,$A1724)&gt;0,"Y",IF(ISNUMBER(MATCH(UPPER(IFERROR(INDEX(ImpData,ROW()-1,MATCH(Map_KEV,ImpHdr,0))&amp;"","")),{"Y","YES","TRUE","1"},0)),"Y","N")))</f>
        <v/>
      </c>
      <c r="E1724" s="21" t="str">
        <f>IF($A1724="","",IF(ISNUMBER(MATCH(UPPER(IFERROR(INDEX(ImpData,ROW()-1,MATCH(Map_Expl,ImpHdr,0))&amp;"","")),{"Y","YES","TRUE","1"},0)),"Y","N"))</f>
        <v/>
      </c>
      <c r="F1724" s="21" t="str">
        <f t="shared" si="263"/>
        <v/>
      </c>
      <c r="G1724" s="21" t="str">
        <f t="shared" si="264"/>
        <v/>
      </c>
      <c r="H1724" s="21" t="str">
        <f t="shared" si="265"/>
        <v/>
      </c>
      <c r="I1724" s="25" t="str">
        <f t="shared" si="266"/>
        <v/>
      </c>
      <c r="J1724" s="25" t="str">
        <f t="shared" si="267"/>
        <v/>
      </c>
      <c r="K1724" s="21" t="str">
        <f t="shared" si="268"/>
        <v/>
      </c>
      <c r="L1724" s="36" t="str">
        <f t="shared" si="269"/>
        <v/>
      </c>
    </row>
    <row r="1725" spans="1:12" x14ac:dyDescent="0.3">
      <c r="A1725" s="21" t="str">
        <f t="shared" si="260"/>
        <v/>
      </c>
      <c r="B1725" s="21" t="str">
        <f t="shared" si="261"/>
        <v/>
      </c>
      <c r="C1725" s="35" t="str">
        <f t="shared" si="262"/>
        <v/>
      </c>
      <c r="D1725" s="21" t="str">
        <f>IF($A1725="","",IF(COUNTIF(KEVList,$A1725)&gt;0,"Y",IF(ISNUMBER(MATCH(UPPER(IFERROR(INDEX(ImpData,ROW()-1,MATCH(Map_KEV,ImpHdr,0))&amp;"","")),{"Y","YES","TRUE","1"},0)),"Y","N")))</f>
        <v/>
      </c>
      <c r="E1725" s="21" t="str">
        <f>IF($A1725="","",IF(ISNUMBER(MATCH(UPPER(IFERROR(INDEX(ImpData,ROW()-1,MATCH(Map_Expl,ImpHdr,0))&amp;"","")),{"Y","YES","TRUE","1"},0)),"Y","N"))</f>
        <v/>
      </c>
      <c r="F1725" s="21" t="str">
        <f t="shared" si="263"/>
        <v/>
      </c>
      <c r="G1725" s="21" t="str">
        <f t="shared" si="264"/>
        <v/>
      </c>
      <c r="H1725" s="21" t="str">
        <f t="shared" si="265"/>
        <v/>
      </c>
      <c r="I1725" s="25" t="str">
        <f t="shared" si="266"/>
        <v/>
      </c>
      <c r="J1725" s="25" t="str">
        <f t="shared" si="267"/>
        <v/>
      </c>
      <c r="K1725" s="21" t="str">
        <f t="shared" si="268"/>
        <v/>
      </c>
      <c r="L1725" s="36" t="str">
        <f t="shared" si="269"/>
        <v/>
      </c>
    </row>
    <row r="1726" spans="1:12" x14ac:dyDescent="0.3">
      <c r="A1726" s="21" t="str">
        <f t="shared" si="260"/>
        <v/>
      </c>
      <c r="B1726" s="21" t="str">
        <f t="shared" si="261"/>
        <v/>
      </c>
      <c r="C1726" s="35" t="str">
        <f t="shared" si="262"/>
        <v/>
      </c>
      <c r="D1726" s="21" t="str">
        <f>IF($A1726="","",IF(COUNTIF(KEVList,$A1726)&gt;0,"Y",IF(ISNUMBER(MATCH(UPPER(IFERROR(INDEX(ImpData,ROW()-1,MATCH(Map_KEV,ImpHdr,0))&amp;"","")),{"Y","YES","TRUE","1"},0)),"Y","N")))</f>
        <v/>
      </c>
      <c r="E1726" s="21" t="str">
        <f>IF($A1726="","",IF(ISNUMBER(MATCH(UPPER(IFERROR(INDEX(ImpData,ROW()-1,MATCH(Map_Expl,ImpHdr,0))&amp;"","")),{"Y","YES","TRUE","1"},0)),"Y","N"))</f>
        <v/>
      </c>
      <c r="F1726" s="21" t="str">
        <f t="shared" si="263"/>
        <v/>
      </c>
      <c r="G1726" s="21" t="str">
        <f t="shared" si="264"/>
        <v/>
      </c>
      <c r="H1726" s="21" t="str">
        <f t="shared" si="265"/>
        <v/>
      </c>
      <c r="I1726" s="25" t="str">
        <f t="shared" si="266"/>
        <v/>
      </c>
      <c r="J1726" s="25" t="str">
        <f t="shared" si="267"/>
        <v/>
      </c>
      <c r="K1726" s="21" t="str">
        <f t="shared" si="268"/>
        <v/>
      </c>
      <c r="L1726" s="36" t="str">
        <f t="shared" si="269"/>
        <v/>
      </c>
    </row>
    <row r="1727" spans="1:12" x14ac:dyDescent="0.3">
      <c r="A1727" s="21" t="str">
        <f t="shared" si="260"/>
        <v/>
      </c>
      <c r="B1727" s="21" t="str">
        <f t="shared" si="261"/>
        <v/>
      </c>
      <c r="C1727" s="35" t="str">
        <f t="shared" si="262"/>
        <v/>
      </c>
      <c r="D1727" s="21" t="str">
        <f>IF($A1727="","",IF(COUNTIF(KEVList,$A1727)&gt;0,"Y",IF(ISNUMBER(MATCH(UPPER(IFERROR(INDEX(ImpData,ROW()-1,MATCH(Map_KEV,ImpHdr,0))&amp;"","")),{"Y","YES","TRUE","1"},0)),"Y","N")))</f>
        <v/>
      </c>
      <c r="E1727" s="21" t="str">
        <f>IF($A1727="","",IF(ISNUMBER(MATCH(UPPER(IFERROR(INDEX(ImpData,ROW()-1,MATCH(Map_Expl,ImpHdr,0))&amp;"","")),{"Y","YES","TRUE","1"},0)),"Y","N"))</f>
        <v/>
      </c>
      <c r="F1727" s="21" t="str">
        <f t="shared" si="263"/>
        <v/>
      </c>
      <c r="G1727" s="21" t="str">
        <f t="shared" si="264"/>
        <v/>
      </c>
      <c r="H1727" s="21" t="str">
        <f t="shared" si="265"/>
        <v/>
      </c>
      <c r="I1727" s="25" t="str">
        <f t="shared" si="266"/>
        <v/>
      </c>
      <c r="J1727" s="25" t="str">
        <f t="shared" si="267"/>
        <v/>
      </c>
      <c r="K1727" s="21" t="str">
        <f t="shared" si="268"/>
        <v/>
      </c>
      <c r="L1727" s="36" t="str">
        <f t="shared" si="269"/>
        <v/>
      </c>
    </row>
    <row r="1728" spans="1:12" x14ac:dyDescent="0.3">
      <c r="A1728" s="21" t="str">
        <f t="shared" si="260"/>
        <v/>
      </c>
      <c r="B1728" s="21" t="str">
        <f t="shared" si="261"/>
        <v/>
      </c>
      <c r="C1728" s="35" t="str">
        <f t="shared" si="262"/>
        <v/>
      </c>
      <c r="D1728" s="21" t="str">
        <f>IF($A1728="","",IF(COUNTIF(KEVList,$A1728)&gt;0,"Y",IF(ISNUMBER(MATCH(UPPER(IFERROR(INDEX(ImpData,ROW()-1,MATCH(Map_KEV,ImpHdr,0))&amp;"","")),{"Y","YES","TRUE","1"},0)),"Y","N")))</f>
        <v/>
      </c>
      <c r="E1728" s="21" t="str">
        <f>IF($A1728="","",IF(ISNUMBER(MATCH(UPPER(IFERROR(INDEX(ImpData,ROW()-1,MATCH(Map_Expl,ImpHdr,0))&amp;"","")),{"Y","YES","TRUE","1"},0)),"Y","N"))</f>
        <v/>
      </c>
      <c r="F1728" s="21" t="str">
        <f t="shared" si="263"/>
        <v/>
      </c>
      <c r="G1728" s="21" t="str">
        <f t="shared" si="264"/>
        <v/>
      </c>
      <c r="H1728" s="21" t="str">
        <f t="shared" si="265"/>
        <v/>
      </c>
      <c r="I1728" s="25" t="str">
        <f t="shared" si="266"/>
        <v/>
      </c>
      <c r="J1728" s="25" t="str">
        <f t="shared" si="267"/>
        <v/>
      </c>
      <c r="K1728" s="21" t="str">
        <f t="shared" si="268"/>
        <v/>
      </c>
      <c r="L1728" s="36" t="str">
        <f t="shared" si="269"/>
        <v/>
      </c>
    </row>
    <row r="1729" spans="1:12" x14ac:dyDescent="0.3">
      <c r="A1729" s="21" t="str">
        <f t="shared" si="260"/>
        <v/>
      </c>
      <c r="B1729" s="21" t="str">
        <f t="shared" si="261"/>
        <v/>
      </c>
      <c r="C1729" s="35" t="str">
        <f t="shared" si="262"/>
        <v/>
      </c>
      <c r="D1729" s="21" t="str">
        <f>IF($A1729="","",IF(COUNTIF(KEVList,$A1729)&gt;0,"Y",IF(ISNUMBER(MATCH(UPPER(IFERROR(INDEX(ImpData,ROW()-1,MATCH(Map_KEV,ImpHdr,0))&amp;"","")),{"Y","YES","TRUE","1"},0)),"Y","N")))</f>
        <v/>
      </c>
      <c r="E1729" s="21" t="str">
        <f>IF($A1729="","",IF(ISNUMBER(MATCH(UPPER(IFERROR(INDEX(ImpData,ROW()-1,MATCH(Map_Expl,ImpHdr,0))&amp;"","")),{"Y","YES","TRUE","1"},0)),"Y","N"))</f>
        <v/>
      </c>
      <c r="F1729" s="21" t="str">
        <f t="shared" si="263"/>
        <v/>
      </c>
      <c r="G1729" s="21" t="str">
        <f t="shared" si="264"/>
        <v/>
      </c>
      <c r="H1729" s="21" t="str">
        <f t="shared" si="265"/>
        <v/>
      </c>
      <c r="I1729" s="25" t="str">
        <f t="shared" si="266"/>
        <v/>
      </c>
      <c r="J1729" s="25" t="str">
        <f t="shared" si="267"/>
        <v/>
      </c>
      <c r="K1729" s="21" t="str">
        <f t="shared" si="268"/>
        <v/>
      </c>
      <c r="L1729" s="36" t="str">
        <f t="shared" si="269"/>
        <v/>
      </c>
    </row>
    <row r="1730" spans="1:12" x14ac:dyDescent="0.3">
      <c r="A1730" s="21" t="str">
        <f t="shared" ref="A1730:A1793" si="270">IFERROR(IF(INDEX(ImpData,ROW()-1,MATCH(Map_CVE,ImpHdr,0))="","",INDEX(ImpData,ROW()-1,MATCH(Map_CVE,ImpHdr,0))),"")</f>
        <v/>
      </c>
      <c r="B1730" s="21" t="str">
        <f t="shared" ref="B1730:B1793" si="271">IF($A1730="","",IFERROR(VALUE(INDEX(ImpData,ROW()-1,MATCH(Map_CVSS,ImpHdr,0))),""))</f>
        <v/>
      </c>
      <c r="C1730" s="35" t="str">
        <f t="shared" ref="C1730:C1793" si="272">IF($A1730="","",IFERROR(VALUE(INDEX(ImpData,ROW()-1,MATCH(Map_EPSS,ImpHdr,0))),IFERROR(VLOOKUP($A1730,EPSSList,2,FALSE),"")))</f>
        <v/>
      </c>
      <c r="D1730" s="21" t="str">
        <f>IF($A1730="","",IF(COUNTIF(KEVList,$A1730)&gt;0,"Y",IF(ISNUMBER(MATCH(UPPER(IFERROR(INDEX(ImpData,ROW()-1,MATCH(Map_KEV,ImpHdr,0))&amp;"","")),{"Y","YES","TRUE","1"},0)),"Y","N")))</f>
        <v/>
      </c>
      <c r="E1730" s="21" t="str">
        <f>IF($A1730="","",IF(ISNUMBER(MATCH(UPPER(IFERROR(INDEX(ImpData,ROW()-1,MATCH(Map_Expl,ImpHdr,0))&amp;"","")),{"Y","YES","TRUE","1"},0)),"Y","N"))</f>
        <v/>
      </c>
      <c r="F1730" s="21" t="str">
        <f t="shared" ref="F1730:F1793" si="273">IF($A1730="","",IFERROR(VLOOKUP($K1730,AssetList,2,FALSE),""))</f>
        <v/>
      </c>
      <c r="G1730" s="21" t="str">
        <f t="shared" ref="G1730:G1793" si="274">IF($A1730="","",IFERROR(VLOOKUP($K1730,AssetList,3,FALSE),""))</f>
        <v/>
      </c>
      <c r="H1730" s="21" t="str">
        <f t="shared" ref="H1730:H1793" si="275">IF($A1730="","","N")</f>
        <v/>
      </c>
      <c r="I1730" s="25" t="str">
        <f t="shared" ref="I1730:I1793" si="276">IF($A1730="","",IFERROR(IF(INDEX(ImpData,ROW()-1,MATCH(Map_First,ImpHdr,0))="","",INDEX(ImpData,ROW()-1,MATCH(Map_First,ImpHdr,0))+0),""))</f>
        <v/>
      </c>
      <c r="J1730" s="25" t="str">
        <f t="shared" ref="J1730:J1793" si="277">IF($A1730="","",IFERROR(IF(INDEX(ImpData,ROW()-1,MATCH(Map_Fixed,ImpHdr,0))="","",INDEX(ImpData,ROW()-1,MATCH(Map_Fixed,ImpHdr,0))+0),""))</f>
        <v/>
      </c>
      <c r="K1730" s="21" t="str">
        <f t="shared" ref="K1730:K1793" si="278">IF($A1730="","",IFERROR(INDEX(ImpData,ROW()-1,MATCH(Map_Host,ImpHdr,0)),""))</f>
        <v/>
      </c>
      <c r="L1730" s="36" t="str">
        <f t="shared" ref="L1730:L1793" si="279">IF($A1730="","",IF($K1730="","No asset column mapped",IF(OR($F1730="",$G1730=""),"Add to Assets tab: "&amp;$K1730,IF($B1730="","CVSS missing",""))))</f>
        <v/>
      </c>
    </row>
    <row r="1731" spans="1:12" x14ac:dyDescent="0.3">
      <c r="A1731" s="21" t="str">
        <f t="shared" si="270"/>
        <v/>
      </c>
      <c r="B1731" s="21" t="str">
        <f t="shared" si="271"/>
        <v/>
      </c>
      <c r="C1731" s="35" t="str">
        <f t="shared" si="272"/>
        <v/>
      </c>
      <c r="D1731" s="21" t="str">
        <f>IF($A1731="","",IF(COUNTIF(KEVList,$A1731)&gt;0,"Y",IF(ISNUMBER(MATCH(UPPER(IFERROR(INDEX(ImpData,ROW()-1,MATCH(Map_KEV,ImpHdr,0))&amp;"","")),{"Y","YES","TRUE","1"},0)),"Y","N")))</f>
        <v/>
      </c>
      <c r="E1731" s="21" t="str">
        <f>IF($A1731="","",IF(ISNUMBER(MATCH(UPPER(IFERROR(INDEX(ImpData,ROW()-1,MATCH(Map_Expl,ImpHdr,0))&amp;"","")),{"Y","YES","TRUE","1"},0)),"Y","N"))</f>
        <v/>
      </c>
      <c r="F1731" s="21" t="str">
        <f t="shared" si="273"/>
        <v/>
      </c>
      <c r="G1731" s="21" t="str">
        <f t="shared" si="274"/>
        <v/>
      </c>
      <c r="H1731" s="21" t="str">
        <f t="shared" si="275"/>
        <v/>
      </c>
      <c r="I1731" s="25" t="str">
        <f t="shared" si="276"/>
        <v/>
      </c>
      <c r="J1731" s="25" t="str">
        <f t="shared" si="277"/>
        <v/>
      </c>
      <c r="K1731" s="21" t="str">
        <f t="shared" si="278"/>
        <v/>
      </c>
      <c r="L1731" s="36" t="str">
        <f t="shared" si="279"/>
        <v/>
      </c>
    </row>
    <row r="1732" spans="1:12" x14ac:dyDescent="0.3">
      <c r="A1732" s="21" t="str">
        <f t="shared" si="270"/>
        <v/>
      </c>
      <c r="B1732" s="21" t="str">
        <f t="shared" si="271"/>
        <v/>
      </c>
      <c r="C1732" s="35" t="str">
        <f t="shared" si="272"/>
        <v/>
      </c>
      <c r="D1732" s="21" t="str">
        <f>IF($A1732="","",IF(COUNTIF(KEVList,$A1732)&gt;0,"Y",IF(ISNUMBER(MATCH(UPPER(IFERROR(INDEX(ImpData,ROW()-1,MATCH(Map_KEV,ImpHdr,0))&amp;"","")),{"Y","YES","TRUE","1"},0)),"Y","N")))</f>
        <v/>
      </c>
      <c r="E1732" s="21" t="str">
        <f>IF($A1732="","",IF(ISNUMBER(MATCH(UPPER(IFERROR(INDEX(ImpData,ROW()-1,MATCH(Map_Expl,ImpHdr,0))&amp;"","")),{"Y","YES","TRUE","1"},0)),"Y","N"))</f>
        <v/>
      </c>
      <c r="F1732" s="21" t="str">
        <f t="shared" si="273"/>
        <v/>
      </c>
      <c r="G1732" s="21" t="str">
        <f t="shared" si="274"/>
        <v/>
      </c>
      <c r="H1732" s="21" t="str">
        <f t="shared" si="275"/>
        <v/>
      </c>
      <c r="I1732" s="25" t="str">
        <f t="shared" si="276"/>
        <v/>
      </c>
      <c r="J1732" s="25" t="str">
        <f t="shared" si="277"/>
        <v/>
      </c>
      <c r="K1732" s="21" t="str">
        <f t="shared" si="278"/>
        <v/>
      </c>
      <c r="L1732" s="36" t="str">
        <f t="shared" si="279"/>
        <v/>
      </c>
    </row>
    <row r="1733" spans="1:12" x14ac:dyDescent="0.3">
      <c r="A1733" s="21" t="str">
        <f t="shared" si="270"/>
        <v/>
      </c>
      <c r="B1733" s="21" t="str">
        <f t="shared" si="271"/>
        <v/>
      </c>
      <c r="C1733" s="35" t="str">
        <f t="shared" si="272"/>
        <v/>
      </c>
      <c r="D1733" s="21" t="str">
        <f>IF($A1733="","",IF(COUNTIF(KEVList,$A1733)&gt;0,"Y",IF(ISNUMBER(MATCH(UPPER(IFERROR(INDEX(ImpData,ROW()-1,MATCH(Map_KEV,ImpHdr,0))&amp;"","")),{"Y","YES","TRUE","1"},0)),"Y","N")))</f>
        <v/>
      </c>
      <c r="E1733" s="21" t="str">
        <f>IF($A1733="","",IF(ISNUMBER(MATCH(UPPER(IFERROR(INDEX(ImpData,ROW()-1,MATCH(Map_Expl,ImpHdr,0))&amp;"","")),{"Y","YES","TRUE","1"},0)),"Y","N"))</f>
        <v/>
      </c>
      <c r="F1733" s="21" t="str">
        <f t="shared" si="273"/>
        <v/>
      </c>
      <c r="G1733" s="21" t="str">
        <f t="shared" si="274"/>
        <v/>
      </c>
      <c r="H1733" s="21" t="str">
        <f t="shared" si="275"/>
        <v/>
      </c>
      <c r="I1733" s="25" t="str">
        <f t="shared" si="276"/>
        <v/>
      </c>
      <c r="J1733" s="25" t="str">
        <f t="shared" si="277"/>
        <v/>
      </c>
      <c r="K1733" s="21" t="str">
        <f t="shared" si="278"/>
        <v/>
      </c>
      <c r="L1733" s="36" t="str">
        <f t="shared" si="279"/>
        <v/>
      </c>
    </row>
    <row r="1734" spans="1:12" x14ac:dyDescent="0.3">
      <c r="A1734" s="21" t="str">
        <f t="shared" si="270"/>
        <v/>
      </c>
      <c r="B1734" s="21" t="str">
        <f t="shared" si="271"/>
        <v/>
      </c>
      <c r="C1734" s="35" t="str">
        <f t="shared" si="272"/>
        <v/>
      </c>
      <c r="D1734" s="21" t="str">
        <f>IF($A1734="","",IF(COUNTIF(KEVList,$A1734)&gt;0,"Y",IF(ISNUMBER(MATCH(UPPER(IFERROR(INDEX(ImpData,ROW()-1,MATCH(Map_KEV,ImpHdr,0))&amp;"","")),{"Y","YES","TRUE","1"},0)),"Y","N")))</f>
        <v/>
      </c>
      <c r="E1734" s="21" t="str">
        <f>IF($A1734="","",IF(ISNUMBER(MATCH(UPPER(IFERROR(INDEX(ImpData,ROW()-1,MATCH(Map_Expl,ImpHdr,0))&amp;"","")),{"Y","YES","TRUE","1"},0)),"Y","N"))</f>
        <v/>
      </c>
      <c r="F1734" s="21" t="str">
        <f t="shared" si="273"/>
        <v/>
      </c>
      <c r="G1734" s="21" t="str">
        <f t="shared" si="274"/>
        <v/>
      </c>
      <c r="H1734" s="21" t="str">
        <f t="shared" si="275"/>
        <v/>
      </c>
      <c r="I1734" s="25" t="str">
        <f t="shared" si="276"/>
        <v/>
      </c>
      <c r="J1734" s="25" t="str">
        <f t="shared" si="277"/>
        <v/>
      </c>
      <c r="K1734" s="21" t="str">
        <f t="shared" si="278"/>
        <v/>
      </c>
      <c r="L1734" s="36" t="str">
        <f t="shared" si="279"/>
        <v/>
      </c>
    </row>
    <row r="1735" spans="1:12" x14ac:dyDescent="0.3">
      <c r="A1735" s="21" t="str">
        <f t="shared" si="270"/>
        <v/>
      </c>
      <c r="B1735" s="21" t="str">
        <f t="shared" si="271"/>
        <v/>
      </c>
      <c r="C1735" s="35" t="str">
        <f t="shared" si="272"/>
        <v/>
      </c>
      <c r="D1735" s="21" t="str">
        <f>IF($A1735="","",IF(COUNTIF(KEVList,$A1735)&gt;0,"Y",IF(ISNUMBER(MATCH(UPPER(IFERROR(INDEX(ImpData,ROW()-1,MATCH(Map_KEV,ImpHdr,0))&amp;"","")),{"Y","YES","TRUE","1"},0)),"Y","N")))</f>
        <v/>
      </c>
      <c r="E1735" s="21" t="str">
        <f>IF($A1735="","",IF(ISNUMBER(MATCH(UPPER(IFERROR(INDEX(ImpData,ROW()-1,MATCH(Map_Expl,ImpHdr,0))&amp;"","")),{"Y","YES","TRUE","1"},0)),"Y","N"))</f>
        <v/>
      </c>
      <c r="F1735" s="21" t="str">
        <f t="shared" si="273"/>
        <v/>
      </c>
      <c r="G1735" s="21" t="str">
        <f t="shared" si="274"/>
        <v/>
      </c>
      <c r="H1735" s="21" t="str">
        <f t="shared" si="275"/>
        <v/>
      </c>
      <c r="I1735" s="25" t="str">
        <f t="shared" si="276"/>
        <v/>
      </c>
      <c r="J1735" s="25" t="str">
        <f t="shared" si="277"/>
        <v/>
      </c>
      <c r="K1735" s="21" t="str">
        <f t="shared" si="278"/>
        <v/>
      </c>
      <c r="L1735" s="36" t="str">
        <f t="shared" si="279"/>
        <v/>
      </c>
    </row>
    <row r="1736" spans="1:12" x14ac:dyDescent="0.3">
      <c r="A1736" s="21" t="str">
        <f t="shared" si="270"/>
        <v/>
      </c>
      <c r="B1736" s="21" t="str">
        <f t="shared" si="271"/>
        <v/>
      </c>
      <c r="C1736" s="35" t="str">
        <f t="shared" si="272"/>
        <v/>
      </c>
      <c r="D1736" s="21" t="str">
        <f>IF($A1736="","",IF(COUNTIF(KEVList,$A1736)&gt;0,"Y",IF(ISNUMBER(MATCH(UPPER(IFERROR(INDEX(ImpData,ROW()-1,MATCH(Map_KEV,ImpHdr,0))&amp;"","")),{"Y","YES","TRUE","1"},0)),"Y","N")))</f>
        <v/>
      </c>
      <c r="E1736" s="21" t="str">
        <f>IF($A1736="","",IF(ISNUMBER(MATCH(UPPER(IFERROR(INDEX(ImpData,ROW()-1,MATCH(Map_Expl,ImpHdr,0))&amp;"","")),{"Y","YES","TRUE","1"},0)),"Y","N"))</f>
        <v/>
      </c>
      <c r="F1736" s="21" t="str">
        <f t="shared" si="273"/>
        <v/>
      </c>
      <c r="G1736" s="21" t="str">
        <f t="shared" si="274"/>
        <v/>
      </c>
      <c r="H1736" s="21" t="str">
        <f t="shared" si="275"/>
        <v/>
      </c>
      <c r="I1736" s="25" t="str">
        <f t="shared" si="276"/>
        <v/>
      </c>
      <c r="J1736" s="25" t="str">
        <f t="shared" si="277"/>
        <v/>
      </c>
      <c r="K1736" s="21" t="str">
        <f t="shared" si="278"/>
        <v/>
      </c>
      <c r="L1736" s="36" t="str">
        <f t="shared" si="279"/>
        <v/>
      </c>
    </row>
    <row r="1737" spans="1:12" x14ac:dyDescent="0.3">
      <c r="A1737" s="21" t="str">
        <f t="shared" si="270"/>
        <v/>
      </c>
      <c r="B1737" s="21" t="str">
        <f t="shared" si="271"/>
        <v/>
      </c>
      <c r="C1737" s="35" t="str">
        <f t="shared" si="272"/>
        <v/>
      </c>
      <c r="D1737" s="21" t="str">
        <f>IF($A1737="","",IF(COUNTIF(KEVList,$A1737)&gt;0,"Y",IF(ISNUMBER(MATCH(UPPER(IFERROR(INDEX(ImpData,ROW()-1,MATCH(Map_KEV,ImpHdr,0))&amp;"","")),{"Y","YES","TRUE","1"},0)),"Y","N")))</f>
        <v/>
      </c>
      <c r="E1737" s="21" t="str">
        <f>IF($A1737="","",IF(ISNUMBER(MATCH(UPPER(IFERROR(INDEX(ImpData,ROW()-1,MATCH(Map_Expl,ImpHdr,0))&amp;"","")),{"Y","YES","TRUE","1"},0)),"Y","N"))</f>
        <v/>
      </c>
      <c r="F1737" s="21" t="str">
        <f t="shared" si="273"/>
        <v/>
      </c>
      <c r="G1737" s="21" t="str">
        <f t="shared" si="274"/>
        <v/>
      </c>
      <c r="H1737" s="21" t="str">
        <f t="shared" si="275"/>
        <v/>
      </c>
      <c r="I1737" s="25" t="str">
        <f t="shared" si="276"/>
        <v/>
      </c>
      <c r="J1737" s="25" t="str">
        <f t="shared" si="277"/>
        <v/>
      </c>
      <c r="K1737" s="21" t="str">
        <f t="shared" si="278"/>
        <v/>
      </c>
      <c r="L1737" s="36" t="str">
        <f t="shared" si="279"/>
        <v/>
      </c>
    </row>
    <row r="1738" spans="1:12" x14ac:dyDescent="0.3">
      <c r="A1738" s="21" t="str">
        <f t="shared" si="270"/>
        <v/>
      </c>
      <c r="B1738" s="21" t="str">
        <f t="shared" si="271"/>
        <v/>
      </c>
      <c r="C1738" s="35" t="str">
        <f t="shared" si="272"/>
        <v/>
      </c>
      <c r="D1738" s="21" t="str">
        <f>IF($A1738="","",IF(COUNTIF(KEVList,$A1738)&gt;0,"Y",IF(ISNUMBER(MATCH(UPPER(IFERROR(INDEX(ImpData,ROW()-1,MATCH(Map_KEV,ImpHdr,0))&amp;"","")),{"Y","YES","TRUE","1"},0)),"Y","N")))</f>
        <v/>
      </c>
      <c r="E1738" s="21" t="str">
        <f>IF($A1738="","",IF(ISNUMBER(MATCH(UPPER(IFERROR(INDEX(ImpData,ROW()-1,MATCH(Map_Expl,ImpHdr,0))&amp;"","")),{"Y","YES","TRUE","1"},0)),"Y","N"))</f>
        <v/>
      </c>
      <c r="F1738" s="21" t="str">
        <f t="shared" si="273"/>
        <v/>
      </c>
      <c r="G1738" s="21" t="str">
        <f t="shared" si="274"/>
        <v/>
      </c>
      <c r="H1738" s="21" t="str">
        <f t="shared" si="275"/>
        <v/>
      </c>
      <c r="I1738" s="25" t="str">
        <f t="shared" si="276"/>
        <v/>
      </c>
      <c r="J1738" s="25" t="str">
        <f t="shared" si="277"/>
        <v/>
      </c>
      <c r="K1738" s="21" t="str">
        <f t="shared" si="278"/>
        <v/>
      </c>
      <c r="L1738" s="36" t="str">
        <f t="shared" si="279"/>
        <v/>
      </c>
    </row>
    <row r="1739" spans="1:12" x14ac:dyDescent="0.3">
      <c r="A1739" s="21" t="str">
        <f t="shared" si="270"/>
        <v/>
      </c>
      <c r="B1739" s="21" t="str">
        <f t="shared" si="271"/>
        <v/>
      </c>
      <c r="C1739" s="35" t="str">
        <f t="shared" si="272"/>
        <v/>
      </c>
      <c r="D1739" s="21" t="str">
        <f>IF($A1739="","",IF(COUNTIF(KEVList,$A1739)&gt;0,"Y",IF(ISNUMBER(MATCH(UPPER(IFERROR(INDEX(ImpData,ROW()-1,MATCH(Map_KEV,ImpHdr,0))&amp;"","")),{"Y","YES","TRUE","1"},0)),"Y","N")))</f>
        <v/>
      </c>
      <c r="E1739" s="21" t="str">
        <f>IF($A1739="","",IF(ISNUMBER(MATCH(UPPER(IFERROR(INDEX(ImpData,ROW()-1,MATCH(Map_Expl,ImpHdr,0))&amp;"","")),{"Y","YES","TRUE","1"},0)),"Y","N"))</f>
        <v/>
      </c>
      <c r="F1739" s="21" t="str">
        <f t="shared" si="273"/>
        <v/>
      </c>
      <c r="G1739" s="21" t="str">
        <f t="shared" si="274"/>
        <v/>
      </c>
      <c r="H1739" s="21" t="str">
        <f t="shared" si="275"/>
        <v/>
      </c>
      <c r="I1739" s="25" t="str">
        <f t="shared" si="276"/>
        <v/>
      </c>
      <c r="J1739" s="25" t="str">
        <f t="shared" si="277"/>
        <v/>
      </c>
      <c r="K1739" s="21" t="str">
        <f t="shared" si="278"/>
        <v/>
      </c>
      <c r="L1739" s="36" t="str">
        <f t="shared" si="279"/>
        <v/>
      </c>
    </row>
    <row r="1740" spans="1:12" x14ac:dyDescent="0.3">
      <c r="A1740" s="21" t="str">
        <f t="shared" si="270"/>
        <v/>
      </c>
      <c r="B1740" s="21" t="str">
        <f t="shared" si="271"/>
        <v/>
      </c>
      <c r="C1740" s="35" t="str">
        <f t="shared" si="272"/>
        <v/>
      </c>
      <c r="D1740" s="21" t="str">
        <f>IF($A1740="","",IF(COUNTIF(KEVList,$A1740)&gt;0,"Y",IF(ISNUMBER(MATCH(UPPER(IFERROR(INDEX(ImpData,ROW()-1,MATCH(Map_KEV,ImpHdr,0))&amp;"","")),{"Y","YES","TRUE","1"},0)),"Y","N")))</f>
        <v/>
      </c>
      <c r="E1740" s="21" t="str">
        <f>IF($A1740="","",IF(ISNUMBER(MATCH(UPPER(IFERROR(INDEX(ImpData,ROW()-1,MATCH(Map_Expl,ImpHdr,0))&amp;"","")),{"Y","YES","TRUE","1"},0)),"Y","N"))</f>
        <v/>
      </c>
      <c r="F1740" s="21" t="str">
        <f t="shared" si="273"/>
        <v/>
      </c>
      <c r="G1740" s="21" t="str">
        <f t="shared" si="274"/>
        <v/>
      </c>
      <c r="H1740" s="21" t="str">
        <f t="shared" si="275"/>
        <v/>
      </c>
      <c r="I1740" s="25" t="str">
        <f t="shared" si="276"/>
        <v/>
      </c>
      <c r="J1740" s="25" t="str">
        <f t="shared" si="277"/>
        <v/>
      </c>
      <c r="K1740" s="21" t="str">
        <f t="shared" si="278"/>
        <v/>
      </c>
      <c r="L1740" s="36" t="str">
        <f t="shared" si="279"/>
        <v/>
      </c>
    </row>
    <row r="1741" spans="1:12" x14ac:dyDescent="0.3">
      <c r="A1741" s="21" t="str">
        <f t="shared" si="270"/>
        <v/>
      </c>
      <c r="B1741" s="21" t="str">
        <f t="shared" si="271"/>
        <v/>
      </c>
      <c r="C1741" s="35" t="str">
        <f t="shared" si="272"/>
        <v/>
      </c>
      <c r="D1741" s="21" t="str">
        <f>IF($A1741="","",IF(COUNTIF(KEVList,$A1741)&gt;0,"Y",IF(ISNUMBER(MATCH(UPPER(IFERROR(INDEX(ImpData,ROW()-1,MATCH(Map_KEV,ImpHdr,0))&amp;"","")),{"Y","YES","TRUE","1"},0)),"Y","N")))</f>
        <v/>
      </c>
      <c r="E1741" s="21" t="str">
        <f>IF($A1741="","",IF(ISNUMBER(MATCH(UPPER(IFERROR(INDEX(ImpData,ROW()-1,MATCH(Map_Expl,ImpHdr,0))&amp;"","")),{"Y","YES","TRUE","1"},0)),"Y","N"))</f>
        <v/>
      </c>
      <c r="F1741" s="21" t="str">
        <f t="shared" si="273"/>
        <v/>
      </c>
      <c r="G1741" s="21" t="str">
        <f t="shared" si="274"/>
        <v/>
      </c>
      <c r="H1741" s="21" t="str">
        <f t="shared" si="275"/>
        <v/>
      </c>
      <c r="I1741" s="25" t="str">
        <f t="shared" si="276"/>
        <v/>
      </c>
      <c r="J1741" s="25" t="str">
        <f t="shared" si="277"/>
        <v/>
      </c>
      <c r="K1741" s="21" t="str">
        <f t="shared" si="278"/>
        <v/>
      </c>
      <c r="L1741" s="36" t="str">
        <f t="shared" si="279"/>
        <v/>
      </c>
    </row>
    <row r="1742" spans="1:12" x14ac:dyDescent="0.3">
      <c r="A1742" s="21" t="str">
        <f t="shared" si="270"/>
        <v/>
      </c>
      <c r="B1742" s="21" t="str">
        <f t="shared" si="271"/>
        <v/>
      </c>
      <c r="C1742" s="35" t="str">
        <f t="shared" si="272"/>
        <v/>
      </c>
      <c r="D1742" s="21" t="str">
        <f>IF($A1742="","",IF(COUNTIF(KEVList,$A1742)&gt;0,"Y",IF(ISNUMBER(MATCH(UPPER(IFERROR(INDEX(ImpData,ROW()-1,MATCH(Map_KEV,ImpHdr,0))&amp;"","")),{"Y","YES","TRUE","1"},0)),"Y","N")))</f>
        <v/>
      </c>
      <c r="E1742" s="21" t="str">
        <f>IF($A1742="","",IF(ISNUMBER(MATCH(UPPER(IFERROR(INDEX(ImpData,ROW()-1,MATCH(Map_Expl,ImpHdr,0))&amp;"","")),{"Y","YES","TRUE","1"},0)),"Y","N"))</f>
        <v/>
      </c>
      <c r="F1742" s="21" t="str">
        <f t="shared" si="273"/>
        <v/>
      </c>
      <c r="G1742" s="21" t="str">
        <f t="shared" si="274"/>
        <v/>
      </c>
      <c r="H1742" s="21" t="str">
        <f t="shared" si="275"/>
        <v/>
      </c>
      <c r="I1742" s="25" t="str">
        <f t="shared" si="276"/>
        <v/>
      </c>
      <c r="J1742" s="25" t="str">
        <f t="shared" si="277"/>
        <v/>
      </c>
      <c r="K1742" s="21" t="str">
        <f t="shared" si="278"/>
        <v/>
      </c>
      <c r="L1742" s="36" t="str">
        <f t="shared" si="279"/>
        <v/>
      </c>
    </row>
    <row r="1743" spans="1:12" x14ac:dyDescent="0.3">
      <c r="A1743" s="21" t="str">
        <f t="shared" si="270"/>
        <v/>
      </c>
      <c r="B1743" s="21" t="str">
        <f t="shared" si="271"/>
        <v/>
      </c>
      <c r="C1743" s="35" t="str">
        <f t="shared" si="272"/>
        <v/>
      </c>
      <c r="D1743" s="21" t="str">
        <f>IF($A1743="","",IF(COUNTIF(KEVList,$A1743)&gt;0,"Y",IF(ISNUMBER(MATCH(UPPER(IFERROR(INDEX(ImpData,ROW()-1,MATCH(Map_KEV,ImpHdr,0))&amp;"","")),{"Y","YES","TRUE","1"},0)),"Y","N")))</f>
        <v/>
      </c>
      <c r="E1743" s="21" t="str">
        <f>IF($A1743="","",IF(ISNUMBER(MATCH(UPPER(IFERROR(INDEX(ImpData,ROW()-1,MATCH(Map_Expl,ImpHdr,0))&amp;"","")),{"Y","YES","TRUE","1"},0)),"Y","N"))</f>
        <v/>
      </c>
      <c r="F1743" s="21" t="str">
        <f t="shared" si="273"/>
        <v/>
      </c>
      <c r="G1743" s="21" t="str">
        <f t="shared" si="274"/>
        <v/>
      </c>
      <c r="H1743" s="21" t="str">
        <f t="shared" si="275"/>
        <v/>
      </c>
      <c r="I1743" s="25" t="str">
        <f t="shared" si="276"/>
        <v/>
      </c>
      <c r="J1743" s="25" t="str">
        <f t="shared" si="277"/>
        <v/>
      </c>
      <c r="K1743" s="21" t="str">
        <f t="shared" si="278"/>
        <v/>
      </c>
      <c r="L1743" s="36" t="str">
        <f t="shared" si="279"/>
        <v/>
      </c>
    </row>
    <row r="1744" spans="1:12" x14ac:dyDescent="0.3">
      <c r="A1744" s="21" t="str">
        <f t="shared" si="270"/>
        <v/>
      </c>
      <c r="B1744" s="21" t="str">
        <f t="shared" si="271"/>
        <v/>
      </c>
      <c r="C1744" s="35" t="str">
        <f t="shared" si="272"/>
        <v/>
      </c>
      <c r="D1744" s="21" t="str">
        <f>IF($A1744="","",IF(COUNTIF(KEVList,$A1744)&gt;0,"Y",IF(ISNUMBER(MATCH(UPPER(IFERROR(INDEX(ImpData,ROW()-1,MATCH(Map_KEV,ImpHdr,0))&amp;"","")),{"Y","YES","TRUE","1"},0)),"Y","N")))</f>
        <v/>
      </c>
      <c r="E1744" s="21" t="str">
        <f>IF($A1744="","",IF(ISNUMBER(MATCH(UPPER(IFERROR(INDEX(ImpData,ROW()-1,MATCH(Map_Expl,ImpHdr,0))&amp;"","")),{"Y","YES","TRUE","1"},0)),"Y","N"))</f>
        <v/>
      </c>
      <c r="F1744" s="21" t="str">
        <f t="shared" si="273"/>
        <v/>
      </c>
      <c r="G1744" s="21" t="str">
        <f t="shared" si="274"/>
        <v/>
      </c>
      <c r="H1744" s="21" t="str">
        <f t="shared" si="275"/>
        <v/>
      </c>
      <c r="I1744" s="25" t="str">
        <f t="shared" si="276"/>
        <v/>
      </c>
      <c r="J1744" s="25" t="str">
        <f t="shared" si="277"/>
        <v/>
      </c>
      <c r="K1744" s="21" t="str">
        <f t="shared" si="278"/>
        <v/>
      </c>
      <c r="L1744" s="36" t="str">
        <f t="shared" si="279"/>
        <v/>
      </c>
    </row>
    <row r="1745" spans="1:12" x14ac:dyDescent="0.3">
      <c r="A1745" s="21" t="str">
        <f t="shared" si="270"/>
        <v/>
      </c>
      <c r="B1745" s="21" t="str">
        <f t="shared" si="271"/>
        <v/>
      </c>
      <c r="C1745" s="35" t="str">
        <f t="shared" si="272"/>
        <v/>
      </c>
      <c r="D1745" s="21" t="str">
        <f>IF($A1745="","",IF(COUNTIF(KEVList,$A1745)&gt;0,"Y",IF(ISNUMBER(MATCH(UPPER(IFERROR(INDEX(ImpData,ROW()-1,MATCH(Map_KEV,ImpHdr,0))&amp;"","")),{"Y","YES","TRUE","1"},0)),"Y","N")))</f>
        <v/>
      </c>
      <c r="E1745" s="21" t="str">
        <f>IF($A1745="","",IF(ISNUMBER(MATCH(UPPER(IFERROR(INDEX(ImpData,ROW()-1,MATCH(Map_Expl,ImpHdr,0))&amp;"","")),{"Y","YES","TRUE","1"},0)),"Y","N"))</f>
        <v/>
      </c>
      <c r="F1745" s="21" t="str">
        <f t="shared" si="273"/>
        <v/>
      </c>
      <c r="G1745" s="21" t="str">
        <f t="shared" si="274"/>
        <v/>
      </c>
      <c r="H1745" s="21" t="str">
        <f t="shared" si="275"/>
        <v/>
      </c>
      <c r="I1745" s="25" t="str">
        <f t="shared" si="276"/>
        <v/>
      </c>
      <c r="J1745" s="25" t="str">
        <f t="shared" si="277"/>
        <v/>
      </c>
      <c r="K1745" s="21" t="str">
        <f t="shared" si="278"/>
        <v/>
      </c>
      <c r="L1745" s="36" t="str">
        <f t="shared" si="279"/>
        <v/>
      </c>
    </row>
    <row r="1746" spans="1:12" x14ac:dyDescent="0.3">
      <c r="A1746" s="21" t="str">
        <f t="shared" si="270"/>
        <v/>
      </c>
      <c r="B1746" s="21" t="str">
        <f t="shared" si="271"/>
        <v/>
      </c>
      <c r="C1746" s="35" t="str">
        <f t="shared" si="272"/>
        <v/>
      </c>
      <c r="D1746" s="21" t="str">
        <f>IF($A1746="","",IF(COUNTIF(KEVList,$A1746)&gt;0,"Y",IF(ISNUMBER(MATCH(UPPER(IFERROR(INDEX(ImpData,ROW()-1,MATCH(Map_KEV,ImpHdr,0))&amp;"","")),{"Y","YES","TRUE","1"},0)),"Y","N")))</f>
        <v/>
      </c>
      <c r="E1746" s="21" t="str">
        <f>IF($A1746="","",IF(ISNUMBER(MATCH(UPPER(IFERROR(INDEX(ImpData,ROW()-1,MATCH(Map_Expl,ImpHdr,0))&amp;"","")),{"Y","YES","TRUE","1"},0)),"Y","N"))</f>
        <v/>
      </c>
      <c r="F1746" s="21" t="str">
        <f t="shared" si="273"/>
        <v/>
      </c>
      <c r="G1746" s="21" t="str">
        <f t="shared" si="274"/>
        <v/>
      </c>
      <c r="H1746" s="21" t="str">
        <f t="shared" si="275"/>
        <v/>
      </c>
      <c r="I1746" s="25" t="str">
        <f t="shared" si="276"/>
        <v/>
      </c>
      <c r="J1746" s="25" t="str">
        <f t="shared" si="277"/>
        <v/>
      </c>
      <c r="K1746" s="21" t="str">
        <f t="shared" si="278"/>
        <v/>
      </c>
      <c r="L1746" s="36" t="str">
        <f t="shared" si="279"/>
        <v/>
      </c>
    </row>
    <row r="1747" spans="1:12" x14ac:dyDescent="0.3">
      <c r="A1747" s="21" t="str">
        <f t="shared" si="270"/>
        <v/>
      </c>
      <c r="B1747" s="21" t="str">
        <f t="shared" si="271"/>
        <v/>
      </c>
      <c r="C1747" s="35" t="str">
        <f t="shared" si="272"/>
        <v/>
      </c>
      <c r="D1747" s="21" t="str">
        <f>IF($A1747="","",IF(COUNTIF(KEVList,$A1747)&gt;0,"Y",IF(ISNUMBER(MATCH(UPPER(IFERROR(INDEX(ImpData,ROW()-1,MATCH(Map_KEV,ImpHdr,0))&amp;"","")),{"Y","YES","TRUE","1"},0)),"Y","N")))</f>
        <v/>
      </c>
      <c r="E1747" s="21" t="str">
        <f>IF($A1747="","",IF(ISNUMBER(MATCH(UPPER(IFERROR(INDEX(ImpData,ROW()-1,MATCH(Map_Expl,ImpHdr,0))&amp;"","")),{"Y","YES","TRUE","1"},0)),"Y","N"))</f>
        <v/>
      </c>
      <c r="F1747" s="21" t="str">
        <f t="shared" si="273"/>
        <v/>
      </c>
      <c r="G1747" s="21" t="str">
        <f t="shared" si="274"/>
        <v/>
      </c>
      <c r="H1747" s="21" t="str">
        <f t="shared" si="275"/>
        <v/>
      </c>
      <c r="I1747" s="25" t="str">
        <f t="shared" si="276"/>
        <v/>
      </c>
      <c r="J1747" s="25" t="str">
        <f t="shared" si="277"/>
        <v/>
      </c>
      <c r="K1747" s="21" t="str">
        <f t="shared" si="278"/>
        <v/>
      </c>
      <c r="L1747" s="36" t="str">
        <f t="shared" si="279"/>
        <v/>
      </c>
    </row>
    <row r="1748" spans="1:12" x14ac:dyDescent="0.3">
      <c r="A1748" s="21" t="str">
        <f t="shared" si="270"/>
        <v/>
      </c>
      <c r="B1748" s="21" t="str">
        <f t="shared" si="271"/>
        <v/>
      </c>
      <c r="C1748" s="35" t="str">
        <f t="shared" si="272"/>
        <v/>
      </c>
      <c r="D1748" s="21" t="str">
        <f>IF($A1748="","",IF(COUNTIF(KEVList,$A1748)&gt;0,"Y",IF(ISNUMBER(MATCH(UPPER(IFERROR(INDEX(ImpData,ROW()-1,MATCH(Map_KEV,ImpHdr,0))&amp;"","")),{"Y","YES","TRUE","1"},0)),"Y","N")))</f>
        <v/>
      </c>
      <c r="E1748" s="21" t="str">
        <f>IF($A1748="","",IF(ISNUMBER(MATCH(UPPER(IFERROR(INDEX(ImpData,ROW()-1,MATCH(Map_Expl,ImpHdr,0))&amp;"","")),{"Y","YES","TRUE","1"},0)),"Y","N"))</f>
        <v/>
      </c>
      <c r="F1748" s="21" t="str">
        <f t="shared" si="273"/>
        <v/>
      </c>
      <c r="G1748" s="21" t="str">
        <f t="shared" si="274"/>
        <v/>
      </c>
      <c r="H1748" s="21" t="str">
        <f t="shared" si="275"/>
        <v/>
      </c>
      <c r="I1748" s="25" t="str">
        <f t="shared" si="276"/>
        <v/>
      </c>
      <c r="J1748" s="25" t="str">
        <f t="shared" si="277"/>
        <v/>
      </c>
      <c r="K1748" s="21" t="str">
        <f t="shared" si="278"/>
        <v/>
      </c>
      <c r="L1748" s="36" t="str">
        <f t="shared" si="279"/>
        <v/>
      </c>
    </row>
    <row r="1749" spans="1:12" x14ac:dyDescent="0.3">
      <c r="A1749" s="21" t="str">
        <f t="shared" si="270"/>
        <v/>
      </c>
      <c r="B1749" s="21" t="str">
        <f t="shared" si="271"/>
        <v/>
      </c>
      <c r="C1749" s="35" t="str">
        <f t="shared" si="272"/>
        <v/>
      </c>
      <c r="D1749" s="21" t="str">
        <f>IF($A1749="","",IF(COUNTIF(KEVList,$A1749)&gt;0,"Y",IF(ISNUMBER(MATCH(UPPER(IFERROR(INDEX(ImpData,ROW()-1,MATCH(Map_KEV,ImpHdr,0))&amp;"","")),{"Y","YES","TRUE","1"},0)),"Y","N")))</f>
        <v/>
      </c>
      <c r="E1749" s="21" t="str">
        <f>IF($A1749="","",IF(ISNUMBER(MATCH(UPPER(IFERROR(INDEX(ImpData,ROW()-1,MATCH(Map_Expl,ImpHdr,0))&amp;"","")),{"Y","YES","TRUE","1"},0)),"Y","N"))</f>
        <v/>
      </c>
      <c r="F1749" s="21" t="str">
        <f t="shared" si="273"/>
        <v/>
      </c>
      <c r="G1749" s="21" t="str">
        <f t="shared" si="274"/>
        <v/>
      </c>
      <c r="H1749" s="21" t="str">
        <f t="shared" si="275"/>
        <v/>
      </c>
      <c r="I1749" s="25" t="str">
        <f t="shared" si="276"/>
        <v/>
      </c>
      <c r="J1749" s="25" t="str">
        <f t="shared" si="277"/>
        <v/>
      </c>
      <c r="K1749" s="21" t="str">
        <f t="shared" si="278"/>
        <v/>
      </c>
      <c r="L1749" s="36" t="str">
        <f t="shared" si="279"/>
        <v/>
      </c>
    </row>
    <row r="1750" spans="1:12" x14ac:dyDescent="0.3">
      <c r="A1750" s="21" t="str">
        <f t="shared" si="270"/>
        <v/>
      </c>
      <c r="B1750" s="21" t="str">
        <f t="shared" si="271"/>
        <v/>
      </c>
      <c r="C1750" s="35" t="str">
        <f t="shared" si="272"/>
        <v/>
      </c>
      <c r="D1750" s="21" t="str">
        <f>IF($A1750="","",IF(COUNTIF(KEVList,$A1750)&gt;0,"Y",IF(ISNUMBER(MATCH(UPPER(IFERROR(INDEX(ImpData,ROW()-1,MATCH(Map_KEV,ImpHdr,0))&amp;"","")),{"Y","YES","TRUE","1"},0)),"Y","N")))</f>
        <v/>
      </c>
      <c r="E1750" s="21" t="str">
        <f>IF($A1750="","",IF(ISNUMBER(MATCH(UPPER(IFERROR(INDEX(ImpData,ROW()-1,MATCH(Map_Expl,ImpHdr,0))&amp;"","")),{"Y","YES","TRUE","1"},0)),"Y","N"))</f>
        <v/>
      </c>
      <c r="F1750" s="21" t="str">
        <f t="shared" si="273"/>
        <v/>
      </c>
      <c r="G1750" s="21" t="str">
        <f t="shared" si="274"/>
        <v/>
      </c>
      <c r="H1750" s="21" t="str">
        <f t="shared" si="275"/>
        <v/>
      </c>
      <c r="I1750" s="25" t="str">
        <f t="shared" si="276"/>
        <v/>
      </c>
      <c r="J1750" s="25" t="str">
        <f t="shared" si="277"/>
        <v/>
      </c>
      <c r="K1750" s="21" t="str">
        <f t="shared" si="278"/>
        <v/>
      </c>
      <c r="L1750" s="36" t="str">
        <f t="shared" si="279"/>
        <v/>
      </c>
    </row>
    <row r="1751" spans="1:12" x14ac:dyDescent="0.3">
      <c r="A1751" s="21" t="str">
        <f t="shared" si="270"/>
        <v/>
      </c>
      <c r="B1751" s="21" t="str">
        <f t="shared" si="271"/>
        <v/>
      </c>
      <c r="C1751" s="35" t="str">
        <f t="shared" si="272"/>
        <v/>
      </c>
      <c r="D1751" s="21" t="str">
        <f>IF($A1751="","",IF(COUNTIF(KEVList,$A1751)&gt;0,"Y",IF(ISNUMBER(MATCH(UPPER(IFERROR(INDEX(ImpData,ROW()-1,MATCH(Map_KEV,ImpHdr,0))&amp;"","")),{"Y","YES","TRUE","1"},0)),"Y","N")))</f>
        <v/>
      </c>
      <c r="E1751" s="21" t="str">
        <f>IF($A1751="","",IF(ISNUMBER(MATCH(UPPER(IFERROR(INDEX(ImpData,ROW()-1,MATCH(Map_Expl,ImpHdr,0))&amp;"","")),{"Y","YES","TRUE","1"},0)),"Y","N"))</f>
        <v/>
      </c>
      <c r="F1751" s="21" t="str">
        <f t="shared" si="273"/>
        <v/>
      </c>
      <c r="G1751" s="21" t="str">
        <f t="shared" si="274"/>
        <v/>
      </c>
      <c r="H1751" s="21" t="str">
        <f t="shared" si="275"/>
        <v/>
      </c>
      <c r="I1751" s="25" t="str">
        <f t="shared" si="276"/>
        <v/>
      </c>
      <c r="J1751" s="25" t="str">
        <f t="shared" si="277"/>
        <v/>
      </c>
      <c r="K1751" s="21" t="str">
        <f t="shared" si="278"/>
        <v/>
      </c>
      <c r="L1751" s="36" t="str">
        <f t="shared" si="279"/>
        <v/>
      </c>
    </row>
    <row r="1752" spans="1:12" x14ac:dyDescent="0.3">
      <c r="A1752" s="21" t="str">
        <f t="shared" si="270"/>
        <v/>
      </c>
      <c r="B1752" s="21" t="str">
        <f t="shared" si="271"/>
        <v/>
      </c>
      <c r="C1752" s="35" t="str">
        <f t="shared" si="272"/>
        <v/>
      </c>
      <c r="D1752" s="21" t="str">
        <f>IF($A1752="","",IF(COUNTIF(KEVList,$A1752)&gt;0,"Y",IF(ISNUMBER(MATCH(UPPER(IFERROR(INDEX(ImpData,ROW()-1,MATCH(Map_KEV,ImpHdr,0))&amp;"","")),{"Y","YES","TRUE","1"},0)),"Y","N")))</f>
        <v/>
      </c>
      <c r="E1752" s="21" t="str">
        <f>IF($A1752="","",IF(ISNUMBER(MATCH(UPPER(IFERROR(INDEX(ImpData,ROW()-1,MATCH(Map_Expl,ImpHdr,0))&amp;"","")),{"Y","YES","TRUE","1"},0)),"Y","N"))</f>
        <v/>
      </c>
      <c r="F1752" s="21" t="str">
        <f t="shared" si="273"/>
        <v/>
      </c>
      <c r="G1752" s="21" t="str">
        <f t="shared" si="274"/>
        <v/>
      </c>
      <c r="H1752" s="21" t="str">
        <f t="shared" si="275"/>
        <v/>
      </c>
      <c r="I1752" s="25" t="str">
        <f t="shared" si="276"/>
        <v/>
      </c>
      <c r="J1752" s="25" t="str">
        <f t="shared" si="277"/>
        <v/>
      </c>
      <c r="K1752" s="21" t="str">
        <f t="shared" si="278"/>
        <v/>
      </c>
      <c r="L1752" s="36" t="str">
        <f t="shared" si="279"/>
        <v/>
      </c>
    </row>
    <row r="1753" spans="1:12" x14ac:dyDescent="0.3">
      <c r="A1753" s="21" t="str">
        <f t="shared" si="270"/>
        <v/>
      </c>
      <c r="B1753" s="21" t="str">
        <f t="shared" si="271"/>
        <v/>
      </c>
      <c r="C1753" s="35" t="str">
        <f t="shared" si="272"/>
        <v/>
      </c>
      <c r="D1753" s="21" t="str">
        <f>IF($A1753="","",IF(COUNTIF(KEVList,$A1753)&gt;0,"Y",IF(ISNUMBER(MATCH(UPPER(IFERROR(INDEX(ImpData,ROW()-1,MATCH(Map_KEV,ImpHdr,0))&amp;"","")),{"Y","YES","TRUE","1"},0)),"Y","N")))</f>
        <v/>
      </c>
      <c r="E1753" s="21" t="str">
        <f>IF($A1753="","",IF(ISNUMBER(MATCH(UPPER(IFERROR(INDEX(ImpData,ROW()-1,MATCH(Map_Expl,ImpHdr,0))&amp;"","")),{"Y","YES","TRUE","1"},0)),"Y","N"))</f>
        <v/>
      </c>
      <c r="F1753" s="21" t="str">
        <f t="shared" si="273"/>
        <v/>
      </c>
      <c r="G1753" s="21" t="str">
        <f t="shared" si="274"/>
        <v/>
      </c>
      <c r="H1753" s="21" t="str">
        <f t="shared" si="275"/>
        <v/>
      </c>
      <c r="I1753" s="25" t="str">
        <f t="shared" si="276"/>
        <v/>
      </c>
      <c r="J1753" s="25" t="str">
        <f t="shared" si="277"/>
        <v/>
      </c>
      <c r="K1753" s="21" t="str">
        <f t="shared" si="278"/>
        <v/>
      </c>
      <c r="L1753" s="36" t="str">
        <f t="shared" si="279"/>
        <v/>
      </c>
    </row>
    <row r="1754" spans="1:12" x14ac:dyDescent="0.3">
      <c r="A1754" s="21" t="str">
        <f t="shared" si="270"/>
        <v/>
      </c>
      <c r="B1754" s="21" t="str">
        <f t="shared" si="271"/>
        <v/>
      </c>
      <c r="C1754" s="35" t="str">
        <f t="shared" si="272"/>
        <v/>
      </c>
      <c r="D1754" s="21" t="str">
        <f>IF($A1754="","",IF(COUNTIF(KEVList,$A1754)&gt;0,"Y",IF(ISNUMBER(MATCH(UPPER(IFERROR(INDEX(ImpData,ROW()-1,MATCH(Map_KEV,ImpHdr,0))&amp;"","")),{"Y","YES","TRUE","1"},0)),"Y","N")))</f>
        <v/>
      </c>
      <c r="E1754" s="21" t="str">
        <f>IF($A1754="","",IF(ISNUMBER(MATCH(UPPER(IFERROR(INDEX(ImpData,ROW()-1,MATCH(Map_Expl,ImpHdr,0))&amp;"","")),{"Y","YES","TRUE","1"},0)),"Y","N"))</f>
        <v/>
      </c>
      <c r="F1754" s="21" t="str">
        <f t="shared" si="273"/>
        <v/>
      </c>
      <c r="G1754" s="21" t="str">
        <f t="shared" si="274"/>
        <v/>
      </c>
      <c r="H1754" s="21" t="str">
        <f t="shared" si="275"/>
        <v/>
      </c>
      <c r="I1754" s="25" t="str">
        <f t="shared" si="276"/>
        <v/>
      </c>
      <c r="J1754" s="25" t="str">
        <f t="shared" si="277"/>
        <v/>
      </c>
      <c r="K1754" s="21" t="str">
        <f t="shared" si="278"/>
        <v/>
      </c>
      <c r="L1754" s="36" t="str">
        <f t="shared" si="279"/>
        <v/>
      </c>
    </row>
    <row r="1755" spans="1:12" x14ac:dyDescent="0.3">
      <c r="A1755" s="21" t="str">
        <f t="shared" si="270"/>
        <v/>
      </c>
      <c r="B1755" s="21" t="str">
        <f t="shared" si="271"/>
        <v/>
      </c>
      <c r="C1755" s="35" t="str">
        <f t="shared" si="272"/>
        <v/>
      </c>
      <c r="D1755" s="21" t="str">
        <f>IF($A1755="","",IF(COUNTIF(KEVList,$A1755)&gt;0,"Y",IF(ISNUMBER(MATCH(UPPER(IFERROR(INDEX(ImpData,ROW()-1,MATCH(Map_KEV,ImpHdr,0))&amp;"","")),{"Y","YES","TRUE","1"},0)),"Y","N")))</f>
        <v/>
      </c>
      <c r="E1755" s="21" t="str">
        <f>IF($A1755="","",IF(ISNUMBER(MATCH(UPPER(IFERROR(INDEX(ImpData,ROW()-1,MATCH(Map_Expl,ImpHdr,0))&amp;"","")),{"Y","YES","TRUE","1"},0)),"Y","N"))</f>
        <v/>
      </c>
      <c r="F1755" s="21" t="str">
        <f t="shared" si="273"/>
        <v/>
      </c>
      <c r="G1755" s="21" t="str">
        <f t="shared" si="274"/>
        <v/>
      </c>
      <c r="H1755" s="21" t="str">
        <f t="shared" si="275"/>
        <v/>
      </c>
      <c r="I1755" s="25" t="str">
        <f t="shared" si="276"/>
        <v/>
      </c>
      <c r="J1755" s="25" t="str">
        <f t="shared" si="277"/>
        <v/>
      </c>
      <c r="K1755" s="21" t="str">
        <f t="shared" si="278"/>
        <v/>
      </c>
      <c r="L1755" s="36" t="str">
        <f t="shared" si="279"/>
        <v/>
      </c>
    </row>
    <row r="1756" spans="1:12" x14ac:dyDescent="0.3">
      <c r="A1756" s="21" t="str">
        <f t="shared" si="270"/>
        <v/>
      </c>
      <c r="B1756" s="21" t="str">
        <f t="shared" si="271"/>
        <v/>
      </c>
      <c r="C1756" s="35" t="str">
        <f t="shared" si="272"/>
        <v/>
      </c>
      <c r="D1756" s="21" t="str">
        <f>IF($A1756="","",IF(COUNTIF(KEVList,$A1756)&gt;0,"Y",IF(ISNUMBER(MATCH(UPPER(IFERROR(INDEX(ImpData,ROW()-1,MATCH(Map_KEV,ImpHdr,0))&amp;"","")),{"Y","YES","TRUE","1"},0)),"Y","N")))</f>
        <v/>
      </c>
      <c r="E1756" s="21" t="str">
        <f>IF($A1756="","",IF(ISNUMBER(MATCH(UPPER(IFERROR(INDEX(ImpData,ROW()-1,MATCH(Map_Expl,ImpHdr,0))&amp;"","")),{"Y","YES","TRUE","1"},0)),"Y","N"))</f>
        <v/>
      </c>
      <c r="F1756" s="21" t="str">
        <f t="shared" si="273"/>
        <v/>
      </c>
      <c r="G1756" s="21" t="str">
        <f t="shared" si="274"/>
        <v/>
      </c>
      <c r="H1756" s="21" t="str">
        <f t="shared" si="275"/>
        <v/>
      </c>
      <c r="I1756" s="25" t="str">
        <f t="shared" si="276"/>
        <v/>
      </c>
      <c r="J1756" s="25" t="str">
        <f t="shared" si="277"/>
        <v/>
      </c>
      <c r="K1756" s="21" t="str">
        <f t="shared" si="278"/>
        <v/>
      </c>
      <c r="L1756" s="36" t="str">
        <f t="shared" si="279"/>
        <v/>
      </c>
    </row>
    <row r="1757" spans="1:12" x14ac:dyDescent="0.3">
      <c r="A1757" s="21" t="str">
        <f t="shared" si="270"/>
        <v/>
      </c>
      <c r="B1757" s="21" t="str">
        <f t="shared" si="271"/>
        <v/>
      </c>
      <c r="C1757" s="35" t="str">
        <f t="shared" si="272"/>
        <v/>
      </c>
      <c r="D1757" s="21" t="str">
        <f>IF($A1757="","",IF(COUNTIF(KEVList,$A1757)&gt;0,"Y",IF(ISNUMBER(MATCH(UPPER(IFERROR(INDEX(ImpData,ROW()-1,MATCH(Map_KEV,ImpHdr,0))&amp;"","")),{"Y","YES","TRUE","1"},0)),"Y","N")))</f>
        <v/>
      </c>
      <c r="E1757" s="21" t="str">
        <f>IF($A1757="","",IF(ISNUMBER(MATCH(UPPER(IFERROR(INDEX(ImpData,ROW()-1,MATCH(Map_Expl,ImpHdr,0))&amp;"","")),{"Y","YES","TRUE","1"},0)),"Y","N"))</f>
        <v/>
      </c>
      <c r="F1757" s="21" t="str">
        <f t="shared" si="273"/>
        <v/>
      </c>
      <c r="G1757" s="21" t="str">
        <f t="shared" si="274"/>
        <v/>
      </c>
      <c r="H1757" s="21" t="str">
        <f t="shared" si="275"/>
        <v/>
      </c>
      <c r="I1757" s="25" t="str">
        <f t="shared" si="276"/>
        <v/>
      </c>
      <c r="J1757" s="25" t="str">
        <f t="shared" si="277"/>
        <v/>
      </c>
      <c r="K1757" s="21" t="str">
        <f t="shared" si="278"/>
        <v/>
      </c>
      <c r="L1757" s="36" t="str">
        <f t="shared" si="279"/>
        <v/>
      </c>
    </row>
    <row r="1758" spans="1:12" x14ac:dyDescent="0.3">
      <c r="A1758" s="21" t="str">
        <f t="shared" si="270"/>
        <v/>
      </c>
      <c r="B1758" s="21" t="str">
        <f t="shared" si="271"/>
        <v/>
      </c>
      <c r="C1758" s="35" t="str">
        <f t="shared" si="272"/>
        <v/>
      </c>
      <c r="D1758" s="21" t="str">
        <f>IF($A1758="","",IF(COUNTIF(KEVList,$A1758)&gt;0,"Y",IF(ISNUMBER(MATCH(UPPER(IFERROR(INDEX(ImpData,ROW()-1,MATCH(Map_KEV,ImpHdr,0))&amp;"","")),{"Y","YES","TRUE","1"},0)),"Y","N")))</f>
        <v/>
      </c>
      <c r="E1758" s="21" t="str">
        <f>IF($A1758="","",IF(ISNUMBER(MATCH(UPPER(IFERROR(INDEX(ImpData,ROW()-1,MATCH(Map_Expl,ImpHdr,0))&amp;"","")),{"Y","YES","TRUE","1"},0)),"Y","N"))</f>
        <v/>
      </c>
      <c r="F1758" s="21" t="str">
        <f t="shared" si="273"/>
        <v/>
      </c>
      <c r="G1758" s="21" t="str">
        <f t="shared" si="274"/>
        <v/>
      </c>
      <c r="H1758" s="21" t="str">
        <f t="shared" si="275"/>
        <v/>
      </c>
      <c r="I1758" s="25" t="str">
        <f t="shared" si="276"/>
        <v/>
      </c>
      <c r="J1758" s="25" t="str">
        <f t="shared" si="277"/>
        <v/>
      </c>
      <c r="K1758" s="21" t="str">
        <f t="shared" si="278"/>
        <v/>
      </c>
      <c r="L1758" s="36" t="str">
        <f t="shared" si="279"/>
        <v/>
      </c>
    </row>
    <row r="1759" spans="1:12" x14ac:dyDescent="0.3">
      <c r="A1759" s="21" t="str">
        <f t="shared" si="270"/>
        <v/>
      </c>
      <c r="B1759" s="21" t="str">
        <f t="shared" si="271"/>
        <v/>
      </c>
      <c r="C1759" s="35" t="str">
        <f t="shared" si="272"/>
        <v/>
      </c>
      <c r="D1759" s="21" t="str">
        <f>IF($A1759="","",IF(COUNTIF(KEVList,$A1759)&gt;0,"Y",IF(ISNUMBER(MATCH(UPPER(IFERROR(INDEX(ImpData,ROW()-1,MATCH(Map_KEV,ImpHdr,0))&amp;"","")),{"Y","YES","TRUE","1"},0)),"Y","N")))</f>
        <v/>
      </c>
      <c r="E1759" s="21" t="str">
        <f>IF($A1759="","",IF(ISNUMBER(MATCH(UPPER(IFERROR(INDEX(ImpData,ROW()-1,MATCH(Map_Expl,ImpHdr,0))&amp;"","")),{"Y","YES","TRUE","1"},0)),"Y","N"))</f>
        <v/>
      </c>
      <c r="F1759" s="21" t="str">
        <f t="shared" si="273"/>
        <v/>
      </c>
      <c r="G1759" s="21" t="str">
        <f t="shared" si="274"/>
        <v/>
      </c>
      <c r="H1759" s="21" t="str">
        <f t="shared" si="275"/>
        <v/>
      </c>
      <c r="I1759" s="25" t="str">
        <f t="shared" si="276"/>
        <v/>
      </c>
      <c r="J1759" s="25" t="str">
        <f t="shared" si="277"/>
        <v/>
      </c>
      <c r="K1759" s="21" t="str">
        <f t="shared" si="278"/>
        <v/>
      </c>
      <c r="L1759" s="36" t="str">
        <f t="shared" si="279"/>
        <v/>
      </c>
    </row>
    <row r="1760" spans="1:12" x14ac:dyDescent="0.3">
      <c r="A1760" s="21" t="str">
        <f t="shared" si="270"/>
        <v/>
      </c>
      <c r="B1760" s="21" t="str">
        <f t="shared" si="271"/>
        <v/>
      </c>
      <c r="C1760" s="35" t="str">
        <f t="shared" si="272"/>
        <v/>
      </c>
      <c r="D1760" s="21" t="str">
        <f>IF($A1760="","",IF(COUNTIF(KEVList,$A1760)&gt;0,"Y",IF(ISNUMBER(MATCH(UPPER(IFERROR(INDEX(ImpData,ROW()-1,MATCH(Map_KEV,ImpHdr,0))&amp;"","")),{"Y","YES","TRUE","1"},0)),"Y","N")))</f>
        <v/>
      </c>
      <c r="E1760" s="21" t="str">
        <f>IF($A1760="","",IF(ISNUMBER(MATCH(UPPER(IFERROR(INDEX(ImpData,ROW()-1,MATCH(Map_Expl,ImpHdr,0))&amp;"","")),{"Y","YES","TRUE","1"},0)),"Y","N"))</f>
        <v/>
      </c>
      <c r="F1760" s="21" t="str">
        <f t="shared" si="273"/>
        <v/>
      </c>
      <c r="G1760" s="21" t="str">
        <f t="shared" si="274"/>
        <v/>
      </c>
      <c r="H1760" s="21" t="str">
        <f t="shared" si="275"/>
        <v/>
      </c>
      <c r="I1760" s="25" t="str">
        <f t="shared" si="276"/>
        <v/>
      </c>
      <c r="J1760" s="25" t="str">
        <f t="shared" si="277"/>
        <v/>
      </c>
      <c r="K1760" s="21" t="str">
        <f t="shared" si="278"/>
        <v/>
      </c>
      <c r="L1760" s="36" t="str">
        <f t="shared" si="279"/>
        <v/>
      </c>
    </row>
    <row r="1761" spans="1:12" x14ac:dyDescent="0.3">
      <c r="A1761" s="21" t="str">
        <f t="shared" si="270"/>
        <v/>
      </c>
      <c r="B1761" s="21" t="str">
        <f t="shared" si="271"/>
        <v/>
      </c>
      <c r="C1761" s="35" t="str">
        <f t="shared" si="272"/>
        <v/>
      </c>
      <c r="D1761" s="21" t="str">
        <f>IF($A1761="","",IF(COUNTIF(KEVList,$A1761)&gt;0,"Y",IF(ISNUMBER(MATCH(UPPER(IFERROR(INDEX(ImpData,ROW()-1,MATCH(Map_KEV,ImpHdr,0))&amp;"","")),{"Y","YES","TRUE","1"},0)),"Y","N")))</f>
        <v/>
      </c>
      <c r="E1761" s="21" t="str">
        <f>IF($A1761="","",IF(ISNUMBER(MATCH(UPPER(IFERROR(INDEX(ImpData,ROW()-1,MATCH(Map_Expl,ImpHdr,0))&amp;"","")),{"Y","YES","TRUE","1"},0)),"Y","N"))</f>
        <v/>
      </c>
      <c r="F1761" s="21" t="str">
        <f t="shared" si="273"/>
        <v/>
      </c>
      <c r="G1761" s="21" t="str">
        <f t="shared" si="274"/>
        <v/>
      </c>
      <c r="H1761" s="21" t="str">
        <f t="shared" si="275"/>
        <v/>
      </c>
      <c r="I1761" s="25" t="str">
        <f t="shared" si="276"/>
        <v/>
      </c>
      <c r="J1761" s="25" t="str">
        <f t="shared" si="277"/>
        <v/>
      </c>
      <c r="K1761" s="21" t="str">
        <f t="shared" si="278"/>
        <v/>
      </c>
      <c r="L1761" s="36" t="str">
        <f t="shared" si="279"/>
        <v/>
      </c>
    </row>
    <row r="1762" spans="1:12" x14ac:dyDescent="0.3">
      <c r="A1762" s="21" t="str">
        <f t="shared" si="270"/>
        <v/>
      </c>
      <c r="B1762" s="21" t="str">
        <f t="shared" si="271"/>
        <v/>
      </c>
      <c r="C1762" s="35" t="str">
        <f t="shared" si="272"/>
        <v/>
      </c>
      <c r="D1762" s="21" t="str">
        <f>IF($A1762="","",IF(COUNTIF(KEVList,$A1762)&gt;0,"Y",IF(ISNUMBER(MATCH(UPPER(IFERROR(INDEX(ImpData,ROW()-1,MATCH(Map_KEV,ImpHdr,0))&amp;"","")),{"Y","YES","TRUE","1"},0)),"Y","N")))</f>
        <v/>
      </c>
      <c r="E1762" s="21" t="str">
        <f>IF($A1762="","",IF(ISNUMBER(MATCH(UPPER(IFERROR(INDEX(ImpData,ROW()-1,MATCH(Map_Expl,ImpHdr,0))&amp;"","")),{"Y","YES","TRUE","1"},0)),"Y","N"))</f>
        <v/>
      </c>
      <c r="F1762" s="21" t="str">
        <f t="shared" si="273"/>
        <v/>
      </c>
      <c r="G1762" s="21" t="str">
        <f t="shared" si="274"/>
        <v/>
      </c>
      <c r="H1762" s="21" t="str">
        <f t="shared" si="275"/>
        <v/>
      </c>
      <c r="I1762" s="25" t="str">
        <f t="shared" si="276"/>
        <v/>
      </c>
      <c r="J1762" s="25" t="str">
        <f t="shared" si="277"/>
        <v/>
      </c>
      <c r="K1762" s="21" t="str">
        <f t="shared" si="278"/>
        <v/>
      </c>
      <c r="L1762" s="36" t="str">
        <f t="shared" si="279"/>
        <v/>
      </c>
    </row>
    <row r="1763" spans="1:12" x14ac:dyDescent="0.3">
      <c r="A1763" s="21" t="str">
        <f t="shared" si="270"/>
        <v/>
      </c>
      <c r="B1763" s="21" t="str">
        <f t="shared" si="271"/>
        <v/>
      </c>
      <c r="C1763" s="35" t="str">
        <f t="shared" si="272"/>
        <v/>
      </c>
      <c r="D1763" s="21" t="str">
        <f>IF($A1763="","",IF(COUNTIF(KEVList,$A1763)&gt;0,"Y",IF(ISNUMBER(MATCH(UPPER(IFERROR(INDEX(ImpData,ROW()-1,MATCH(Map_KEV,ImpHdr,0))&amp;"","")),{"Y","YES","TRUE","1"},0)),"Y","N")))</f>
        <v/>
      </c>
      <c r="E1763" s="21" t="str">
        <f>IF($A1763="","",IF(ISNUMBER(MATCH(UPPER(IFERROR(INDEX(ImpData,ROW()-1,MATCH(Map_Expl,ImpHdr,0))&amp;"","")),{"Y","YES","TRUE","1"},0)),"Y","N"))</f>
        <v/>
      </c>
      <c r="F1763" s="21" t="str">
        <f t="shared" si="273"/>
        <v/>
      </c>
      <c r="G1763" s="21" t="str">
        <f t="shared" si="274"/>
        <v/>
      </c>
      <c r="H1763" s="21" t="str">
        <f t="shared" si="275"/>
        <v/>
      </c>
      <c r="I1763" s="25" t="str">
        <f t="shared" si="276"/>
        <v/>
      </c>
      <c r="J1763" s="25" t="str">
        <f t="shared" si="277"/>
        <v/>
      </c>
      <c r="K1763" s="21" t="str">
        <f t="shared" si="278"/>
        <v/>
      </c>
      <c r="L1763" s="36" t="str">
        <f t="shared" si="279"/>
        <v/>
      </c>
    </row>
    <row r="1764" spans="1:12" x14ac:dyDescent="0.3">
      <c r="A1764" s="21" t="str">
        <f t="shared" si="270"/>
        <v/>
      </c>
      <c r="B1764" s="21" t="str">
        <f t="shared" si="271"/>
        <v/>
      </c>
      <c r="C1764" s="35" t="str">
        <f t="shared" si="272"/>
        <v/>
      </c>
      <c r="D1764" s="21" t="str">
        <f>IF($A1764="","",IF(COUNTIF(KEVList,$A1764)&gt;0,"Y",IF(ISNUMBER(MATCH(UPPER(IFERROR(INDEX(ImpData,ROW()-1,MATCH(Map_KEV,ImpHdr,0))&amp;"","")),{"Y","YES","TRUE","1"},0)),"Y","N")))</f>
        <v/>
      </c>
      <c r="E1764" s="21" t="str">
        <f>IF($A1764="","",IF(ISNUMBER(MATCH(UPPER(IFERROR(INDEX(ImpData,ROW()-1,MATCH(Map_Expl,ImpHdr,0))&amp;"","")),{"Y","YES","TRUE","1"},0)),"Y","N"))</f>
        <v/>
      </c>
      <c r="F1764" s="21" t="str">
        <f t="shared" si="273"/>
        <v/>
      </c>
      <c r="G1764" s="21" t="str">
        <f t="shared" si="274"/>
        <v/>
      </c>
      <c r="H1764" s="21" t="str">
        <f t="shared" si="275"/>
        <v/>
      </c>
      <c r="I1764" s="25" t="str">
        <f t="shared" si="276"/>
        <v/>
      </c>
      <c r="J1764" s="25" t="str">
        <f t="shared" si="277"/>
        <v/>
      </c>
      <c r="K1764" s="21" t="str">
        <f t="shared" si="278"/>
        <v/>
      </c>
      <c r="L1764" s="36" t="str">
        <f t="shared" si="279"/>
        <v/>
      </c>
    </row>
    <row r="1765" spans="1:12" x14ac:dyDescent="0.3">
      <c r="A1765" s="21" t="str">
        <f t="shared" si="270"/>
        <v/>
      </c>
      <c r="B1765" s="21" t="str">
        <f t="shared" si="271"/>
        <v/>
      </c>
      <c r="C1765" s="35" t="str">
        <f t="shared" si="272"/>
        <v/>
      </c>
      <c r="D1765" s="21" t="str">
        <f>IF($A1765="","",IF(COUNTIF(KEVList,$A1765)&gt;0,"Y",IF(ISNUMBER(MATCH(UPPER(IFERROR(INDEX(ImpData,ROW()-1,MATCH(Map_KEV,ImpHdr,0))&amp;"","")),{"Y","YES","TRUE","1"},0)),"Y","N")))</f>
        <v/>
      </c>
      <c r="E1765" s="21" t="str">
        <f>IF($A1765="","",IF(ISNUMBER(MATCH(UPPER(IFERROR(INDEX(ImpData,ROW()-1,MATCH(Map_Expl,ImpHdr,0))&amp;"","")),{"Y","YES","TRUE","1"},0)),"Y","N"))</f>
        <v/>
      </c>
      <c r="F1765" s="21" t="str">
        <f t="shared" si="273"/>
        <v/>
      </c>
      <c r="G1765" s="21" t="str">
        <f t="shared" si="274"/>
        <v/>
      </c>
      <c r="H1765" s="21" t="str">
        <f t="shared" si="275"/>
        <v/>
      </c>
      <c r="I1765" s="25" t="str">
        <f t="shared" si="276"/>
        <v/>
      </c>
      <c r="J1765" s="25" t="str">
        <f t="shared" si="277"/>
        <v/>
      </c>
      <c r="K1765" s="21" t="str">
        <f t="shared" si="278"/>
        <v/>
      </c>
      <c r="L1765" s="36" t="str">
        <f t="shared" si="279"/>
        <v/>
      </c>
    </row>
    <row r="1766" spans="1:12" x14ac:dyDescent="0.3">
      <c r="A1766" s="21" t="str">
        <f t="shared" si="270"/>
        <v/>
      </c>
      <c r="B1766" s="21" t="str">
        <f t="shared" si="271"/>
        <v/>
      </c>
      <c r="C1766" s="35" t="str">
        <f t="shared" si="272"/>
        <v/>
      </c>
      <c r="D1766" s="21" t="str">
        <f>IF($A1766="","",IF(COUNTIF(KEVList,$A1766)&gt;0,"Y",IF(ISNUMBER(MATCH(UPPER(IFERROR(INDEX(ImpData,ROW()-1,MATCH(Map_KEV,ImpHdr,0))&amp;"","")),{"Y","YES","TRUE","1"},0)),"Y","N")))</f>
        <v/>
      </c>
      <c r="E1766" s="21" t="str">
        <f>IF($A1766="","",IF(ISNUMBER(MATCH(UPPER(IFERROR(INDEX(ImpData,ROW()-1,MATCH(Map_Expl,ImpHdr,0))&amp;"","")),{"Y","YES","TRUE","1"},0)),"Y","N"))</f>
        <v/>
      </c>
      <c r="F1766" s="21" t="str">
        <f t="shared" si="273"/>
        <v/>
      </c>
      <c r="G1766" s="21" t="str">
        <f t="shared" si="274"/>
        <v/>
      </c>
      <c r="H1766" s="21" t="str">
        <f t="shared" si="275"/>
        <v/>
      </c>
      <c r="I1766" s="25" t="str">
        <f t="shared" si="276"/>
        <v/>
      </c>
      <c r="J1766" s="25" t="str">
        <f t="shared" si="277"/>
        <v/>
      </c>
      <c r="K1766" s="21" t="str">
        <f t="shared" si="278"/>
        <v/>
      </c>
      <c r="L1766" s="36" t="str">
        <f t="shared" si="279"/>
        <v/>
      </c>
    </row>
    <row r="1767" spans="1:12" x14ac:dyDescent="0.3">
      <c r="A1767" s="21" t="str">
        <f t="shared" si="270"/>
        <v/>
      </c>
      <c r="B1767" s="21" t="str">
        <f t="shared" si="271"/>
        <v/>
      </c>
      <c r="C1767" s="35" t="str">
        <f t="shared" si="272"/>
        <v/>
      </c>
      <c r="D1767" s="21" t="str">
        <f>IF($A1767="","",IF(COUNTIF(KEVList,$A1767)&gt;0,"Y",IF(ISNUMBER(MATCH(UPPER(IFERROR(INDEX(ImpData,ROW()-1,MATCH(Map_KEV,ImpHdr,0))&amp;"","")),{"Y","YES","TRUE","1"},0)),"Y","N")))</f>
        <v/>
      </c>
      <c r="E1767" s="21" t="str">
        <f>IF($A1767="","",IF(ISNUMBER(MATCH(UPPER(IFERROR(INDEX(ImpData,ROW()-1,MATCH(Map_Expl,ImpHdr,0))&amp;"","")),{"Y","YES","TRUE","1"},0)),"Y","N"))</f>
        <v/>
      </c>
      <c r="F1767" s="21" t="str">
        <f t="shared" si="273"/>
        <v/>
      </c>
      <c r="G1767" s="21" t="str">
        <f t="shared" si="274"/>
        <v/>
      </c>
      <c r="H1767" s="21" t="str">
        <f t="shared" si="275"/>
        <v/>
      </c>
      <c r="I1767" s="25" t="str">
        <f t="shared" si="276"/>
        <v/>
      </c>
      <c r="J1767" s="25" t="str">
        <f t="shared" si="277"/>
        <v/>
      </c>
      <c r="K1767" s="21" t="str">
        <f t="shared" si="278"/>
        <v/>
      </c>
      <c r="L1767" s="36" t="str">
        <f t="shared" si="279"/>
        <v/>
      </c>
    </row>
    <row r="1768" spans="1:12" x14ac:dyDescent="0.3">
      <c r="A1768" s="21" t="str">
        <f t="shared" si="270"/>
        <v/>
      </c>
      <c r="B1768" s="21" t="str">
        <f t="shared" si="271"/>
        <v/>
      </c>
      <c r="C1768" s="35" t="str">
        <f t="shared" si="272"/>
        <v/>
      </c>
      <c r="D1768" s="21" t="str">
        <f>IF($A1768="","",IF(COUNTIF(KEVList,$A1768)&gt;0,"Y",IF(ISNUMBER(MATCH(UPPER(IFERROR(INDEX(ImpData,ROW()-1,MATCH(Map_KEV,ImpHdr,0))&amp;"","")),{"Y","YES","TRUE","1"},0)),"Y","N")))</f>
        <v/>
      </c>
      <c r="E1768" s="21" t="str">
        <f>IF($A1768="","",IF(ISNUMBER(MATCH(UPPER(IFERROR(INDEX(ImpData,ROW()-1,MATCH(Map_Expl,ImpHdr,0))&amp;"","")),{"Y","YES","TRUE","1"},0)),"Y","N"))</f>
        <v/>
      </c>
      <c r="F1768" s="21" t="str">
        <f t="shared" si="273"/>
        <v/>
      </c>
      <c r="G1768" s="21" t="str">
        <f t="shared" si="274"/>
        <v/>
      </c>
      <c r="H1768" s="21" t="str">
        <f t="shared" si="275"/>
        <v/>
      </c>
      <c r="I1768" s="25" t="str">
        <f t="shared" si="276"/>
        <v/>
      </c>
      <c r="J1768" s="25" t="str">
        <f t="shared" si="277"/>
        <v/>
      </c>
      <c r="K1768" s="21" t="str">
        <f t="shared" si="278"/>
        <v/>
      </c>
      <c r="L1768" s="36" t="str">
        <f t="shared" si="279"/>
        <v/>
      </c>
    </row>
    <row r="1769" spans="1:12" x14ac:dyDescent="0.3">
      <c r="A1769" s="21" t="str">
        <f t="shared" si="270"/>
        <v/>
      </c>
      <c r="B1769" s="21" t="str">
        <f t="shared" si="271"/>
        <v/>
      </c>
      <c r="C1769" s="35" t="str">
        <f t="shared" si="272"/>
        <v/>
      </c>
      <c r="D1769" s="21" t="str">
        <f>IF($A1769="","",IF(COUNTIF(KEVList,$A1769)&gt;0,"Y",IF(ISNUMBER(MATCH(UPPER(IFERROR(INDEX(ImpData,ROW()-1,MATCH(Map_KEV,ImpHdr,0))&amp;"","")),{"Y","YES","TRUE","1"},0)),"Y","N")))</f>
        <v/>
      </c>
      <c r="E1769" s="21" t="str">
        <f>IF($A1769="","",IF(ISNUMBER(MATCH(UPPER(IFERROR(INDEX(ImpData,ROW()-1,MATCH(Map_Expl,ImpHdr,0))&amp;"","")),{"Y","YES","TRUE","1"},0)),"Y","N"))</f>
        <v/>
      </c>
      <c r="F1769" s="21" t="str">
        <f t="shared" si="273"/>
        <v/>
      </c>
      <c r="G1769" s="21" t="str">
        <f t="shared" si="274"/>
        <v/>
      </c>
      <c r="H1769" s="21" t="str">
        <f t="shared" si="275"/>
        <v/>
      </c>
      <c r="I1769" s="25" t="str">
        <f t="shared" si="276"/>
        <v/>
      </c>
      <c r="J1769" s="25" t="str">
        <f t="shared" si="277"/>
        <v/>
      </c>
      <c r="K1769" s="21" t="str">
        <f t="shared" si="278"/>
        <v/>
      </c>
      <c r="L1769" s="36" t="str">
        <f t="shared" si="279"/>
        <v/>
      </c>
    </row>
    <row r="1770" spans="1:12" x14ac:dyDescent="0.3">
      <c r="A1770" s="21" t="str">
        <f t="shared" si="270"/>
        <v/>
      </c>
      <c r="B1770" s="21" t="str">
        <f t="shared" si="271"/>
        <v/>
      </c>
      <c r="C1770" s="35" t="str">
        <f t="shared" si="272"/>
        <v/>
      </c>
      <c r="D1770" s="21" t="str">
        <f>IF($A1770="","",IF(COUNTIF(KEVList,$A1770)&gt;0,"Y",IF(ISNUMBER(MATCH(UPPER(IFERROR(INDEX(ImpData,ROW()-1,MATCH(Map_KEV,ImpHdr,0))&amp;"","")),{"Y","YES","TRUE","1"},0)),"Y","N")))</f>
        <v/>
      </c>
      <c r="E1770" s="21" t="str">
        <f>IF($A1770="","",IF(ISNUMBER(MATCH(UPPER(IFERROR(INDEX(ImpData,ROW()-1,MATCH(Map_Expl,ImpHdr,0))&amp;"","")),{"Y","YES","TRUE","1"},0)),"Y","N"))</f>
        <v/>
      </c>
      <c r="F1770" s="21" t="str">
        <f t="shared" si="273"/>
        <v/>
      </c>
      <c r="G1770" s="21" t="str">
        <f t="shared" si="274"/>
        <v/>
      </c>
      <c r="H1770" s="21" t="str">
        <f t="shared" si="275"/>
        <v/>
      </c>
      <c r="I1770" s="25" t="str">
        <f t="shared" si="276"/>
        <v/>
      </c>
      <c r="J1770" s="25" t="str">
        <f t="shared" si="277"/>
        <v/>
      </c>
      <c r="K1770" s="21" t="str">
        <f t="shared" si="278"/>
        <v/>
      </c>
      <c r="L1770" s="36" t="str">
        <f t="shared" si="279"/>
        <v/>
      </c>
    </row>
    <row r="1771" spans="1:12" x14ac:dyDescent="0.3">
      <c r="A1771" s="21" t="str">
        <f t="shared" si="270"/>
        <v/>
      </c>
      <c r="B1771" s="21" t="str">
        <f t="shared" si="271"/>
        <v/>
      </c>
      <c r="C1771" s="35" t="str">
        <f t="shared" si="272"/>
        <v/>
      </c>
      <c r="D1771" s="21" t="str">
        <f>IF($A1771="","",IF(COUNTIF(KEVList,$A1771)&gt;0,"Y",IF(ISNUMBER(MATCH(UPPER(IFERROR(INDEX(ImpData,ROW()-1,MATCH(Map_KEV,ImpHdr,0))&amp;"","")),{"Y","YES","TRUE","1"},0)),"Y","N")))</f>
        <v/>
      </c>
      <c r="E1771" s="21" t="str">
        <f>IF($A1771="","",IF(ISNUMBER(MATCH(UPPER(IFERROR(INDEX(ImpData,ROW()-1,MATCH(Map_Expl,ImpHdr,0))&amp;"","")),{"Y","YES","TRUE","1"},0)),"Y","N"))</f>
        <v/>
      </c>
      <c r="F1771" s="21" t="str">
        <f t="shared" si="273"/>
        <v/>
      </c>
      <c r="G1771" s="21" t="str">
        <f t="shared" si="274"/>
        <v/>
      </c>
      <c r="H1771" s="21" t="str">
        <f t="shared" si="275"/>
        <v/>
      </c>
      <c r="I1771" s="25" t="str">
        <f t="shared" si="276"/>
        <v/>
      </c>
      <c r="J1771" s="25" t="str">
        <f t="shared" si="277"/>
        <v/>
      </c>
      <c r="K1771" s="21" t="str">
        <f t="shared" si="278"/>
        <v/>
      </c>
      <c r="L1771" s="36" t="str">
        <f t="shared" si="279"/>
        <v/>
      </c>
    </row>
    <row r="1772" spans="1:12" x14ac:dyDescent="0.3">
      <c r="A1772" s="21" t="str">
        <f t="shared" si="270"/>
        <v/>
      </c>
      <c r="B1772" s="21" t="str">
        <f t="shared" si="271"/>
        <v/>
      </c>
      <c r="C1772" s="35" t="str">
        <f t="shared" si="272"/>
        <v/>
      </c>
      <c r="D1772" s="21" t="str">
        <f>IF($A1772="","",IF(COUNTIF(KEVList,$A1772)&gt;0,"Y",IF(ISNUMBER(MATCH(UPPER(IFERROR(INDEX(ImpData,ROW()-1,MATCH(Map_KEV,ImpHdr,0))&amp;"","")),{"Y","YES","TRUE","1"},0)),"Y","N")))</f>
        <v/>
      </c>
      <c r="E1772" s="21" t="str">
        <f>IF($A1772="","",IF(ISNUMBER(MATCH(UPPER(IFERROR(INDEX(ImpData,ROW()-1,MATCH(Map_Expl,ImpHdr,0))&amp;"","")),{"Y","YES","TRUE","1"},0)),"Y","N"))</f>
        <v/>
      </c>
      <c r="F1772" s="21" t="str">
        <f t="shared" si="273"/>
        <v/>
      </c>
      <c r="G1772" s="21" t="str">
        <f t="shared" si="274"/>
        <v/>
      </c>
      <c r="H1772" s="21" t="str">
        <f t="shared" si="275"/>
        <v/>
      </c>
      <c r="I1772" s="25" t="str">
        <f t="shared" si="276"/>
        <v/>
      </c>
      <c r="J1772" s="25" t="str">
        <f t="shared" si="277"/>
        <v/>
      </c>
      <c r="K1772" s="21" t="str">
        <f t="shared" si="278"/>
        <v/>
      </c>
      <c r="L1772" s="36" t="str">
        <f t="shared" si="279"/>
        <v/>
      </c>
    </row>
    <row r="1773" spans="1:12" x14ac:dyDescent="0.3">
      <c r="A1773" s="21" t="str">
        <f t="shared" si="270"/>
        <v/>
      </c>
      <c r="B1773" s="21" t="str">
        <f t="shared" si="271"/>
        <v/>
      </c>
      <c r="C1773" s="35" t="str">
        <f t="shared" si="272"/>
        <v/>
      </c>
      <c r="D1773" s="21" t="str">
        <f>IF($A1773="","",IF(COUNTIF(KEVList,$A1773)&gt;0,"Y",IF(ISNUMBER(MATCH(UPPER(IFERROR(INDEX(ImpData,ROW()-1,MATCH(Map_KEV,ImpHdr,0))&amp;"","")),{"Y","YES","TRUE","1"},0)),"Y","N")))</f>
        <v/>
      </c>
      <c r="E1773" s="21" t="str">
        <f>IF($A1773="","",IF(ISNUMBER(MATCH(UPPER(IFERROR(INDEX(ImpData,ROW()-1,MATCH(Map_Expl,ImpHdr,0))&amp;"","")),{"Y","YES","TRUE","1"},0)),"Y","N"))</f>
        <v/>
      </c>
      <c r="F1773" s="21" t="str">
        <f t="shared" si="273"/>
        <v/>
      </c>
      <c r="G1773" s="21" t="str">
        <f t="shared" si="274"/>
        <v/>
      </c>
      <c r="H1773" s="21" t="str">
        <f t="shared" si="275"/>
        <v/>
      </c>
      <c r="I1773" s="25" t="str">
        <f t="shared" si="276"/>
        <v/>
      </c>
      <c r="J1773" s="25" t="str">
        <f t="shared" si="277"/>
        <v/>
      </c>
      <c r="K1773" s="21" t="str">
        <f t="shared" si="278"/>
        <v/>
      </c>
      <c r="L1773" s="36" t="str">
        <f t="shared" si="279"/>
        <v/>
      </c>
    </row>
    <row r="1774" spans="1:12" x14ac:dyDescent="0.3">
      <c r="A1774" s="21" t="str">
        <f t="shared" si="270"/>
        <v/>
      </c>
      <c r="B1774" s="21" t="str">
        <f t="shared" si="271"/>
        <v/>
      </c>
      <c r="C1774" s="35" t="str">
        <f t="shared" si="272"/>
        <v/>
      </c>
      <c r="D1774" s="21" t="str">
        <f>IF($A1774="","",IF(COUNTIF(KEVList,$A1774)&gt;0,"Y",IF(ISNUMBER(MATCH(UPPER(IFERROR(INDEX(ImpData,ROW()-1,MATCH(Map_KEV,ImpHdr,0))&amp;"","")),{"Y","YES","TRUE","1"},0)),"Y","N")))</f>
        <v/>
      </c>
      <c r="E1774" s="21" t="str">
        <f>IF($A1774="","",IF(ISNUMBER(MATCH(UPPER(IFERROR(INDEX(ImpData,ROW()-1,MATCH(Map_Expl,ImpHdr,0))&amp;"","")),{"Y","YES","TRUE","1"},0)),"Y","N"))</f>
        <v/>
      </c>
      <c r="F1774" s="21" t="str">
        <f t="shared" si="273"/>
        <v/>
      </c>
      <c r="G1774" s="21" t="str">
        <f t="shared" si="274"/>
        <v/>
      </c>
      <c r="H1774" s="21" t="str">
        <f t="shared" si="275"/>
        <v/>
      </c>
      <c r="I1774" s="25" t="str">
        <f t="shared" si="276"/>
        <v/>
      </c>
      <c r="J1774" s="25" t="str">
        <f t="shared" si="277"/>
        <v/>
      </c>
      <c r="K1774" s="21" t="str">
        <f t="shared" si="278"/>
        <v/>
      </c>
      <c r="L1774" s="36" t="str">
        <f t="shared" si="279"/>
        <v/>
      </c>
    </row>
    <row r="1775" spans="1:12" x14ac:dyDescent="0.3">
      <c r="A1775" s="21" t="str">
        <f t="shared" si="270"/>
        <v/>
      </c>
      <c r="B1775" s="21" t="str">
        <f t="shared" si="271"/>
        <v/>
      </c>
      <c r="C1775" s="35" t="str">
        <f t="shared" si="272"/>
        <v/>
      </c>
      <c r="D1775" s="21" t="str">
        <f>IF($A1775="","",IF(COUNTIF(KEVList,$A1775)&gt;0,"Y",IF(ISNUMBER(MATCH(UPPER(IFERROR(INDEX(ImpData,ROW()-1,MATCH(Map_KEV,ImpHdr,0))&amp;"","")),{"Y","YES","TRUE","1"},0)),"Y","N")))</f>
        <v/>
      </c>
      <c r="E1775" s="21" t="str">
        <f>IF($A1775="","",IF(ISNUMBER(MATCH(UPPER(IFERROR(INDEX(ImpData,ROW()-1,MATCH(Map_Expl,ImpHdr,0))&amp;"","")),{"Y","YES","TRUE","1"},0)),"Y","N"))</f>
        <v/>
      </c>
      <c r="F1775" s="21" t="str">
        <f t="shared" si="273"/>
        <v/>
      </c>
      <c r="G1775" s="21" t="str">
        <f t="shared" si="274"/>
        <v/>
      </c>
      <c r="H1775" s="21" t="str">
        <f t="shared" si="275"/>
        <v/>
      </c>
      <c r="I1775" s="25" t="str">
        <f t="shared" si="276"/>
        <v/>
      </c>
      <c r="J1775" s="25" t="str">
        <f t="shared" si="277"/>
        <v/>
      </c>
      <c r="K1775" s="21" t="str">
        <f t="shared" si="278"/>
        <v/>
      </c>
      <c r="L1775" s="36" t="str">
        <f t="shared" si="279"/>
        <v/>
      </c>
    </row>
    <row r="1776" spans="1:12" x14ac:dyDescent="0.3">
      <c r="A1776" s="21" t="str">
        <f t="shared" si="270"/>
        <v/>
      </c>
      <c r="B1776" s="21" t="str">
        <f t="shared" si="271"/>
        <v/>
      </c>
      <c r="C1776" s="35" t="str">
        <f t="shared" si="272"/>
        <v/>
      </c>
      <c r="D1776" s="21" t="str">
        <f>IF($A1776="","",IF(COUNTIF(KEVList,$A1776)&gt;0,"Y",IF(ISNUMBER(MATCH(UPPER(IFERROR(INDEX(ImpData,ROW()-1,MATCH(Map_KEV,ImpHdr,0))&amp;"","")),{"Y","YES","TRUE","1"},0)),"Y","N")))</f>
        <v/>
      </c>
      <c r="E1776" s="21" t="str">
        <f>IF($A1776="","",IF(ISNUMBER(MATCH(UPPER(IFERROR(INDEX(ImpData,ROW()-1,MATCH(Map_Expl,ImpHdr,0))&amp;"","")),{"Y","YES","TRUE","1"},0)),"Y","N"))</f>
        <v/>
      </c>
      <c r="F1776" s="21" t="str">
        <f t="shared" si="273"/>
        <v/>
      </c>
      <c r="G1776" s="21" t="str">
        <f t="shared" si="274"/>
        <v/>
      </c>
      <c r="H1776" s="21" t="str">
        <f t="shared" si="275"/>
        <v/>
      </c>
      <c r="I1776" s="25" t="str">
        <f t="shared" si="276"/>
        <v/>
      </c>
      <c r="J1776" s="25" t="str">
        <f t="shared" si="277"/>
        <v/>
      </c>
      <c r="K1776" s="21" t="str">
        <f t="shared" si="278"/>
        <v/>
      </c>
      <c r="L1776" s="36" t="str">
        <f t="shared" si="279"/>
        <v/>
      </c>
    </row>
    <row r="1777" spans="1:12" x14ac:dyDescent="0.3">
      <c r="A1777" s="21" t="str">
        <f t="shared" si="270"/>
        <v/>
      </c>
      <c r="B1777" s="21" t="str">
        <f t="shared" si="271"/>
        <v/>
      </c>
      <c r="C1777" s="35" t="str">
        <f t="shared" si="272"/>
        <v/>
      </c>
      <c r="D1777" s="21" t="str">
        <f>IF($A1777="","",IF(COUNTIF(KEVList,$A1777)&gt;0,"Y",IF(ISNUMBER(MATCH(UPPER(IFERROR(INDEX(ImpData,ROW()-1,MATCH(Map_KEV,ImpHdr,0))&amp;"","")),{"Y","YES","TRUE","1"},0)),"Y","N")))</f>
        <v/>
      </c>
      <c r="E1777" s="21" t="str">
        <f>IF($A1777="","",IF(ISNUMBER(MATCH(UPPER(IFERROR(INDEX(ImpData,ROW()-1,MATCH(Map_Expl,ImpHdr,0))&amp;"","")),{"Y","YES","TRUE","1"},0)),"Y","N"))</f>
        <v/>
      </c>
      <c r="F1777" s="21" t="str">
        <f t="shared" si="273"/>
        <v/>
      </c>
      <c r="G1777" s="21" t="str">
        <f t="shared" si="274"/>
        <v/>
      </c>
      <c r="H1777" s="21" t="str">
        <f t="shared" si="275"/>
        <v/>
      </c>
      <c r="I1777" s="25" t="str">
        <f t="shared" si="276"/>
        <v/>
      </c>
      <c r="J1777" s="25" t="str">
        <f t="shared" si="277"/>
        <v/>
      </c>
      <c r="K1777" s="21" t="str">
        <f t="shared" si="278"/>
        <v/>
      </c>
      <c r="L1777" s="36" t="str">
        <f t="shared" si="279"/>
        <v/>
      </c>
    </row>
    <row r="1778" spans="1:12" x14ac:dyDescent="0.3">
      <c r="A1778" s="21" t="str">
        <f t="shared" si="270"/>
        <v/>
      </c>
      <c r="B1778" s="21" t="str">
        <f t="shared" si="271"/>
        <v/>
      </c>
      <c r="C1778" s="35" t="str">
        <f t="shared" si="272"/>
        <v/>
      </c>
      <c r="D1778" s="21" t="str">
        <f>IF($A1778="","",IF(COUNTIF(KEVList,$A1778)&gt;0,"Y",IF(ISNUMBER(MATCH(UPPER(IFERROR(INDEX(ImpData,ROW()-1,MATCH(Map_KEV,ImpHdr,0))&amp;"","")),{"Y","YES","TRUE","1"},0)),"Y","N")))</f>
        <v/>
      </c>
      <c r="E1778" s="21" t="str">
        <f>IF($A1778="","",IF(ISNUMBER(MATCH(UPPER(IFERROR(INDEX(ImpData,ROW()-1,MATCH(Map_Expl,ImpHdr,0))&amp;"","")),{"Y","YES","TRUE","1"},0)),"Y","N"))</f>
        <v/>
      </c>
      <c r="F1778" s="21" t="str">
        <f t="shared" si="273"/>
        <v/>
      </c>
      <c r="G1778" s="21" t="str">
        <f t="shared" si="274"/>
        <v/>
      </c>
      <c r="H1778" s="21" t="str">
        <f t="shared" si="275"/>
        <v/>
      </c>
      <c r="I1778" s="25" t="str">
        <f t="shared" si="276"/>
        <v/>
      </c>
      <c r="J1778" s="25" t="str">
        <f t="shared" si="277"/>
        <v/>
      </c>
      <c r="K1778" s="21" t="str">
        <f t="shared" si="278"/>
        <v/>
      </c>
      <c r="L1778" s="36" t="str">
        <f t="shared" si="279"/>
        <v/>
      </c>
    </row>
    <row r="1779" spans="1:12" x14ac:dyDescent="0.3">
      <c r="A1779" s="21" t="str">
        <f t="shared" si="270"/>
        <v/>
      </c>
      <c r="B1779" s="21" t="str">
        <f t="shared" si="271"/>
        <v/>
      </c>
      <c r="C1779" s="35" t="str">
        <f t="shared" si="272"/>
        <v/>
      </c>
      <c r="D1779" s="21" t="str">
        <f>IF($A1779="","",IF(COUNTIF(KEVList,$A1779)&gt;0,"Y",IF(ISNUMBER(MATCH(UPPER(IFERROR(INDEX(ImpData,ROW()-1,MATCH(Map_KEV,ImpHdr,0))&amp;"","")),{"Y","YES","TRUE","1"},0)),"Y","N")))</f>
        <v/>
      </c>
      <c r="E1779" s="21" t="str">
        <f>IF($A1779="","",IF(ISNUMBER(MATCH(UPPER(IFERROR(INDEX(ImpData,ROW()-1,MATCH(Map_Expl,ImpHdr,0))&amp;"","")),{"Y","YES","TRUE","1"},0)),"Y","N"))</f>
        <v/>
      </c>
      <c r="F1779" s="21" t="str">
        <f t="shared" si="273"/>
        <v/>
      </c>
      <c r="G1779" s="21" t="str">
        <f t="shared" si="274"/>
        <v/>
      </c>
      <c r="H1779" s="21" t="str">
        <f t="shared" si="275"/>
        <v/>
      </c>
      <c r="I1779" s="25" t="str">
        <f t="shared" si="276"/>
        <v/>
      </c>
      <c r="J1779" s="25" t="str">
        <f t="shared" si="277"/>
        <v/>
      </c>
      <c r="K1779" s="21" t="str">
        <f t="shared" si="278"/>
        <v/>
      </c>
      <c r="L1779" s="36" t="str">
        <f t="shared" si="279"/>
        <v/>
      </c>
    </row>
    <row r="1780" spans="1:12" x14ac:dyDescent="0.3">
      <c r="A1780" s="21" t="str">
        <f t="shared" si="270"/>
        <v/>
      </c>
      <c r="B1780" s="21" t="str">
        <f t="shared" si="271"/>
        <v/>
      </c>
      <c r="C1780" s="35" t="str">
        <f t="shared" si="272"/>
        <v/>
      </c>
      <c r="D1780" s="21" t="str">
        <f>IF($A1780="","",IF(COUNTIF(KEVList,$A1780)&gt;0,"Y",IF(ISNUMBER(MATCH(UPPER(IFERROR(INDEX(ImpData,ROW()-1,MATCH(Map_KEV,ImpHdr,0))&amp;"","")),{"Y","YES","TRUE","1"},0)),"Y","N")))</f>
        <v/>
      </c>
      <c r="E1780" s="21" t="str">
        <f>IF($A1780="","",IF(ISNUMBER(MATCH(UPPER(IFERROR(INDEX(ImpData,ROW()-1,MATCH(Map_Expl,ImpHdr,0))&amp;"","")),{"Y","YES","TRUE","1"},0)),"Y","N"))</f>
        <v/>
      </c>
      <c r="F1780" s="21" t="str">
        <f t="shared" si="273"/>
        <v/>
      </c>
      <c r="G1780" s="21" t="str">
        <f t="shared" si="274"/>
        <v/>
      </c>
      <c r="H1780" s="21" t="str">
        <f t="shared" si="275"/>
        <v/>
      </c>
      <c r="I1780" s="25" t="str">
        <f t="shared" si="276"/>
        <v/>
      </c>
      <c r="J1780" s="25" t="str">
        <f t="shared" si="277"/>
        <v/>
      </c>
      <c r="K1780" s="21" t="str">
        <f t="shared" si="278"/>
        <v/>
      </c>
      <c r="L1780" s="36" t="str">
        <f t="shared" si="279"/>
        <v/>
      </c>
    </row>
    <row r="1781" spans="1:12" x14ac:dyDescent="0.3">
      <c r="A1781" s="21" t="str">
        <f t="shared" si="270"/>
        <v/>
      </c>
      <c r="B1781" s="21" t="str">
        <f t="shared" si="271"/>
        <v/>
      </c>
      <c r="C1781" s="35" t="str">
        <f t="shared" si="272"/>
        <v/>
      </c>
      <c r="D1781" s="21" t="str">
        <f>IF($A1781="","",IF(COUNTIF(KEVList,$A1781)&gt;0,"Y",IF(ISNUMBER(MATCH(UPPER(IFERROR(INDEX(ImpData,ROW()-1,MATCH(Map_KEV,ImpHdr,0))&amp;"","")),{"Y","YES","TRUE","1"},0)),"Y","N")))</f>
        <v/>
      </c>
      <c r="E1781" s="21" t="str">
        <f>IF($A1781="","",IF(ISNUMBER(MATCH(UPPER(IFERROR(INDEX(ImpData,ROW()-1,MATCH(Map_Expl,ImpHdr,0))&amp;"","")),{"Y","YES","TRUE","1"},0)),"Y","N"))</f>
        <v/>
      </c>
      <c r="F1781" s="21" t="str">
        <f t="shared" si="273"/>
        <v/>
      </c>
      <c r="G1781" s="21" t="str">
        <f t="shared" si="274"/>
        <v/>
      </c>
      <c r="H1781" s="21" t="str">
        <f t="shared" si="275"/>
        <v/>
      </c>
      <c r="I1781" s="25" t="str">
        <f t="shared" si="276"/>
        <v/>
      </c>
      <c r="J1781" s="25" t="str">
        <f t="shared" si="277"/>
        <v/>
      </c>
      <c r="K1781" s="21" t="str">
        <f t="shared" si="278"/>
        <v/>
      </c>
      <c r="L1781" s="36" t="str">
        <f t="shared" si="279"/>
        <v/>
      </c>
    </row>
    <row r="1782" spans="1:12" x14ac:dyDescent="0.3">
      <c r="A1782" s="21" t="str">
        <f t="shared" si="270"/>
        <v/>
      </c>
      <c r="B1782" s="21" t="str">
        <f t="shared" si="271"/>
        <v/>
      </c>
      <c r="C1782" s="35" t="str">
        <f t="shared" si="272"/>
        <v/>
      </c>
      <c r="D1782" s="21" t="str">
        <f>IF($A1782="","",IF(COUNTIF(KEVList,$A1782)&gt;0,"Y",IF(ISNUMBER(MATCH(UPPER(IFERROR(INDEX(ImpData,ROW()-1,MATCH(Map_KEV,ImpHdr,0))&amp;"","")),{"Y","YES","TRUE","1"},0)),"Y","N")))</f>
        <v/>
      </c>
      <c r="E1782" s="21" t="str">
        <f>IF($A1782="","",IF(ISNUMBER(MATCH(UPPER(IFERROR(INDEX(ImpData,ROW()-1,MATCH(Map_Expl,ImpHdr,0))&amp;"","")),{"Y","YES","TRUE","1"},0)),"Y","N"))</f>
        <v/>
      </c>
      <c r="F1782" s="21" t="str">
        <f t="shared" si="273"/>
        <v/>
      </c>
      <c r="G1782" s="21" t="str">
        <f t="shared" si="274"/>
        <v/>
      </c>
      <c r="H1782" s="21" t="str">
        <f t="shared" si="275"/>
        <v/>
      </c>
      <c r="I1782" s="25" t="str">
        <f t="shared" si="276"/>
        <v/>
      </c>
      <c r="J1782" s="25" t="str">
        <f t="shared" si="277"/>
        <v/>
      </c>
      <c r="K1782" s="21" t="str">
        <f t="shared" si="278"/>
        <v/>
      </c>
      <c r="L1782" s="36" t="str">
        <f t="shared" si="279"/>
        <v/>
      </c>
    </row>
    <row r="1783" spans="1:12" x14ac:dyDescent="0.3">
      <c r="A1783" s="21" t="str">
        <f t="shared" si="270"/>
        <v/>
      </c>
      <c r="B1783" s="21" t="str">
        <f t="shared" si="271"/>
        <v/>
      </c>
      <c r="C1783" s="35" t="str">
        <f t="shared" si="272"/>
        <v/>
      </c>
      <c r="D1783" s="21" t="str">
        <f>IF($A1783="","",IF(COUNTIF(KEVList,$A1783)&gt;0,"Y",IF(ISNUMBER(MATCH(UPPER(IFERROR(INDEX(ImpData,ROW()-1,MATCH(Map_KEV,ImpHdr,0))&amp;"","")),{"Y","YES","TRUE","1"},0)),"Y","N")))</f>
        <v/>
      </c>
      <c r="E1783" s="21" t="str">
        <f>IF($A1783="","",IF(ISNUMBER(MATCH(UPPER(IFERROR(INDEX(ImpData,ROW()-1,MATCH(Map_Expl,ImpHdr,0))&amp;"","")),{"Y","YES","TRUE","1"},0)),"Y","N"))</f>
        <v/>
      </c>
      <c r="F1783" s="21" t="str">
        <f t="shared" si="273"/>
        <v/>
      </c>
      <c r="G1783" s="21" t="str">
        <f t="shared" si="274"/>
        <v/>
      </c>
      <c r="H1783" s="21" t="str">
        <f t="shared" si="275"/>
        <v/>
      </c>
      <c r="I1783" s="25" t="str">
        <f t="shared" si="276"/>
        <v/>
      </c>
      <c r="J1783" s="25" t="str">
        <f t="shared" si="277"/>
        <v/>
      </c>
      <c r="K1783" s="21" t="str">
        <f t="shared" si="278"/>
        <v/>
      </c>
      <c r="L1783" s="36" t="str">
        <f t="shared" si="279"/>
        <v/>
      </c>
    </row>
    <row r="1784" spans="1:12" x14ac:dyDescent="0.3">
      <c r="A1784" s="21" t="str">
        <f t="shared" si="270"/>
        <v/>
      </c>
      <c r="B1784" s="21" t="str">
        <f t="shared" si="271"/>
        <v/>
      </c>
      <c r="C1784" s="35" t="str">
        <f t="shared" si="272"/>
        <v/>
      </c>
      <c r="D1784" s="21" t="str">
        <f>IF($A1784="","",IF(COUNTIF(KEVList,$A1784)&gt;0,"Y",IF(ISNUMBER(MATCH(UPPER(IFERROR(INDEX(ImpData,ROW()-1,MATCH(Map_KEV,ImpHdr,0))&amp;"","")),{"Y","YES","TRUE","1"},0)),"Y","N")))</f>
        <v/>
      </c>
      <c r="E1784" s="21" t="str">
        <f>IF($A1784="","",IF(ISNUMBER(MATCH(UPPER(IFERROR(INDEX(ImpData,ROW()-1,MATCH(Map_Expl,ImpHdr,0))&amp;"","")),{"Y","YES","TRUE","1"},0)),"Y","N"))</f>
        <v/>
      </c>
      <c r="F1784" s="21" t="str">
        <f t="shared" si="273"/>
        <v/>
      </c>
      <c r="G1784" s="21" t="str">
        <f t="shared" si="274"/>
        <v/>
      </c>
      <c r="H1784" s="21" t="str">
        <f t="shared" si="275"/>
        <v/>
      </c>
      <c r="I1784" s="25" t="str">
        <f t="shared" si="276"/>
        <v/>
      </c>
      <c r="J1784" s="25" t="str">
        <f t="shared" si="277"/>
        <v/>
      </c>
      <c r="K1784" s="21" t="str">
        <f t="shared" si="278"/>
        <v/>
      </c>
      <c r="L1784" s="36" t="str">
        <f t="shared" si="279"/>
        <v/>
      </c>
    </row>
    <row r="1785" spans="1:12" x14ac:dyDescent="0.3">
      <c r="A1785" s="21" t="str">
        <f t="shared" si="270"/>
        <v/>
      </c>
      <c r="B1785" s="21" t="str">
        <f t="shared" si="271"/>
        <v/>
      </c>
      <c r="C1785" s="35" t="str">
        <f t="shared" si="272"/>
        <v/>
      </c>
      <c r="D1785" s="21" t="str">
        <f>IF($A1785="","",IF(COUNTIF(KEVList,$A1785)&gt;0,"Y",IF(ISNUMBER(MATCH(UPPER(IFERROR(INDEX(ImpData,ROW()-1,MATCH(Map_KEV,ImpHdr,0))&amp;"","")),{"Y","YES","TRUE","1"},0)),"Y","N")))</f>
        <v/>
      </c>
      <c r="E1785" s="21" t="str">
        <f>IF($A1785="","",IF(ISNUMBER(MATCH(UPPER(IFERROR(INDEX(ImpData,ROW()-1,MATCH(Map_Expl,ImpHdr,0))&amp;"","")),{"Y","YES","TRUE","1"},0)),"Y","N"))</f>
        <v/>
      </c>
      <c r="F1785" s="21" t="str">
        <f t="shared" si="273"/>
        <v/>
      </c>
      <c r="G1785" s="21" t="str">
        <f t="shared" si="274"/>
        <v/>
      </c>
      <c r="H1785" s="21" t="str">
        <f t="shared" si="275"/>
        <v/>
      </c>
      <c r="I1785" s="25" t="str">
        <f t="shared" si="276"/>
        <v/>
      </c>
      <c r="J1785" s="25" t="str">
        <f t="shared" si="277"/>
        <v/>
      </c>
      <c r="K1785" s="21" t="str">
        <f t="shared" si="278"/>
        <v/>
      </c>
      <c r="L1785" s="36" t="str">
        <f t="shared" si="279"/>
        <v/>
      </c>
    </row>
    <row r="1786" spans="1:12" x14ac:dyDescent="0.3">
      <c r="A1786" s="21" t="str">
        <f t="shared" si="270"/>
        <v/>
      </c>
      <c r="B1786" s="21" t="str">
        <f t="shared" si="271"/>
        <v/>
      </c>
      <c r="C1786" s="35" t="str">
        <f t="shared" si="272"/>
        <v/>
      </c>
      <c r="D1786" s="21" t="str">
        <f>IF($A1786="","",IF(COUNTIF(KEVList,$A1786)&gt;0,"Y",IF(ISNUMBER(MATCH(UPPER(IFERROR(INDEX(ImpData,ROW()-1,MATCH(Map_KEV,ImpHdr,0))&amp;"","")),{"Y","YES","TRUE","1"},0)),"Y","N")))</f>
        <v/>
      </c>
      <c r="E1786" s="21" t="str">
        <f>IF($A1786="","",IF(ISNUMBER(MATCH(UPPER(IFERROR(INDEX(ImpData,ROW()-1,MATCH(Map_Expl,ImpHdr,0))&amp;"","")),{"Y","YES","TRUE","1"},0)),"Y","N"))</f>
        <v/>
      </c>
      <c r="F1786" s="21" t="str">
        <f t="shared" si="273"/>
        <v/>
      </c>
      <c r="G1786" s="21" t="str">
        <f t="shared" si="274"/>
        <v/>
      </c>
      <c r="H1786" s="21" t="str">
        <f t="shared" si="275"/>
        <v/>
      </c>
      <c r="I1786" s="25" t="str">
        <f t="shared" si="276"/>
        <v/>
      </c>
      <c r="J1786" s="25" t="str">
        <f t="shared" si="277"/>
        <v/>
      </c>
      <c r="K1786" s="21" t="str">
        <f t="shared" si="278"/>
        <v/>
      </c>
      <c r="L1786" s="36" t="str">
        <f t="shared" si="279"/>
        <v/>
      </c>
    </row>
    <row r="1787" spans="1:12" x14ac:dyDescent="0.3">
      <c r="A1787" s="21" t="str">
        <f t="shared" si="270"/>
        <v/>
      </c>
      <c r="B1787" s="21" t="str">
        <f t="shared" si="271"/>
        <v/>
      </c>
      <c r="C1787" s="35" t="str">
        <f t="shared" si="272"/>
        <v/>
      </c>
      <c r="D1787" s="21" t="str">
        <f>IF($A1787="","",IF(COUNTIF(KEVList,$A1787)&gt;0,"Y",IF(ISNUMBER(MATCH(UPPER(IFERROR(INDEX(ImpData,ROW()-1,MATCH(Map_KEV,ImpHdr,0))&amp;"","")),{"Y","YES","TRUE","1"},0)),"Y","N")))</f>
        <v/>
      </c>
      <c r="E1787" s="21" t="str">
        <f>IF($A1787="","",IF(ISNUMBER(MATCH(UPPER(IFERROR(INDEX(ImpData,ROW()-1,MATCH(Map_Expl,ImpHdr,0))&amp;"","")),{"Y","YES","TRUE","1"},0)),"Y","N"))</f>
        <v/>
      </c>
      <c r="F1787" s="21" t="str">
        <f t="shared" si="273"/>
        <v/>
      </c>
      <c r="G1787" s="21" t="str">
        <f t="shared" si="274"/>
        <v/>
      </c>
      <c r="H1787" s="21" t="str">
        <f t="shared" si="275"/>
        <v/>
      </c>
      <c r="I1787" s="25" t="str">
        <f t="shared" si="276"/>
        <v/>
      </c>
      <c r="J1787" s="25" t="str">
        <f t="shared" si="277"/>
        <v/>
      </c>
      <c r="K1787" s="21" t="str">
        <f t="shared" si="278"/>
        <v/>
      </c>
      <c r="L1787" s="36" t="str">
        <f t="shared" si="279"/>
        <v/>
      </c>
    </row>
    <row r="1788" spans="1:12" x14ac:dyDescent="0.3">
      <c r="A1788" s="21" t="str">
        <f t="shared" si="270"/>
        <v/>
      </c>
      <c r="B1788" s="21" t="str">
        <f t="shared" si="271"/>
        <v/>
      </c>
      <c r="C1788" s="35" t="str">
        <f t="shared" si="272"/>
        <v/>
      </c>
      <c r="D1788" s="21" t="str">
        <f>IF($A1788="","",IF(COUNTIF(KEVList,$A1788)&gt;0,"Y",IF(ISNUMBER(MATCH(UPPER(IFERROR(INDEX(ImpData,ROW()-1,MATCH(Map_KEV,ImpHdr,0))&amp;"","")),{"Y","YES","TRUE","1"},0)),"Y","N")))</f>
        <v/>
      </c>
      <c r="E1788" s="21" t="str">
        <f>IF($A1788="","",IF(ISNUMBER(MATCH(UPPER(IFERROR(INDEX(ImpData,ROW()-1,MATCH(Map_Expl,ImpHdr,0))&amp;"","")),{"Y","YES","TRUE","1"},0)),"Y","N"))</f>
        <v/>
      </c>
      <c r="F1788" s="21" t="str">
        <f t="shared" si="273"/>
        <v/>
      </c>
      <c r="G1788" s="21" t="str">
        <f t="shared" si="274"/>
        <v/>
      </c>
      <c r="H1788" s="21" t="str">
        <f t="shared" si="275"/>
        <v/>
      </c>
      <c r="I1788" s="25" t="str">
        <f t="shared" si="276"/>
        <v/>
      </c>
      <c r="J1788" s="25" t="str">
        <f t="shared" si="277"/>
        <v/>
      </c>
      <c r="K1788" s="21" t="str">
        <f t="shared" si="278"/>
        <v/>
      </c>
      <c r="L1788" s="36" t="str">
        <f t="shared" si="279"/>
        <v/>
      </c>
    </row>
    <row r="1789" spans="1:12" x14ac:dyDescent="0.3">
      <c r="A1789" s="21" t="str">
        <f t="shared" si="270"/>
        <v/>
      </c>
      <c r="B1789" s="21" t="str">
        <f t="shared" si="271"/>
        <v/>
      </c>
      <c r="C1789" s="35" t="str">
        <f t="shared" si="272"/>
        <v/>
      </c>
      <c r="D1789" s="21" t="str">
        <f>IF($A1789="","",IF(COUNTIF(KEVList,$A1789)&gt;0,"Y",IF(ISNUMBER(MATCH(UPPER(IFERROR(INDEX(ImpData,ROW()-1,MATCH(Map_KEV,ImpHdr,0))&amp;"","")),{"Y","YES","TRUE","1"},0)),"Y","N")))</f>
        <v/>
      </c>
      <c r="E1789" s="21" t="str">
        <f>IF($A1789="","",IF(ISNUMBER(MATCH(UPPER(IFERROR(INDEX(ImpData,ROW()-1,MATCH(Map_Expl,ImpHdr,0))&amp;"","")),{"Y","YES","TRUE","1"},0)),"Y","N"))</f>
        <v/>
      </c>
      <c r="F1789" s="21" t="str">
        <f t="shared" si="273"/>
        <v/>
      </c>
      <c r="G1789" s="21" t="str">
        <f t="shared" si="274"/>
        <v/>
      </c>
      <c r="H1789" s="21" t="str">
        <f t="shared" si="275"/>
        <v/>
      </c>
      <c r="I1789" s="25" t="str">
        <f t="shared" si="276"/>
        <v/>
      </c>
      <c r="J1789" s="25" t="str">
        <f t="shared" si="277"/>
        <v/>
      </c>
      <c r="K1789" s="21" t="str">
        <f t="shared" si="278"/>
        <v/>
      </c>
      <c r="L1789" s="36" t="str">
        <f t="shared" si="279"/>
        <v/>
      </c>
    </row>
    <row r="1790" spans="1:12" x14ac:dyDescent="0.3">
      <c r="A1790" s="21" t="str">
        <f t="shared" si="270"/>
        <v/>
      </c>
      <c r="B1790" s="21" t="str">
        <f t="shared" si="271"/>
        <v/>
      </c>
      <c r="C1790" s="35" t="str">
        <f t="shared" si="272"/>
        <v/>
      </c>
      <c r="D1790" s="21" t="str">
        <f>IF($A1790="","",IF(COUNTIF(KEVList,$A1790)&gt;0,"Y",IF(ISNUMBER(MATCH(UPPER(IFERROR(INDEX(ImpData,ROW()-1,MATCH(Map_KEV,ImpHdr,0))&amp;"","")),{"Y","YES","TRUE","1"},0)),"Y","N")))</f>
        <v/>
      </c>
      <c r="E1790" s="21" t="str">
        <f>IF($A1790="","",IF(ISNUMBER(MATCH(UPPER(IFERROR(INDEX(ImpData,ROW()-1,MATCH(Map_Expl,ImpHdr,0))&amp;"","")),{"Y","YES","TRUE","1"},0)),"Y","N"))</f>
        <v/>
      </c>
      <c r="F1790" s="21" t="str">
        <f t="shared" si="273"/>
        <v/>
      </c>
      <c r="G1790" s="21" t="str">
        <f t="shared" si="274"/>
        <v/>
      </c>
      <c r="H1790" s="21" t="str">
        <f t="shared" si="275"/>
        <v/>
      </c>
      <c r="I1790" s="25" t="str">
        <f t="shared" si="276"/>
        <v/>
      </c>
      <c r="J1790" s="25" t="str">
        <f t="shared" si="277"/>
        <v/>
      </c>
      <c r="K1790" s="21" t="str">
        <f t="shared" si="278"/>
        <v/>
      </c>
      <c r="L1790" s="36" t="str">
        <f t="shared" si="279"/>
        <v/>
      </c>
    </row>
    <row r="1791" spans="1:12" x14ac:dyDescent="0.3">
      <c r="A1791" s="21" t="str">
        <f t="shared" si="270"/>
        <v/>
      </c>
      <c r="B1791" s="21" t="str">
        <f t="shared" si="271"/>
        <v/>
      </c>
      <c r="C1791" s="35" t="str">
        <f t="shared" si="272"/>
        <v/>
      </c>
      <c r="D1791" s="21" t="str">
        <f>IF($A1791="","",IF(COUNTIF(KEVList,$A1791)&gt;0,"Y",IF(ISNUMBER(MATCH(UPPER(IFERROR(INDEX(ImpData,ROW()-1,MATCH(Map_KEV,ImpHdr,0))&amp;"","")),{"Y","YES","TRUE","1"},0)),"Y","N")))</f>
        <v/>
      </c>
      <c r="E1791" s="21" t="str">
        <f>IF($A1791="","",IF(ISNUMBER(MATCH(UPPER(IFERROR(INDEX(ImpData,ROW()-1,MATCH(Map_Expl,ImpHdr,0))&amp;"","")),{"Y","YES","TRUE","1"},0)),"Y","N"))</f>
        <v/>
      </c>
      <c r="F1791" s="21" t="str">
        <f t="shared" si="273"/>
        <v/>
      </c>
      <c r="G1791" s="21" t="str">
        <f t="shared" si="274"/>
        <v/>
      </c>
      <c r="H1791" s="21" t="str">
        <f t="shared" si="275"/>
        <v/>
      </c>
      <c r="I1791" s="25" t="str">
        <f t="shared" si="276"/>
        <v/>
      </c>
      <c r="J1791" s="25" t="str">
        <f t="shared" si="277"/>
        <v/>
      </c>
      <c r="K1791" s="21" t="str">
        <f t="shared" si="278"/>
        <v/>
      </c>
      <c r="L1791" s="36" t="str">
        <f t="shared" si="279"/>
        <v/>
      </c>
    </row>
    <row r="1792" spans="1:12" x14ac:dyDescent="0.3">
      <c r="A1792" s="21" t="str">
        <f t="shared" si="270"/>
        <v/>
      </c>
      <c r="B1792" s="21" t="str">
        <f t="shared" si="271"/>
        <v/>
      </c>
      <c r="C1792" s="35" t="str">
        <f t="shared" si="272"/>
        <v/>
      </c>
      <c r="D1792" s="21" t="str">
        <f>IF($A1792="","",IF(COUNTIF(KEVList,$A1792)&gt;0,"Y",IF(ISNUMBER(MATCH(UPPER(IFERROR(INDEX(ImpData,ROW()-1,MATCH(Map_KEV,ImpHdr,0))&amp;"","")),{"Y","YES","TRUE","1"},0)),"Y","N")))</f>
        <v/>
      </c>
      <c r="E1792" s="21" t="str">
        <f>IF($A1792="","",IF(ISNUMBER(MATCH(UPPER(IFERROR(INDEX(ImpData,ROW()-1,MATCH(Map_Expl,ImpHdr,0))&amp;"","")),{"Y","YES","TRUE","1"},0)),"Y","N"))</f>
        <v/>
      </c>
      <c r="F1792" s="21" t="str">
        <f t="shared" si="273"/>
        <v/>
      </c>
      <c r="G1792" s="21" t="str">
        <f t="shared" si="274"/>
        <v/>
      </c>
      <c r="H1792" s="21" t="str">
        <f t="shared" si="275"/>
        <v/>
      </c>
      <c r="I1792" s="25" t="str">
        <f t="shared" si="276"/>
        <v/>
      </c>
      <c r="J1792" s="25" t="str">
        <f t="shared" si="277"/>
        <v/>
      </c>
      <c r="K1792" s="21" t="str">
        <f t="shared" si="278"/>
        <v/>
      </c>
      <c r="L1792" s="36" t="str">
        <f t="shared" si="279"/>
        <v/>
      </c>
    </row>
    <row r="1793" spans="1:12" x14ac:dyDescent="0.3">
      <c r="A1793" s="21" t="str">
        <f t="shared" si="270"/>
        <v/>
      </c>
      <c r="B1793" s="21" t="str">
        <f t="shared" si="271"/>
        <v/>
      </c>
      <c r="C1793" s="35" t="str">
        <f t="shared" si="272"/>
        <v/>
      </c>
      <c r="D1793" s="21" t="str">
        <f>IF($A1793="","",IF(COUNTIF(KEVList,$A1793)&gt;0,"Y",IF(ISNUMBER(MATCH(UPPER(IFERROR(INDEX(ImpData,ROW()-1,MATCH(Map_KEV,ImpHdr,0))&amp;"","")),{"Y","YES","TRUE","1"},0)),"Y","N")))</f>
        <v/>
      </c>
      <c r="E1793" s="21" t="str">
        <f>IF($A1793="","",IF(ISNUMBER(MATCH(UPPER(IFERROR(INDEX(ImpData,ROW()-1,MATCH(Map_Expl,ImpHdr,0))&amp;"","")),{"Y","YES","TRUE","1"},0)),"Y","N"))</f>
        <v/>
      </c>
      <c r="F1793" s="21" t="str">
        <f t="shared" si="273"/>
        <v/>
      </c>
      <c r="G1793" s="21" t="str">
        <f t="shared" si="274"/>
        <v/>
      </c>
      <c r="H1793" s="21" t="str">
        <f t="shared" si="275"/>
        <v/>
      </c>
      <c r="I1793" s="25" t="str">
        <f t="shared" si="276"/>
        <v/>
      </c>
      <c r="J1793" s="25" t="str">
        <f t="shared" si="277"/>
        <v/>
      </c>
      <c r="K1793" s="21" t="str">
        <f t="shared" si="278"/>
        <v/>
      </c>
      <c r="L1793" s="36" t="str">
        <f t="shared" si="279"/>
        <v/>
      </c>
    </row>
    <row r="1794" spans="1:12" x14ac:dyDescent="0.3">
      <c r="A1794" s="21" t="str">
        <f t="shared" ref="A1794:A1857" si="280">IFERROR(IF(INDEX(ImpData,ROW()-1,MATCH(Map_CVE,ImpHdr,0))="","",INDEX(ImpData,ROW()-1,MATCH(Map_CVE,ImpHdr,0))),"")</f>
        <v/>
      </c>
      <c r="B1794" s="21" t="str">
        <f t="shared" ref="B1794:B1857" si="281">IF($A1794="","",IFERROR(VALUE(INDEX(ImpData,ROW()-1,MATCH(Map_CVSS,ImpHdr,0))),""))</f>
        <v/>
      </c>
      <c r="C1794" s="35" t="str">
        <f t="shared" ref="C1794:C1857" si="282">IF($A1794="","",IFERROR(VALUE(INDEX(ImpData,ROW()-1,MATCH(Map_EPSS,ImpHdr,0))),IFERROR(VLOOKUP($A1794,EPSSList,2,FALSE),"")))</f>
        <v/>
      </c>
      <c r="D1794" s="21" t="str">
        <f>IF($A1794="","",IF(COUNTIF(KEVList,$A1794)&gt;0,"Y",IF(ISNUMBER(MATCH(UPPER(IFERROR(INDEX(ImpData,ROW()-1,MATCH(Map_KEV,ImpHdr,0))&amp;"","")),{"Y","YES","TRUE","1"},0)),"Y","N")))</f>
        <v/>
      </c>
      <c r="E1794" s="21" t="str">
        <f>IF($A1794="","",IF(ISNUMBER(MATCH(UPPER(IFERROR(INDEX(ImpData,ROW()-1,MATCH(Map_Expl,ImpHdr,0))&amp;"","")),{"Y","YES","TRUE","1"},0)),"Y","N"))</f>
        <v/>
      </c>
      <c r="F1794" s="21" t="str">
        <f t="shared" ref="F1794:F1857" si="283">IF($A1794="","",IFERROR(VLOOKUP($K1794,AssetList,2,FALSE),""))</f>
        <v/>
      </c>
      <c r="G1794" s="21" t="str">
        <f t="shared" ref="G1794:G1857" si="284">IF($A1794="","",IFERROR(VLOOKUP($K1794,AssetList,3,FALSE),""))</f>
        <v/>
      </c>
      <c r="H1794" s="21" t="str">
        <f t="shared" ref="H1794:H1857" si="285">IF($A1794="","","N")</f>
        <v/>
      </c>
      <c r="I1794" s="25" t="str">
        <f t="shared" ref="I1794:I1857" si="286">IF($A1794="","",IFERROR(IF(INDEX(ImpData,ROW()-1,MATCH(Map_First,ImpHdr,0))="","",INDEX(ImpData,ROW()-1,MATCH(Map_First,ImpHdr,0))+0),""))</f>
        <v/>
      </c>
      <c r="J1794" s="25" t="str">
        <f t="shared" ref="J1794:J1857" si="287">IF($A1794="","",IFERROR(IF(INDEX(ImpData,ROW()-1,MATCH(Map_Fixed,ImpHdr,0))="","",INDEX(ImpData,ROW()-1,MATCH(Map_Fixed,ImpHdr,0))+0),""))</f>
        <v/>
      </c>
      <c r="K1794" s="21" t="str">
        <f t="shared" ref="K1794:K1857" si="288">IF($A1794="","",IFERROR(INDEX(ImpData,ROW()-1,MATCH(Map_Host,ImpHdr,0)),""))</f>
        <v/>
      </c>
      <c r="L1794" s="36" t="str">
        <f t="shared" ref="L1794:L1857" si="289">IF($A1794="","",IF($K1794="","No asset column mapped",IF(OR($F1794="",$G1794=""),"Add to Assets tab: "&amp;$K1794,IF($B1794="","CVSS missing",""))))</f>
        <v/>
      </c>
    </row>
    <row r="1795" spans="1:12" x14ac:dyDescent="0.3">
      <c r="A1795" s="21" t="str">
        <f t="shared" si="280"/>
        <v/>
      </c>
      <c r="B1795" s="21" t="str">
        <f t="shared" si="281"/>
        <v/>
      </c>
      <c r="C1795" s="35" t="str">
        <f t="shared" si="282"/>
        <v/>
      </c>
      <c r="D1795" s="21" t="str">
        <f>IF($A1795="","",IF(COUNTIF(KEVList,$A1795)&gt;0,"Y",IF(ISNUMBER(MATCH(UPPER(IFERROR(INDEX(ImpData,ROW()-1,MATCH(Map_KEV,ImpHdr,0))&amp;"","")),{"Y","YES","TRUE","1"},0)),"Y","N")))</f>
        <v/>
      </c>
      <c r="E1795" s="21" t="str">
        <f>IF($A1795="","",IF(ISNUMBER(MATCH(UPPER(IFERROR(INDEX(ImpData,ROW()-1,MATCH(Map_Expl,ImpHdr,0))&amp;"","")),{"Y","YES","TRUE","1"},0)),"Y","N"))</f>
        <v/>
      </c>
      <c r="F1795" s="21" t="str">
        <f t="shared" si="283"/>
        <v/>
      </c>
      <c r="G1795" s="21" t="str">
        <f t="shared" si="284"/>
        <v/>
      </c>
      <c r="H1795" s="21" t="str">
        <f t="shared" si="285"/>
        <v/>
      </c>
      <c r="I1795" s="25" t="str">
        <f t="shared" si="286"/>
        <v/>
      </c>
      <c r="J1795" s="25" t="str">
        <f t="shared" si="287"/>
        <v/>
      </c>
      <c r="K1795" s="21" t="str">
        <f t="shared" si="288"/>
        <v/>
      </c>
      <c r="L1795" s="36" t="str">
        <f t="shared" si="289"/>
        <v/>
      </c>
    </row>
    <row r="1796" spans="1:12" x14ac:dyDescent="0.3">
      <c r="A1796" s="21" t="str">
        <f t="shared" si="280"/>
        <v/>
      </c>
      <c r="B1796" s="21" t="str">
        <f t="shared" si="281"/>
        <v/>
      </c>
      <c r="C1796" s="35" t="str">
        <f t="shared" si="282"/>
        <v/>
      </c>
      <c r="D1796" s="21" t="str">
        <f>IF($A1796="","",IF(COUNTIF(KEVList,$A1796)&gt;0,"Y",IF(ISNUMBER(MATCH(UPPER(IFERROR(INDEX(ImpData,ROW()-1,MATCH(Map_KEV,ImpHdr,0))&amp;"","")),{"Y","YES","TRUE","1"},0)),"Y","N")))</f>
        <v/>
      </c>
      <c r="E1796" s="21" t="str">
        <f>IF($A1796="","",IF(ISNUMBER(MATCH(UPPER(IFERROR(INDEX(ImpData,ROW()-1,MATCH(Map_Expl,ImpHdr,0))&amp;"","")),{"Y","YES","TRUE","1"},0)),"Y","N"))</f>
        <v/>
      </c>
      <c r="F1796" s="21" t="str">
        <f t="shared" si="283"/>
        <v/>
      </c>
      <c r="G1796" s="21" t="str">
        <f t="shared" si="284"/>
        <v/>
      </c>
      <c r="H1796" s="21" t="str">
        <f t="shared" si="285"/>
        <v/>
      </c>
      <c r="I1796" s="25" t="str">
        <f t="shared" si="286"/>
        <v/>
      </c>
      <c r="J1796" s="25" t="str">
        <f t="shared" si="287"/>
        <v/>
      </c>
      <c r="K1796" s="21" t="str">
        <f t="shared" si="288"/>
        <v/>
      </c>
      <c r="L1796" s="36" t="str">
        <f t="shared" si="289"/>
        <v/>
      </c>
    </row>
    <row r="1797" spans="1:12" x14ac:dyDescent="0.3">
      <c r="A1797" s="21" t="str">
        <f t="shared" si="280"/>
        <v/>
      </c>
      <c r="B1797" s="21" t="str">
        <f t="shared" si="281"/>
        <v/>
      </c>
      <c r="C1797" s="35" t="str">
        <f t="shared" si="282"/>
        <v/>
      </c>
      <c r="D1797" s="21" t="str">
        <f>IF($A1797="","",IF(COUNTIF(KEVList,$A1797)&gt;0,"Y",IF(ISNUMBER(MATCH(UPPER(IFERROR(INDEX(ImpData,ROW()-1,MATCH(Map_KEV,ImpHdr,0))&amp;"","")),{"Y","YES","TRUE","1"},0)),"Y","N")))</f>
        <v/>
      </c>
      <c r="E1797" s="21" t="str">
        <f>IF($A1797="","",IF(ISNUMBER(MATCH(UPPER(IFERROR(INDEX(ImpData,ROW()-1,MATCH(Map_Expl,ImpHdr,0))&amp;"","")),{"Y","YES","TRUE","1"},0)),"Y","N"))</f>
        <v/>
      </c>
      <c r="F1797" s="21" t="str">
        <f t="shared" si="283"/>
        <v/>
      </c>
      <c r="G1797" s="21" t="str">
        <f t="shared" si="284"/>
        <v/>
      </c>
      <c r="H1797" s="21" t="str">
        <f t="shared" si="285"/>
        <v/>
      </c>
      <c r="I1797" s="25" t="str">
        <f t="shared" si="286"/>
        <v/>
      </c>
      <c r="J1797" s="25" t="str">
        <f t="shared" si="287"/>
        <v/>
      </c>
      <c r="K1797" s="21" t="str">
        <f t="shared" si="288"/>
        <v/>
      </c>
      <c r="L1797" s="36" t="str">
        <f t="shared" si="289"/>
        <v/>
      </c>
    </row>
    <row r="1798" spans="1:12" x14ac:dyDescent="0.3">
      <c r="A1798" s="21" t="str">
        <f t="shared" si="280"/>
        <v/>
      </c>
      <c r="B1798" s="21" t="str">
        <f t="shared" si="281"/>
        <v/>
      </c>
      <c r="C1798" s="35" t="str">
        <f t="shared" si="282"/>
        <v/>
      </c>
      <c r="D1798" s="21" t="str">
        <f>IF($A1798="","",IF(COUNTIF(KEVList,$A1798)&gt;0,"Y",IF(ISNUMBER(MATCH(UPPER(IFERROR(INDEX(ImpData,ROW()-1,MATCH(Map_KEV,ImpHdr,0))&amp;"","")),{"Y","YES","TRUE","1"},0)),"Y","N")))</f>
        <v/>
      </c>
      <c r="E1798" s="21" t="str">
        <f>IF($A1798="","",IF(ISNUMBER(MATCH(UPPER(IFERROR(INDEX(ImpData,ROW()-1,MATCH(Map_Expl,ImpHdr,0))&amp;"","")),{"Y","YES","TRUE","1"},0)),"Y","N"))</f>
        <v/>
      </c>
      <c r="F1798" s="21" t="str">
        <f t="shared" si="283"/>
        <v/>
      </c>
      <c r="G1798" s="21" t="str">
        <f t="shared" si="284"/>
        <v/>
      </c>
      <c r="H1798" s="21" t="str">
        <f t="shared" si="285"/>
        <v/>
      </c>
      <c r="I1798" s="25" t="str">
        <f t="shared" si="286"/>
        <v/>
      </c>
      <c r="J1798" s="25" t="str">
        <f t="shared" si="287"/>
        <v/>
      </c>
      <c r="K1798" s="21" t="str">
        <f t="shared" si="288"/>
        <v/>
      </c>
      <c r="L1798" s="36" t="str">
        <f t="shared" si="289"/>
        <v/>
      </c>
    </row>
    <row r="1799" spans="1:12" x14ac:dyDescent="0.3">
      <c r="A1799" s="21" t="str">
        <f t="shared" si="280"/>
        <v/>
      </c>
      <c r="B1799" s="21" t="str">
        <f t="shared" si="281"/>
        <v/>
      </c>
      <c r="C1799" s="35" t="str">
        <f t="shared" si="282"/>
        <v/>
      </c>
      <c r="D1799" s="21" t="str">
        <f>IF($A1799="","",IF(COUNTIF(KEVList,$A1799)&gt;0,"Y",IF(ISNUMBER(MATCH(UPPER(IFERROR(INDEX(ImpData,ROW()-1,MATCH(Map_KEV,ImpHdr,0))&amp;"","")),{"Y","YES","TRUE","1"},0)),"Y","N")))</f>
        <v/>
      </c>
      <c r="E1799" s="21" t="str">
        <f>IF($A1799="","",IF(ISNUMBER(MATCH(UPPER(IFERROR(INDEX(ImpData,ROW()-1,MATCH(Map_Expl,ImpHdr,0))&amp;"","")),{"Y","YES","TRUE","1"},0)),"Y","N"))</f>
        <v/>
      </c>
      <c r="F1799" s="21" t="str">
        <f t="shared" si="283"/>
        <v/>
      </c>
      <c r="G1799" s="21" t="str">
        <f t="shared" si="284"/>
        <v/>
      </c>
      <c r="H1799" s="21" t="str">
        <f t="shared" si="285"/>
        <v/>
      </c>
      <c r="I1799" s="25" t="str">
        <f t="shared" si="286"/>
        <v/>
      </c>
      <c r="J1799" s="25" t="str">
        <f t="shared" si="287"/>
        <v/>
      </c>
      <c r="K1799" s="21" t="str">
        <f t="shared" si="288"/>
        <v/>
      </c>
      <c r="L1799" s="36" t="str">
        <f t="shared" si="289"/>
        <v/>
      </c>
    </row>
    <row r="1800" spans="1:12" x14ac:dyDescent="0.3">
      <c r="A1800" s="21" t="str">
        <f t="shared" si="280"/>
        <v/>
      </c>
      <c r="B1800" s="21" t="str">
        <f t="shared" si="281"/>
        <v/>
      </c>
      <c r="C1800" s="35" t="str">
        <f t="shared" si="282"/>
        <v/>
      </c>
      <c r="D1800" s="21" t="str">
        <f>IF($A1800="","",IF(COUNTIF(KEVList,$A1800)&gt;0,"Y",IF(ISNUMBER(MATCH(UPPER(IFERROR(INDEX(ImpData,ROW()-1,MATCH(Map_KEV,ImpHdr,0))&amp;"","")),{"Y","YES","TRUE","1"},0)),"Y","N")))</f>
        <v/>
      </c>
      <c r="E1800" s="21" t="str">
        <f>IF($A1800="","",IF(ISNUMBER(MATCH(UPPER(IFERROR(INDEX(ImpData,ROW()-1,MATCH(Map_Expl,ImpHdr,0))&amp;"","")),{"Y","YES","TRUE","1"},0)),"Y","N"))</f>
        <v/>
      </c>
      <c r="F1800" s="21" t="str">
        <f t="shared" si="283"/>
        <v/>
      </c>
      <c r="G1800" s="21" t="str">
        <f t="shared" si="284"/>
        <v/>
      </c>
      <c r="H1800" s="21" t="str">
        <f t="shared" si="285"/>
        <v/>
      </c>
      <c r="I1800" s="25" t="str">
        <f t="shared" si="286"/>
        <v/>
      </c>
      <c r="J1800" s="25" t="str">
        <f t="shared" si="287"/>
        <v/>
      </c>
      <c r="K1800" s="21" t="str">
        <f t="shared" si="288"/>
        <v/>
      </c>
      <c r="L1800" s="36" t="str">
        <f t="shared" si="289"/>
        <v/>
      </c>
    </row>
    <row r="1801" spans="1:12" x14ac:dyDescent="0.3">
      <c r="A1801" s="21" t="str">
        <f t="shared" si="280"/>
        <v/>
      </c>
      <c r="B1801" s="21" t="str">
        <f t="shared" si="281"/>
        <v/>
      </c>
      <c r="C1801" s="35" t="str">
        <f t="shared" si="282"/>
        <v/>
      </c>
      <c r="D1801" s="21" t="str">
        <f>IF($A1801="","",IF(COUNTIF(KEVList,$A1801)&gt;0,"Y",IF(ISNUMBER(MATCH(UPPER(IFERROR(INDEX(ImpData,ROW()-1,MATCH(Map_KEV,ImpHdr,0))&amp;"","")),{"Y","YES","TRUE","1"},0)),"Y","N")))</f>
        <v/>
      </c>
      <c r="E1801" s="21" t="str">
        <f>IF($A1801="","",IF(ISNUMBER(MATCH(UPPER(IFERROR(INDEX(ImpData,ROW()-1,MATCH(Map_Expl,ImpHdr,0))&amp;"","")),{"Y","YES","TRUE","1"},0)),"Y","N"))</f>
        <v/>
      </c>
      <c r="F1801" s="21" t="str">
        <f t="shared" si="283"/>
        <v/>
      </c>
      <c r="G1801" s="21" t="str">
        <f t="shared" si="284"/>
        <v/>
      </c>
      <c r="H1801" s="21" t="str">
        <f t="shared" si="285"/>
        <v/>
      </c>
      <c r="I1801" s="25" t="str">
        <f t="shared" si="286"/>
        <v/>
      </c>
      <c r="J1801" s="25" t="str">
        <f t="shared" si="287"/>
        <v/>
      </c>
      <c r="K1801" s="21" t="str">
        <f t="shared" si="288"/>
        <v/>
      </c>
      <c r="L1801" s="36" t="str">
        <f t="shared" si="289"/>
        <v/>
      </c>
    </row>
    <row r="1802" spans="1:12" x14ac:dyDescent="0.3">
      <c r="A1802" s="21" t="str">
        <f t="shared" si="280"/>
        <v/>
      </c>
      <c r="B1802" s="21" t="str">
        <f t="shared" si="281"/>
        <v/>
      </c>
      <c r="C1802" s="35" t="str">
        <f t="shared" si="282"/>
        <v/>
      </c>
      <c r="D1802" s="21" t="str">
        <f>IF($A1802="","",IF(COUNTIF(KEVList,$A1802)&gt;0,"Y",IF(ISNUMBER(MATCH(UPPER(IFERROR(INDEX(ImpData,ROW()-1,MATCH(Map_KEV,ImpHdr,0))&amp;"","")),{"Y","YES","TRUE","1"},0)),"Y","N")))</f>
        <v/>
      </c>
      <c r="E1802" s="21" t="str">
        <f>IF($A1802="","",IF(ISNUMBER(MATCH(UPPER(IFERROR(INDEX(ImpData,ROW()-1,MATCH(Map_Expl,ImpHdr,0))&amp;"","")),{"Y","YES","TRUE","1"},0)),"Y","N"))</f>
        <v/>
      </c>
      <c r="F1802" s="21" t="str">
        <f t="shared" si="283"/>
        <v/>
      </c>
      <c r="G1802" s="21" t="str">
        <f t="shared" si="284"/>
        <v/>
      </c>
      <c r="H1802" s="21" t="str">
        <f t="shared" si="285"/>
        <v/>
      </c>
      <c r="I1802" s="25" t="str">
        <f t="shared" si="286"/>
        <v/>
      </c>
      <c r="J1802" s="25" t="str">
        <f t="shared" si="287"/>
        <v/>
      </c>
      <c r="K1802" s="21" t="str">
        <f t="shared" si="288"/>
        <v/>
      </c>
      <c r="L1802" s="36" t="str">
        <f t="shared" si="289"/>
        <v/>
      </c>
    </row>
    <row r="1803" spans="1:12" x14ac:dyDescent="0.3">
      <c r="A1803" s="21" t="str">
        <f t="shared" si="280"/>
        <v/>
      </c>
      <c r="B1803" s="21" t="str">
        <f t="shared" si="281"/>
        <v/>
      </c>
      <c r="C1803" s="35" t="str">
        <f t="shared" si="282"/>
        <v/>
      </c>
      <c r="D1803" s="21" t="str">
        <f>IF($A1803="","",IF(COUNTIF(KEVList,$A1803)&gt;0,"Y",IF(ISNUMBER(MATCH(UPPER(IFERROR(INDEX(ImpData,ROW()-1,MATCH(Map_KEV,ImpHdr,0))&amp;"","")),{"Y","YES","TRUE","1"},0)),"Y","N")))</f>
        <v/>
      </c>
      <c r="E1803" s="21" t="str">
        <f>IF($A1803="","",IF(ISNUMBER(MATCH(UPPER(IFERROR(INDEX(ImpData,ROW()-1,MATCH(Map_Expl,ImpHdr,0))&amp;"","")),{"Y","YES","TRUE","1"},0)),"Y","N"))</f>
        <v/>
      </c>
      <c r="F1803" s="21" t="str">
        <f t="shared" si="283"/>
        <v/>
      </c>
      <c r="G1803" s="21" t="str">
        <f t="shared" si="284"/>
        <v/>
      </c>
      <c r="H1803" s="21" t="str">
        <f t="shared" si="285"/>
        <v/>
      </c>
      <c r="I1803" s="25" t="str">
        <f t="shared" si="286"/>
        <v/>
      </c>
      <c r="J1803" s="25" t="str">
        <f t="shared" si="287"/>
        <v/>
      </c>
      <c r="K1803" s="21" t="str">
        <f t="shared" si="288"/>
        <v/>
      </c>
      <c r="L1803" s="36" t="str">
        <f t="shared" si="289"/>
        <v/>
      </c>
    </row>
    <row r="1804" spans="1:12" x14ac:dyDescent="0.3">
      <c r="A1804" s="21" t="str">
        <f t="shared" si="280"/>
        <v/>
      </c>
      <c r="B1804" s="21" t="str">
        <f t="shared" si="281"/>
        <v/>
      </c>
      <c r="C1804" s="35" t="str">
        <f t="shared" si="282"/>
        <v/>
      </c>
      <c r="D1804" s="21" t="str">
        <f>IF($A1804="","",IF(COUNTIF(KEVList,$A1804)&gt;0,"Y",IF(ISNUMBER(MATCH(UPPER(IFERROR(INDEX(ImpData,ROW()-1,MATCH(Map_KEV,ImpHdr,0))&amp;"","")),{"Y","YES","TRUE","1"},0)),"Y","N")))</f>
        <v/>
      </c>
      <c r="E1804" s="21" t="str">
        <f>IF($A1804="","",IF(ISNUMBER(MATCH(UPPER(IFERROR(INDEX(ImpData,ROW()-1,MATCH(Map_Expl,ImpHdr,0))&amp;"","")),{"Y","YES","TRUE","1"},0)),"Y","N"))</f>
        <v/>
      </c>
      <c r="F1804" s="21" t="str">
        <f t="shared" si="283"/>
        <v/>
      </c>
      <c r="G1804" s="21" t="str">
        <f t="shared" si="284"/>
        <v/>
      </c>
      <c r="H1804" s="21" t="str">
        <f t="shared" si="285"/>
        <v/>
      </c>
      <c r="I1804" s="25" t="str">
        <f t="shared" si="286"/>
        <v/>
      </c>
      <c r="J1804" s="25" t="str">
        <f t="shared" si="287"/>
        <v/>
      </c>
      <c r="K1804" s="21" t="str">
        <f t="shared" si="288"/>
        <v/>
      </c>
      <c r="L1804" s="36" t="str">
        <f t="shared" si="289"/>
        <v/>
      </c>
    </row>
    <row r="1805" spans="1:12" x14ac:dyDescent="0.3">
      <c r="A1805" s="21" t="str">
        <f t="shared" si="280"/>
        <v/>
      </c>
      <c r="B1805" s="21" t="str">
        <f t="shared" si="281"/>
        <v/>
      </c>
      <c r="C1805" s="35" t="str">
        <f t="shared" si="282"/>
        <v/>
      </c>
      <c r="D1805" s="21" t="str">
        <f>IF($A1805="","",IF(COUNTIF(KEVList,$A1805)&gt;0,"Y",IF(ISNUMBER(MATCH(UPPER(IFERROR(INDEX(ImpData,ROW()-1,MATCH(Map_KEV,ImpHdr,0))&amp;"","")),{"Y","YES","TRUE","1"},0)),"Y","N")))</f>
        <v/>
      </c>
      <c r="E1805" s="21" t="str">
        <f>IF($A1805="","",IF(ISNUMBER(MATCH(UPPER(IFERROR(INDEX(ImpData,ROW()-1,MATCH(Map_Expl,ImpHdr,0))&amp;"","")),{"Y","YES","TRUE","1"},0)),"Y","N"))</f>
        <v/>
      </c>
      <c r="F1805" s="21" t="str">
        <f t="shared" si="283"/>
        <v/>
      </c>
      <c r="G1805" s="21" t="str">
        <f t="shared" si="284"/>
        <v/>
      </c>
      <c r="H1805" s="21" t="str">
        <f t="shared" si="285"/>
        <v/>
      </c>
      <c r="I1805" s="25" t="str">
        <f t="shared" si="286"/>
        <v/>
      </c>
      <c r="J1805" s="25" t="str">
        <f t="shared" si="287"/>
        <v/>
      </c>
      <c r="K1805" s="21" t="str">
        <f t="shared" si="288"/>
        <v/>
      </c>
      <c r="L1805" s="36" t="str">
        <f t="shared" si="289"/>
        <v/>
      </c>
    </row>
    <row r="1806" spans="1:12" x14ac:dyDescent="0.3">
      <c r="A1806" s="21" t="str">
        <f t="shared" si="280"/>
        <v/>
      </c>
      <c r="B1806" s="21" t="str">
        <f t="shared" si="281"/>
        <v/>
      </c>
      <c r="C1806" s="35" t="str">
        <f t="shared" si="282"/>
        <v/>
      </c>
      <c r="D1806" s="21" t="str">
        <f>IF($A1806="","",IF(COUNTIF(KEVList,$A1806)&gt;0,"Y",IF(ISNUMBER(MATCH(UPPER(IFERROR(INDEX(ImpData,ROW()-1,MATCH(Map_KEV,ImpHdr,0))&amp;"","")),{"Y","YES","TRUE","1"},0)),"Y","N")))</f>
        <v/>
      </c>
      <c r="E1806" s="21" t="str">
        <f>IF($A1806="","",IF(ISNUMBER(MATCH(UPPER(IFERROR(INDEX(ImpData,ROW()-1,MATCH(Map_Expl,ImpHdr,0))&amp;"","")),{"Y","YES","TRUE","1"},0)),"Y","N"))</f>
        <v/>
      </c>
      <c r="F1806" s="21" t="str">
        <f t="shared" si="283"/>
        <v/>
      </c>
      <c r="G1806" s="21" t="str">
        <f t="shared" si="284"/>
        <v/>
      </c>
      <c r="H1806" s="21" t="str">
        <f t="shared" si="285"/>
        <v/>
      </c>
      <c r="I1806" s="25" t="str">
        <f t="shared" si="286"/>
        <v/>
      </c>
      <c r="J1806" s="25" t="str">
        <f t="shared" si="287"/>
        <v/>
      </c>
      <c r="K1806" s="21" t="str">
        <f t="shared" si="288"/>
        <v/>
      </c>
      <c r="L1806" s="36" t="str">
        <f t="shared" si="289"/>
        <v/>
      </c>
    </row>
    <row r="1807" spans="1:12" x14ac:dyDescent="0.3">
      <c r="A1807" s="21" t="str">
        <f t="shared" si="280"/>
        <v/>
      </c>
      <c r="B1807" s="21" t="str">
        <f t="shared" si="281"/>
        <v/>
      </c>
      <c r="C1807" s="35" t="str">
        <f t="shared" si="282"/>
        <v/>
      </c>
      <c r="D1807" s="21" t="str">
        <f>IF($A1807="","",IF(COUNTIF(KEVList,$A1807)&gt;0,"Y",IF(ISNUMBER(MATCH(UPPER(IFERROR(INDEX(ImpData,ROW()-1,MATCH(Map_KEV,ImpHdr,0))&amp;"","")),{"Y","YES","TRUE","1"},0)),"Y","N")))</f>
        <v/>
      </c>
      <c r="E1807" s="21" t="str">
        <f>IF($A1807="","",IF(ISNUMBER(MATCH(UPPER(IFERROR(INDEX(ImpData,ROW()-1,MATCH(Map_Expl,ImpHdr,0))&amp;"","")),{"Y","YES","TRUE","1"},0)),"Y","N"))</f>
        <v/>
      </c>
      <c r="F1807" s="21" t="str">
        <f t="shared" si="283"/>
        <v/>
      </c>
      <c r="G1807" s="21" t="str">
        <f t="shared" si="284"/>
        <v/>
      </c>
      <c r="H1807" s="21" t="str">
        <f t="shared" si="285"/>
        <v/>
      </c>
      <c r="I1807" s="25" t="str">
        <f t="shared" si="286"/>
        <v/>
      </c>
      <c r="J1807" s="25" t="str">
        <f t="shared" si="287"/>
        <v/>
      </c>
      <c r="K1807" s="21" t="str">
        <f t="shared" si="288"/>
        <v/>
      </c>
      <c r="L1807" s="36" t="str">
        <f t="shared" si="289"/>
        <v/>
      </c>
    </row>
    <row r="1808" spans="1:12" x14ac:dyDescent="0.3">
      <c r="A1808" s="21" t="str">
        <f t="shared" si="280"/>
        <v/>
      </c>
      <c r="B1808" s="21" t="str">
        <f t="shared" si="281"/>
        <v/>
      </c>
      <c r="C1808" s="35" t="str">
        <f t="shared" si="282"/>
        <v/>
      </c>
      <c r="D1808" s="21" t="str">
        <f>IF($A1808="","",IF(COUNTIF(KEVList,$A1808)&gt;0,"Y",IF(ISNUMBER(MATCH(UPPER(IFERROR(INDEX(ImpData,ROW()-1,MATCH(Map_KEV,ImpHdr,0))&amp;"","")),{"Y","YES","TRUE","1"},0)),"Y","N")))</f>
        <v/>
      </c>
      <c r="E1808" s="21" t="str">
        <f>IF($A1808="","",IF(ISNUMBER(MATCH(UPPER(IFERROR(INDEX(ImpData,ROW()-1,MATCH(Map_Expl,ImpHdr,0))&amp;"","")),{"Y","YES","TRUE","1"},0)),"Y","N"))</f>
        <v/>
      </c>
      <c r="F1808" s="21" t="str">
        <f t="shared" si="283"/>
        <v/>
      </c>
      <c r="G1808" s="21" t="str">
        <f t="shared" si="284"/>
        <v/>
      </c>
      <c r="H1808" s="21" t="str">
        <f t="shared" si="285"/>
        <v/>
      </c>
      <c r="I1808" s="25" t="str">
        <f t="shared" si="286"/>
        <v/>
      </c>
      <c r="J1808" s="25" t="str">
        <f t="shared" si="287"/>
        <v/>
      </c>
      <c r="K1808" s="21" t="str">
        <f t="shared" si="288"/>
        <v/>
      </c>
      <c r="L1808" s="36" t="str">
        <f t="shared" si="289"/>
        <v/>
      </c>
    </row>
    <row r="1809" spans="1:12" x14ac:dyDescent="0.3">
      <c r="A1809" s="21" t="str">
        <f t="shared" si="280"/>
        <v/>
      </c>
      <c r="B1809" s="21" t="str">
        <f t="shared" si="281"/>
        <v/>
      </c>
      <c r="C1809" s="35" t="str">
        <f t="shared" si="282"/>
        <v/>
      </c>
      <c r="D1809" s="21" t="str">
        <f>IF($A1809="","",IF(COUNTIF(KEVList,$A1809)&gt;0,"Y",IF(ISNUMBER(MATCH(UPPER(IFERROR(INDEX(ImpData,ROW()-1,MATCH(Map_KEV,ImpHdr,0))&amp;"","")),{"Y","YES","TRUE","1"},0)),"Y","N")))</f>
        <v/>
      </c>
      <c r="E1809" s="21" t="str">
        <f>IF($A1809="","",IF(ISNUMBER(MATCH(UPPER(IFERROR(INDEX(ImpData,ROW()-1,MATCH(Map_Expl,ImpHdr,0))&amp;"","")),{"Y","YES","TRUE","1"},0)),"Y","N"))</f>
        <v/>
      </c>
      <c r="F1809" s="21" t="str">
        <f t="shared" si="283"/>
        <v/>
      </c>
      <c r="G1809" s="21" t="str">
        <f t="shared" si="284"/>
        <v/>
      </c>
      <c r="H1809" s="21" t="str">
        <f t="shared" si="285"/>
        <v/>
      </c>
      <c r="I1809" s="25" t="str">
        <f t="shared" si="286"/>
        <v/>
      </c>
      <c r="J1809" s="25" t="str">
        <f t="shared" si="287"/>
        <v/>
      </c>
      <c r="K1809" s="21" t="str">
        <f t="shared" si="288"/>
        <v/>
      </c>
      <c r="L1809" s="36" t="str">
        <f t="shared" si="289"/>
        <v/>
      </c>
    </row>
    <row r="1810" spans="1:12" x14ac:dyDescent="0.3">
      <c r="A1810" s="21" t="str">
        <f t="shared" si="280"/>
        <v/>
      </c>
      <c r="B1810" s="21" t="str">
        <f t="shared" si="281"/>
        <v/>
      </c>
      <c r="C1810" s="35" t="str">
        <f t="shared" si="282"/>
        <v/>
      </c>
      <c r="D1810" s="21" t="str">
        <f>IF($A1810="","",IF(COUNTIF(KEVList,$A1810)&gt;0,"Y",IF(ISNUMBER(MATCH(UPPER(IFERROR(INDEX(ImpData,ROW()-1,MATCH(Map_KEV,ImpHdr,0))&amp;"","")),{"Y","YES","TRUE","1"},0)),"Y","N")))</f>
        <v/>
      </c>
      <c r="E1810" s="21" t="str">
        <f>IF($A1810="","",IF(ISNUMBER(MATCH(UPPER(IFERROR(INDEX(ImpData,ROW()-1,MATCH(Map_Expl,ImpHdr,0))&amp;"","")),{"Y","YES","TRUE","1"},0)),"Y","N"))</f>
        <v/>
      </c>
      <c r="F1810" s="21" t="str">
        <f t="shared" si="283"/>
        <v/>
      </c>
      <c r="G1810" s="21" t="str">
        <f t="shared" si="284"/>
        <v/>
      </c>
      <c r="H1810" s="21" t="str">
        <f t="shared" si="285"/>
        <v/>
      </c>
      <c r="I1810" s="25" t="str">
        <f t="shared" si="286"/>
        <v/>
      </c>
      <c r="J1810" s="25" t="str">
        <f t="shared" si="287"/>
        <v/>
      </c>
      <c r="K1810" s="21" t="str">
        <f t="shared" si="288"/>
        <v/>
      </c>
      <c r="L1810" s="36" t="str">
        <f t="shared" si="289"/>
        <v/>
      </c>
    </row>
    <row r="1811" spans="1:12" x14ac:dyDescent="0.3">
      <c r="A1811" s="21" t="str">
        <f t="shared" si="280"/>
        <v/>
      </c>
      <c r="B1811" s="21" t="str">
        <f t="shared" si="281"/>
        <v/>
      </c>
      <c r="C1811" s="35" t="str">
        <f t="shared" si="282"/>
        <v/>
      </c>
      <c r="D1811" s="21" t="str">
        <f>IF($A1811="","",IF(COUNTIF(KEVList,$A1811)&gt;0,"Y",IF(ISNUMBER(MATCH(UPPER(IFERROR(INDEX(ImpData,ROW()-1,MATCH(Map_KEV,ImpHdr,0))&amp;"","")),{"Y","YES","TRUE","1"},0)),"Y","N")))</f>
        <v/>
      </c>
      <c r="E1811" s="21" t="str">
        <f>IF($A1811="","",IF(ISNUMBER(MATCH(UPPER(IFERROR(INDEX(ImpData,ROW()-1,MATCH(Map_Expl,ImpHdr,0))&amp;"","")),{"Y","YES","TRUE","1"},0)),"Y","N"))</f>
        <v/>
      </c>
      <c r="F1811" s="21" t="str">
        <f t="shared" si="283"/>
        <v/>
      </c>
      <c r="G1811" s="21" t="str">
        <f t="shared" si="284"/>
        <v/>
      </c>
      <c r="H1811" s="21" t="str">
        <f t="shared" si="285"/>
        <v/>
      </c>
      <c r="I1811" s="25" t="str">
        <f t="shared" si="286"/>
        <v/>
      </c>
      <c r="J1811" s="25" t="str">
        <f t="shared" si="287"/>
        <v/>
      </c>
      <c r="K1811" s="21" t="str">
        <f t="shared" si="288"/>
        <v/>
      </c>
      <c r="L1811" s="36" t="str">
        <f t="shared" si="289"/>
        <v/>
      </c>
    </row>
    <row r="1812" spans="1:12" x14ac:dyDescent="0.3">
      <c r="A1812" s="21" t="str">
        <f t="shared" si="280"/>
        <v/>
      </c>
      <c r="B1812" s="21" t="str">
        <f t="shared" si="281"/>
        <v/>
      </c>
      <c r="C1812" s="35" t="str">
        <f t="shared" si="282"/>
        <v/>
      </c>
      <c r="D1812" s="21" t="str">
        <f>IF($A1812="","",IF(COUNTIF(KEVList,$A1812)&gt;0,"Y",IF(ISNUMBER(MATCH(UPPER(IFERROR(INDEX(ImpData,ROW()-1,MATCH(Map_KEV,ImpHdr,0))&amp;"","")),{"Y","YES","TRUE","1"},0)),"Y","N")))</f>
        <v/>
      </c>
      <c r="E1812" s="21" t="str">
        <f>IF($A1812="","",IF(ISNUMBER(MATCH(UPPER(IFERROR(INDEX(ImpData,ROW()-1,MATCH(Map_Expl,ImpHdr,0))&amp;"","")),{"Y","YES","TRUE","1"},0)),"Y","N"))</f>
        <v/>
      </c>
      <c r="F1812" s="21" t="str">
        <f t="shared" si="283"/>
        <v/>
      </c>
      <c r="G1812" s="21" t="str">
        <f t="shared" si="284"/>
        <v/>
      </c>
      <c r="H1812" s="21" t="str">
        <f t="shared" si="285"/>
        <v/>
      </c>
      <c r="I1812" s="25" t="str">
        <f t="shared" si="286"/>
        <v/>
      </c>
      <c r="J1812" s="25" t="str">
        <f t="shared" si="287"/>
        <v/>
      </c>
      <c r="K1812" s="21" t="str">
        <f t="shared" si="288"/>
        <v/>
      </c>
      <c r="L1812" s="36" t="str">
        <f t="shared" si="289"/>
        <v/>
      </c>
    </row>
    <row r="1813" spans="1:12" x14ac:dyDescent="0.3">
      <c r="A1813" s="21" t="str">
        <f t="shared" si="280"/>
        <v/>
      </c>
      <c r="B1813" s="21" t="str">
        <f t="shared" si="281"/>
        <v/>
      </c>
      <c r="C1813" s="35" t="str">
        <f t="shared" si="282"/>
        <v/>
      </c>
      <c r="D1813" s="21" t="str">
        <f>IF($A1813="","",IF(COUNTIF(KEVList,$A1813)&gt;0,"Y",IF(ISNUMBER(MATCH(UPPER(IFERROR(INDEX(ImpData,ROW()-1,MATCH(Map_KEV,ImpHdr,0))&amp;"","")),{"Y","YES","TRUE","1"},0)),"Y","N")))</f>
        <v/>
      </c>
      <c r="E1813" s="21" t="str">
        <f>IF($A1813="","",IF(ISNUMBER(MATCH(UPPER(IFERROR(INDEX(ImpData,ROW()-1,MATCH(Map_Expl,ImpHdr,0))&amp;"","")),{"Y","YES","TRUE","1"},0)),"Y","N"))</f>
        <v/>
      </c>
      <c r="F1813" s="21" t="str">
        <f t="shared" si="283"/>
        <v/>
      </c>
      <c r="G1813" s="21" t="str">
        <f t="shared" si="284"/>
        <v/>
      </c>
      <c r="H1813" s="21" t="str">
        <f t="shared" si="285"/>
        <v/>
      </c>
      <c r="I1813" s="25" t="str">
        <f t="shared" si="286"/>
        <v/>
      </c>
      <c r="J1813" s="25" t="str">
        <f t="shared" si="287"/>
        <v/>
      </c>
      <c r="K1813" s="21" t="str">
        <f t="shared" si="288"/>
        <v/>
      </c>
      <c r="L1813" s="36" t="str">
        <f t="shared" si="289"/>
        <v/>
      </c>
    </row>
    <row r="1814" spans="1:12" x14ac:dyDescent="0.3">
      <c r="A1814" s="21" t="str">
        <f t="shared" si="280"/>
        <v/>
      </c>
      <c r="B1814" s="21" t="str">
        <f t="shared" si="281"/>
        <v/>
      </c>
      <c r="C1814" s="35" t="str">
        <f t="shared" si="282"/>
        <v/>
      </c>
      <c r="D1814" s="21" t="str">
        <f>IF($A1814="","",IF(COUNTIF(KEVList,$A1814)&gt;0,"Y",IF(ISNUMBER(MATCH(UPPER(IFERROR(INDEX(ImpData,ROW()-1,MATCH(Map_KEV,ImpHdr,0))&amp;"","")),{"Y","YES","TRUE","1"},0)),"Y","N")))</f>
        <v/>
      </c>
      <c r="E1814" s="21" t="str">
        <f>IF($A1814="","",IF(ISNUMBER(MATCH(UPPER(IFERROR(INDEX(ImpData,ROW()-1,MATCH(Map_Expl,ImpHdr,0))&amp;"","")),{"Y","YES","TRUE","1"},0)),"Y","N"))</f>
        <v/>
      </c>
      <c r="F1814" s="21" t="str">
        <f t="shared" si="283"/>
        <v/>
      </c>
      <c r="G1814" s="21" t="str">
        <f t="shared" si="284"/>
        <v/>
      </c>
      <c r="H1814" s="21" t="str">
        <f t="shared" si="285"/>
        <v/>
      </c>
      <c r="I1814" s="25" t="str">
        <f t="shared" si="286"/>
        <v/>
      </c>
      <c r="J1814" s="25" t="str">
        <f t="shared" si="287"/>
        <v/>
      </c>
      <c r="K1814" s="21" t="str">
        <f t="shared" si="288"/>
        <v/>
      </c>
      <c r="L1814" s="36" t="str">
        <f t="shared" si="289"/>
        <v/>
      </c>
    </row>
    <row r="1815" spans="1:12" x14ac:dyDescent="0.3">
      <c r="A1815" s="21" t="str">
        <f t="shared" si="280"/>
        <v/>
      </c>
      <c r="B1815" s="21" t="str">
        <f t="shared" si="281"/>
        <v/>
      </c>
      <c r="C1815" s="35" t="str">
        <f t="shared" si="282"/>
        <v/>
      </c>
      <c r="D1815" s="21" t="str">
        <f>IF($A1815="","",IF(COUNTIF(KEVList,$A1815)&gt;0,"Y",IF(ISNUMBER(MATCH(UPPER(IFERROR(INDEX(ImpData,ROW()-1,MATCH(Map_KEV,ImpHdr,0))&amp;"","")),{"Y","YES","TRUE","1"},0)),"Y","N")))</f>
        <v/>
      </c>
      <c r="E1815" s="21" t="str">
        <f>IF($A1815="","",IF(ISNUMBER(MATCH(UPPER(IFERROR(INDEX(ImpData,ROW()-1,MATCH(Map_Expl,ImpHdr,0))&amp;"","")),{"Y","YES","TRUE","1"},0)),"Y","N"))</f>
        <v/>
      </c>
      <c r="F1815" s="21" t="str">
        <f t="shared" si="283"/>
        <v/>
      </c>
      <c r="G1815" s="21" t="str">
        <f t="shared" si="284"/>
        <v/>
      </c>
      <c r="H1815" s="21" t="str">
        <f t="shared" si="285"/>
        <v/>
      </c>
      <c r="I1815" s="25" t="str">
        <f t="shared" si="286"/>
        <v/>
      </c>
      <c r="J1815" s="25" t="str">
        <f t="shared" si="287"/>
        <v/>
      </c>
      <c r="K1815" s="21" t="str">
        <f t="shared" si="288"/>
        <v/>
      </c>
      <c r="L1815" s="36" t="str">
        <f t="shared" si="289"/>
        <v/>
      </c>
    </row>
    <row r="1816" spans="1:12" x14ac:dyDescent="0.3">
      <c r="A1816" s="21" t="str">
        <f t="shared" si="280"/>
        <v/>
      </c>
      <c r="B1816" s="21" t="str">
        <f t="shared" si="281"/>
        <v/>
      </c>
      <c r="C1816" s="35" t="str">
        <f t="shared" si="282"/>
        <v/>
      </c>
      <c r="D1816" s="21" t="str">
        <f>IF($A1816="","",IF(COUNTIF(KEVList,$A1816)&gt;0,"Y",IF(ISNUMBER(MATCH(UPPER(IFERROR(INDEX(ImpData,ROW()-1,MATCH(Map_KEV,ImpHdr,0))&amp;"","")),{"Y","YES","TRUE","1"},0)),"Y","N")))</f>
        <v/>
      </c>
      <c r="E1816" s="21" t="str">
        <f>IF($A1816="","",IF(ISNUMBER(MATCH(UPPER(IFERROR(INDEX(ImpData,ROW()-1,MATCH(Map_Expl,ImpHdr,0))&amp;"","")),{"Y","YES","TRUE","1"},0)),"Y","N"))</f>
        <v/>
      </c>
      <c r="F1816" s="21" t="str">
        <f t="shared" si="283"/>
        <v/>
      </c>
      <c r="G1816" s="21" t="str">
        <f t="shared" si="284"/>
        <v/>
      </c>
      <c r="H1816" s="21" t="str">
        <f t="shared" si="285"/>
        <v/>
      </c>
      <c r="I1816" s="25" t="str">
        <f t="shared" si="286"/>
        <v/>
      </c>
      <c r="J1816" s="25" t="str">
        <f t="shared" si="287"/>
        <v/>
      </c>
      <c r="K1816" s="21" t="str">
        <f t="shared" si="288"/>
        <v/>
      </c>
      <c r="L1816" s="36" t="str">
        <f t="shared" si="289"/>
        <v/>
      </c>
    </row>
    <row r="1817" spans="1:12" x14ac:dyDescent="0.3">
      <c r="A1817" s="21" t="str">
        <f t="shared" si="280"/>
        <v/>
      </c>
      <c r="B1817" s="21" t="str">
        <f t="shared" si="281"/>
        <v/>
      </c>
      <c r="C1817" s="35" t="str">
        <f t="shared" si="282"/>
        <v/>
      </c>
      <c r="D1817" s="21" t="str">
        <f>IF($A1817="","",IF(COUNTIF(KEVList,$A1817)&gt;0,"Y",IF(ISNUMBER(MATCH(UPPER(IFERROR(INDEX(ImpData,ROW()-1,MATCH(Map_KEV,ImpHdr,0))&amp;"","")),{"Y","YES","TRUE","1"},0)),"Y","N")))</f>
        <v/>
      </c>
      <c r="E1817" s="21" t="str">
        <f>IF($A1817="","",IF(ISNUMBER(MATCH(UPPER(IFERROR(INDEX(ImpData,ROW()-1,MATCH(Map_Expl,ImpHdr,0))&amp;"","")),{"Y","YES","TRUE","1"},0)),"Y","N"))</f>
        <v/>
      </c>
      <c r="F1817" s="21" t="str">
        <f t="shared" si="283"/>
        <v/>
      </c>
      <c r="G1817" s="21" t="str">
        <f t="shared" si="284"/>
        <v/>
      </c>
      <c r="H1817" s="21" t="str">
        <f t="shared" si="285"/>
        <v/>
      </c>
      <c r="I1817" s="25" t="str">
        <f t="shared" si="286"/>
        <v/>
      </c>
      <c r="J1817" s="25" t="str">
        <f t="shared" si="287"/>
        <v/>
      </c>
      <c r="K1817" s="21" t="str">
        <f t="shared" si="288"/>
        <v/>
      </c>
      <c r="L1817" s="36" t="str">
        <f t="shared" si="289"/>
        <v/>
      </c>
    </row>
    <row r="1818" spans="1:12" x14ac:dyDescent="0.3">
      <c r="A1818" s="21" t="str">
        <f t="shared" si="280"/>
        <v/>
      </c>
      <c r="B1818" s="21" t="str">
        <f t="shared" si="281"/>
        <v/>
      </c>
      <c r="C1818" s="35" t="str">
        <f t="shared" si="282"/>
        <v/>
      </c>
      <c r="D1818" s="21" t="str">
        <f>IF($A1818="","",IF(COUNTIF(KEVList,$A1818)&gt;0,"Y",IF(ISNUMBER(MATCH(UPPER(IFERROR(INDEX(ImpData,ROW()-1,MATCH(Map_KEV,ImpHdr,0))&amp;"","")),{"Y","YES","TRUE","1"},0)),"Y","N")))</f>
        <v/>
      </c>
      <c r="E1818" s="21" t="str">
        <f>IF($A1818="","",IF(ISNUMBER(MATCH(UPPER(IFERROR(INDEX(ImpData,ROW()-1,MATCH(Map_Expl,ImpHdr,0))&amp;"","")),{"Y","YES","TRUE","1"},0)),"Y","N"))</f>
        <v/>
      </c>
      <c r="F1818" s="21" t="str">
        <f t="shared" si="283"/>
        <v/>
      </c>
      <c r="G1818" s="21" t="str">
        <f t="shared" si="284"/>
        <v/>
      </c>
      <c r="H1818" s="21" t="str">
        <f t="shared" si="285"/>
        <v/>
      </c>
      <c r="I1818" s="25" t="str">
        <f t="shared" si="286"/>
        <v/>
      </c>
      <c r="J1818" s="25" t="str">
        <f t="shared" si="287"/>
        <v/>
      </c>
      <c r="K1818" s="21" t="str">
        <f t="shared" si="288"/>
        <v/>
      </c>
      <c r="L1818" s="36" t="str">
        <f t="shared" si="289"/>
        <v/>
      </c>
    </row>
    <row r="1819" spans="1:12" x14ac:dyDescent="0.3">
      <c r="A1819" s="21" t="str">
        <f t="shared" si="280"/>
        <v/>
      </c>
      <c r="B1819" s="21" t="str">
        <f t="shared" si="281"/>
        <v/>
      </c>
      <c r="C1819" s="35" t="str">
        <f t="shared" si="282"/>
        <v/>
      </c>
      <c r="D1819" s="21" t="str">
        <f>IF($A1819="","",IF(COUNTIF(KEVList,$A1819)&gt;0,"Y",IF(ISNUMBER(MATCH(UPPER(IFERROR(INDEX(ImpData,ROW()-1,MATCH(Map_KEV,ImpHdr,0))&amp;"","")),{"Y","YES","TRUE","1"},0)),"Y","N")))</f>
        <v/>
      </c>
      <c r="E1819" s="21" t="str">
        <f>IF($A1819="","",IF(ISNUMBER(MATCH(UPPER(IFERROR(INDEX(ImpData,ROW()-1,MATCH(Map_Expl,ImpHdr,0))&amp;"","")),{"Y","YES","TRUE","1"},0)),"Y","N"))</f>
        <v/>
      </c>
      <c r="F1819" s="21" t="str">
        <f t="shared" si="283"/>
        <v/>
      </c>
      <c r="G1819" s="21" t="str">
        <f t="shared" si="284"/>
        <v/>
      </c>
      <c r="H1819" s="21" t="str">
        <f t="shared" si="285"/>
        <v/>
      </c>
      <c r="I1819" s="25" t="str">
        <f t="shared" si="286"/>
        <v/>
      </c>
      <c r="J1819" s="25" t="str">
        <f t="shared" si="287"/>
        <v/>
      </c>
      <c r="K1819" s="21" t="str">
        <f t="shared" si="288"/>
        <v/>
      </c>
      <c r="L1819" s="36" t="str">
        <f t="shared" si="289"/>
        <v/>
      </c>
    </row>
    <row r="1820" spans="1:12" x14ac:dyDescent="0.3">
      <c r="A1820" s="21" t="str">
        <f t="shared" si="280"/>
        <v/>
      </c>
      <c r="B1820" s="21" t="str">
        <f t="shared" si="281"/>
        <v/>
      </c>
      <c r="C1820" s="35" t="str">
        <f t="shared" si="282"/>
        <v/>
      </c>
      <c r="D1820" s="21" t="str">
        <f>IF($A1820="","",IF(COUNTIF(KEVList,$A1820)&gt;0,"Y",IF(ISNUMBER(MATCH(UPPER(IFERROR(INDEX(ImpData,ROW()-1,MATCH(Map_KEV,ImpHdr,0))&amp;"","")),{"Y","YES","TRUE","1"},0)),"Y","N")))</f>
        <v/>
      </c>
      <c r="E1820" s="21" t="str">
        <f>IF($A1820="","",IF(ISNUMBER(MATCH(UPPER(IFERROR(INDEX(ImpData,ROW()-1,MATCH(Map_Expl,ImpHdr,0))&amp;"","")),{"Y","YES","TRUE","1"},0)),"Y","N"))</f>
        <v/>
      </c>
      <c r="F1820" s="21" t="str">
        <f t="shared" si="283"/>
        <v/>
      </c>
      <c r="G1820" s="21" t="str">
        <f t="shared" si="284"/>
        <v/>
      </c>
      <c r="H1820" s="21" t="str">
        <f t="shared" si="285"/>
        <v/>
      </c>
      <c r="I1820" s="25" t="str">
        <f t="shared" si="286"/>
        <v/>
      </c>
      <c r="J1820" s="25" t="str">
        <f t="shared" si="287"/>
        <v/>
      </c>
      <c r="K1820" s="21" t="str">
        <f t="shared" si="288"/>
        <v/>
      </c>
      <c r="L1820" s="36" t="str">
        <f t="shared" si="289"/>
        <v/>
      </c>
    </row>
    <row r="1821" spans="1:12" x14ac:dyDescent="0.3">
      <c r="A1821" s="21" t="str">
        <f t="shared" si="280"/>
        <v/>
      </c>
      <c r="B1821" s="21" t="str">
        <f t="shared" si="281"/>
        <v/>
      </c>
      <c r="C1821" s="35" t="str">
        <f t="shared" si="282"/>
        <v/>
      </c>
      <c r="D1821" s="21" t="str">
        <f>IF($A1821="","",IF(COUNTIF(KEVList,$A1821)&gt;0,"Y",IF(ISNUMBER(MATCH(UPPER(IFERROR(INDEX(ImpData,ROW()-1,MATCH(Map_KEV,ImpHdr,0))&amp;"","")),{"Y","YES","TRUE","1"},0)),"Y","N")))</f>
        <v/>
      </c>
      <c r="E1821" s="21" t="str">
        <f>IF($A1821="","",IF(ISNUMBER(MATCH(UPPER(IFERROR(INDEX(ImpData,ROW()-1,MATCH(Map_Expl,ImpHdr,0))&amp;"","")),{"Y","YES","TRUE","1"},0)),"Y","N"))</f>
        <v/>
      </c>
      <c r="F1821" s="21" t="str">
        <f t="shared" si="283"/>
        <v/>
      </c>
      <c r="G1821" s="21" t="str">
        <f t="shared" si="284"/>
        <v/>
      </c>
      <c r="H1821" s="21" t="str">
        <f t="shared" si="285"/>
        <v/>
      </c>
      <c r="I1821" s="25" t="str">
        <f t="shared" si="286"/>
        <v/>
      </c>
      <c r="J1821" s="25" t="str">
        <f t="shared" si="287"/>
        <v/>
      </c>
      <c r="K1821" s="21" t="str">
        <f t="shared" si="288"/>
        <v/>
      </c>
      <c r="L1821" s="36" t="str">
        <f t="shared" si="289"/>
        <v/>
      </c>
    </row>
    <row r="1822" spans="1:12" x14ac:dyDescent="0.3">
      <c r="A1822" s="21" t="str">
        <f t="shared" si="280"/>
        <v/>
      </c>
      <c r="B1822" s="21" t="str">
        <f t="shared" si="281"/>
        <v/>
      </c>
      <c r="C1822" s="35" t="str">
        <f t="shared" si="282"/>
        <v/>
      </c>
      <c r="D1822" s="21" t="str">
        <f>IF($A1822="","",IF(COUNTIF(KEVList,$A1822)&gt;0,"Y",IF(ISNUMBER(MATCH(UPPER(IFERROR(INDEX(ImpData,ROW()-1,MATCH(Map_KEV,ImpHdr,0))&amp;"","")),{"Y","YES","TRUE","1"},0)),"Y","N")))</f>
        <v/>
      </c>
      <c r="E1822" s="21" t="str">
        <f>IF($A1822="","",IF(ISNUMBER(MATCH(UPPER(IFERROR(INDEX(ImpData,ROW()-1,MATCH(Map_Expl,ImpHdr,0))&amp;"","")),{"Y","YES","TRUE","1"},0)),"Y","N"))</f>
        <v/>
      </c>
      <c r="F1822" s="21" t="str">
        <f t="shared" si="283"/>
        <v/>
      </c>
      <c r="G1822" s="21" t="str">
        <f t="shared" si="284"/>
        <v/>
      </c>
      <c r="H1822" s="21" t="str">
        <f t="shared" si="285"/>
        <v/>
      </c>
      <c r="I1822" s="25" t="str">
        <f t="shared" si="286"/>
        <v/>
      </c>
      <c r="J1822" s="25" t="str">
        <f t="shared" si="287"/>
        <v/>
      </c>
      <c r="K1822" s="21" t="str">
        <f t="shared" si="288"/>
        <v/>
      </c>
      <c r="L1822" s="36" t="str">
        <f t="shared" si="289"/>
        <v/>
      </c>
    </row>
    <row r="1823" spans="1:12" x14ac:dyDescent="0.3">
      <c r="A1823" s="21" t="str">
        <f t="shared" si="280"/>
        <v/>
      </c>
      <c r="B1823" s="21" t="str">
        <f t="shared" si="281"/>
        <v/>
      </c>
      <c r="C1823" s="35" t="str">
        <f t="shared" si="282"/>
        <v/>
      </c>
      <c r="D1823" s="21" t="str">
        <f>IF($A1823="","",IF(COUNTIF(KEVList,$A1823)&gt;0,"Y",IF(ISNUMBER(MATCH(UPPER(IFERROR(INDEX(ImpData,ROW()-1,MATCH(Map_KEV,ImpHdr,0))&amp;"","")),{"Y","YES","TRUE","1"},0)),"Y","N")))</f>
        <v/>
      </c>
      <c r="E1823" s="21" t="str">
        <f>IF($A1823="","",IF(ISNUMBER(MATCH(UPPER(IFERROR(INDEX(ImpData,ROW()-1,MATCH(Map_Expl,ImpHdr,0))&amp;"","")),{"Y","YES","TRUE","1"},0)),"Y","N"))</f>
        <v/>
      </c>
      <c r="F1823" s="21" t="str">
        <f t="shared" si="283"/>
        <v/>
      </c>
      <c r="G1823" s="21" t="str">
        <f t="shared" si="284"/>
        <v/>
      </c>
      <c r="H1823" s="21" t="str">
        <f t="shared" si="285"/>
        <v/>
      </c>
      <c r="I1823" s="25" t="str">
        <f t="shared" si="286"/>
        <v/>
      </c>
      <c r="J1823" s="25" t="str">
        <f t="shared" si="287"/>
        <v/>
      </c>
      <c r="K1823" s="21" t="str">
        <f t="shared" si="288"/>
        <v/>
      </c>
      <c r="L1823" s="36" t="str">
        <f t="shared" si="289"/>
        <v/>
      </c>
    </row>
    <row r="1824" spans="1:12" x14ac:dyDescent="0.3">
      <c r="A1824" s="21" t="str">
        <f t="shared" si="280"/>
        <v/>
      </c>
      <c r="B1824" s="21" t="str">
        <f t="shared" si="281"/>
        <v/>
      </c>
      <c r="C1824" s="35" t="str">
        <f t="shared" si="282"/>
        <v/>
      </c>
      <c r="D1824" s="21" t="str">
        <f>IF($A1824="","",IF(COUNTIF(KEVList,$A1824)&gt;0,"Y",IF(ISNUMBER(MATCH(UPPER(IFERROR(INDEX(ImpData,ROW()-1,MATCH(Map_KEV,ImpHdr,0))&amp;"","")),{"Y","YES","TRUE","1"},0)),"Y","N")))</f>
        <v/>
      </c>
      <c r="E1824" s="21" t="str">
        <f>IF($A1824="","",IF(ISNUMBER(MATCH(UPPER(IFERROR(INDEX(ImpData,ROW()-1,MATCH(Map_Expl,ImpHdr,0))&amp;"","")),{"Y","YES","TRUE","1"},0)),"Y","N"))</f>
        <v/>
      </c>
      <c r="F1824" s="21" t="str">
        <f t="shared" si="283"/>
        <v/>
      </c>
      <c r="G1824" s="21" t="str">
        <f t="shared" si="284"/>
        <v/>
      </c>
      <c r="H1824" s="21" t="str">
        <f t="shared" si="285"/>
        <v/>
      </c>
      <c r="I1824" s="25" t="str">
        <f t="shared" si="286"/>
        <v/>
      </c>
      <c r="J1824" s="25" t="str">
        <f t="shared" si="287"/>
        <v/>
      </c>
      <c r="K1824" s="21" t="str">
        <f t="shared" si="288"/>
        <v/>
      </c>
      <c r="L1824" s="36" t="str">
        <f t="shared" si="289"/>
        <v/>
      </c>
    </row>
    <row r="1825" spans="1:12" x14ac:dyDescent="0.3">
      <c r="A1825" s="21" t="str">
        <f t="shared" si="280"/>
        <v/>
      </c>
      <c r="B1825" s="21" t="str">
        <f t="shared" si="281"/>
        <v/>
      </c>
      <c r="C1825" s="35" t="str">
        <f t="shared" si="282"/>
        <v/>
      </c>
      <c r="D1825" s="21" t="str">
        <f>IF($A1825="","",IF(COUNTIF(KEVList,$A1825)&gt;0,"Y",IF(ISNUMBER(MATCH(UPPER(IFERROR(INDEX(ImpData,ROW()-1,MATCH(Map_KEV,ImpHdr,0))&amp;"","")),{"Y","YES","TRUE","1"},0)),"Y","N")))</f>
        <v/>
      </c>
      <c r="E1825" s="21" t="str">
        <f>IF($A1825="","",IF(ISNUMBER(MATCH(UPPER(IFERROR(INDEX(ImpData,ROW()-1,MATCH(Map_Expl,ImpHdr,0))&amp;"","")),{"Y","YES","TRUE","1"},0)),"Y","N"))</f>
        <v/>
      </c>
      <c r="F1825" s="21" t="str">
        <f t="shared" si="283"/>
        <v/>
      </c>
      <c r="G1825" s="21" t="str">
        <f t="shared" si="284"/>
        <v/>
      </c>
      <c r="H1825" s="21" t="str">
        <f t="shared" si="285"/>
        <v/>
      </c>
      <c r="I1825" s="25" t="str">
        <f t="shared" si="286"/>
        <v/>
      </c>
      <c r="J1825" s="25" t="str">
        <f t="shared" si="287"/>
        <v/>
      </c>
      <c r="K1825" s="21" t="str">
        <f t="shared" si="288"/>
        <v/>
      </c>
      <c r="L1825" s="36" t="str">
        <f t="shared" si="289"/>
        <v/>
      </c>
    </row>
    <row r="1826" spans="1:12" x14ac:dyDescent="0.3">
      <c r="A1826" s="21" t="str">
        <f t="shared" si="280"/>
        <v/>
      </c>
      <c r="B1826" s="21" t="str">
        <f t="shared" si="281"/>
        <v/>
      </c>
      <c r="C1826" s="35" t="str">
        <f t="shared" si="282"/>
        <v/>
      </c>
      <c r="D1826" s="21" t="str">
        <f>IF($A1826="","",IF(COUNTIF(KEVList,$A1826)&gt;0,"Y",IF(ISNUMBER(MATCH(UPPER(IFERROR(INDEX(ImpData,ROW()-1,MATCH(Map_KEV,ImpHdr,0))&amp;"","")),{"Y","YES","TRUE","1"},0)),"Y","N")))</f>
        <v/>
      </c>
      <c r="E1826" s="21" t="str">
        <f>IF($A1826="","",IF(ISNUMBER(MATCH(UPPER(IFERROR(INDEX(ImpData,ROW()-1,MATCH(Map_Expl,ImpHdr,0))&amp;"","")),{"Y","YES","TRUE","1"},0)),"Y","N"))</f>
        <v/>
      </c>
      <c r="F1826" s="21" t="str">
        <f t="shared" si="283"/>
        <v/>
      </c>
      <c r="G1826" s="21" t="str">
        <f t="shared" si="284"/>
        <v/>
      </c>
      <c r="H1826" s="21" t="str">
        <f t="shared" si="285"/>
        <v/>
      </c>
      <c r="I1826" s="25" t="str">
        <f t="shared" si="286"/>
        <v/>
      </c>
      <c r="J1826" s="25" t="str">
        <f t="shared" si="287"/>
        <v/>
      </c>
      <c r="K1826" s="21" t="str">
        <f t="shared" si="288"/>
        <v/>
      </c>
      <c r="L1826" s="36" t="str">
        <f t="shared" si="289"/>
        <v/>
      </c>
    </row>
    <row r="1827" spans="1:12" x14ac:dyDescent="0.3">
      <c r="A1827" s="21" t="str">
        <f t="shared" si="280"/>
        <v/>
      </c>
      <c r="B1827" s="21" t="str">
        <f t="shared" si="281"/>
        <v/>
      </c>
      <c r="C1827" s="35" t="str">
        <f t="shared" si="282"/>
        <v/>
      </c>
      <c r="D1827" s="21" t="str">
        <f>IF($A1827="","",IF(COUNTIF(KEVList,$A1827)&gt;0,"Y",IF(ISNUMBER(MATCH(UPPER(IFERROR(INDEX(ImpData,ROW()-1,MATCH(Map_KEV,ImpHdr,0))&amp;"","")),{"Y","YES","TRUE","1"},0)),"Y","N")))</f>
        <v/>
      </c>
      <c r="E1827" s="21" t="str">
        <f>IF($A1827="","",IF(ISNUMBER(MATCH(UPPER(IFERROR(INDEX(ImpData,ROW()-1,MATCH(Map_Expl,ImpHdr,0))&amp;"","")),{"Y","YES","TRUE","1"},0)),"Y","N"))</f>
        <v/>
      </c>
      <c r="F1827" s="21" t="str">
        <f t="shared" si="283"/>
        <v/>
      </c>
      <c r="G1827" s="21" t="str">
        <f t="shared" si="284"/>
        <v/>
      </c>
      <c r="H1827" s="21" t="str">
        <f t="shared" si="285"/>
        <v/>
      </c>
      <c r="I1827" s="25" t="str">
        <f t="shared" si="286"/>
        <v/>
      </c>
      <c r="J1827" s="25" t="str">
        <f t="shared" si="287"/>
        <v/>
      </c>
      <c r="K1827" s="21" t="str">
        <f t="shared" si="288"/>
        <v/>
      </c>
      <c r="L1827" s="36" t="str">
        <f t="shared" si="289"/>
        <v/>
      </c>
    </row>
    <row r="1828" spans="1:12" x14ac:dyDescent="0.3">
      <c r="A1828" s="21" t="str">
        <f t="shared" si="280"/>
        <v/>
      </c>
      <c r="B1828" s="21" t="str">
        <f t="shared" si="281"/>
        <v/>
      </c>
      <c r="C1828" s="35" t="str">
        <f t="shared" si="282"/>
        <v/>
      </c>
      <c r="D1828" s="21" t="str">
        <f>IF($A1828="","",IF(COUNTIF(KEVList,$A1828)&gt;0,"Y",IF(ISNUMBER(MATCH(UPPER(IFERROR(INDEX(ImpData,ROW()-1,MATCH(Map_KEV,ImpHdr,0))&amp;"","")),{"Y","YES","TRUE","1"},0)),"Y","N")))</f>
        <v/>
      </c>
      <c r="E1828" s="21" t="str">
        <f>IF($A1828="","",IF(ISNUMBER(MATCH(UPPER(IFERROR(INDEX(ImpData,ROW()-1,MATCH(Map_Expl,ImpHdr,0))&amp;"","")),{"Y","YES","TRUE","1"},0)),"Y","N"))</f>
        <v/>
      </c>
      <c r="F1828" s="21" t="str">
        <f t="shared" si="283"/>
        <v/>
      </c>
      <c r="G1828" s="21" t="str">
        <f t="shared" si="284"/>
        <v/>
      </c>
      <c r="H1828" s="21" t="str">
        <f t="shared" si="285"/>
        <v/>
      </c>
      <c r="I1828" s="25" t="str">
        <f t="shared" si="286"/>
        <v/>
      </c>
      <c r="J1828" s="25" t="str">
        <f t="shared" si="287"/>
        <v/>
      </c>
      <c r="K1828" s="21" t="str">
        <f t="shared" si="288"/>
        <v/>
      </c>
      <c r="L1828" s="36" t="str">
        <f t="shared" si="289"/>
        <v/>
      </c>
    </row>
    <row r="1829" spans="1:12" x14ac:dyDescent="0.3">
      <c r="A1829" s="21" t="str">
        <f t="shared" si="280"/>
        <v/>
      </c>
      <c r="B1829" s="21" t="str">
        <f t="shared" si="281"/>
        <v/>
      </c>
      <c r="C1829" s="35" t="str">
        <f t="shared" si="282"/>
        <v/>
      </c>
      <c r="D1829" s="21" t="str">
        <f>IF($A1829="","",IF(COUNTIF(KEVList,$A1829)&gt;0,"Y",IF(ISNUMBER(MATCH(UPPER(IFERROR(INDEX(ImpData,ROW()-1,MATCH(Map_KEV,ImpHdr,0))&amp;"","")),{"Y","YES","TRUE","1"},0)),"Y","N")))</f>
        <v/>
      </c>
      <c r="E1829" s="21" t="str">
        <f>IF($A1829="","",IF(ISNUMBER(MATCH(UPPER(IFERROR(INDEX(ImpData,ROW()-1,MATCH(Map_Expl,ImpHdr,0))&amp;"","")),{"Y","YES","TRUE","1"},0)),"Y","N"))</f>
        <v/>
      </c>
      <c r="F1829" s="21" t="str">
        <f t="shared" si="283"/>
        <v/>
      </c>
      <c r="G1829" s="21" t="str">
        <f t="shared" si="284"/>
        <v/>
      </c>
      <c r="H1829" s="21" t="str">
        <f t="shared" si="285"/>
        <v/>
      </c>
      <c r="I1829" s="25" t="str">
        <f t="shared" si="286"/>
        <v/>
      </c>
      <c r="J1829" s="25" t="str">
        <f t="shared" si="287"/>
        <v/>
      </c>
      <c r="K1829" s="21" t="str">
        <f t="shared" si="288"/>
        <v/>
      </c>
      <c r="L1829" s="36" t="str">
        <f t="shared" si="289"/>
        <v/>
      </c>
    </row>
    <row r="1830" spans="1:12" x14ac:dyDescent="0.3">
      <c r="A1830" s="21" t="str">
        <f t="shared" si="280"/>
        <v/>
      </c>
      <c r="B1830" s="21" t="str">
        <f t="shared" si="281"/>
        <v/>
      </c>
      <c r="C1830" s="35" t="str">
        <f t="shared" si="282"/>
        <v/>
      </c>
      <c r="D1830" s="21" t="str">
        <f>IF($A1830="","",IF(COUNTIF(KEVList,$A1830)&gt;0,"Y",IF(ISNUMBER(MATCH(UPPER(IFERROR(INDEX(ImpData,ROW()-1,MATCH(Map_KEV,ImpHdr,0))&amp;"","")),{"Y","YES","TRUE","1"},0)),"Y","N")))</f>
        <v/>
      </c>
      <c r="E1830" s="21" t="str">
        <f>IF($A1830="","",IF(ISNUMBER(MATCH(UPPER(IFERROR(INDEX(ImpData,ROW()-1,MATCH(Map_Expl,ImpHdr,0))&amp;"","")),{"Y","YES","TRUE","1"},0)),"Y","N"))</f>
        <v/>
      </c>
      <c r="F1830" s="21" t="str">
        <f t="shared" si="283"/>
        <v/>
      </c>
      <c r="G1830" s="21" t="str">
        <f t="shared" si="284"/>
        <v/>
      </c>
      <c r="H1830" s="21" t="str">
        <f t="shared" si="285"/>
        <v/>
      </c>
      <c r="I1830" s="25" t="str">
        <f t="shared" si="286"/>
        <v/>
      </c>
      <c r="J1830" s="25" t="str">
        <f t="shared" si="287"/>
        <v/>
      </c>
      <c r="K1830" s="21" t="str">
        <f t="shared" si="288"/>
        <v/>
      </c>
      <c r="L1830" s="36" t="str">
        <f t="shared" si="289"/>
        <v/>
      </c>
    </row>
    <row r="1831" spans="1:12" x14ac:dyDescent="0.3">
      <c r="A1831" s="21" t="str">
        <f t="shared" si="280"/>
        <v/>
      </c>
      <c r="B1831" s="21" t="str">
        <f t="shared" si="281"/>
        <v/>
      </c>
      <c r="C1831" s="35" t="str">
        <f t="shared" si="282"/>
        <v/>
      </c>
      <c r="D1831" s="21" t="str">
        <f>IF($A1831="","",IF(COUNTIF(KEVList,$A1831)&gt;0,"Y",IF(ISNUMBER(MATCH(UPPER(IFERROR(INDEX(ImpData,ROW()-1,MATCH(Map_KEV,ImpHdr,0))&amp;"","")),{"Y","YES","TRUE","1"},0)),"Y","N")))</f>
        <v/>
      </c>
      <c r="E1831" s="21" t="str">
        <f>IF($A1831="","",IF(ISNUMBER(MATCH(UPPER(IFERROR(INDEX(ImpData,ROW()-1,MATCH(Map_Expl,ImpHdr,0))&amp;"","")),{"Y","YES","TRUE","1"},0)),"Y","N"))</f>
        <v/>
      </c>
      <c r="F1831" s="21" t="str">
        <f t="shared" si="283"/>
        <v/>
      </c>
      <c r="G1831" s="21" t="str">
        <f t="shared" si="284"/>
        <v/>
      </c>
      <c r="H1831" s="21" t="str">
        <f t="shared" si="285"/>
        <v/>
      </c>
      <c r="I1831" s="25" t="str">
        <f t="shared" si="286"/>
        <v/>
      </c>
      <c r="J1831" s="25" t="str">
        <f t="shared" si="287"/>
        <v/>
      </c>
      <c r="K1831" s="21" t="str">
        <f t="shared" si="288"/>
        <v/>
      </c>
      <c r="L1831" s="36" t="str">
        <f t="shared" si="289"/>
        <v/>
      </c>
    </row>
    <row r="1832" spans="1:12" x14ac:dyDescent="0.3">
      <c r="A1832" s="21" t="str">
        <f t="shared" si="280"/>
        <v/>
      </c>
      <c r="B1832" s="21" t="str">
        <f t="shared" si="281"/>
        <v/>
      </c>
      <c r="C1832" s="35" t="str">
        <f t="shared" si="282"/>
        <v/>
      </c>
      <c r="D1832" s="21" t="str">
        <f>IF($A1832="","",IF(COUNTIF(KEVList,$A1832)&gt;0,"Y",IF(ISNUMBER(MATCH(UPPER(IFERROR(INDEX(ImpData,ROW()-1,MATCH(Map_KEV,ImpHdr,0))&amp;"","")),{"Y","YES","TRUE","1"},0)),"Y","N")))</f>
        <v/>
      </c>
      <c r="E1832" s="21" t="str">
        <f>IF($A1832="","",IF(ISNUMBER(MATCH(UPPER(IFERROR(INDEX(ImpData,ROW()-1,MATCH(Map_Expl,ImpHdr,0))&amp;"","")),{"Y","YES","TRUE","1"},0)),"Y","N"))</f>
        <v/>
      </c>
      <c r="F1832" s="21" t="str">
        <f t="shared" si="283"/>
        <v/>
      </c>
      <c r="G1832" s="21" t="str">
        <f t="shared" si="284"/>
        <v/>
      </c>
      <c r="H1832" s="21" t="str">
        <f t="shared" si="285"/>
        <v/>
      </c>
      <c r="I1832" s="25" t="str">
        <f t="shared" si="286"/>
        <v/>
      </c>
      <c r="J1832" s="25" t="str">
        <f t="shared" si="287"/>
        <v/>
      </c>
      <c r="K1832" s="21" t="str">
        <f t="shared" si="288"/>
        <v/>
      </c>
      <c r="L1832" s="36" t="str">
        <f t="shared" si="289"/>
        <v/>
      </c>
    </row>
    <row r="1833" spans="1:12" x14ac:dyDescent="0.3">
      <c r="A1833" s="21" t="str">
        <f t="shared" si="280"/>
        <v/>
      </c>
      <c r="B1833" s="21" t="str">
        <f t="shared" si="281"/>
        <v/>
      </c>
      <c r="C1833" s="35" t="str">
        <f t="shared" si="282"/>
        <v/>
      </c>
      <c r="D1833" s="21" t="str">
        <f>IF($A1833="","",IF(COUNTIF(KEVList,$A1833)&gt;0,"Y",IF(ISNUMBER(MATCH(UPPER(IFERROR(INDEX(ImpData,ROW()-1,MATCH(Map_KEV,ImpHdr,0))&amp;"","")),{"Y","YES","TRUE","1"},0)),"Y","N")))</f>
        <v/>
      </c>
      <c r="E1833" s="21" t="str">
        <f>IF($A1833="","",IF(ISNUMBER(MATCH(UPPER(IFERROR(INDEX(ImpData,ROW()-1,MATCH(Map_Expl,ImpHdr,0))&amp;"","")),{"Y","YES","TRUE","1"},0)),"Y","N"))</f>
        <v/>
      </c>
      <c r="F1833" s="21" t="str">
        <f t="shared" si="283"/>
        <v/>
      </c>
      <c r="G1833" s="21" t="str">
        <f t="shared" si="284"/>
        <v/>
      </c>
      <c r="H1833" s="21" t="str">
        <f t="shared" si="285"/>
        <v/>
      </c>
      <c r="I1833" s="25" t="str">
        <f t="shared" si="286"/>
        <v/>
      </c>
      <c r="J1833" s="25" t="str">
        <f t="shared" si="287"/>
        <v/>
      </c>
      <c r="K1833" s="21" t="str">
        <f t="shared" si="288"/>
        <v/>
      </c>
      <c r="L1833" s="36" t="str">
        <f t="shared" si="289"/>
        <v/>
      </c>
    </row>
    <row r="1834" spans="1:12" x14ac:dyDescent="0.3">
      <c r="A1834" s="21" t="str">
        <f t="shared" si="280"/>
        <v/>
      </c>
      <c r="B1834" s="21" t="str">
        <f t="shared" si="281"/>
        <v/>
      </c>
      <c r="C1834" s="35" t="str">
        <f t="shared" si="282"/>
        <v/>
      </c>
      <c r="D1834" s="21" t="str">
        <f>IF($A1834="","",IF(COUNTIF(KEVList,$A1834)&gt;0,"Y",IF(ISNUMBER(MATCH(UPPER(IFERROR(INDEX(ImpData,ROW()-1,MATCH(Map_KEV,ImpHdr,0))&amp;"","")),{"Y","YES","TRUE","1"},0)),"Y","N")))</f>
        <v/>
      </c>
      <c r="E1834" s="21" t="str">
        <f>IF($A1834="","",IF(ISNUMBER(MATCH(UPPER(IFERROR(INDEX(ImpData,ROW()-1,MATCH(Map_Expl,ImpHdr,0))&amp;"","")),{"Y","YES","TRUE","1"},0)),"Y","N"))</f>
        <v/>
      </c>
      <c r="F1834" s="21" t="str">
        <f t="shared" si="283"/>
        <v/>
      </c>
      <c r="G1834" s="21" t="str">
        <f t="shared" si="284"/>
        <v/>
      </c>
      <c r="H1834" s="21" t="str">
        <f t="shared" si="285"/>
        <v/>
      </c>
      <c r="I1834" s="25" t="str">
        <f t="shared" si="286"/>
        <v/>
      </c>
      <c r="J1834" s="25" t="str">
        <f t="shared" si="287"/>
        <v/>
      </c>
      <c r="K1834" s="21" t="str">
        <f t="shared" si="288"/>
        <v/>
      </c>
      <c r="L1834" s="36" t="str">
        <f t="shared" si="289"/>
        <v/>
      </c>
    </row>
    <row r="1835" spans="1:12" x14ac:dyDescent="0.3">
      <c r="A1835" s="21" t="str">
        <f t="shared" si="280"/>
        <v/>
      </c>
      <c r="B1835" s="21" t="str">
        <f t="shared" si="281"/>
        <v/>
      </c>
      <c r="C1835" s="35" t="str">
        <f t="shared" si="282"/>
        <v/>
      </c>
      <c r="D1835" s="21" t="str">
        <f>IF($A1835="","",IF(COUNTIF(KEVList,$A1835)&gt;0,"Y",IF(ISNUMBER(MATCH(UPPER(IFERROR(INDEX(ImpData,ROW()-1,MATCH(Map_KEV,ImpHdr,0))&amp;"","")),{"Y","YES","TRUE","1"},0)),"Y","N")))</f>
        <v/>
      </c>
      <c r="E1835" s="21" t="str">
        <f>IF($A1835="","",IF(ISNUMBER(MATCH(UPPER(IFERROR(INDEX(ImpData,ROW()-1,MATCH(Map_Expl,ImpHdr,0))&amp;"","")),{"Y","YES","TRUE","1"},0)),"Y","N"))</f>
        <v/>
      </c>
      <c r="F1835" s="21" t="str">
        <f t="shared" si="283"/>
        <v/>
      </c>
      <c r="G1835" s="21" t="str">
        <f t="shared" si="284"/>
        <v/>
      </c>
      <c r="H1835" s="21" t="str">
        <f t="shared" si="285"/>
        <v/>
      </c>
      <c r="I1835" s="25" t="str">
        <f t="shared" si="286"/>
        <v/>
      </c>
      <c r="J1835" s="25" t="str">
        <f t="shared" si="287"/>
        <v/>
      </c>
      <c r="K1835" s="21" t="str">
        <f t="shared" si="288"/>
        <v/>
      </c>
      <c r="L1835" s="36" t="str">
        <f t="shared" si="289"/>
        <v/>
      </c>
    </row>
    <row r="1836" spans="1:12" x14ac:dyDescent="0.3">
      <c r="A1836" s="21" t="str">
        <f t="shared" si="280"/>
        <v/>
      </c>
      <c r="B1836" s="21" t="str">
        <f t="shared" si="281"/>
        <v/>
      </c>
      <c r="C1836" s="35" t="str">
        <f t="shared" si="282"/>
        <v/>
      </c>
      <c r="D1836" s="21" t="str">
        <f>IF($A1836="","",IF(COUNTIF(KEVList,$A1836)&gt;0,"Y",IF(ISNUMBER(MATCH(UPPER(IFERROR(INDEX(ImpData,ROW()-1,MATCH(Map_KEV,ImpHdr,0))&amp;"","")),{"Y","YES","TRUE","1"},0)),"Y","N")))</f>
        <v/>
      </c>
      <c r="E1836" s="21" t="str">
        <f>IF($A1836="","",IF(ISNUMBER(MATCH(UPPER(IFERROR(INDEX(ImpData,ROW()-1,MATCH(Map_Expl,ImpHdr,0))&amp;"","")),{"Y","YES","TRUE","1"},0)),"Y","N"))</f>
        <v/>
      </c>
      <c r="F1836" s="21" t="str">
        <f t="shared" si="283"/>
        <v/>
      </c>
      <c r="G1836" s="21" t="str">
        <f t="shared" si="284"/>
        <v/>
      </c>
      <c r="H1836" s="21" t="str">
        <f t="shared" si="285"/>
        <v/>
      </c>
      <c r="I1836" s="25" t="str">
        <f t="shared" si="286"/>
        <v/>
      </c>
      <c r="J1836" s="25" t="str">
        <f t="shared" si="287"/>
        <v/>
      </c>
      <c r="K1836" s="21" t="str">
        <f t="shared" si="288"/>
        <v/>
      </c>
      <c r="L1836" s="36" t="str">
        <f t="shared" si="289"/>
        <v/>
      </c>
    </row>
    <row r="1837" spans="1:12" x14ac:dyDescent="0.3">
      <c r="A1837" s="21" t="str">
        <f t="shared" si="280"/>
        <v/>
      </c>
      <c r="B1837" s="21" t="str">
        <f t="shared" si="281"/>
        <v/>
      </c>
      <c r="C1837" s="35" t="str">
        <f t="shared" si="282"/>
        <v/>
      </c>
      <c r="D1837" s="21" t="str">
        <f>IF($A1837="","",IF(COUNTIF(KEVList,$A1837)&gt;0,"Y",IF(ISNUMBER(MATCH(UPPER(IFERROR(INDEX(ImpData,ROW()-1,MATCH(Map_KEV,ImpHdr,0))&amp;"","")),{"Y","YES","TRUE","1"},0)),"Y","N")))</f>
        <v/>
      </c>
      <c r="E1837" s="21" t="str">
        <f>IF($A1837="","",IF(ISNUMBER(MATCH(UPPER(IFERROR(INDEX(ImpData,ROW()-1,MATCH(Map_Expl,ImpHdr,0))&amp;"","")),{"Y","YES","TRUE","1"},0)),"Y","N"))</f>
        <v/>
      </c>
      <c r="F1837" s="21" t="str">
        <f t="shared" si="283"/>
        <v/>
      </c>
      <c r="G1837" s="21" t="str">
        <f t="shared" si="284"/>
        <v/>
      </c>
      <c r="H1837" s="21" t="str">
        <f t="shared" si="285"/>
        <v/>
      </c>
      <c r="I1837" s="25" t="str">
        <f t="shared" si="286"/>
        <v/>
      </c>
      <c r="J1837" s="25" t="str">
        <f t="shared" si="287"/>
        <v/>
      </c>
      <c r="K1837" s="21" t="str">
        <f t="shared" si="288"/>
        <v/>
      </c>
      <c r="L1837" s="36" t="str">
        <f t="shared" si="289"/>
        <v/>
      </c>
    </row>
    <row r="1838" spans="1:12" x14ac:dyDescent="0.3">
      <c r="A1838" s="21" t="str">
        <f t="shared" si="280"/>
        <v/>
      </c>
      <c r="B1838" s="21" t="str">
        <f t="shared" si="281"/>
        <v/>
      </c>
      <c r="C1838" s="35" t="str">
        <f t="shared" si="282"/>
        <v/>
      </c>
      <c r="D1838" s="21" t="str">
        <f>IF($A1838="","",IF(COUNTIF(KEVList,$A1838)&gt;0,"Y",IF(ISNUMBER(MATCH(UPPER(IFERROR(INDEX(ImpData,ROW()-1,MATCH(Map_KEV,ImpHdr,0))&amp;"","")),{"Y","YES","TRUE","1"},0)),"Y","N")))</f>
        <v/>
      </c>
      <c r="E1838" s="21" t="str">
        <f>IF($A1838="","",IF(ISNUMBER(MATCH(UPPER(IFERROR(INDEX(ImpData,ROW()-1,MATCH(Map_Expl,ImpHdr,0))&amp;"","")),{"Y","YES","TRUE","1"},0)),"Y","N"))</f>
        <v/>
      </c>
      <c r="F1838" s="21" t="str">
        <f t="shared" si="283"/>
        <v/>
      </c>
      <c r="G1838" s="21" t="str">
        <f t="shared" si="284"/>
        <v/>
      </c>
      <c r="H1838" s="21" t="str">
        <f t="shared" si="285"/>
        <v/>
      </c>
      <c r="I1838" s="25" t="str">
        <f t="shared" si="286"/>
        <v/>
      </c>
      <c r="J1838" s="25" t="str">
        <f t="shared" si="287"/>
        <v/>
      </c>
      <c r="K1838" s="21" t="str">
        <f t="shared" si="288"/>
        <v/>
      </c>
      <c r="L1838" s="36" t="str">
        <f t="shared" si="289"/>
        <v/>
      </c>
    </row>
    <row r="1839" spans="1:12" x14ac:dyDescent="0.3">
      <c r="A1839" s="21" t="str">
        <f t="shared" si="280"/>
        <v/>
      </c>
      <c r="B1839" s="21" t="str">
        <f t="shared" si="281"/>
        <v/>
      </c>
      <c r="C1839" s="35" t="str">
        <f t="shared" si="282"/>
        <v/>
      </c>
      <c r="D1839" s="21" t="str">
        <f>IF($A1839="","",IF(COUNTIF(KEVList,$A1839)&gt;0,"Y",IF(ISNUMBER(MATCH(UPPER(IFERROR(INDEX(ImpData,ROW()-1,MATCH(Map_KEV,ImpHdr,0))&amp;"","")),{"Y","YES","TRUE","1"},0)),"Y","N")))</f>
        <v/>
      </c>
      <c r="E1839" s="21" t="str">
        <f>IF($A1839="","",IF(ISNUMBER(MATCH(UPPER(IFERROR(INDEX(ImpData,ROW()-1,MATCH(Map_Expl,ImpHdr,0))&amp;"","")),{"Y","YES","TRUE","1"},0)),"Y","N"))</f>
        <v/>
      </c>
      <c r="F1839" s="21" t="str">
        <f t="shared" si="283"/>
        <v/>
      </c>
      <c r="G1839" s="21" t="str">
        <f t="shared" si="284"/>
        <v/>
      </c>
      <c r="H1839" s="21" t="str">
        <f t="shared" si="285"/>
        <v/>
      </c>
      <c r="I1839" s="25" t="str">
        <f t="shared" si="286"/>
        <v/>
      </c>
      <c r="J1839" s="25" t="str">
        <f t="shared" si="287"/>
        <v/>
      </c>
      <c r="K1839" s="21" t="str">
        <f t="shared" si="288"/>
        <v/>
      </c>
      <c r="L1839" s="36" t="str">
        <f t="shared" si="289"/>
        <v/>
      </c>
    </row>
    <row r="1840" spans="1:12" x14ac:dyDescent="0.3">
      <c r="A1840" s="21" t="str">
        <f t="shared" si="280"/>
        <v/>
      </c>
      <c r="B1840" s="21" t="str">
        <f t="shared" si="281"/>
        <v/>
      </c>
      <c r="C1840" s="35" t="str">
        <f t="shared" si="282"/>
        <v/>
      </c>
      <c r="D1840" s="21" t="str">
        <f>IF($A1840="","",IF(COUNTIF(KEVList,$A1840)&gt;0,"Y",IF(ISNUMBER(MATCH(UPPER(IFERROR(INDEX(ImpData,ROW()-1,MATCH(Map_KEV,ImpHdr,0))&amp;"","")),{"Y","YES","TRUE","1"},0)),"Y","N")))</f>
        <v/>
      </c>
      <c r="E1840" s="21" t="str">
        <f>IF($A1840="","",IF(ISNUMBER(MATCH(UPPER(IFERROR(INDEX(ImpData,ROW()-1,MATCH(Map_Expl,ImpHdr,0))&amp;"","")),{"Y","YES","TRUE","1"},0)),"Y","N"))</f>
        <v/>
      </c>
      <c r="F1840" s="21" t="str">
        <f t="shared" si="283"/>
        <v/>
      </c>
      <c r="G1840" s="21" t="str">
        <f t="shared" si="284"/>
        <v/>
      </c>
      <c r="H1840" s="21" t="str">
        <f t="shared" si="285"/>
        <v/>
      </c>
      <c r="I1840" s="25" t="str">
        <f t="shared" si="286"/>
        <v/>
      </c>
      <c r="J1840" s="25" t="str">
        <f t="shared" si="287"/>
        <v/>
      </c>
      <c r="K1840" s="21" t="str">
        <f t="shared" si="288"/>
        <v/>
      </c>
      <c r="L1840" s="36" t="str">
        <f t="shared" si="289"/>
        <v/>
      </c>
    </row>
    <row r="1841" spans="1:12" x14ac:dyDescent="0.3">
      <c r="A1841" s="21" t="str">
        <f t="shared" si="280"/>
        <v/>
      </c>
      <c r="B1841" s="21" t="str">
        <f t="shared" si="281"/>
        <v/>
      </c>
      <c r="C1841" s="35" t="str">
        <f t="shared" si="282"/>
        <v/>
      </c>
      <c r="D1841" s="21" t="str">
        <f>IF($A1841="","",IF(COUNTIF(KEVList,$A1841)&gt;0,"Y",IF(ISNUMBER(MATCH(UPPER(IFERROR(INDEX(ImpData,ROW()-1,MATCH(Map_KEV,ImpHdr,0))&amp;"","")),{"Y","YES","TRUE","1"},0)),"Y","N")))</f>
        <v/>
      </c>
      <c r="E1841" s="21" t="str">
        <f>IF($A1841="","",IF(ISNUMBER(MATCH(UPPER(IFERROR(INDEX(ImpData,ROW()-1,MATCH(Map_Expl,ImpHdr,0))&amp;"","")),{"Y","YES","TRUE","1"},0)),"Y","N"))</f>
        <v/>
      </c>
      <c r="F1841" s="21" t="str">
        <f t="shared" si="283"/>
        <v/>
      </c>
      <c r="G1841" s="21" t="str">
        <f t="shared" si="284"/>
        <v/>
      </c>
      <c r="H1841" s="21" t="str">
        <f t="shared" si="285"/>
        <v/>
      </c>
      <c r="I1841" s="25" t="str">
        <f t="shared" si="286"/>
        <v/>
      </c>
      <c r="J1841" s="25" t="str">
        <f t="shared" si="287"/>
        <v/>
      </c>
      <c r="K1841" s="21" t="str">
        <f t="shared" si="288"/>
        <v/>
      </c>
      <c r="L1841" s="36" t="str">
        <f t="shared" si="289"/>
        <v/>
      </c>
    </row>
    <row r="1842" spans="1:12" x14ac:dyDescent="0.3">
      <c r="A1842" s="21" t="str">
        <f t="shared" si="280"/>
        <v/>
      </c>
      <c r="B1842" s="21" t="str">
        <f t="shared" si="281"/>
        <v/>
      </c>
      <c r="C1842" s="35" t="str">
        <f t="shared" si="282"/>
        <v/>
      </c>
      <c r="D1842" s="21" t="str">
        <f>IF($A1842="","",IF(COUNTIF(KEVList,$A1842)&gt;0,"Y",IF(ISNUMBER(MATCH(UPPER(IFERROR(INDEX(ImpData,ROW()-1,MATCH(Map_KEV,ImpHdr,0))&amp;"","")),{"Y","YES","TRUE","1"},0)),"Y","N")))</f>
        <v/>
      </c>
      <c r="E1842" s="21" t="str">
        <f>IF($A1842="","",IF(ISNUMBER(MATCH(UPPER(IFERROR(INDEX(ImpData,ROW()-1,MATCH(Map_Expl,ImpHdr,0))&amp;"","")),{"Y","YES","TRUE","1"},0)),"Y","N"))</f>
        <v/>
      </c>
      <c r="F1842" s="21" t="str">
        <f t="shared" si="283"/>
        <v/>
      </c>
      <c r="G1842" s="21" t="str">
        <f t="shared" si="284"/>
        <v/>
      </c>
      <c r="H1842" s="21" t="str">
        <f t="shared" si="285"/>
        <v/>
      </c>
      <c r="I1842" s="25" t="str">
        <f t="shared" si="286"/>
        <v/>
      </c>
      <c r="J1842" s="25" t="str">
        <f t="shared" si="287"/>
        <v/>
      </c>
      <c r="K1842" s="21" t="str">
        <f t="shared" si="288"/>
        <v/>
      </c>
      <c r="L1842" s="36" t="str">
        <f t="shared" si="289"/>
        <v/>
      </c>
    </row>
    <row r="1843" spans="1:12" x14ac:dyDescent="0.3">
      <c r="A1843" s="21" t="str">
        <f t="shared" si="280"/>
        <v/>
      </c>
      <c r="B1843" s="21" t="str">
        <f t="shared" si="281"/>
        <v/>
      </c>
      <c r="C1843" s="35" t="str">
        <f t="shared" si="282"/>
        <v/>
      </c>
      <c r="D1843" s="21" t="str">
        <f>IF($A1843="","",IF(COUNTIF(KEVList,$A1843)&gt;0,"Y",IF(ISNUMBER(MATCH(UPPER(IFERROR(INDEX(ImpData,ROW()-1,MATCH(Map_KEV,ImpHdr,0))&amp;"","")),{"Y","YES","TRUE","1"},0)),"Y","N")))</f>
        <v/>
      </c>
      <c r="E1843" s="21" t="str">
        <f>IF($A1843="","",IF(ISNUMBER(MATCH(UPPER(IFERROR(INDEX(ImpData,ROW()-1,MATCH(Map_Expl,ImpHdr,0))&amp;"","")),{"Y","YES","TRUE","1"},0)),"Y","N"))</f>
        <v/>
      </c>
      <c r="F1843" s="21" t="str">
        <f t="shared" si="283"/>
        <v/>
      </c>
      <c r="G1843" s="21" t="str">
        <f t="shared" si="284"/>
        <v/>
      </c>
      <c r="H1843" s="21" t="str">
        <f t="shared" si="285"/>
        <v/>
      </c>
      <c r="I1843" s="25" t="str">
        <f t="shared" si="286"/>
        <v/>
      </c>
      <c r="J1843" s="25" t="str">
        <f t="shared" si="287"/>
        <v/>
      </c>
      <c r="K1843" s="21" t="str">
        <f t="shared" si="288"/>
        <v/>
      </c>
      <c r="L1843" s="36" t="str">
        <f t="shared" si="289"/>
        <v/>
      </c>
    </row>
    <row r="1844" spans="1:12" x14ac:dyDescent="0.3">
      <c r="A1844" s="21" t="str">
        <f t="shared" si="280"/>
        <v/>
      </c>
      <c r="B1844" s="21" t="str">
        <f t="shared" si="281"/>
        <v/>
      </c>
      <c r="C1844" s="35" t="str">
        <f t="shared" si="282"/>
        <v/>
      </c>
      <c r="D1844" s="21" t="str">
        <f>IF($A1844="","",IF(COUNTIF(KEVList,$A1844)&gt;0,"Y",IF(ISNUMBER(MATCH(UPPER(IFERROR(INDEX(ImpData,ROW()-1,MATCH(Map_KEV,ImpHdr,0))&amp;"","")),{"Y","YES","TRUE","1"},0)),"Y","N")))</f>
        <v/>
      </c>
      <c r="E1844" s="21" t="str">
        <f>IF($A1844="","",IF(ISNUMBER(MATCH(UPPER(IFERROR(INDEX(ImpData,ROW()-1,MATCH(Map_Expl,ImpHdr,0))&amp;"","")),{"Y","YES","TRUE","1"},0)),"Y","N"))</f>
        <v/>
      </c>
      <c r="F1844" s="21" t="str">
        <f t="shared" si="283"/>
        <v/>
      </c>
      <c r="G1844" s="21" t="str">
        <f t="shared" si="284"/>
        <v/>
      </c>
      <c r="H1844" s="21" t="str">
        <f t="shared" si="285"/>
        <v/>
      </c>
      <c r="I1844" s="25" t="str">
        <f t="shared" si="286"/>
        <v/>
      </c>
      <c r="J1844" s="25" t="str">
        <f t="shared" si="287"/>
        <v/>
      </c>
      <c r="K1844" s="21" t="str">
        <f t="shared" si="288"/>
        <v/>
      </c>
      <c r="L1844" s="36" t="str">
        <f t="shared" si="289"/>
        <v/>
      </c>
    </row>
    <row r="1845" spans="1:12" x14ac:dyDescent="0.3">
      <c r="A1845" s="21" t="str">
        <f t="shared" si="280"/>
        <v/>
      </c>
      <c r="B1845" s="21" t="str">
        <f t="shared" si="281"/>
        <v/>
      </c>
      <c r="C1845" s="35" t="str">
        <f t="shared" si="282"/>
        <v/>
      </c>
      <c r="D1845" s="21" t="str">
        <f>IF($A1845="","",IF(COUNTIF(KEVList,$A1845)&gt;0,"Y",IF(ISNUMBER(MATCH(UPPER(IFERROR(INDEX(ImpData,ROW()-1,MATCH(Map_KEV,ImpHdr,0))&amp;"","")),{"Y","YES","TRUE","1"},0)),"Y","N")))</f>
        <v/>
      </c>
      <c r="E1845" s="21" t="str">
        <f>IF($A1845="","",IF(ISNUMBER(MATCH(UPPER(IFERROR(INDEX(ImpData,ROW()-1,MATCH(Map_Expl,ImpHdr,0))&amp;"","")),{"Y","YES","TRUE","1"},0)),"Y","N"))</f>
        <v/>
      </c>
      <c r="F1845" s="21" t="str">
        <f t="shared" si="283"/>
        <v/>
      </c>
      <c r="G1845" s="21" t="str">
        <f t="shared" si="284"/>
        <v/>
      </c>
      <c r="H1845" s="21" t="str">
        <f t="shared" si="285"/>
        <v/>
      </c>
      <c r="I1845" s="25" t="str">
        <f t="shared" si="286"/>
        <v/>
      </c>
      <c r="J1845" s="25" t="str">
        <f t="shared" si="287"/>
        <v/>
      </c>
      <c r="K1845" s="21" t="str">
        <f t="shared" si="288"/>
        <v/>
      </c>
      <c r="L1845" s="36" t="str">
        <f t="shared" si="289"/>
        <v/>
      </c>
    </row>
    <row r="1846" spans="1:12" x14ac:dyDescent="0.3">
      <c r="A1846" s="21" t="str">
        <f t="shared" si="280"/>
        <v/>
      </c>
      <c r="B1846" s="21" t="str">
        <f t="shared" si="281"/>
        <v/>
      </c>
      <c r="C1846" s="35" t="str">
        <f t="shared" si="282"/>
        <v/>
      </c>
      <c r="D1846" s="21" t="str">
        <f>IF($A1846="","",IF(COUNTIF(KEVList,$A1846)&gt;0,"Y",IF(ISNUMBER(MATCH(UPPER(IFERROR(INDEX(ImpData,ROW()-1,MATCH(Map_KEV,ImpHdr,0))&amp;"","")),{"Y","YES","TRUE","1"},0)),"Y","N")))</f>
        <v/>
      </c>
      <c r="E1846" s="21" t="str">
        <f>IF($A1846="","",IF(ISNUMBER(MATCH(UPPER(IFERROR(INDEX(ImpData,ROW()-1,MATCH(Map_Expl,ImpHdr,0))&amp;"","")),{"Y","YES","TRUE","1"},0)),"Y","N"))</f>
        <v/>
      </c>
      <c r="F1846" s="21" t="str">
        <f t="shared" si="283"/>
        <v/>
      </c>
      <c r="G1846" s="21" t="str">
        <f t="shared" si="284"/>
        <v/>
      </c>
      <c r="H1846" s="21" t="str">
        <f t="shared" si="285"/>
        <v/>
      </c>
      <c r="I1846" s="25" t="str">
        <f t="shared" si="286"/>
        <v/>
      </c>
      <c r="J1846" s="25" t="str">
        <f t="shared" si="287"/>
        <v/>
      </c>
      <c r="K1846" s="21" t="str">
        <f t="shared" si="288"/>
        <v/>
      </c>
      <c r="L1846" s="36" t="str">
        <f t="shared" si="289"/>
        <v/>
      </c>
    </row>
    <row r="1847" spans="1:12" x14ac:dyDescent="0.3">
      <c r="A1847" s="21" t="str">
        <f t="shared" si="280"/>
        <v/>
      </c>
      <c r="B1847" s="21" t="str">
        <f t="shared" si="281"/>
        <v/>
      </c>
      <c r="C1847" s="35" t="str">
        <f t="shared" si="282"/>
        <v/>
      </c>
      <c r="D1847" s="21" t="str">
        <f>IF($A1847="","",IF(COUNTIF(KEVList,$A1847)&gt;0,"Y",IF(ISNUMBER(MATCH(UPPER(IFERROR(INDEX(ImpData,ROW()-1,MATCH(Map_KEV,ImpHdr,0))&amp;"","")),{"Y","YES","TRUE","1"},0)),"Y","N")))</f>
        <v/>
      </c>
      <c r="E1847" s="21" t="str">
        <f>IF($A1847="","",IF(ISNUMBER(MATCH(UPPER(IFERROR(INDEX(ImpData,ROW()-1,MATCH(Map_Expl,ImpHdr,0))&amp;"","")),{"Y","YES","TRUE","1"},0)),"Y","N"))</f>
        <v/>
      </c>
      <c r="F1847" s="21" t="str">
        <f t="shared" si="283"/>
        <v/>
      </c>
      <c r="G1847" s="21" t="str">
        <f t="shared" si="284"/>
        <v/>
      </c>
      <c r="H1847" s="21" t="str">
        <f t="shared" si="285"/>
        <v/>
      </c>
      <c r="I1847" s="25" t="str">
        <f t="shared" si="286"/>
        <v/>
      </c>
      <c r="J1847" s="25" t="str">
        <f t="shared" si="287"/>
        <v/>
      </c>
      <c r="K1847" s="21" t="str">
        <f t="shared" si="288"/>
        <v/>
      </c>
      <c r="L1847" s="36" t="str">
        <f t="shared" si="289"/>
        <v/>
      </c>
    </row>
    <row r="1848" spans="1:12" x14ac:dyDescent="0.3">
      <c r="A1848" s="21" t="str">
        <f t="shared" si="280"/>
        <v/>
      </c>
      <c r="B1848" s="21" t="str">
        <f t="shared" si="281"/>
        <v/>
      </c>
      <c r="C1848" s="35" t="str">
        <f t="shared" si="282"/>
        <v/>
      </c>
      <c r="D1848" s="21" t="str">
        <f>IF($A1848="","",IF(COUNTIF(KEVList,$A1848)&gt;0,"Y",IF(ISNUMBER(MATCH(UPPER(IFERROR(INDEX(ImpData,ROW()-1,MATCH(Map_KEV,ImpHdr,0))&amp;"","")),{"Y","YES","TRUE","1"},0)),"Y","N")))</f>
        <v/>
      </c>
      <c r="E1848" s="21" t="str">
        <f>IF($A1848="","",IF(ISNUMBER(MATCH(UPPER(IFERROR(INDEX(ImpData,ROW()-1,MATCH(Map_Expl,ImpHdr,0))&amp;"","")),{"Y","YES","TRUE","1"},0)),"Y","N"))</f>
        <v/>
      </c>
      <c r="F1848" s="21" t="str">
        <f t="shared" si="283"/>
        <v/>
      </c>
      <c r="G1848" s="21" t="str">
        <f t="shared" si="284"/>
        <v/>
      </c>
      <c r="H1848" s="21" t="str">
        <f t="shared" si="285"/>
        <v/>
      </c>
      <c r="I1848" s="25" t="str">
        <f t="shared" si="286"/>
        <v/>
      </c>
      <c r="J1848" s="25" t="str">
        <f t="shared" si="287"/>
        <v/>
      </c>
      <c r="K1848" s="21" t="str">
        <f t="shared" si="288"/>
        <v/>
      </c>
      <c r="L1848" s="36" t="str">
        <f t="shared" si="289"/>
        <v/>
      </c>
    </row>
    <row r="1849" spans="1:12" x14ac:dyDescent="0.3">
      <c r="A1849" s="21" t="str">
        <f t="shared" si="280"/>
        <v/>
      </c>
      <c r="B1849" s="21" t="str">
        <f t="shared" si="281"/>
        <v/>
      </c>
      <c r="C1849" s="35" t="str">
        <f t="shared" si="282"/>
        <v/>
      </c>
      <c r="D1849" s="21" t="str">
        <f>IF($A1849="","",IF(COUNTIF(KEVList,$A1849)&gt;0,"Y",IF(ISNUMBER(MATCH(UPPER(IFERROR(INDEX(ImpData,ROW()-1,MATCH(Map_KEV,ImpHdr,0))&amp;"","")),{"Y","YES","TRUE","1"},0)),"Y","N")))</f>
        <v/>
      </c>
      <c r="E1849" s="21" t="str">
        <f>IF($A1849="","",IF(ISNUMBER(MATCH(UPPER(IFERROR(INDEX(ImpData,ROW()-1,MATCH(Map_Expl,ImpHdr,0))&amp;"","")),{"Y","YES","TRUE","1"},0)),"Y","N"))</f>
        <v/>
      </c>
      <c r="F1849" s="21" t="str">
        <f t="shared" si="283"/>
        <v/>
      </c>
      <c r="G1849" s="21" t="str">
        <f t="shared" si="284"/>
        <v/>
      </c>
      <c r="H1849" s="21" t="str">
        <f t="shared" si="285"/>
        <v/>
      </c>
      <c r="I1849" s="25" t="str">
        <f t="shared" si="286"/>
        <v/>
      </c>
      <c r="J1849" s="25" t="str">
        <f t="shared" si="287"/>
        <v/>
      </c>
      <c r="K1849" s="21" t="str">
        <f t="shared" si="288"/>
        <v/>
      </c>
      <c r="L1849" s="36" t="str">
        <f t="shared" si="289"/>
        <v/>
      </c>
    </row>
    <row r="1850" spans="1:12" x14ac:dyDescent="0.3">
      <c r="A1850" s="21" t="str">
        <f t="shared" si="280"/>
        <v/>
      </c>
      <c r="B1850" s="21" t="str">
        <f t="shared" si="281"/>
        <v/>
      </c>
      <c r="C1850" s="35" t="str">
        <f t="shared" si="282"/>
        <v/>
      </c>
      <c r="D1850" s="21" t="str">
        <f>IF($A1850="","",IF(COUNTIF(KEVList,$A1850)&gt;0,"Y",IF(ISNUMBER(MATCH(UPPER(IFERROR(INDEX(ImpData,ROW()-1,MATCH(Map_KEV,ImpHdr,0))&amp;"","")),{"Y","YES","TRUE","1"},0)),"Y","N")))</f>
        <v/>
      </c>
      <c r="E1850" s="21" t="str">
        <f>IF($A1850="","",IF(ISNUMBER(MATCH(UPPER(IFERROR(INDEX(ImpData,ROW()-1,MATCH(Map_Expl,ImpHdr,0))&amp;"","")),{"Y","YES","TRUE","1"},0)),"Y","N"))</f>
        <v/>
      </c>
      <c r="F1850" s="21" t="str">
        <f t="shared" si="283"/>
        <v/>
      </c>
      <c r="G1850" s="21" t="str">
        <f t="shared" si="284"/>
        <v/>
      </c>
      <c r="H1850" s="21" t="str">
        <f t="shared" si="285"/>
        <v/>
      </c>
      <c r="I1850" s="25" t="str">
        <f t="shared" si="286"/>
        <v/>
      </c>
      <c r="J1850" s="25" t="str">
        <f t="shared" si="287"/>
        <v/>
      </c>
      <c r="K1850" s="21" t="str">
        <f t="shared" si="288"/>
        <v/>
      </c>
      <c r="L1850" s="36" t="str">
        <f t="shared" si="289"/>
        <v/>
      </c>
    </row>
    <row r="1851" spans="1:12" x14ac:dyDescent="0.3">
      <c r="A1851" s="21" t="str">
        <f t="shared" si="280"/>
        <v/>
      </c>
      <c r="B1851" s="21" t="str">
        <f t="shared" si="281"/>
        <v/>
      </c>
      <c r="C1851" s="35" t="str">
        <f t="shared" si="282"/>
        <v/>
      </c>
      <c r="D1851" s="21" t="str">
        <f>IF($A1851="","",IF(COUNTIF(KEVList,$A1851)&gt;0,"Y",IF(ISNUMBER(MATCH(UPPER(IFERROR(INDEX(ImpData,ROW()-1,MATCH(Map_KEV,ImpHdr,0))&amp;"","")),{"Y","YES","TRUE","1"},0)),"Y","N")))</f>
        <v/>
      </c>
      <c r="E1851" s="21" t="str">
        <f>IF($A1851="","",IF(ISNUMBER(MATCH(UPPER(IFERROR(INDEX(ImpData,ROW()-1,MATCH(Map_Expl,ImpHdr,0))&amp;"","")),{"Y","YES","TRUE","1"},0)),"Y","N"))</f>
        <v/>
      </c>
      <c r="F1851" s="21" t="str">
        <f t="shared" si="283"/>
        <v/>
      </c>
      <c r="G1851" s="21" t="str">
        <f t="shared" si="284"/>
        <v/>
      </c>
      <c r="H1851" s="21" t="str">
        <f t="shared" si="285"/>
        <v/>
      </c>
      <c r="I1851" s="25" t="str">
        <f t="shared" si="286"/>
        <v/>
      </c>
      <c r="J1851" s="25" t="str">
        <f t="shared" si="287"/>
        <v/>
      </c>
      <c r="K1851" s="21" t="str">
        <f t="shared" si="288"/>
        <v/>
      </c>
      <c r="L1851" s="36" t="str">
        <f t="shared" si="289"/>
        <v/>
      </c>
    </row>
    <row r="1852" spans="1:12" x14ac:dyDescent="0.3">
      <c r="A1852" s="21" t="str">
        <f t="shared" si="280"/>
        <v/>
      </c>
      <c r="B1852" s="21" t="str">
        <f t="shared" si="281"/>
        <v/>
      </c>
      <c r="C1852" s="35" t="str">
        <f t="shared" si="282"/>
        <v/>
      </c>
      <c r="D1852" s="21" t="str">
        <f>IF($A1852="","",IF(COUNTIF(KEVList,$A1852)&gt;0,"Y",IF(ISNUMBER(MATCH(UPPER(IFERROR(INDEX(ImpData,ROW()-1,MATCH(Map_KEV,ImpHdr,0))&amp;"","")),{"Y","YES","TRUE","1"},0)),"Y","N")))</f>
        <v/>
      </c>
      <c r="E1852" s="21" t="str">
        <f>IF($A1852="","",IF(ISNUMBER(MATCH(UPPER(IFERROR(INDEX(ImpData,ROW()-1,MATCH(Map_Expl,ImpHdr,0))&amp;"","")),{"Y","YES","TRUE","1"},0)),"Y","N"))</f>
        <v/>
      </c>
      <c r="F1852" s="21" t="str">
        <f t="shared" si="283"/>
        <v/>
      </c>
      <c r="G1852" s="21" t="str">
        <f t="shared" si="284"/>
        <v/>
      </c>
      <c r="H1852" s="21" t="str">
        <f t="shared" si="285"/>
        <v/>
      </c>
      <c r="I1852" s="25" t="str">
        <f t="shared" si="286"/>
        <v/>
      </c>
      <c r="J1852" s="25" t="str">
        <f t="shared" si="287"/>
        <v/>
      </c>
      <c r="K1852" s="21" t="str">
        <f t="shared" si="288"/>
        <v/>
      </c>
      <c r="L1852" s="36" t="str">
        <f t="shared" si="289"/>
        <v/>
      </c>
    </row>
    <row r="1853" spans="1:12" x14ac:dyDescent="0.3">
      <c r="A1853" s="21" t="str">
        <f t="shared" si="280"/>
        <v/>
      </c>
      <c r="B1853" s="21" t="str">
        <f t="shared" si="281"/>
        <v/>
      </c>
      <c r="C1853" s="35" t="str">
        <f t="shared" si="282"/>
        <v/>
      </c>
      <c r="D1853" s="21" t="str">
        <f>IF($A1853="","",IF(COUNTIF(KEVList,$A1853)&gt;0,"Y",IF(ISNUMBER(MATCH(UPPER(IFERROR(INDEX(ImpData,ROW()-1,MATCH(Map_KEV,ImpHdr,0))&amp;"","")),{"Y","YES","TRUE","1"},0)),"Y","N")))</f>
        <v/>
      </c>
      <c r="E1853" s="21" t="str">
        <f>IF($A1853="","",IF(ISNUMBER(MATCH(UPPER(IFERROR(INDEX(ImpData,ROW()-1,MATCH(Map_Expl,ImpHdr,0))&amp;"","")),{"Y","YES","TRUE","1"},0)),"Y","N"))</f>
        <v/>
      </c>
      <c r="F1853" s="21" t="str">
        <f t="shared" si="283"/>
        <v/>
      </c>
      <c r="G1853" s="21" t="str">
        <f t="shared" si="284"/>
        <v/>
      </c>
      <c r="H1853" s="21" t="str">
        <f t="shared" si="285"/>
        <v/>
      </c>
      <c r="I1853" s="25" t="str">
        <f t="shared" si="286"/>
        <v/>
      </c>
      <c r="J1853" s="25" t="str">
        <f t="shared" si="287"/>
        <v/>
      </c>
      <c r="K1853" s="21" t="str">
        <f t="shared" si="288"/>
        <v/>
      </c>
      <c r="L1853" s="36" t="str">
        <f t="shared" si="289"/>
        <v/>
      </c>
    </row>
    <row r="1854" spans="1:12" x14ac:dyDescent="0.3">
      <c r="A1854" s="21" t="str">
        <f t="shared" si="280"/>
        <v/>
      </c>
      <c r="B1854" s="21" t="str">
        <f t="shared" si="281"/>
        <v/>
      </c>
      <c r="C1854" s="35" t="str">
        <f t="shared" si="282"/>
        <v/>
      </c>
      <c r="D1854" s="21" t="str">
        <f>IF($A1854="","",IF(COUNTIF(KEVList,$A1854)&gt;0,"Y",IF(ISNUMBER(MATCH(UPPER(IFERROR(INDEX(ImpData,ROW()-1,MATCH(Map_KEV,ImpHdr,0))&amp;"","")),{"Y","YES","TRUE","1"},0)),"Y","N")))</f>
        <v/>
      </c>
      <c r="E1854" s="21" t="str">
        <f>IF($A1854="","",IF(ISNUMBER(MATCH(UPPER(IFERROR(INDEX(ImpData,ROW()-1,MATCH(Map_Expl,ImpHdr,0))&amp;"","")),{"Y","YES","TRUE","1"},0)),"Y","N"))</f>
        <v/>
      </c>
      <c r="F1854" s="21" t="str">
        <f t="shared" si="283"/>
        <v/>
      </c>
      <c r="G1854" s="21" t="str">
        <f t="shared" si="284"/>
        <v/>
      </c>
      <c r="H1854" s="21" t="str">
        <f t="shared" si="285"/>
        <v/>
      </c>
      <c r="I1854" s="25" t="str">
        <f t="shared" si="286"/>
        <v/>
      </c>
      <c r="J1854" s="25" t="str">
        <f t="shared" si="287"/>
        <v/>
      </c>
      <c r="K1854" s="21" t="str">
        <f t="shared" si="288"/>
        <v/>
      </c>
      <c r="L1854" s="36" t="str">
        <f t="shared" si="289"/>
        <v/>
      </c>
    </row>
    <row r="1855" spans="1:12" x14ac:dyDescent="0.3">
      <c r="A1855" s="21" t="str">
        <f t="shared" si="280"/>
        <v/>
      </c>
      <c r="B1855" s="21" t="str">
        <f t="shared" si="281"/>
        <v/>
      </c>
      <c r="C1855" s="35" t="str">
        <f t="shared" si="282"/>
        <v/>
      </c>
      <c r="D1855" s="21" t="str">
        <f>IF($A1855="","",IF(COUNTIF(KEVList,$A1855)&gt;0,"Y",IF(ISNUMBER(MATCH(UPPER(IFERROR(INDEX(ImpData,ROW()-1,MATCH(Map_KEV,ImpHdr,0))&amp;"","")),{"Y","YES","TRUE","1"},0)),"Y","N")))</f>
        <v/>
      </c>
      <c r="E1855" s="21" t="str">
        <f>IF($A1855="","",IF(ISNUMBER(MATCH(UPPER(IFERROR(INDEX(ImpData,ROW()-1,MATCH(Map_Expl,ImpHdr,0))&amp;"","")),{"Y","YES","TRUE","1"},0)),"Y","N"))</f>
        <v/>
      </c>
      <c r="F1855" s="21" t="str">
        <f t="shared" si="283"/>
        <v/>
      </c>
      <c r="G1855" s="21" t="str">
        <f t="shared" si="284"/>
        <v/>
      </c>
      <c r="H1855" s="21" t="str">
        <f t="shared" si="285"/>
        <v/>
      </c>
      <c r="I1855" s="25" t="str">
        <f t="shared" si="286"/>
        <v/>
      </c>
      <c r="J1855" s="25" t="str">
        <f t="shared" si="287"/>
        <v/>
      </c>
      <c r="K1855" s="21" t="str">
        <f t="shared" si="288"/>
        <v/>
      </c>
      <c r="L1855" s="36" t="str">
        <f t="shared" si="289"/>
        <v/>
      </c>
    </row>
    <row r="1856" spans="1:12" x14ac:dyDescent="0.3">
      <c r="A1856" s="21" t="str">
        <f t="shared" si="280"/>
        <v/>
      </c>
      <c r="B1856" s="21" t="str">
        <f t="shared" si="281"/>
        <v/>
      </c>
      <c r="C1856" s="35" t="str">
        <f t="shared" si="282"/>
        <v/>
      </c>
      <c r="D1856" s="21" t="str">
        <f>IF($A1856="","",IF(COUNTIF(KEVList,$A1856)&gt;0,"Y",IF(ISNUMBER(MATCH(UPPER(IFERROR(INDEX(ImpData,ROW()-1,MATCH(Map_KEV,ImpHdr,0))&amp;"","")),{"Y","YES","TRUE","1"},0)),"Y","N")))</f>
        <v/>
      </c>
      <c r="E1856" s="21" t="str">
        <f>IF($A1856="","",IF(ISNUMBER(MATCH(UPPER(IFERROR(INDEX(ImpData,ROW()-1,MATCH(Map_Expl,ImpHdr,0))&amp;"","")),{"Y","YES","TRUE","1"},0)),"Y","N"))</f>
        <v/>
      </c>
      <c r="F1856" s="21" t="str">
        <f t="shared" si="283"/>
        <v/>
      </c>
      <c r="G1856" s="21" t="str">
        <f t="shared" si="284"/>
        <v/>
      </c>
      <c r="H1856" s="21" t="str">
        <f t="shared" si="285"/>
        <v/>
      </c>
      <c r="I1856" s="25" t="str">
        <f t="shared" si="286"/>
        <v/>
      </c>
      <c r="J1856" s="25" t="str">
        <f t="shared" si="287"/>
        <v/>
      </c>
      <c r="K1856" s="21" t="str">
        <f t="shared" si="288"/>
        <v/>
      </c>
      <c r="L1856" s="36" t="str">
        <f t="shared" si="289"/>
        <v/>
      </c>
    </row>
    <row r="1857" spans="1:12" x14ac:dyDescent="0.3">
      <c r="A1857" s="21" t="str">
        <f t="shared" si="280"/>
        <v/>
      </c>
      <c r="B1857" s="21" t="str">
        <f t="shared" si="281"/>
        <v/>
      </c>
      <c r="C1857" s="35" t="str">
        <f t="shared" si="282"/>
        <v/>
      </c>
      <c r="D1857" s="21" t="str">
        <f>IF($A1857="","",IF(COUNTIF(KEVList,$A1857)&gt;0,"Y",IF(ISNUMBER(MATCH(UPPER(IFERROR(INDEX(ImpData,ROW()-1,MATCH(Map_KEV,ImpHdr,0))&amp;"","")),{"Y","YES","TRUE","1"},0)),"Y","N")))</f>
        <v/>
      </c>
      <c r="E1857" s="21" t="str">
        <f>IF($A1857="","",IF(ISNUMBER(MATCH(UPPER(IFERROR(INDEX(ImpData,ROW()-1,MATCH(Map_Expl,ImpHdr,0))&amp;"","")),{"Y","YES","TRUE","1"},0)),"Y","N"))</f>
        <v/>
      </c>
      <c r="F1857" s="21" t="str">
        <f t="shared" si="283"/>
        <v/>
      </c>
      <c r="G1857" s="21" t="str">
        <f t="shared" si="284"/>
        <v/>
      </c>
      <c r="H1857" s="21" t="str">
        <f t="shared" si="285"/>
        <v/>
      </c>
      <c r="I1857" s="25" t="str">
        <f t="shared" si="286"/>
        <v/>
      </c>
      <c r="J1857" s="25" t="str">
        <f t="shared" si="287"/>
        <v/>
      </c>
      <c r="K1857" s="21" t="str">
        <f t="shared" si="288"/>
        <v/>
      </c>
      <c r="L1857" s="36" t="str">
        <f t="shared" si="289"/>
        <v/>
      </c>
    </row>
    <row r="1858" spans="1:12" x14ac:dyDescent="0.3">
      <c r="A1858" s="21" t="str">
        <f t="shared" ref="A1858:A1921" si="290">IFERROR(IF(INDEX(ImpData,ROW()-1,MATCH(Map_CVE,ImpHdr,0))="","",INDEX(ImpData,ROW()-1,MATCH(Map_CVE,ImpHdr,0))),"")</f>
        <v/>
      </c>
      <c r="B1858" s="21" t="str">
        <f t="shared" ref="B1858:B1921" si="291">IF($A1858="","",IFERROR(VALUE(INDEX(ImpData,ROW()-1,MATCH(Map_CVSS,ImpHdr,0))),""))</f>
        <v/>
      </c>
      <c r="C1858" s="35" t="str">
        <f t="shared" ref="C1858:C1921" si="292">IF($A1858="","",IFERROR(VALUE(INDEX(ImpData,ROW()-1,MATCH(Map_EPSS,ImpHdr,0))),IFERROR(VLOOKUP($A1858,EPSSList,2,FALSE),"")))</f>
        <v/>
      </c>
      <c r="D1858" s="21" t="str">
        <f>IF($A1858="","",IF(COUNTIF(KEVList,$A1858)&gt;0,"Y",IF(ISNUMBER(MATCH(UPPER(IFERROR(INDEX(ImpData,ROW()-1,MATCH(Map_KEV,ImpHdr,0))&amp;"","")),{"Y","YES","TRUE","1"},0)),"Y","N")))</f>
        <v/>
      </c>
      <c r="E1858" s="21" t="str">
        <f>IF($A1858="","",IF(ISNUMBER(MATCH(UPPER(IFERROR(INDEX(ImpData,ROW()-1,MATCH(Map_Expl,ImpHdr,0))&amp;"","")),{"Y","YES","TRUE","1"},0)),"Y","N"))</f>
        <v/>
      </c>
      <c r="F1858" s="21" t="str">
        <f t="shared" ref="F1858:F1921" si="293">IF($A1858="","",IFERROR(VLOOKUP($K1858,AssetList,2,FALSE),""))</f>
        <v/>
      </c>
      <c r="G1858" s="21" t="str">
        <f t="shared" ref="G1858:G1921" si="294">IF($A1858="","",IFERROR(VLOOKUP($K1858,AssetList,3,FALSE),""))</f>
        <v/>
      </c>
      <c r="H1858" s="21" t="str">
        <f t="shared" ref="H1858:H1921" si="295">IF($A1858="","","N")</f>
        <v/>
      </c>
      <c r="I1858" s="25" t="str">
        <f t="shared" ref="I1858:I1921" si="296">IF($A1858="","",IFERROR(IF(INDEX(ImpData,ROW()-1,MATCH(Map_First,ImpHdr,0))="","",INDEX(ImpData,ROW()-1,MATCH(Map_First,ImpHdr,0))+0),""))</f>
        <v/>
      </c>
      <c r="J1858" s="25" t="str">
        <f t="shared" ref="J1858:J1921" si="297">IF($A1858="","",IFERROR(IF(INDEX(ImpData,ROW()-1,MATCH(Map_Fixed,ImpHdr,0))="","",INDEX(ImpData,ROW()-1,MATCH(Map_Fixed,ImpHdr,0))+0),""))</f>
        <v/>
      </c>
      <c r="K1858" s="21" t="str">
        <f t="shared" ref="K1858:K1921" si="298">IF($A1858="","",IFERROR(INDEX(ImpData,ROW()-1,MATCH(Map_Host,ImpHdr,0)),""))</f>
        <v/>
      </c>
      <c r="L1858" s="36" t="str">
        <f t="shared" ref="L1858:L1921" si="299">IF($A1858="","",IF($K1858="","No asset column mapped",IF(OR($F1858="",$G1858=""),"Add to Assets tab: "&amp;$K1858,IF($B1858="","CVSS missing",""))))</f>
        <v/>
      </c>
    </row>
    <row r="1859" spans="1:12" x14ac:dyDescent="0.3">
      <c r="A1859" s="21" t="str">
        <f t="shared" si="290"/>
        <v/>
      </c>
      <c r="B1859" s="21" t="str">
        <f t="shared" si="291"/>
        <v/>
      </c>
      <c r="C1859" s="35" t="str">
        <f t="shared" si="292"/>
        <v/>
      </c>
      <c r="D1859" s="21" t="str">
        <f>IF($A1859="","",IF(COUNTIF(KEVList,$A1859)&gt;0,"Y",IF(ISNUMBER(MATCH(UPPER(IFERROR(INDEX(ImpData,ROW()-1,MATCH(Map_KEV,ImpHdr,0))&amp;"","")),{"Y","YES","TRUE","1"},0)),"Y","N")))</f>
        <v/>
      </c>
      <c r="E1859" s="21" t="str">
        <f>IF($A1859="","",IF(ISNUMBER(MATCH(UPPER(IFERROR(INDEX(ImpData,ROW()-1,MATCH(Map_Expl,ImpHdr,0))&amp;"","")),{"Y","YES","TRUE","1"},0)),"Y","N"))</f>
        <v/>
      </c>
      <c r="F1859" s="21" t="str">
        <f t="shared" si="293"/>
        <v/>
      </c>
      <c r="G1859" s="21" t="str">
        <f t="shared" si="294"/>
        <v/>
      </c>
      <c r="H1859" s="21" t="str">
        <f t="shared" si="295"/>
        <v/>
      </c>
      <c r="I1859" s="25" t="str">
        <f t="shared" si="296"/>
        <v/>
      </c>
      <c r="J1859" s="25" t="str">
        <f t="shared" si="297"/>
        <v/>
      </c>
      <c r="K1859" s="21" t="str">
        <f t="shared" si="298"/>
        <v/>
      </c>
      <c r="L1859" s="36" t="str">
        <f t="shared" si="299"/>
        <v/>
      </c>
    </row>
    <row r="1860" spans="1:12" x14ac:dyDescent="0.3">
      <c r="A1860" s="21" t="str">
        <f t="shared" si="290"/>
        <v/>
      </c>
      <c r="B1860" s="21" t="str">
        <f t="shared" si="291"/>
        <v/>
      </c>
      <c r="C1860" s="35" t="str">
        <f t="shared" si="292"/>
        <v/>
      </c>
      <c r="D1860" s="21" t="str">
        <f>IF($A1860="","",IF(COUNTIF(KEVList,$A1860)&gt;0,"Y",IF(ISNUMBER(MATCH(UPPER(IFERROR(INDEX(ImpData,ROW()-1,MATCH(Map_KEV,ImpHdr,0))&amp;"","")),{"Y","YES","TRUE","1"},0)),"Y","N")))</f>
        <v/>
      </c>
      <c r="E1860" s="21" t="str">
        <f>IF($A1860="","",IF(ISNUMBER(MATCH(UPPER(IFERROR(INDEX(ImpData,ROW()-1,MATCH(Map_Expl,ImpHdr,0))&amp;"","")),{"Y","YES","TRUE","1"},0)),"Y","N"))</f>
        <v/>
      </c>
      <c r="F1860" s="21" t="str">
        <f t="shared" si="293"/>
        <v/>
      </c>
      <c r="G1860" s="21" t="str">
        <f t="shared" si="294"/>
        <v/>
      </c>
      <c r="H1860" s="21" t="str">
        <f t="shared" si="295"/>
        <v/>
      </c>
      <c r="I1860" s="25" t="str">
        <f t="shared" si="296"/>
        <v/>
      </c>
      <c r="J1860" s="25" t="str">
        <f t="shared" si="297"/>
        <v/>
      </c>
      <c r="K1860" s="21" t="str">
        <f t="shared" si="298"/>
        <v/>
      </c>
      <c r="L1860" s="36" t="str">
        <f t="shared" si="299"/>
        <v/>
      </c>
    </row>
    <row r="1861" spans="1:12" x14ac:dyDescent="0.3">
      <c r="A1861" s="21" t="str">
        <f t="shared" si="290"/>
        <v/>
      </c>
      <c r="B1861" s="21" t="str">
        <f t="shared" si="291"/>
        <v/>
      </c>
      <c r="C1861" s="35" t="str">
        <f t="shared" si="292"/>
        <v/>
      </c>
      <c r="D1861" s="21" t="str">
        <f>IF($A1861="","",IF(COUNTIF(KEVList,$A1861)&gt;0,"Y",IF(ISNUMBER(MATCH(UPPER(IFERROR(INDEX(ImpData,ROW()-1,MATCH(Map_KEV,ImpHdr,0))&amp;"","")),{"Y","YES","TRUE","1"},0)),"Y","N")))</f>
        <v/>
      </c>
      <c r="E1861" s="21" t="str">
        <f>IF($A1861="","",IF(ISNUMBER(MATCH(UPPER(IFERROR(INDEX(ImpData,ROW()-1,MATCH(Map_Expl,ImpHdr,0))&amp;"","")),{"Y","YES","TRUE","1"},0)),"Y","N"))</f>
        <v/>
      </c>
      <c r="F1861" s="21" t="str">
        <f t="shared" si="293"/>
        <v/>
      </c>
      <c r="G1861" s="21" t="str">
        <f t="shared" si="294"/>
        <v/>
      </c>
      <c r="H1861" s="21" t="str">
        <f t="shared" si="295"/>
        <v/>
      </c>
      <c r="I1861" s="25" t="str">
        <f t="shared" si="296"/>
        <v/>
      </c>
      <c r="J1861" s="25" t="str">
        <f t="shared" si="297"/>
        <v/>
      </c>
      <c r="K1861" s="21" t="str">
        <f t="shared" si="298"/>
        <v/>
      </c>
      <c r="L1861" s="36" t="str">
        <f t="shared" si="299"/>
        <v/>
      </c>
    </row>
    <row r="1862" spans="1:12" x14ac:dyDescent="0.3">
      <c r="A1862" s="21" t="str">
        <f t="shared" si="290"/>
        <v/>
      </c>
      <c r="B1862" s="21" t="str">
        <f t="shared" si="291"/>
        <v/>
      </c>
      <c r="C1862" s="35" t="str">
        <f t="shared" si="292"/>
        <v/>
      </c>
      <c r="D1862" s="21" t="str">
        <f>IF($A1862="","",IF(COUNTIF(KEVList,$A1862)&gt;0,"Y",IF(ISNUMBER(MATCH(UPPER(IFERROR(INDEX(ImpData,ROW()-1,MATCH(Map_KEV,ImpHdr,0))&amp;"","")),{"Y","YES","TRUE","1"},0)),"Y","N")))</f>
        <v/>
      </c>
      <c r="E1862" s="21" t="str">
        <f>IF($A1862="","",IF(ISNUMBER(MATCH(UPPER(IFERROR(INDEX(ImpData,ROW()-1,MATCH(Map_Expl,ImpHdr,0))&amp;"","")),{"Y","YES","TRUE","1"},0)),"Y","N"))</f>
        <v/>
      </c>
      <c r="F1862" s="21" t="str">
        <f t="shared" si="293"/>
        <v/>
      </c>
      <c r="G1862" s="21" t="str">
        <f t="shared" si="294"/>
        <v/>
      </c>
      <c r="H1862" s="21" t="str">
        <f t="shared" si="295"/>
        <v/>
      </c>
      <c r="I1862" s="25" t="str">
        <f t="shared" si="296"/>
        <v/>
      </c>
      <c r="J1862" s="25" t="str">
        <f t="shared" si="297"/>
        <v/>
      </c>
      <c r="K1862" s="21" t="str">
        <f t="shared" si="298"/>
        <v/>
      </c>
      <c r="L1862" s="36" t="str">
        <f t="shared" si="299"/>
        <v/>
      </c>
    </row>
    <row r="1863" spans="1:12" x14ac:dyDescent="0.3">
      <c r="A1863" s="21" t="str">
        <f t="shared" si="290"/>
        <v/>
      </c>
      <c r="B1863" s="21" t="str">
        <f t="shared" si="291"/>
        <v/>
      </c>
      <c r="C1863" s="35" t="str">
        <f t="shared" si="292"/>
        <v/>
      </c>
      <c r="D1863" s="21" t="str">
        <f>IF($A1863="","",IF(COUNTIF(KEVList,$A1863)&gt;0,"Y",IF(ISNUMBER(MATCH(UPPER(IFERROR(INDEX(ImpData,ROW()-1,MATCH(Map_KEV,ImpHdr,0))&amp;"","")),{"Y","YES","TRUE","1"},0)),"Y","N")))</f>
        <v/>
      </c>
      <c r="E1863" s="21" t="str">
        <f>IF($A1863="","",IF(ISNUMBER(MATCH(UPPER(IFERROR(INDEX(ImpData,ROW()-1,MATCH(Map_Expl,ImpHdr,0))&amp;"","")),{"Y","YES","TRUE","1"},0)),"Y","N"))</f>
        <v/>
      </c>
      <c r="F1863" s="21" t="str">
        <f t="shared" si="293"/>
        <v/>
      </c>
      <c r="G1863" s="21" t="str">
        <f t="shared" si="294"/>
        <v/>
      </c>
      <c r="H1863" s="21" t="str">
        <f t="shared" si="295"/>
        <v/>
      </c>
      <c r="I1863" s="25" t="str">
        <f t="shared" si="296"/>
        <v/>
      </c>
      <c r="J1863" s="25" t="str">
        <f t="shared" si="297"/>
        <v/>
      </c>
      <c r="K1863" s="21" t="str">
        <f t="shared" si="298"/>
        <v/>
      </c>
      <c r="L1863" s="36" t="str">
        <f t="shared" si="299"/>
        <v/>
      </c>
    </row>
    <row r="1864" spans="1:12" x14ac:dyDescent="0.3">
      <c r="A1864" s="21" t="str">
        <f t="shared" si="290"/>
        <v/>
      </c>
      <c r="B1864" s="21" t="str">
        <f t="shared" si="291"/>
        <v/>
      </c>
      <c r="C1864" s="35" t="str">
        <f t="shared" si="292"/>
        <v/>
      </c>
      <c r="D1864" s="21" t="str">
        <f>IF($A1864="","",IF(COUNTIF(KEVList,$A1864)&gt;0,"Y",IF(ISNUMBER(MATCH(UPPER(IFERROR(INDEX(ImpData,ROW()-1,MATCH(Map_KEV,ImpHdr,0))&amp;"","")),{"Y","YES","TRUE","1"},0)),"Y","N")))</f>
        <v/>
      </c>
      <c r="E1864" s="21" t="str">
        <f>IF($A1864="","",IF(ISNUMBER(MATCH(UPPER(IFERROR(INDEX(ImpData,ROW()-1,MATCH(Map_Expl,ImpHdr,0))&amp;"","")),{"Y","YES","TRUE","1"},0)),"Y","N"))</f>
        <v/>
      </c>
      <c r="F1864" s="21" t="str">
        <f t="shared" si="293"/>
        <v/>
      </c>
      <c r="G1864" s="21" t="str">
        <f t="shared" si="294"/>
        <v/>
      </c>
      <c r="H1864" s="21" t="str">
        <f t="shared" si="295"/>
        <v/>
      </c>
      <c r="I1864" s="25" t="str">
        <f t="shared" si="296"/>
        <v/>
      </c>
      <c r="J1864" s="25" t="str">
        <f t="shared" si="297"/>
        <v/>
      </c>
      <c r="K1864" s="21" t="str">
        <f t="shared" si="298"/>
        <v/>
      </c>
      <c r="L1864" s="36" t="str">
        <f t="shared" si="299"/>
        <v/>
      </c>
    </row>
    <row r="1865" spans="1:12" x14ac:dyDescent="0.3">
      <c r="A1865" s="21" t="str">
        <f t="shared" si="290"/>
        <v/>
      </c>
      <c r="B1865" s="21" t="str">
        <f t="shared" si="291"/>
        <v/>
      </c>
      <c r="C1865" s="35" t="str">
        <f t="shared" si="292"/>
        <v/>
      </c>
      <c r="D1865" s="21" t="str">
        <f>IF($A1865="","",IF(COUNTIF(KEVList,$A1865)&gt;0,"Y",IF(ISNUMBER(MATCH(UPPER(IFERROR(INDEX(ImpData,ROW()-1,MATCH(Map_KEV,ImpHdr,0))&amp;"","")),{"Y","YES","TRUE","1"},0)),"Y","N")))</f>
        <v/>
      </c>
      <c r="E1865" s="21" t="str">
        <f>IF($A1865="","",IF(ISNUMBER(MATCH(UPPER(IFERROR(INDEX(ImpData,ROW()-1,MATCH(Map_Expl,ImpHdr,0))&amp;"","")),{"Y","YES","TRUE","1"},0)),"Y","N"))</f>
        <v/>
      </c>
      <c r="F1865" s="21" t="str">
        <f t="shared" si="293"/>
        <v/>
      </c>
      <c r="G1865" s="21" t="str">
        <f t="shared" si="294"/>
        <v/>
      </c>
      <c r="H1865" s="21" t="str">
        <f t="shared" si="295"/>
        <v/>
      </c>
      <c r="I1865" s="25" t="str">
        <f t="shared" si="296"/>
        <v/>
      </c>
      <c r="J1865" s="25" t="str">
        <f t="shared" si="297"/>
        <v/>
      </c>
      <c r="K1865" s="21" t="str">
        <f t="shared" si="298"/>
        <v/>
      </c>
      <c r="L1865" s="36" t="str">
        <f t="shared" si="299"/>
        <v/>
      </c>
    </row>
    <row r="1866" spans="1:12" x14ac:dyDescent="0.3">
      <c r="A1866" s="21" t="str">
        <f t="shared" si="290"/>
        <v/>
      </c>
      <c r="B1866" s="21" t="str">
        <f t="shared" si="291"/>
        <v/>
      </c>
      <c r="C1866" s="35" t="str">
        <f t="shared" si="292"/>
        <v/>
      </c>
      <c r="D1866" s="21" t="str">
        <f>IF($A1866="","",IF(COUNTIF(KEVList,$A1866)&gt;0,"Y",IF(ISNUMBER(MATCH(UPPER(IFERROR(INDEX(ImpData,ROW()-1,MATCH(Map_KEV,ImpHdr,0))&amp;"","")),{"Y","YES","TRUE","1"},0)),"Y","N")))</f>
        <v/>
      </c>
      <c r="E1866" s="21" t="str">
        <f>IF($A1866="","",IF(ISNUMBER(MATCH(UPPER(IFERROR(INDEX(ImpData,ROW()-1,MATCH(Map_Expl,ImpHdr,0))&amp;"","")),{"Y","YES","TRUE","1"},0)),"Y","N"))</f>
        <v/>
      </c>
      <c r="F1866" s="21" t="str">
        <f t="shared" si="293"/>
        <v/>
      </c>
      <c r="G1866" s="21" t="str">
        <f t="shared" si="294"/>
        <v/>
      </c>
      <c r="H1866" s="21" t="str">
        <f t="shared" si="295"/>
        <v/>
      </c>
      <c r="I1866" s="25" t="str">
        <f t="shared" si="296"/>
        <v/>
      </c>
      <c r="J1866" s="25" t="str">
        <f t="shared" si="297"/>
        <v/>
      </c>
      <c r="K1866" s="21" t="str">
        <f t="shared" si="298"/>
        <v/>
      </c>
      <c r="L1866" s="36" t="str">
        <f t="shared" si="299"/>
        <v/>
      </c>
    </row>
    <row r="1867" spans="1:12" x14ac:dyDescent="0.3">
      <c r="A1867" s="21" t="str">
        <f t="shared" si="290"/>
        <v/>
      </c>
      <c r="B1867" s="21" t="str">
        <f t="shared" si="291"/>
        <v/>
      </c>
      <c r="C1867" s="35" t="str">
        <f t="shared" si="292"/>
        <v/>
      </c>
      <c r="D1867" s="21" t="str">
        <f>IF($A1867="","",IF(COUNTIF(KEVList,$A1867)&gt;0,"Y",IF(ISNUMBER(MATCH(UPPER(IFERROR(INDEX(ImpData,ROW()-1,MATCH(Map_KEV,ImpHdr,0))&amp;"","")),{"Y","YES","TRUE","1"},0)),"Y","N")))</f>
        <v/>
      </c>
      <c r="E1867" s="21" t="str">
        <f>IF($A1867="","",IF(ISNUMBER(MATCH(UPPER(IFERROR(INDEX(ImpData,ROW()-1,MATCH(Map_Expl,ImpHdr,0))&amp;"","")),{"Y","YES","TRUE","1"},0)),"Y","N"))</f>
        <v/>
      </c>
      <c r="F1867" s="21" t="str">
        <f t="shared" si="293"/>
        <v/>
      </c>
      <c r="G1867" s="21" t="str">
        <f t="shared" si="294"/>
        <v/>
      </c>
      <c r="H1867" s="21" t="str">
        <f t="shared" si="295"/>
        <v/>
      </c>
      <c r="I1867" s="25" t="str">
        <f t="shared" si="296"/>
        <v/>
      </c>
      <c r="J1867" s="25" t="str">
        <f t="shared" si="297"/>
        <v/>
      </c>
      <c r="K1867" s="21" t="str">
        <f t="shared" si="298"/>
        <v/>
      </c>
      <c r="L1867" s="36" t="str">
        <f t="shared" si="299"/>
        <v/>
      </c>
    </row>
    <row r="1868" spans="1:12" x14ac:dyDescent="0.3">
      <c r="A1868" s="21" t="str">
        <f t="shared" si="290"/>
        <v/>
      </c>
      <c r="B1868" s="21" t="str">
        <f t="shared" si="291"/>
        <v/>
      </c>
      <c r="C1868" s="35" t="str">
        <f t="shared" si="292"/>
        <v/>
      </c>
      <c r="D1868" s="21" t="str">
        <f>IF($A1868="","",IF(COUNTIF(KEVList,$A1868)&gt;0,"Y",IF(ISNUMBER(MATCH(UPPER(IFERROR(INDEX(ImpData,ROW()-1,MATCH(Map_KEV,ImpHdr,0))&amp;"","")),{"Y","YES","TRUE","1"},0)),"Y","N")))</f>
        <v/>
      </c>
      <c r="E1868" s="21" t="str">
        <f>IF($A1868="","",IF(ISNUMBER(MATCH(UPPER(IFERROR(INDEX(ImpData,ROW()-1,MATCH(Map_Expl,ImpHdr,0))&amp;"","")),{"Y","YES","TRUE","1"},0)),"Y","N"))</f>
        <v/>
      </c>
      <c r="F1868" s="21" t="str">
        <f t="shared" si="293"/>
        <v/>
      </c>
      <c r="G1868" s="21" t="str">
        <f t="shared" si="294"/>
        <v/>
      </c>
      <c r="H1868" s="21" t="str">
        <f t="shared" si="295"/>
        <v/>
      </c>
      <c r="I1868" s="25" t="str">
        <f t="shared" si="296"/>
        <v/>
      </c>
      <c r="J1868" s="25" t="str">
        <f t="shared" si="297"/>
        <v/>
      </c>
      <c r="K1868" s="21" t="str">
        <f t="shared" si="298"/>
        <v/>
      </c>
      <c r="L1868" s="36" t="str">
        <f t="shared" si="299"/>
        <v/>
      </c>
    </row>
    <row r="1869" spans="1:12" x14ac:dyDescent="0.3">
      <c r="A1869" s="21" t="str">
        <f t="shared" si="290"/>
        <v/>
      </c>
      <c r="B1869" s="21" t="str">
        <f t="shared" si="291"/>
        <v/>
      </c>
      <c r="C1869" s="35" t="str">
        <f t="shared" si="292"/>
        <v/>
      </c>
      <c r="D1869" s="21" t="str">
        <f>IF($A1869="","",IF(COUNTIF(KEVList,$A1869)&gt;0,"Y",IF(ISNUMBER(MATCH(UPPER(IFERROR(INDEX(ImpData,ROW()-1,MATCH(Map_KEV,ImpHdr,0))&amp;"","")),{"Y","YES","TRUE","1"},0)),"Y","N")))</f>
        <v/>
      </c>
      <c r="E1869" s="21" t="str">
        <f>IF($A1869="","",IF(ISNUMBER(MATCH(UPPER(IFERROR(INDEX(ImpData,ROW()-1,MATCH(Map_Expl,ImpHdr,0))&amp;"","")),{"Y","YES","TRUE","1"},0)),"Y","N"))</f>
        <v/>
      </c>
      <c r="F1869" s="21" t="str">
        <f t="shared" si="293"/>
        <v/>
      </c>
      <c r="G1869" s="21" t="str">
        <f t="shared" si="294"/>
        <v/>
      </c>
      <c r="H1869" s="21" t="str">
        <f t="shared" si="295"/>
        <v/>
      </c>
      <c r="I1869" s="25" t="str">
        <f t="shared" si="296"/>
        <v/>
      </c>
      <c r="J1869" s="25" t="str">
        <f t="shared" si="297"/>
        <v/>
      </c>
      <c r="K1869" s="21" t="str">
        <f t="shared" si="298"/>
        <v/>
      </c>
      <c r="L1869" s="36" t="str">
        <f t="shared" si="299"/>
        <v/>
      </c>
    </row>
    <row r="1870" spans="1:12" x14ac:dyDescent="0.3">
      <c r="A1870" s="21" t="str">
        <f t="shared" si="290"/>
        <v/>
      </c>
      <c r="B1870" s="21" t="str">
        <f t="shared" si="291"/>
        <v/>
      </c>
      <c r="C1870" s="35" t="str">
        <f t="shared" si="292"/>
        <v/>
      </c>
      <c r="D1870" s="21" t="str">
        <f>IF($A1870="","",IF(COUNTIF(KEVList,$A1870)&gt;0,"Y",IF(ISNUMBER(MATCH(UPPER(IFERROR(INDEX(ImpData,ROW()-1,MATCH(Map_KEV,ImpHdr,0))&amp;"","")),{"Y","YES","TRUE","1"},0)),"Y","N")))</f>
        <v/>
      </c>
      <c r="E1870" s="21" t="str">
        <f>IF($A1870="","",IF(ISNUMBER(MATCH(UPPER(IFERROR(INDEX(ImpData,ROW()-1,MATCH(Map_Expl,ImpHdr,0))&amp;"","")),{"Y","YES","TRUE","1"},0)),"Y","N"))</f>
        <v/>
      </c>
      <c r="F1870" s="21" t="str">
        <f t="shared" si="293"/>
        <v/>
      </c>
      <c r="G1870" s="21" t="str">
        <f t="shared" si="294"/>
        <v/>
      </c>
      <c r="H1870" s="21" t="str">
        <f t="shared" si="295"/>
        <v/>
      </c>
      <c r="I1870" s="25" t="str">
        <f t="shared" si="296"/>
        <v/>
      </c>
      <c r="J1870" s="25" t="str">
        <f t="shared" si="297"/>
        <v/>
      </c>
      <c r="K1870" s="21" t="str">
        <f t="shared" si="298"/>
        <v/>
      </c>
      <c r="L1870" s="36" t="str">
        <f t="shared" si="299"/>
        <v/>
      </c>
    </row>
    <row r="1871" spans="1:12" x14ac:dyDescent="0.3">
      <c r="A1871" s="21" t="str">
        <f t="shared" si="290"/>
        <v/>
      </c>
      <c r="B1871" s="21" t="str">
        <f t="shared" si="291"/>
        <v/>
      </c>
      <c r="C1871" s="35" t="str">
        <f t="shared" si="292"/>
        <v/>
      </c>
      <c r="D1871" s="21" t="str">
        <f>IF($A1871="","",IF(COUNTIF(KEVList,$A1871)&gt;0,"Y",IF(ISNUMBER(MATCH(UPPER(IFERROR(INDEX(ImpData,ROW()-1,MATCH(Map_KEV,ImpHdr,0))&amp;"","")),{"Y","YES","TRUE","1"},0)),"Y","N")))</f>
        <v/>
      </c>
      <c r="E1871" s="21" t="str">
        <f>IF($A1871="","",IF(ISNUMBER(MATCH(UPPER(IFERROR(INDEX(ImpData,ROW()-1,MATCH(Map_Expl,ImpHdr,0))&amp;"","")),{"Y","YES","TRUE","1"},0)),"Y","N"))</f>
        <v/>
      </c>
      <c r="F1871" s="21" t="str">
        <f t="shared" si="293"/>
        <v/>
      </c>
      <c r="G1871" s="21" t="str">
        <f t="shared" si="294"/>
        <v/>
      </c>
      <c r="H1871" s="21" t="str">
        <f t="shared" si="295"/>
        <v/>
      </c>
      <c r="I1871" s="25" t="str">
        <f t="shared" si="296"/>
        <v/>
      </c>
      <c r="J1871" s="25" t="str">
        <f t="shared" si="297"/>
        <v/>
      </c>
      <c r="K1871" s="21" t="str">
        <f t="shared" si="298"/>
        <v/>
      </c>
      <c r="L1871" s="36" t="str">
        <f t="shared" si="299"/>
        <v/>
      </c>
    </row>
    <row r="1872" spans="1:12" x14ac:dyDescent="0.3">
      <c r="A1872" s="21" t="str">
        <f t="shared" si="290"/>
        <v/>
      </c>
      <c r="B1872" s="21" t="str">
        <f t="shared" si="291"/>
        <v/>
      </c>
      <c r="C1872" s="35" t="str">
        <f t="shared" si="292"/>
        <v/>
      </c>
      <c r="D1872" s="21" t="str">
        <f>IF($A1872="","",IF(COUNTIF(KEVList,$A1872)&gt;0,"Y",IF(ISNUMBER(MATCH(UPPER(IFERROR(INDEX(ImpData,ROW()-1,MATCH(Map_KEV,ImpHdr,0))&amp;"","")),{"Y","YES","TRUE","1"},0)),"Y","N")))</f>
        <v/>
      </c>
      <c r="E1872" s="21" t="str">
        <f>IF($A1872="","",IF(ISNUMBER(MATCH(UPPER(IFERROR(INDEX(ImpData,ROW()-1,MATCH(Map_Expl,ImpHdr,0))&amp;"","")),{"Y","YES","TRUE","1"},0)),"Y","N"))</f>
        <v/>
      </c>
      <c r="F1872" s="21" t="str">
        <f t="shared" si="293"/>
        <v/>
      </c>
      <c r="G1872" s="21" t="str">
        <f t="shared" si="294"/>
        <v/>
      </c>
      <c r="H1872" s="21" t="str">
        <f t="shared" si="295"/>
        <v/>
      </c>
      <c r="I1872" s="25" t="str">
        <f t="shared" si="296"/>
        <v/>
      </c>
      <c r="J1872" s="25" t="str">
        <f t="shared" si="297"/>
        <v/>
      </c>
      <c r="K1872" s="21" t="str">
        <f t="shared" si="298"/>
        <v/>
      </c>
      <c r="L1872" s="36" t="str">
        <f t="shared" si="299"/>
        <v/>
      </c>
    </row>
    <row r="1873" spans="1:12" x14ac:dyDescent="0.3">
      <c r="A1873" s="21" t="str">
        <f t="shared" si="290"/>
        <v/>
      </c>
      <c r="B1873" s="21" t="str">
        <f t="shared" si="291"/>
        <v/>
      </c>
      <c r="C1873" s="35" t="str">
        <f t="shared" si="292"/>
        <v/>
      </c>
      <c r="D1873" s="21" t="str">
        <f>IF($A1873="","",IF(COUNTIF(KEVList,$A1873)&gt;0,"Y",IF(ISNUMBER(MATCH(UPPER(IFERROR(INDEX(ImpData,ROW()-1,MATCH(Map_KEV,ImpHdr,0))&amp;"","")),{"Y","YES","TRUE","1"},0)),"Y","N")))</f>
        <v/>
      </c>
      <c r="E1873" s="21" t="str">
        <f>IF($A1873="","",IF(ISNUMBER(MATCH(UPPER(IFERROR(INDEX(ImpData,ROW()-1,MATCH(Map_Expl,ImpHdr,0))&amp;"","")),{"Y","YES","TRUE","1"},0)),"Y","N"))</f>
        <v/>
      </c>
      <c r="F1873" s="21" t="str">
        <f t="shared" si="293"/>
        <v/>
      </c>
      <c r="G1873" s="21" t="str">
        <f t="shared" si="294"/>
        <v/>
      </c>
      <c r="H1873" s="21" t="str">
        <f t="shared" si="295"/>
        <v/>
      </c>
      <c r="I1873" s="25" t="str">
        <f t="shared" si="296"/>
        <v/>
      </c>
      <c r="J1873" s="25" t="str">
        <f t="shared" si="297"/>
        <v/>
      </c>
      <c r="K1873" s="21" t="str">
        <f t="shared" si="298"/>
        <v/>
      </c>
      <c r="L1873" s="36" t="str">
        <f t="shared" si="299"/>
        <v/>
      </c>
    </row>
    <row r="1874" spans="1:12" x14ac:dyDescent="0.3">
      <c r="A1874" s="21" t="str">
        <f t="shared" si="290"/>
        <v/>
      </c>
      <c r="B1874" s="21" t="str">
        <f t="shared" si="291"/>
        <v/>
      </c>
      <c r="C1874" s="35" t="str">
        <f t="shared" si="292"/>
        <v/>
      </c>
      <c r="D1874" s="21" t="str">
        <f>IF($A1874="","",IF(COUNTIF(KEVList,$A1874)&gt;0,"Y",IF(ISNUMBER(MATCH(UPPER(IFERROR(INDEX(ImpData,ROW()-1,MATCH(Map_KEV,ImpHdr,0))&amp;"","")),{"Y","YES","TRUE","1"},0)),"Y","N")))</f>
        <v/>
      </c>
      <c r="E1874" s="21" t="str">
        <f>IF($A1874="","",IF(ISNUMBER(MATCH(UPPER(IFERROR(INDEX(ImpData,ROW()-1,MATCH(Map_Expl,ImpHdr,0))&amp;"","")),{"Y","YES","TRUE","1"},0)),"Y","N"))</f>
        <v/>
      </c>
      <c r="F1874" s="21" t="str">
        <f t="shared" si="293"/>
        <v/>
      </c>
      <c r="G1874" s="21" t="str">
        <f t="shared" si="294"/>
        <v/>
      </c>
      <c r="H1874" s="21" t="str">
        <f t="shared" si="295"/>
        <v/>
      </c>
      <c r="I1874" s="25" t="str">
        <f t="shared" si="296"/>
        <v/>
      </c>
      <c r="J1874" s="25" t="str">
        <f t="shared" si="297"/>
        <v/>
      </c>
      <c r="K1874" s="21" t="str">
        <f t="shared" si="298"/>
        <v/>
      </c>
      <c r="L1874" s="36" t="str">
        <f t="shared" si="299"/>
        <v/>
      </c>
    </row>
    <row r="1875" spans="1:12" x14ac:dyDescent="0.3">
      <c r="A1875" s="21" t="str">
        <f t="shared" si="290"/>
        <v/>
      </c>
      <c r="B1875" s="21" t="str">
        <f t="shared" si="291"/>
        <v/>
      </c>
      <c r="C1875" s="35" t="str">
        <f t="shared" si="292"/>
        <v/>
      </c>
      <c r="D1875" s="21" t="str">
        <f>IF($A1875="","",IF(COUNTIF(KEVList,$A1875)&gt;0,"Y",IF(ISNUMBER(MATCH(UPPER(IFERROR(INDEX(ImpData,ROW()-1,MATCH(Map_KEV,ImpHdr,0))&amp;"","")),{"Y","YES","TRUE","1"},0)),"Y","N")))</f>
        <v/>
      </c>
      <c r="E1875" s="21" t="str">
        <f>IF($A1875="","",IF(ISNUMBER(MATCH(UPPER(IFERROR(INDEX(ImpData,ROW()-1,MATCH(Map_Expl,ImpHdr,0))&amp;"","")),{"Y","YES","TRUE","1"},0)),"Y","N"))</f>
        <v/>
      </c>
      <c r="F1875" s="21" t="str">
        <f t="shared" si="293"/>
        <v/>
      </c>
      <c r="G1875" s="21" t="str">
        <f t="shared" si="294"/>
        <v/>
      </c>
      <c r="H1875" s="21" t="str">
        <f t="shared" si="295"/>
        <v/>
      </c>
      <c r="I1875" s="25" t="str">
        <f t="shared" si="296"/>
        <v/>
      </c>
      <c r="J1875" s="25" t="str">
        <f t="shared" si="297"/>
        <v/>
      </c>
      <c r="K1875" s="21" t="str">
        <f t="shared" si="298"/>
        <v/>
      </c>
      <c r="L1875" s="36" t="str">
        <f t="shared" si="299"/>
        <v/>
      </c>
    </row>
    <row r="1876" spans="1:12" x14ac:dyDescent="0.3">
      <c r="A1876" s="21" t="str">
        <f t="shared" si="290"/>
        <v/>
      </c>
      <c r="B1876" s="21" t="str">
        <f t="shared" si="291"/>
        <v/>
      </c>
      <c r="C1876" s="35" t="str">
        <f t="shared" si="292"/>
        <v/>
      </c>
      <c r="D1876" s="21" t="str">
        <f>IF($A1876="","",IF(COUNTIF(KEVList,$A1876)&gt;0,"Y",IF(ISNUMBER(MATCH(UPPER(IFERROR(INDEX(ImpData,ROW()-1,MATCH(Map_KEV,ImpHdr,0))&amp;"","")),{"Y","YES","TRUE","1"},0)),"Y","N")))</f>
        <v/>
      </c>
      <c r="E1876" s="21" t="str">
        <f>IF($A1876="","",IF(ISNUMBER(MATCH(UPPER(IFERROR(INDEX(ImpData,ROW()-1,MATCH(Map_Expl,ImpHdr,0))&amp;"","")),{"Y","YES","TRUE","1"},0)),"Y","N"))</f>
        <v/>
      </c>
      <c r="F1876" s="21" t="str">
        <f t="shared" si="293"/>
        <v/>
      </c>
      <c r="G1876" s="21" t="str">
        <f t="shared" si="294"/>
        <v/>
      </c>
      <c r="H1876" s="21" t="str">
        <f t="shared" si="295"/>
        <v/>
      </c>
      <c r="I1876" s="25" t="str">
        <f t="shared" si="296"/>
        <v/>
      </c>
      <c r="J1876" s="25" t="str">
        <f t="shared" si="297"/>
        <v/>
      </c>
      <c r="K1876" s="21" t="str">
        <f t="shared" si="298"/>
        <v/>
      </c>
      <c r="L1876" s="36" t="str">
        <f t="shared" si="299"/>
        <v/>
      </c>
    </row>
    <row r="1877" spans="1:12" x14ac:dyDescent="0.3">
      <c r="A1877" s="21" t="str">
        <f t="shared" si="290"/>
        <v/>
      </c>
      <c r="B1877" s="21" t="str">
        <f t="shared" si="291"/>
        <v/>
      </c>
      <c r="C1877" s="35" t="str">
        <f t="shared" si="292"/>
        <v/>
      </c>
      <c r="D1877" s="21" t="str">
        <f>IF($A1877="","",IF(COUNTIF(KEVList,$A1877)&gt;0,"Y",IF(ISNUMBER(MATCH(UPPER(IFERROR(INDEX(ImpData,ROW()-1,MATCH(Map_KEV,ImpHdr,0))&amp;"","")),{"Y","YES","TRUE","1"},0)),"Y","N")))</f>
        <v/>
      </c>
      <c r="E1877" s="21" t="str">
        <f>IF($A1877="","",IF(ISNUMBER(MATCH(UPPER(IFERROR(INDEX(ImpData,ROW()-1,MATCH(Map_Expl,ImpHdr,0))&amp;"","")),{"Y","YES","TRUE","1"},0)),"Y","N"))</f>
        <v/>
      </c>
      <c r="F1877" s="21" t="str">
        <f t="shared" si="293"/>
        <v/>
      </c>
      <c r="G1877" s="21" t="str">
        <f t="shared" si="294"/>
        <v/>
      </c>
      <c r="H1877" s="21" t="str">
        <f t="shared" si="295"/>
        <v/>
      </c>
      <c r="I1877" s="25" t="str">
        <f t="shared" si="296"/>
        <v/>
      </c>
      <c r="J1877" s="25" t="str">
        <f t="shared" si="297"/>
        <v/>
      </c>
      <c r="K1877" s="21" t="str">
        <f t="shared" si="298"/>
        <v/>
      </c>
      <c r="L1877" s="36" t="str">
        <f t="shared" si="299"/>
        <v/>
      </c>
    </row>
    <row r="1878" spans="1:12" x14ac:dyDescent="0.3">
      <c r="A1878" s="21" t="str">
        <f t="shared" si="290"/>
        <v/>
      </c>
      <c r="B1878" s="21" t="str">
        <f t="shared" si="291"/>
        <v/>
      </c>
      <c r="C1878" s="35" t="str">
        <f t="shared" si="292"/>
        <v/>
      </c>
      <c r="D1878" s="21" t="str">
        <f>IF($A1878="","",IF(COUNTIF(KEVList,$A1878)&gt;0,"Y",IF(ISNUMBER(MATCH(UPPER(IFERROR(INDEX(ImpData,ROW()-1,MATCH(Map_KEV,ImpHdr,0))&amp;"","")),{"Y","YES","TRUE","1"},0)),"Y","N")))</f>
        <v/>
      </c>
      <c r="E1878" s="21" t="str">
        <f>IF($A1878="","",IF(ISNUMBER(MATCH(UPPER(IFERROR(INDEX(ImpData,ROW()-1,MATCH(Map_Expl,ImpHdr,0))&amp;"","")),{"Y","YES","TRUE","1"},0)),"Y","N"))</f>
        <v/>
      </c>
      <c r="F1878" s="21" t="str">
        <f t="shared" si="293"/>
        <v/>
      </c>
      <c r="G1878" s="21" t="str">
        <f t="shared" si="294"/>
        <v/>
      </c>
      <c r="H1878" s="21" t="str">
        <f t="shared" si="295"/>
        <v/>
      </c>
      <c r="I1878" s="25" t="str">
        <f t="shared" si="296"/>
        <v/>
      </c>
      <c r="J1878" s="25" t="str">
        <f t="shared" si="297"/>
        <v/>
      </c>
      <c r="K1878" s="21" t="str">
        <f t="shared" si="298"/>
        <v/>
      </c>
      <c r="L1878" s="36" t="str">
        <f t="shared" si="299"/>
        <v/>
      </c>
    </row>
    <row r="1879" spans="1:12" x14ac:dyDescent="0.3">
      <c r="A1879" s="21" t="str">
        <f t="shared" si="290"/>
        <v/>
      </c>
      <c r="B1879" s="21" t="str">
        <f t="shared" si="291"/>
        <v/>
      </c>
      <c r="C1879" s="35" t="str">
        <f t="shared" si="292"/>
        <v/>
      </c>
      <c r="D1879" s="21" t="str">
        <f>IF($A1879="","",IF(COUNTIF(KEVList,$A1879)&gt;0,"Y",IF(ISNUMBER(MATCH(UPPER(IFERROR(INDEX(ImpData,ROW()-1,MATCH(Map_KEV,ImpHdr,0))&amp;"","")),{"Y","YES","TRUE","1"},0)),"Y","N")))</f>
        <v/>
      </c>
      <c r="E1879" s="21" t="str">
        <f>IF($A1879="","",IF(ISNUMBER(MATCH(UPPER(IFERROR(INDEX(ImpData,ROW()-1,MATCH(Map_Expl,ImpHdr,0))&amp;"","")),{"Y","YES","TRUE","1"},0)),"Y","N"))</f>
        <v/>
      </c>
      <c r="F1879" s="21" t="str">
        <f t="shared" si="293"/>
        <v/>
      </c>
      <c r="G1879" s="21" t="str">
        <f t="shared" si="294"/>
        <v/>
      </c>
      <c r="H1879" s="21" t="str">
        <f t="shared" si="295"/>
        <v/>
      </c>
      <c r="I1879" s="25" t="str">
        <f t="shared" si="296"/>
        <v/>
      </c>
      <c r="J1879" s="25" t="str">
        <f t="shared" si="297"/>
        <v/>
      </c>
      <c r="K1879" s="21" t="str">
        <f t="shared" si="298"/>
        <v/>
      </c>
      <c r="L1879" s="36" t="str">
        <f t="shared" si="299"/>
        <v/>
      </c>
    </row>
    <row r="1880" spans="1:12" x14ac:dyDescent="0.3">
      <c r="A1880" s="21" t="str">
        <f t="shared" si="290"/>
        <v/>
      </c>
      <c r="B1880" s="21" t="str">
        <f t="shared" si="291"/>
        <v/>
      </c>
      <c r="C1880" s="35" t="str">
        <f t="shared" si="292"/>
        <v/>
      </c>
      <c r="D1880" s="21" t="str">
        <f>IF($A1880="","",IF(COUNTIF(KEVList,$A1880)&gt;0,"Y",IF(ISNUMBER(MATCH(UPPER(IFERROR(INDEX(ImpData,ROW()-1,MATCH(Map_KEV,ImpHdr,0))&amp;"","")),{"Y","YES","TRUE","1"},0)),"Y","N")))</f>
        <v/>
      </c>
      <c r="E1880" s="21" t="str">
        <f>IF($A1880="","",IF(ISNUMBER(MATCH(UPPER(IFERROR(INDEX(ImpData,ROW()-1,MATCH(Map_Expl,ImpHdr,0))&amp;"","")),{"Y","YES","TRUE","1"},0)),"Y","N"))</f>
        <v/>
      </c>
      <c r="F1880" s="21" t="str">
        <f t="shared" si="293"/>
        <v/>
      </c>
      <c r="G1880" s="21" t="str">
        <f t="shared" si="294"/>
        <v/>
      </c>
      <c r="H1880" s="21" t="str">
        <f t="shared" si="295"/>
        <v/>
      </c>
      <c r="I1880" s="25" t="str">
        <f t="shared" si="296"/>
        <v/>
      </c>
      <c r="J1880" s="25" t="str">
        <f t="shared" si="297"/>
        <v/>
      </c>
      <c r="K1880" s="21" t="str">
        <f t="shared" si="298"/>
        <v/>
      </c>
      <c r="L1880" s="36" t="str">
        <f t="shared" si="299"/>
        <v/>
      </c>
    </row>
    <row r="1881" spans="1:12" x14ac:dyDescent="0.3">
      <c r="A1881" s="21" t="str">
        <f t="shared" si="290"/>
        <v/>
      </c>
      <c r="B1881" s="21" t="str">
        <f t="shared" si="291"/>
        <v/>
      </c>
      <c r="C1881" s="35" t="str">
        <f t="shared" si="292"/>
        <v/>
      </c>
      <c r="D1881" s="21" t="str">
        <f>IF($A1881="","",IF(COUNTIF(KEVList,$A1881)&gt;0,"Y",IF(ISNUMBER(MATCH(UPPER(IFERROR(INDEX(ImpData,ROW()-1,MATCH(Map_KEV,ImpHdr,0))&amp;"","")),{"Y","YES","TRUE","1"},0)),"Y","N")))</f>
        <v/>
      </c>
      <c r="E1881" s="21" t="str">
        <f>IF($A1881="","",IF(ISNUMBER(MATCH(UPPER(IFERROR(INDEX(ImpData,ROW()-1,MATCH(Map_Expl,ImpHdr,0))&amp;"","")),{"Y","YES","TRUE","1"},0)),"Y","N"))</f>
        <v/>
      </c>
      <c r="F1881" s="21" t="str">
        <f t="shared" si="293"/>
        <v/>
      </c>
      <c r="G1881" s="21" t="str">
        <f t="shared" si="294"/>
        <v/>
      </c>
      <c r="H1881" s="21" t="str">
        <f t="shared" si="295"/>
        <v/>
      </c>
      <c r="I1881" s="25" t="str">
        <f t="shared" si="296"/>
        <v/>
      </c>
      <c r="J1881" s="25" t="str">
        <f t="shared" si="297"/>
        <v/>
      </c>
      <c r="K1881" s="21" t="str">
        <f t="shared" si="298"/>
        <v/>
      </c>
      <c r="L1881" s="36" t="str">
        <f t="shared" si="299"/>
        <v/>
      </c>
    </row>
    <row r="1882" spans="1:12" x14ac:dyDescent="0.3">
      <c r="A1882" s="21" t="str">
        <f t="shared" si="290"/>
        <v/>
      </c>
      <c r="B1882" s="21" t="str">
        <f t="shared" si="291"/>
        <v/>
      </c>
      <c r="C1882" s="35" t="str">
        <f t="shared" si="292"/>
        <v/>
      </c>
      <c r="D1882" s="21" t="str">
        <f>IF($A1882="","",IF(COUNTIF(KEVList,$A1882)&gt;0,"Y",IF(ISNUMBER(MATCH(UPPER(IFERROR(INDEX(ImpData,ROW()-1,MATCH(Map_KEV,ImpHdr,0))&amp;"","")),{"Y","YES","TRUE","1"},0)),"Y","N")))</f>
        <v/>
      </c>
      <c r="E1882" s="21" t="str">
        <f>IF($A1882="","",IF(ISNUMBER(MATCH(UPPER(IFERROR(INDEX(ImpData,ROW()-1,MATCH(Map_Expl,ImpHdr,0))&amp;"","")),{"Y","YES","TRUE","1"},0)),"Y","N"))</f>
        <v/>
      </c>
      <c r="F1882" s="21" t="str">
        <f t="shared" si="293"/>
        <v/>
      </c>
      <c r="G1882" s="21" t="str">
        <f t="shared" si="294"/>
        <v/>
      </c>
      <c r="H1882" s="21" t="str">
        <f t="shared" si="295"/>
        <v/>
      </c>
      <c r="I1882" s="25" t="str">
        <f t="shared" si="296"/>
        <v/>
      </c>
      <c r="J1882" s="25" t="str">
        <f t="shared" si="297"/>
        <v/>
      </c>
      <c r="K1882" s="21" t="str">
        <f t="shared" si="298"/>
        <v/>
      </c>
      <c r="L1882" s="36" t="str">
        <f t="shared" si="299"/>
        <v/>
      </c>
    </row>
    <row r="1883" spans="1:12" x14ac:dyDescent="0.3">
      <c r="A1883" s="21" t="str">
        <f t="shared" si="290"/>
        <v/>
      </c>
      <c r="B1883" s="21" t="str">
        <f t="shared" si="291"/>
        <v/>
      </c>
      <c r="C1883" s="35" t="str">
        <f t="shared" si="292"/>
        <v/>
      </c>
      <c r="D1883" s="21" t="str">
        <f>IF($A1883="","",IF(COUNTIF(KEVList,$A1883)&gt;0,"Y",IF(ISNUMBER(MATCH(UPPER(IFERROR(INDEX(ImpData,ROW()-1,MATCH(Map_KEV,ImpHdr,0))&amp;"","")),{"Y","YES","TRUE","1"},0)),"Y","N")))</f>
        <v/>
      </c>
      <c r="E1883" s="21" t="str">
        <f>IF($A1883="","",IF(ISNUMBER(MATCH(UPPER(IFERROR(INDEX(ImpData,ROW()-1,MATCH(Map_Expl,ImpHdr,0))&amp;"","")),{"Y","YES","TRUE","1"},0)),"Y","N"))</f>
        <v/>
      </c>
      <c r="F1883" s="21" t="str">
        <f t="shared" si="293"/>
        <v/>
      </c>
      <c r="G1883" s="21" t="str">
        <f t="shared" si="294"/>
        <v/>
      </c>
      <c r="H1883" s="21" t="str">
        <f t="shared" si="295"/>
        <v/>
      </c>
      <c r="I1883" s="25" t="str">
        <f t="shared" si="296"/>
        <v/>
      </c>
      <c r="J1883" s="25" t="str">
        <f t="shared" si="297"/>
        <v/>
      </c>
      <c r="K1883" s="21" t="str">
        <f t="shared" si="298"/>
        <v/>
      </c>
      <c r="L1883" s="36" t="str">
        <f t="shared" si="299"/>
        <v/>
      </c>
    </row>
    <row r="1884" spans="1:12" x14ac:dyDescent="0.3">
      <c r="A1884" s="21" t="str">
        <f t="shared" si="290"/>
        <v/>
      </c>
      <c r="B1884" s="21" t="str">
        <f t="shared" si="291"/>
        <v/>
      </c>
      <c r="C1884" s="35" t="str">
        <f t="shared" si="292"/>
        <v/>
      </c>
      <c r="D1884" s="21" t="str">
        <f>IF($A1884="","",IF(COUNTIF(KEVList,$A1884)&gt;0,"Y",IF(ISNUMBER(MATCH(UPPER(IFERROR(INDEX(ImpData,ROW()-1,MATCH(Map_KEV,ImpHdr,0))&amp;"","")),{"Y","YES","TRUE","1"},0)),"Y","N")))</f>
        <v/>
      </c>
      <c r="E1884" s="21" t="str">
        <f>IF($A1884="","",IF(ISNUMBER(MATCH(UPPER(IFERROR(INDEX(ImpData,ROW()-1,MATCH(Map_Expl,ImpHdr,0))&amp;"","")),{"Y","YES","TRUE","1"},0)),"Y","N"))</f>
        <v/>
      </c>
      <c r="F1884" s="21" t="str">
        <f t="shared" si="293"/>
        <v/>
      </c>
      <c r="G1884" s="21" t="str">
        <f t="shared" si="294"/>
        <v/>
      </c>
      <c r="H1884" s="21" t="str">
        <f t="shared" si="295"/>
        <v/>
      </c>
      <c r="I1884" s="25" t="str">
        <f t="shared" si="296"/>
        <v/>
      </c>
      <c r="J1884" s="25" t="str">
        <f t="shared" si="297"/>
        <v/>
      </c>
      <c r="K1884" s="21" t="str">
        <f t="shared" si="298"/>
        <v/>
      </c>
      <c r="L1884" s="36" t="str">
        <f t="shared" si="299"/>
        <v/>
      </c>
    </row>
    <row r="1885" spans="1:12" x14ac:dyDescent="0.3">
      <c r="A1885" s="21" t="str">
        <f t="shared" si="290"/>
        <v/>
      </c>
      <c r="B1885" s="21" t="str">
        <f t="shared" si="291"/>
        <v/>
      </c>
      <c r="C1885" s="35" t="str">
        <f t="shared" si="292"/>
        <v/>
      </c>
      <c r="D1885" s="21" t="str">
        <f>IF($A1885="","",IF(COUNTIF(KEVList,$A1885)&gt;0,"Y",IF(ISNUMBER(MATCH(UPPER(IFERROR(INDEX(ImpData,ROW()-1,MATCH(Map_KEV,ImpHdr,0))&amp;"","")),{"Y","YES","TRUE","1"},0)),"Y","N")))</f>
        <v/>
      </c>
      <c r="E1885" s="21" t="str">
        <f>IF($A1885="","",IF(ISNUMBER(MATCH(UPPER(IFERROR(INDEX(ImpData,ROW()-1,MATCH(Map_Expl,ImpHdr,0))&amp;"","")),{"Y","YES","TRUE","1"},0)),"Y","N"))</f>
        <v/>
      </c>
      <c r="F1885" s="21" t="str">
        <f t="shared" si="293"/>
        <v/>
      </c>
      <c r="G1885" s="21" t="str">
        <f t="shared" si="294"/>
        <v/>
      </c>
      <c r="H1885" s="21" t="str">
        <f t="shared" si="295"/>
        <v/>
      </c>
      <c r="I1885" s="25" t="str">
        <f t="shared" si="296"/>
        <v/>
      </c>
      <c r="J1885" s="25" t="str">
        <f t="shared" si="297"/>
        <v/>
      </c>
      <c r="K1885" s="21" t="str">
        <f t="shared" si="298"/>
        <v/>
      </c>
      <c r="L1885" s="36" t="str">
        <f t="shared" si="299"/>
        <v/>
      </c>
    </row>
    <row r="1886" spans="1:12" x14ac:dyDescent="0.3">
      <c r="A1886" s="21" t="str">
        <f t="shared" si="290"/>
        <v/>
      </c>
      <c r="B1886" s="21" t="str">
        <f t="shared" si="291"/>
        <v/>
      </c>
      <c r="C1886" s="35" t="str">
        <f t="shared" si="292"/>
        <v/>
      </c>
      <c r="D1886" s="21" t="str">
        <f>IF($A1886="","",IF(COUNTIF(KEVList,$A1886)&gt;0,"Y",IF(ISNUMBER(MATCH(UPPER(IFERROR(INDEX(ImpData,ROW()-1,MATCH(Map_KEV,ImpHdr,0))&amp;"","")),{"Y","YES","TRUE","1"},0)),"Y","N")))</f>
        <v/>
      </c>
      <c r="E1886" s="21" t="str">
        <f>IF($A1886="","",IF(ISNUMBER(MATCH(UPPER(IFERROR(INDEX(ImpData,ROW()-1,MATCH(Map_Expl,ImpHdr,0))&amp;"","")),{"Y","YES","TRUE","1"},0)),"Y","N"))</f>
        <v/>
      </c>
      <c r="F1886" s="21" t="str">
        <f t="shared" si="293"/>
        <v/>
      </c>
      <c r="G1886" s="21" t="str">
        <f t="shared" si="294"/>
        <v/>
      </c>
      <c r="H1886" s="21" t="str">
        <f t="shared" si="295"/>
        <v/>
      </c>
      <c r="I1886" s="25" t="str">
        <f t="shared" si="296"/>
        <v/>
      </c>
      <c r="J1886" s="25" t="str">
        <f t="shared" si="297"/>
        <v/>
      </c>
      <c r="K1886" s="21" t="str">
        <f t="shared" si="298"/>
        <v/>
      </c>
      <c r="L1886" s="36" t="str">
        <f t="shared" si="299"/>
        <v/>
      </c>
    </row>
    <row r="1887" spans="1:12" x14ac:dyDescent="0.3">
      <c r="A1887" s="21" t="str">
        <f t="shared" si="290"/>
        <v/>
      </c>
      <c r="B1887" s="21" t="str">
        <f t="shared" si="291"/>
        <v/>
      </c>
      <c r="C1887" s="35" t="str">
        <f t="shared" si="292"/>
        <v/>
      </c>
      <c r="D1887" s="21" t="str">
        <f>IF($A1887="","",IF(COUNTIF(KEVList,$A1887)&gt;0,"Y",IF(ISNUMBER(MATCH(UPPER(IFERROR(INDEX(ImpData,ROW()-1,MATCH(Map_KEV,ImpHdr,0))&amp;"","")),{"Y","YES","TRUE","1"},0)),"Y","N")))</f>
        <v/>
      </c>
      <c r="E1887" s="21" t="str">
        <f>IF($A1887="","",IF(ISNUMBER(MATCH(UPPER(IFERROR(INDEX(ImpData,ROW()-1,MATCH(Map_Expl,ImpHdr,0))&amp;"","")),{"Y","YES","TRUE","1"},0)),"Y","N"))</f>
        <v/>
      </c>
      <c r="F1887" s="21" t="str">
        <f t="shared" si="293"/>
        <v/>
      </c>
      <c r="G1887" s="21" t="str">
        <f t="shared" si="294"/>
        <v/>
      </c>
      <c r="H1887" s="21" t="str">
        <f t="shared" si="295"/>
        <v/>
      </c>
      <c r="I1887" s="25" t="str">
        <f t="shared" si="296"/>
        <v/>
      </c>
      <c r="J1887" s="25" t="str">
        <f t="shared" si="297"/>
        <v/>
      </c>
      <c r="K1887" s="21" t="str">
        <f t="shared" si="298"/>
        <v/>
      </c>
      <c r="L1887" s="36" t="str">
        <f t="shared" si="299"/>
        <v/>
      </c>
    </row>
    <row r="1888" spans="1:12" x14ac:dyDescent="0.3">
      <c r="A1888" s="21" t="str">
        <f t="shared" si="290"/>
        <v/>
      </c>
      <c r="B1888" s="21" t="str">
        <f t="shared" si="291"/>
        <v/>
      </c>
      <c r="C1888" s="35" t="str">
        <f t="shared" si="292"/>
        <v/>
      </c>
      <c r="D1888" s="21" t="str">
        <f>IF($A1888="","",IF(COUNTIF(KEVList,$A1888)&gt;0,"Y",IF(ISNUMBER(MATCH(UPPER(IFERROR(INDEX(ImpData,ROW()-1,MATCH(Map_KEV,ImpHdr,0))&amp;"","")),{"Y","YES","TRUE","1"},0)),"Y","N")))</f>
        <v/>
      </c>
      <c r="E1888" s="21" t="str">
        <f>IF($A1888="","",IF(ISNUMBER(MATCH(UPPER(IFERROR(INDEX(ImpData,ROW()-1,MATCH(Map_Expl,ImpHdr,0))&amp;"","")),{"Y","YES","TRUE","1"},0)),"Y","N"))</f>
        <v/>
      </c>
      <c r="F1888" s="21" t="str">
        <f t="shared" si="293"/>
        <v/>
      </c>
      <c r="G1888" s="21" t="str">
        <f t="shared" si="294"/>
        <v/>
      </c>
      <c r="H1888" s="21" t="str">
        <f t="shared" si="295"/>
        <v/>
      </c>
      <c r="I1888" s="25" t="str">
        <f t="shared" si="296"/>
        <v/>
      </c>
      <c r="J1888" s="25" t="str">
        <f t="shared" si="297"/>
        <v/>
      </c>
      <c r="K1888" s="21" t="str">
        <f t="shared" si="298"/>
        <v/>
      </c>
      <c r="L1888" s="36" t="str">
        <f t="shared" si="299"/>
        <v/>
      </c>
    </row>
    <row r="1889" spans="1:12" x14ac:dyDescent="0.3">
      <c r="A1889" s="21" t="str">
        <f t="shared" si="290"/>
        <v/>
      </c>
      <c r="B1889" s="21" t="str">
        <f t="shared" si="291"/>
        <v/>
      </c>
      <c r="C1889" s="35" t="str">
        <f t="shared" si="292"/>
        <v/>
      </c>
      <c r="D1889" s="21" t="str">
        <f>IF($A1889="","",IF(COUNTIF(KEVList,$A1889)&gt;0,"Y",IF(ISNUMBER(MATCH(UPPER(IFERROR(INDEX(ImpData,ROW()-1,MATCH(Map_KEV,ImpHdr,0))&amp;"","")),{"Y","YES","TRUE","1"},0)),"Y","N")))</f>
        <v/>
      </c>
      <c r="E1889" s="21" t="str">
        <f>IF($A1889="","",IF(ISNUMBER(MATCH(UPPER(IFERROR(INDEX(ImpData,ROW()-1,MATCH(Map_Expl,ImpHdr,0))&amp;"","")),{"Y","YES","TRUE","1"},0)),"Y","N"))</f>
        <v/>
      </c>
      <c r="F1889" s="21" t="str">
        <f t="shared" si="293"/>
        <v/>
      </c>
      <c r="G1889" s="21" t="str">
        <f t="shared" si="294"/>
        <v/>
      </c>
      <c r="H1889" s="21" t="str">
        <f t="shared" si="295"/>
        <v/>
      </c>
      <c r="I1889" s="25" t="str">
        <f t="shared" si="296"/>
        <v/>
      </c>
      <c r="J1889" s="25" t="str">
        <f t="shared" si="297"/>
        <v/>
      </c>
      <c r="K1889" s="21" t="str">
        <f t="shared" si="298"/>
        <v/>
      </c>
      <c r="L1889" s="36" t="str">
        <f t="shared" si="299"/>
        <v/>
      </c>
    </row>
    <row r="1890" spans="1:12" x14ac:dyDescent="0.3">
      <c r="A1890" s="21" t="str">
        <f t="shared" si="290"/>
        <v/>
      </c>
      <c r="B1890" s="21" t="str">
        <f t="shared" si="291"/>
        <v/>
      </c>
      <c r="C1890" s="35" t="str">
        <f t="shared" si="292"/>
        <v/>
      </c>
      <c r="D1890" s="21" t="str">
        <f>IF($A1890="","",IF(COUNTIF(KEVList,$A1890)&gt;0,"Y",IF(ISNUMBER(MATCH(UPPER(IFERROR(INDEX(ImpData,ROW()-1,MATCH(Map_KEV,ImpHdr,0))&amp;"","")),{"Y","YES","TRUE","1"},0)),"Y","N")))</f>
        <v/>
      </c>
      <c r="E1890" s="21" t="str">
        <f>IF($A1890="","",IF(ISNUMBER(MATCH(UPPER(IFERROR(INDEX(ImpData,ROW()-1,MATCH(Map_Expl,ImpHdr,0))&amp;"","")),{"Y","YES","TRUE","1"},0)),"Y","N"))</f>
        <v/>
      </c>
      <c r="F1890" s="21" t="str">
        <f t="shared" si="293"/>
        <v/>
      </c>
      <c r="G1890" s="21" t="str">
        <f t="shared" si="294"/>
        <v/>
      </c>
      <c r="H1890" s="21" t="str">
        <f t="shared" si="295"/>
        <v/>
      </c>
      <c r="I1890" s="25" t="str">
        <f t="shared" si="296"/>
        <v/>
      </c>
      <c r="J1890" s="25" t="str">
        <f t="shared" si="297"/>
        <v/>
      </c>
      <c r="K1890" s="21" t="str">
        <f t="shared" si="298"/>
        <v/>
      </c>
      <c r="L1890" s="36" t="str">
        <f t="shared" si="299"/>
        <v/>
      </c>
    </row>
    <row r="1891" spans="1:12" x14ac:dyDescent="0.3">
      <c r="A1891" s="21" t="str">
        <f t="shared" si="290"/>
        <v/>
      </c>
      <c r="B1891" s="21" t="str">
        <f t="shared" si="291"/>
        <v/>
      </c>
      <c r="C1891" s="35" t="str">
        <f t="shared" si="292"/>
        <v/>
      </c>
      <c r="D1891" s="21" t="str">
        <f>IF($A1891="","",IF(COUNTIF(KEVList,$A1891)&gt;0,"Y",IF(ISNUMBER(MATCH(UPPER(IFERROR(INDEX(ImpData,ROW()-1,MATCH(Map_KEV,ImpHdr,0))&amp;"","")),{"Y","YES","TRUE","1"},0)),"Y","N")))</f>
        <v/>
      </c>
      <c r="E1891" s="21" t="str">
        <f>IF($A1891="","",IF(ISNUMBER(MATCH(UPPER(IFERROR(INDEX(ImpData,ROW()-1,MATCH(Map_Expl,ImpHdr,0))&amp;"","")),{"Y","YES","TRUE","1"},0)),"Y","N"))</f>
        <v/>
      </c>
      <c r="F1891" s="21" t="str">
        <f t="shared" si="293"/>
        <v/>
      </c>
      <c r="G1891" s="21" t="str">
        <f t="shared" si="294"/>
        <v/>
      </c>
      <c r="H1891" s="21" t="str">
        <f t="shared" si="295"/>
        <v/>
      </c>
      <c r="I1891" s="25" t="str">
        <f t="shared" si="296"/>
        <v/>
      </c>
      <c r="J1891" s="25" t="str">
        <f t="shared" si="297"/>
        <v/>
      </c>
      <c r="K1891" s="21" t="str">
        <f t="shared" si="298"/>
        <v/>
      </c>
      <c r="L1891" s="36" t="str">
        <f t="shared" si="299"/>
        <v/>
      </c>
    </row>
    <row r="1892" spans="1:12" x14ac:dyDescent="0.3">
      <c r="A1892" s="21" t="str">
        <f t="shared" si="290"/>
        <v/>
      </c>
      <c r="B1892" s="21" t="str">
        <f t="shared" si="291"/>
        <v/>
      </c>
      <c r="C1892" s="35" t="str">
        <f t="shared" si="292"/>
        <v/>
      </c>
      <c r="D1892" s="21" t="str">
        <f>IF($A1892="","",IF(COUNTIF(KEVList,$A1892)&gt;0,"Y",IF(ISNUMBER(MATCH(UPPER(IFERROR(INDEX(ImpData,ROW()-1,MATCH(Map_KEV,ImpHdr,0))&amp;"","")),{"Y","YES","TRUE","1"},0)),"Y","N")))</f>
        <v/>
      </c>
      <c r="E1892" s="21" t="str">
        <f>IF($A1892="","",IF(ISNUMBER(MATCH(UPPER(IFERROR(INDEX(ImpData,ROW()-1,MATCH(Map_Expl,ImpHdr,0))&amp;"","")),{"Y","YES","TRUE","1"},0)),"Y","N"))</f>
        <v/>
      </c>
      <c r="F1892" s="21" t="str">
        <f t="shared" si="293"/>
        <v/>
      </c>
      <c r="G1892" s="21" t="str">
        <f t="shared" si="294"/>
        <v/>
      </c>
      <c r="H1892" s="21" t="str">
        <f t="shared" si="295"/>
        <v/>
      </c>
      <c r="I1892" s="25" t="str">
        <f t="shared" si="296"/>
        <v/>
      </c>
      <c r="J1892" s="25" t="str">
        <f t="shared" si="297"/>
        <v/>
      </c>
      <c r="K1892" s="21" t="str">
        <f t="shared" si="298"/>
        <v/>
      </c>
      <c r="L1892" s="36" t="str">
        <f t="shared" si="299"/>
        <v/>
      </c>
    </row>
    <row r="1893" spans="1:12" x14ac:dyDescent="0.3">
      <c r="A1893" s="21" t="str">
        <f t="shared" si="290"/>
        <v/>
      </c>
      <c r="B1893" s="21" t="str">
        <f t="shared" si="291"/>
        <v/>
      </c>
      <c r="C1893" s="35" t="str">
        <f t="shared" si="292"/>
        <v/>
      </c>
      <c r="D1893" s="21" t="str">
        <f>IF($A1893="","",IF(COUNTIF(KEVList,$A1893)&gt;0,"Y",IF(ISNUMBER(MATCH(UPPER(IFERROR(INDEX(ImpData,ROW()-1,MATCH(Map_KEV,ImpHdr,0))&amp;"","")),{"Y","YES","TRUE","1"},0)),"Y","N")))</f>
        <v/>
      </c>
      <c r="E1893" s="21" t="str">
        <f>IF($A1893="","",IF(ISNUMBER(MATCH(UPPER(IFERROR(INDEX(ImpData,ROW()-1,MATCH(Map_Expl,ImpHdr,0))&amp;"","")),{"Y","YES","TRUE","1"},0)),"Y","N"))</f>
        <v/>
      </c>
      <c r="F1893" s="21" t="str">
        <f t="shared" si="293"/>
        <v/>
      </c>
      <c r="G1893" s="21" t="str">
        <f t="shared" si="294"/>
        <v/>
      </c>
      <c r="H1893" s="21" t="str">
        <f t="shared" si="295"/>
        <v/>
      </c>
      <c r="I1893" s="25" t="str">
        <f t="shared" si="296"/>
        <v/>
      </c>
      <c r="J1893" s="25" t="str">
        <f t="shared" si="297"/>
        <v/>
      </c>
      <c r="K1893" s="21" t="str">
        <f t="shared" si="298"/>
        <v/>
      </c>
      <c r="L1893" s="36" t="str">
        <f t="shared" si="299"/>
        <v/>
      </c>
    </row>
    <row r="1894" spans="1:12" x14ac:dyDescent="0.3">
      <c r="A1894" s="21" t="str">
        <f t="shared" si="290"/>
        <v/>
      </c>
      <c r="B1894" s="21" t="str">
        <f t="shared" si="291"/>
        <v/>
      </c>
      <c r="C1894" s="35" t="str">
        <f t="shared" si="292"/>
        <v/>
      </c>
      <c r="D1894" s="21" t="str">
        <f>IF($A1894="","",IF(COUNTIF(KEVList,$A1894)&gt;0,"Y",IF(ISNUMBER(MATCH(UPPER(IFERROR(INDEX(ImpData,ROW()-1,MATCH(Map_KEV,ImpHdr,0))&amp;"","")),{"Y","YES","TRUE","1"},0)),"Y","N")))</f>
        <v/>
      </c>
      <c r="E1894" s="21" t="str">
        <f>IF($A1894="","",IF(ISNUMBER(MATCH(UPPER(IFERROR(INDEX(ImpData,ROW()-1,MATCH(Map_Expl,ImpHdr,0))&amp;"","")),{"Y","YES","TRUE","1"},0)),"Y","N"))</f>
        <v/>
      </c>
      <c r="F1894" s="21" t="str">
        <f t="shared" si="293"/>
        <v/>
      </c>
      <c r="G1894" s="21" t="str">
        <f t="shared" si="294"/>
        <v/>
      </c>
      <c r="H1894" s="21" t="str">
        <f t="shared" si="295"/>
        <v/>
      </c>
      <c r="I1894" s="25" t="str">
        <f t="shared" si="296"/>
        <v/>
      </c>
      <c r="J1894" s="25" t="str">
        <f t="shared" si="297"/>
        <v/>
      </c>
      <c r="K1894" s="21" t="str">
        <f t="shared" si="298"/>
        <v/>
      </c>
      <c r="L1894" s="36" t="str">
        <f t="shared" si="299"/>
        <v/>
      </c>
    </row>
    <row r="1895" spans="1:12" x14ac:dyDescent="0.3">
      <c r="A1895" s="21" t="str">
        <f t="shared" si="290"/>
        <v/>
      </c>
      <c r="B1895" s="21" t="str">
        <f t="shared" si="291"/>
        <v/>
      </c>
      <c r="C1895" s="35" t="str">
        <f t="shared" si="292"/>
        <v/>
      </c>
      <c r="D1895" s="21" t="str">
        <f>IF($A1895="","",IF(COUNTIF(KEVList,$A1895)&gt;0,"Y",IF(ISNUMBER(MATCH(UPPER(IFERROR(INDEX(ImpData,ROW()-1,MATCH(Map_KEV,ImpHdr,0))&amp;"","")),{"Y","YES","TRUE","1"},0)),"Y","N")))</f>
        <v/>
      </c>
      <c r="E1895" s="21" t="str">
        <f>IF($A1895="","",IF(ISNUMBER(MATCH(UPPER(IFERROR(INDEX(ImpData,ROW()-1,MATCH(Map_Expl,ImpHdr,0))&amp;"","")),{"Y","YES","TRUE","1"},0)),"Y","N"))</f>
        <v/>
      </c>
      <c r="F1895" s="21" t="str">
        <f t="shared" si="293"/>
        <v/>
      </c>
      <c r="G1895" s="21" t="str">
        <f t="shared" si="294"/>
        <v/>
      </c>
      <c r="H1895" s="21" t="str">
        <f t="shared" si="295"/>
        <v/>
      </c>
      <c r="I1895" s="25" t="str">
        <f t="shared" si="296"/>
        <v/>
      </c>
      <c r="J1895" s="25" t="str">
        <f t="shared" si="297"/>
        <v/>
      </c>
      <c r="K1895" s="21" t="str">
        <f t="shared" si="298"/>
        <v/>
      </c>
      <c r="L1895" s="36" t="str">
        <f t="shared" si="299"/>
        <v/>
      </c>
    </row>
    <row r="1896" spans="1:12" x14ac:dyDescent="0.3">
      <c r="A1896" s="21" t="str">
        <f t="shared" si="290"/>
        <v/>
      </c>
      <c r="B1896" s="21" t="str">
        <f t="shared" si="291"/>
        <v/>
      </c>
      <c r="C1896" s="35" t="str">
        <f t="shared" si="292"/>
        <v/>
      </c>
      <c r="D1896" s="21" t="str">
        <f>IF($A1896="","",IF(COUNTIF(KEVList,$A1896)&gt;0,"Y",IF(ISNUMBER(MATCH(UPPER(IFERROR(INDEX(ImpData,ROW()-1,MATCH(Map_KEV,ImpHdr,0))&amp;"","")),{"Y","YES","TRUE","1"},0)),"Y","N")))</f>
        <v/>
      </c>
      <c r="E1896" s="21" t="str">
        <f>IF($A1896="","",IF(ISNUMBER(MATCH(UPPER(IFERROR(INDEX(ImpData,ROW()-1,MATCH(Map_Expl,ImpHdr,0))&amp;"","")),{"Y","YES","TRUE","1"},0)),"Y","N"))</f>
        <v/>
      </c>
      <c r="F1896" s="21" t="str">
        <f t="shared" si="293"/>
        <v/>
      </c>
      <c r="G1896" s="21" t="str">
        <f t="shared" si="294"/>
        <v/>
      </c>
      <c r="H1896" s="21" t="str">
        <f t="shared" si="295"/>
        <v/>
      </c>
      <c r="I1896" s="25" t="str">
        <f t="shared" si="296"/>
        <v/>
      </c>
      <c r="J1896" s="25" t="str">
        <f t="shared" si="297"/>
        <v/>
      </c>
      <c r="K1896" s="21" t="str">
        <f t="shared" si="298"/>
        <v/>
      </c>
      <c r="L1896" s="36" t="str">
        <f t="shared" si="299"/>
        <v/>
      </c>
    </row>
    <row r="1897" spans="1:12" x14ac:dyDescent="0.3">
      <c r="A1897" s="21" t="str">
        <f t="shared" si="290"/>
        <v/>
      </c>
      <c r="B1897" s="21" t="str">
        <f t="shared" si="291"/>
        <v/>
      </c>
      <c r="C1897" s="35" t="str">
        <f t="shared" si="292"/>
        <v/>
      </c>
      <c r="D1897" s="21" t="str">
        <f>IF($A1897="","",IF(COUNTIF(KEVList,$A1897)&gt;0,"Y",IF(ISNUMBER(MATCH(UPPER(IFERROR(INDEX(ImpData,ROW()-1,MATCH(Map_KEV,ImpHdr,0))&amp;"","")),{"Y","YES","TRUE","1"},0)),"Y","N")))</f>
        <v/>
      </c>
      <c r="E1897" s="21" t="str">
        <f>IF($A1897="","",IF(ISNUMBER(MATCH(UPPER(IFERROR(INDEX(ImpData,ROW()-1,MATCH(Map_Expl,ImpHdr,0))&amp;"","")),{"Y","YES","TRUE","1"},0)),"Y","N"))</f>
        <v/>
      </c>
      <c r="F1897" s="21" t="str">
        <f t="shared" si="293"/>
        <v/>
      </c>
      <c r="G1897" s="21" t="str">
        <f t="shared" si="294"/>
        <v/>
      </c>
      <c r="H1897" s="21" t="str">
        <f t="shared" si="295"/>
        <v/>
      </c>
      <c r="I1897" s="25" t="str">
        <f t="shared" si="296"/>
        <v/>
      </c>
      <c r="J1897" s="25" t="str">
        <f t="shared" si="297"/>
        <v/>
      </c>
      <c r="K1897" s="21" t="str">
        <f t="shared" si="298"/>
        <v/>
      </c>
      <c r="L1897" s="36" t="str">
        <f t="shared" si="299"/>
        <v/>
      </c>
    </row>
    <row r="1898" spans="1:12" x14ac:dyDescent="0.3">
      <c r="A1898" s="21" t="str">
        <f t="shared" si="290"/>
        <v/>
      </c>
      <c r="B1898" s="21" t="str">
        <f t="shared" si="291"/>
        <v/>
      </c>
      <c r="C1898" s="35" t="str">
        <f t="shared" si="292"/>
        <v/>
      </c>
      <c r="D1898" s="21" t="str">
        <f>IF($A1898="","",IF(COUNTIF(KEVList,$A1898)&gt;0,"Y",IF(ISNUMBER(MATCH(UPPER(IFERROR(INDEX(ImpData,ROW()-1,MATCH(Map_KEV,ImpHdr,0))&amp;"","")),{"Y","YES","TRUE","1"},0)),"Y","N")))</f>
        <v/>
      </c>
      <c r="E1898" s="21" t="str">
        <f>IF($A1898="","",IF(ISNUMBER(MATCH(UPPER(IFERROR(INDEX(ImpData,ROW()-1,MATCH(Map_Expl,ImpHdr,0))&amp;"","")),{"Y","YES","TRUE","1"},0)),"Y","N"))</f>
        <v/>
      </c>
      <c r="F1898" s="21" t="str">
        <f t="shared" si="293"/>
        <v/>
      </c>
      <c r="G1898" s="21" t="str">
        <f t="shared" si="294"/>
        <v/>
      </c>
      <c r="H1898" s="21" t="str">
        <f t="shared" si="295"/>
        <v/>
      </c>
      <c r="I1898" s="25" t="str">
        <f t="shared" si="296"/>
        <v/>
      </c>
      <c r="J1898" s="25" t="str">
        <f t="shared" si="297"/>
        <v/>
      </c>
      <c r="K1898" s="21" t="str">
        <f t="shared" si="298"/>
        <v/>
      </c>
      <c r="L1898" s="36" t="str">
        <f t="shared" si="299"/>
        <v/>
      </c>
    </row>
    <row r="1899" spans="1:12" x14ac:dyDescent="0.3">
      <c r="A1899" s="21" t="str">
        <f t="shared" si="290"/>
        <v/>
      </c>
      <c r="B1899" s="21" t="str">
        <f t="shared" si="291"/>
        <v/>
      </c>
      <c r="C1899" s="35" t="str">
        <f t="shared" si="292"/>
        <v/>
      </c>
      <c r="D1899" s="21" t="str">
        <f>IF($A1899="","",IF(COUNTIF(KEVList,$A1899)&gt;0,"Y",IF(ISNUMBER(MATCH(UPPER(IFERROR(INDEX(ImpData,ROW()-1,MATCH(Map_KEV,ImpHdr,0))&amp;"","")),{"Y","YES","TRUE","1"},0)),"Y","N")))</f>
        <v/>
      </c>
      <c r="E1899" s="21" t="str">
        <f>IF($A1899="","",IF(ISNUMBER(MATCH(UPPER(IFERROR(INDEX(ImpData,ROW()-1,MATCH(Map_Expl,ImpHdr,0))&amp;"","")),{"Y","YES","TRUE","1"},0)),"Y","N"))</f>
        <v/>
      </c>
      <c r="F1899" s="21" t="str">
        <f t="shared" si="293"/>
        <v/>
      </c>
      <c r="G1899" s="21" t="str">
        <f t="shared" si="294"/>
        <v/>
      </c>
      <c r="H1899" s="21" t="str">
        <f t="shared" si="295"/>
        <v/>
      </c>
      <c r="I1899" s="25" t="str">
        <f t="shared" si="296"/>
        <v/>
      </c>
      <c r="J1899" s="25" t="str">
        <f t="shared" si="297"/>
        <v/>
      </c>
      <c r="K1899" s="21" t="str">
        <f t="shared" si="298"/>
        <v/>
      </c>
      <c r="L1899" s="36" t="str">
        <f t="shared" si="299"/>
        <v/>
      </c>
    </row>
    <row r="1900" spans="1:12" x14ac:dyDescent="0.3">
      <c r="A1900" s="21" t="str">
        <f t="shared" si="290"/>
        <v/>
      </c>
      <c r="B1900" s="21" t="str">
        <f t="shared" si="291"/>
        <v/>
      </c>
      <c r="C1900" s="35" t="str">
        <f t="shared" si="292"/>
        <v/>
      </c>
      <c r="D1900" s="21" t="str">
        <f>IF($A1900="","",IF(COUNTIF(KEVList,$A1900)&gt;0,"Y",IF(ISNUMBER(MATCH(UPPER(IFERROR(INDEX(ImpData,ROW()-1,MATCH(Map_KEV,ImpHdr,0))&amp;"","")),{"Y","YES","TRUE","1"},0)),"Y","N")))</f>
        <v/>
      </c>
      <c r="E1900" s="21" t="str">
        <f>IF($A1900="","",IF(ISNUMBER(MATCH(UPPER(IFERROR(INDEX(ImpData,ROW()-1,MATCH(Map_Expl,ImpHdr,0))&amp;"","")),{"Y","YES","TRUE","1"},0)),"Y","N"))</f>
        <v/>
      </c>
      <c r="F1900" s="21" t="str">
        <f t="shared" si="293"/>
        <v/>
      </c>
      <c r="G1900" s="21" t="str">
        <f t="shared" si="294"/>
        <v/>
      </c>
      <c r="H1900" s="21" t="str">
        <f t="shared" si="295"/>
        <v/>
      </c>
      <c r="I1900" s="25" t="str">
        <f t="shared" si="296"/>
        <v/>
      </c>
      <c r="J1900" s="25" t="str">
        <f t="shared" si="297"/>
        <v/>
      </c>
      <c r="K1900" s="21" t="str">
        <f t="shared" si="298"/>
        <v/>
      </c>
      <c r="L1900" s="36" t="str">
        <f t="shared" si="299"/>
        <v/>
      </c>
    </row>
    <row r="1901" spans="1:12" x14ac:dyDescent="0.3">
      <c r="A1901" s="21" t="str">
        <f t="shared" si="290"/>
        <v/>
      </c>
      <c r="B1901" s="21" t="str">
        <f t="shared" si="291"/>
        <v/>
      </c>
      <c r="C1901" s="35" t="str">
        <f t="shared" si="292"/>
        <v/>
      </c>
      <c r="D1901" s="21" t="str">
        <f>IF($A1901="","",IF(COUNTIF(KEVList,$A1901)&gt;0,"Y",IF(ISNUMBER(MATCH(UPPER(IFERROR(INDEX(ImpData,ROW()-1,MATCH(Map_KEV,ImpHdr,0))&amp;"","")),{"Y","YES","TRUE","1"},0)),"Y","N")))</f>
        <v/>
      </c>
      <c r="E1901" s="21" t="str">
        <f>IF($A1901="","",IF(ISNUMBER(MATCH(UPPER(IFERROR(INDEX(ImpData,ROW()-1,MATCH(Map_Expl,ImpHdr,0))&amp;"","")),{"Y","YES","TRUE","1"},0)),"Y","N"))</f>
        <v/>
      </c>
      <c r="F1901" s="21" t="str">
        <f t="shared" si="293"/>
        <v/>
      </c>
      <c r="G1901" s="21" t="str">
        <f t="shared" si="294"/>
        <v/>
      </c>
      <c r="H1901" s="21" t="str">
        <f t="shared" si="295"/>
        <v/>
      </c>
      <c r="I1901" s="25" t="str">
        <f t="shared" si="296"/>
        <v/>
      </c>
      <c r="J1901" s="25" t="str">
        <f t="shared" si="297"/>
        <v/>
      </c>
      <c r="K1901" s="21" t="str">
        <f t="shared" si="298"/>
        <v/>
      </c>
      <c r="L1901" s="36" t="str">
        <f t="shared" si="299"/>
        <v/>
      </c>
    </row>
    <row r="1902" spans="1:12" x14ac:dyDescent="0.3">
      <c r="A1902" s="21" t="str">
        <f t="shared" si="290"/>
        <v/>
      </c>
      <c r="B1902" s="21" t="str">
        <f t="shared" si="291"/>
        <v/>
      </c>
      <c r="C1902" s="35" t="str">
        <f t="shared" si="292"/>
        <v/>
      </c>
      <c r="D1902" s="21" t="str">
        <f>IF($A1902="","",IF(COUNTIF(KEVList,$A1902)&gt;0,"Y",IF(ISNUMBER(MATCH(UPPER(IFERROR(INDEX(ImpData,ROW()-1,MATCH(Map_KEV,ImpHdr,0))&amp;"","")),{"Y","YES","TRUE","1"},0)),"Y","N")))</f>
        <v/>
      </c>
      <c r="E1902" s="21" t="str">
        <f>IF($A1902="","",IF(ISNUMBER(MATCH(UPPER(IFERROR(INDEX(ImpData,ROW()-1,MATCH(Map_Expl,ImpHdr,0))&amp;"","")),{"Y","YES","TRUE","1"},0)),"Y","N"))</f>
        <v/>
      </c>
      <c r="F1902" s="21" t="str">
        <f t="shared" si="293"/>
        <v/>
      </c>
      <c r="G1902" s="21" t="str">
        <f t="shared" si="294"/>
        <v/>
      </c>
      <c r="H1902" s="21" t="str">
        <f t="shared" si="295"/>
        <v/>
      </c>
      <c r="I1902" s="25" t="str">
        <f t="shared" si="296"/>
        <v/>
      </c>
      <c r="J1902" s="25" t="str">
        <f t="shared" si="297"/>
        <v/>
      </c>
      <c r="K1902" s="21" t="str">
        <f t="shared" si="298"/>
        <v/>
      </c>
      <c r="L1902" s="36" t="str">
        <f t="shared" si="299"/>
        <v/>
      </c>
    </row>
    <row r="1903" spans="1:12" x14ac:dyDescent="0.3">
      <c r="A1903" s="21" t="str">
        <f t="shared" si="290"/>
        <v/>
      </c>
      <c r="B1903" s="21" t="str">
        <f t="shared" si="291"/>
        <v/>
      </c>
      <c r="C1903" s="35" t="str">
        <f t="shared" si="292"/>
        <v/>
      </c>
      <c r="D1903" s="21" t="str">
        <f>IF($A1903="","",IF(COUNTIF(KEVList,$A1903)&gt;0,"Y",IF(ISNUMBER(MATCH(UPPER(IFERROR(INDEX(ImpData,ROW()-1,MATCH(Map_KEV,ImpHdr,0))&amp;"","")),{"Y","YES","TRUE","1"},0)),"Y","N")))</f>
        <v/>
      </c>
      <c r="E1903" s="21" t="str">
        <f>IF($A1903="","",IF(ISNUMBER(MATCH(UPPER(IFERROR(INDEX(ImpData,ROW()-1,MATCH(Map_Expl,ImpHdr,0))&amp;"","")),{"Y","YES","TRUE","1"},0)),"Y","N"))</f>
        <v/>
      </c>
      <c r="F1903" s="21" t="str">
        <f t="shared" si="293"/>
        <v/>
      </c>
      <c r="G1903" s="21" t="str">
        <f t="shared" si="294"/>
        <v/>
      </c>
      <c r="H1903" s="21" t="str">
        <f t="shared" si="295"/>
        <v/>
      </c>
      <c r="I1903" s="25" t="str">
        <f t="shared" si="296"/>
        <v/>
      </c>
      <c r="J1903" s="25" t="str">
        <f t="shared" si="297"/>
        <v/>
      </c>
      <c r="K1903" s="21" t="str">
        <f t="shared" si="298"/>
        <v/>
      </c>
      <c r="L1903" s="36" t="str">
        <f t="shared" si="299"/>
        <v/>
      </c>
    </row>
    <row r="1904" spans="1:12" x14ac:dyDescent="0.3">
      <c r="A1904" s="21" t="str">
        <f t="shared" si="290"/>
        <v/>
      </c>
      <c r="B1904" s="21" t="str">
        <f t="shared" si="291"/>
        <v/>
      </c>
      <c r="C1904" s="35" t="str">
        <f t="shared" si="292"/>
        <v/>
      </c>
      <c r="D1904" s="21" t="str">
        <f>IF($A1904="","",IF(COUNTIF(KEVList,$A1904)&gt;0,"Y",IF(ISNUMBER(MATCH(UPPER(IFERROR(INDEX(ImpData,ROW()-1,MATCH(Map_KEV,ImpHdr,0))&amp;"","")),{"Y","YES","TRUE","1"},0)),"Y","N")))</f>
        <v/>
      </c>
      <c r="E1904" s="21" t="str">
        <f>IF($A1904="","",IF(ISNUMBER(MATCH(UPPER(IFERROR(INDEX(ImpData,ROW()-1,MATCH(Map_Expl,ImpHdr,0))&amp;"","")),{"Y","YES","TRUE","1"},0)),"Y","N"))</f>
        <v/>
      </c>
      <c r="F1904" s="21" t="str">
        <f t="shared" si="293"/>
        <v/>
      </c>
      <c r="G1904" s="21" t="str">
        <f t="shared" si="294"/>
        <v/>
      </c>
      <c r="H1904" s="21" t="str">
        <f t="shared" si="295"/>
        <v/>
      </c>
      <c r="I1904" s="25" t="str">
        <f t="shared" si="296"/>
        <v/>
      </c>
      <c r="J1904" s="25" t="str">
        <f t="shared" si="297"/>
        <v/>
      </c>
      <c r="K1904" s="21" t="str">
        <f t="shared" si="298"/>
        <v/>
      </c>
      <c r="L1904" s="36" t="str">
        <f t="shared" si="299"/>
        <v/>
      </c>
    </row>
    <row r="1905" spans="1:12" x14ac:dyDescent="0.3">
      <c r="A1905" s="21" t="str">
        <f t="shared" si="290"/>
        <v/>
      </c>
      <c r="B1905" s="21" t="str">
        <f t="shared" si="291"/>
        <v/>
      </c>
      <c r="C1905" s="35" t="str">
        <f t="shared" si="292"/>
        <v/>
      </c>
      <c r="D1905" s="21" t="str">
        <f>IF($A1905="","",IF(COUNTIF(KEVList,$A1905)&gt;0,"Y",IF(ISNUMBER(MATCH(UPPER(IFERROR(INDEX(ImpData,ROW()-1,MATCH(Map_KEV,ImpHdr,0))&amp;"","")),{"Y","YES","TRUE","1"},0)),"Y","N")))</f>
        <v/>
      </c>
      <c r="E1905" s="21" t="str">
        <f>IF($A1905="","",IF(ISNUMBER(MATCH(UPPER(IFERROR(INDEX(ImpData,ROW()-1,MATCH(Map_Expl,ImpHdr,0))&amp;"","")),{"Y","YES","TRUE","1"},0)),"Y","N"))</f>
        <v/>
      </c>
      <c r="F1905" s="21" t="str">
        <f t="shared" si="293"/>
        <v/>
      </c>
      <c r="G1905" s="21" t="str">
        <f t="shared" si="294"/>
        <v/>
      </c>
      <c r="H1905" s="21" t="str">
        <f t="shared" si="295"/>
        <v/>
      </c>
      <c r="I1905" s="25" t="str">
        <f t="shared" si="296"/>
        <v/>
      </c>
      <c r="J1905" s="25" t="str">
        <f t="shared" si="297"/>
        <v/>
      </c>
      <c r="K1905" s="21" t="str">
        <f t="shared" si="298"/>
        <v/>
      </c>
      <c r="L1905" s="36" t="str">
        <f t="shared" si="299"/>
        <v/>
      </c>
    </row>
    <row r="1906" spans="1:12" x14ac:dyDescent="0.3">
      <c r="A1906" s="21" t="str">
        <f t="shared" si="290"/>
        <v/>
      </c>
      <c r="B1906" s="21" t="str">
        <f t="shared" si="291"/>
        <v/>
      </c>
      <c r="C1906" s="35" t="str">
        <f t="shared" si="292"/>
        <v/>
      </c>
      <c r="D1906" s="21" t="str">
        <f>IF($A1906="","",IF(COUNTIF(KEVList,$A1906)&gt;0,"Y",IF(ISNUMBER(MATCH(UPPER(IFERROR(INDEX(ImpData,ROW()-1,MATCH(Map_KEV,ImpHdr,0))&amp;"","")),{"Y","YES","TRUE","1"},0)),"Y","N")))</f>
        <v/>
      </c>
      <c r="E1906" s="21" t="str">
        <f>IF($A1906="","",IF(ISNUMBER(MATCH(UPPER(IFERROR(INDEX(ImpData,ROW()-1,MATCH(Map_Expl,ImpHdr,0))&amp;"","")),{"Y","YES","TRUE","1"},0)),"Y","N"))</f>
        <v/>
      </c>
      <c r="F1906" s="21" t="str">
        <f t="shared" si="293"/>
        <v/>
      </c>
      <c r="G1906" s="21" t="str">
        <f t="shared" si="294"/>
        <v/>
      </c>
      <c r="H1906" s="21" t="str">
        <f t="shared" si="295"/>
        <v/>
      </c>
      <c r="I1906" s="25" t="str">
        <f t="shared" si="296"/>
        <v/>
      </c>
      <c r="J1906" s="25" t="str">
        <f t="shared" si="297"/>
        <v/>
      </c>
      <c r="K1906" s="21" t="str">
        <f t="shared" si="298"/>
        <v/>
      </c>
      <c r="L1906" s="36" t="str">
        <f t="shared" si="299"/>
        <v/>
      </c>
    </row>
    <row r="1907" spans="1:12" x14ac:dyDescent="0.3">
      <c r="A1907" s="21" t="str">
        <f t="shared" si="290"/>
        <v/>
      </c>
      <c r="B1907" s="21" t="str">
        <f t="shared" si="291"/>
        <v/>
      </c>
      <c r="C1907" s="35" t="str">
        <f t="shared" si="292"/>
        <v/>
      </c>
      <c r="D1907" s="21" t="str">
        <f>IF($A1907="","",IF(COUNTIF(KEVList,$A1907)&gt;0,"Y",IF(ISNUMBER(MATCH(UPPER(IFERROR(INDEX(ImpData,ROW()-1,MATCH(Map_KEV,ImpHdr,0))&amp;"","")),{"Y","YES","TRUE","1"},0)),"Y","N")))</f>
        <v/>
      </c>
      <c r="E1907" s="21" t="str">
        <f>IF($A1907="","",IF(ISNUMBER(MATCH(UPPER(IFERROR(INDEX(ImpData,ROW()-1,MATCH(Map_Expl,ImpHdr,0))&amp;"","")),{"Y","YES","TRUE","1"},0)),"Y","N"))</f>
        <v/>
      </c>
      <c r="F1907" s="21" t="str">
        <f t="shared" si="293"/>
        <v/>
      </c>
      <c r="G1907" s="21" t="str">
        <f t="shared" si="294"/>
        <v/>
      </c>
      <c r="H1907" s="21" t="str">
        <f t="shared" si="295"/>
        <v/>
      </c>
      <c r="I1907" s="25" t="str">
        <f t="shared" si="296"/>
        <v/>
      </c>
      <c r="J1907" s="25" t="str">
        <f t="shared" si="297"/>
        <v/>
      </c>
      <c r="K1907" s="21" t="str">
        <f t="shared" si="298"/>
        <v/>
      </c>
      <c r="L1907" s="36" t="str">
        <f t="shared" si="299"/>
        <v/>
      </c>
    </row>
    <row r="1908" spans="1:12" x14ac:dyDescent="0.3">
      <c r="A1908" s="21" t="str">
        <f t="shared" si="290"/>
        <v/>
      </c>
      <c r="B1908" s="21" t="str">
        <f t="shared" si="291"/>
        <v/>
      </c>
      <c r="C1908" s="35" t="str">
        <f t="shared" si="292"/>
        <v/>
      </c>
      <c r="D1908" s="21" t="str">
        <f>IF($A1908="","",IF(COUNTIF(KEVList,$A1908)&gt;0,"Y",IF(ISNUMBER(MATCH(UPPER(IFERROR(INDEX(ImpData,ROW()-1,MATCH(Map_KEV,ImpHdr,0))&amp;"","")),{"Y","YES","TRUE","1"},0)),"Y","N")))</f>
        <v/>
      </c>
      <c r="E1908" s="21" t="str">
        <f>IF($A1908="","",IF(ISNUMBER(MATCH(UPPER(IFERROR(INDEX(ImpData,ROW()-1,MATCH(Map_Expl,ImpHdr,0))&amp;"","")),{"Y","YES","TRUE","1"},0)),"Y","N"))</f>
        <v/>
      </c>
      <c r="F1908" s="21" t="str">
        <f t="shared" si="293"/>
        <v/>
      </c>
      <c r="G1908" s="21" t="str">
        <f t="shared" si="294"/>
        <v/>
      </c>
      <c r="H1908" s="21" t="str">
        <f t="shared" si="295"/>
        <v/>
      </c>
      <c r="I1908" s="25" t="str">
        <f t="shared" si="296"/>
        <v/>
      </c>
      <c r="J1908" s="25" t="str">
        <f t="shared" si="297"/>
        <v/>
      </c>
      <c r="K1908" s="21" t="str">
        <f t="shared" si="298"/>
        <v/>
      </c>
      <c r="L1908" s="36" t="str">
        <f t="shared" si="299"/>
        <v/>
      </c>
    </row>
    <row r="1909" spans="1:12" x14ac:dyDescent="0.3">
      <c r="A1909" s="21" t="str">
        <f t="shared" si="290"/>
        <v/>
      </c>
      <c r="B1909" s="21" t="str">
        <f t="shared" si="291"/>
        <v/>
      </c>
      <c r="C1909" s="35" t="str">
        <f t="shared" si="292"/>
        <v/>
      </c>
      <c r="D1909" s="21" t="str">
        <f>IF($A1909="","",IF(COUNTIF(KEVList,$A1909)&gt;0,"Y",IF(ISNUMBER(MATCH(UPPER(IFERROR(INDEX(ImpData,ROW()-1,MATCH(Map_KEV,ImpHdr,0))&amp;"","")),{"Y","YES","TRUE","1"},0)),"Y","N")))</f>
        <v/>
      </c>
      <c r="E1909" s="21" t="str">
        <f>IF($A1909="","",IF(ISNUMBER(MATCH(UPPER(IFERROR(INDEX(ImpData,ROW()-1,MATCH(Map_Expl,ImpHdr,0))&amp;"","")),{"Y","YES","TRUE","1"},0)),"Y","N"))</f>
        <v/>
      </c>
      <c r="F1909" s="21" t="str">
        <f t="shared" si="293"/>
        <v/>
      </c>
      <c r="G1909" s="21" t="str">
        <f t="shared" si="294"/>
        <v/>
      </c>
      <c r="H1909" s="21" t="str">
        <f t="shared" si="295"/>
        <v/>
      </c>
      <c r="I1909" s="25" t="str">
        <f t="shared" si="296"/>
        <v/>
      </c>
      <c r="J1909" s="25" t="str">
        <f t="shared" si="297"/>
        <v/>
      </c>
      <c r="K1909" s="21" t="str">
        <f t="shared" si="298"/>
        <v/>
      </c>
      <c r="L1909" s="36" t="str">
        <f t="shared" si="299"/>
        <v/>
      </c>
    </row>
    <row r="1910" spans="1:12" x14ac:dyDescent="0.3">
      <c r="A1910" s="21" t="str">
        <f t="shared" si="290"/>
        <v/>
      </c>
      <c r="B1910" s="21" t="str">
        <f t="shared" si="291"/>
        <v/>
      </c>
      <c r="C1910" s="35" t="str">
        <f t="shared" si="292"/>
        <v/>
      </c>
      <c r="D1910" s="21" t="str">
        <f>IF($A1910="","",IF(COUNTIF(KEVList,$A1910)&gt;0,"Y",IF(ISNUMBER(MATCH(UPPER(IFERROR(INDEX(ImpData,ROW()-1,MATCH(Map_KEV,ImpHdr,0))&amp;"","")),{"Y","YES","TRUE","1"},0)),"Y","N")))</f>
        <v/>
      </c>
      <c r="E1910" s="21" t="str">
        <f>IF($A1910="","",IF(ISNUMBER(MATCH(UPPER(IFERROR(INDEX(ImpData,ROW()-1,MATCH(Map_Expl,ImpHdr,0))&amp;"","")),{"Y","YES","TRUE","1"},0)),"Y","N"))</f>
        <v/>
      </c>
      <c r="F1910" s="21" t="str">
        <f t="shared" si="293"/>
        <v/>
      </c>
      <c r="G1910" s="21" t="str">
        <f t="shared" si="294"/>
        <v/>
      </c>
      <c r="H1910" s="21" t="str">
        <f t="shared" si="295"/>
        <v/>
      </c>
      <c r="I1910" s="25" t="str">
        <f t="shared" si="296"/>
        <v/>
      </c>
      <c r="J1910" s="25" t="str">
        <f t="shared" si="297"/>
        <v/>
      </c>
      <c r="K1910" s="21" t="str">
        <f t="shared" si="298"/>
        <v/>
      </c>
      <c r="L1910" s="36" t="str">
        <f t="shared" si="299"/>
        <v/>
      </c>
    </row>
    <row r="1911" spans="1:12" x14ac:dyDescent="0.3">
      <c r="A1911" s="21" t="str">
        <f t="shared" si="290"/>
        <v/>
      </c>
      <c r="B1911" s="21" t="str">
        <f t="shared" si="291"/>
        <v/>
      </c>
      <c r="C1911" s="35" t="str">
        <f t="shared" si="292"/>
        <v/>
      </c>
      <c r="D1911" s="21" t="str">
        <f>IF($A1911="","",IF(COUNTIF(KEVList,$A1911)&gt;0,"Y",IF(ISNUMBER(MATCH(UPPER(IFERROR(INDEX(ImpData,ROW()-1,MATCH(Map_KEV,ImpHdr,0))&amp;"","")),{"Y","YES","TRUE","1"},0)),"Y","N")))</f>
        <v/>
      </c>
      <c r="E1911" s="21" t="str">
        <f>IF($A1911="","",IF(ISNUMBER(MATCH(UPPER(IFERROR(INDEX(ImpData,ROW()-1,MATCH(Map_Expl,ImpHdr,0))&amp;"","")),{"Y","YES","TRUE","1"},0)),"Y","N"))</f>
        <v/>
      </c>
      <c r="F1911" s="21" t="str">
        <f t="shared" si="293"/>
        <v/>
      </c>
      <c r="G1911" s="21" t="str">
        <f t="shared" si="294"/>
        <v/>
      </c>
      <c r="H1911" s="21" t="str">
        <f t="shared" si="295"/>
        <v/>
      </c>
      <c r="I1911" s="25" t="str">
        <f t="shared" si="296"/>
        <v/>
      </c>
      <c r="J1911" s="25" t="str">
        <f t="shared" si="297"/>
        <v/>
      </c>
      <c r="K1911" s="21" t="str">
        <f t="shared" si="298"/>
        <v/>
      </c>
      <c r="L1911" s="36" t="str">
        <f t="shared" si="299"/>
        <v/>
      </c>
    </row>
    <row r="1912" spans="1:12" x14ac:dyDescent="0.3">
      <c r="A1912" s="21" t="str">
        <f t="shared" si="290"/>
        <v/>
      </c>
      <c r="B1912" s="21" t="str">
        <f t="shared" si="291"/>
        <v/>
      </c>
      <c r="C1912" s="35" t="str">
        <f t="shared" si="292"/>
        <v/>
      </c>
      <c r="D1912" s="21" t="str">
        <f>IF($A1912="","",IF(COUNTIF(KEVList,$A1912)&gt;0,"Y",IF(ISNUMBER(MATCH(UPPER(IFERROR(INDEX(ImpData,ROW()-1,MATCH(Map_KEV,ImpHdr,0))&amp;"","")),{"Y","YES","TRUE","1"},0)),"Y","N")))</f>
        <v/>
      </c>
      <c r="E1912" s="21" t="str">
        <f>IF($A1912="","",IF(ISNUMBER(MATCH(UPPER(IFERROR(INDEX(ImpData,ROW()-1,MATCH(Map_Expl,ImpHdr,0))&amp;"","")),{"Y","YES","TRUE","1"},0)),"Y","N"))</f>
        <v/>
      </c>
      <c r="F1912" s="21" t="str">
        <f t="shared" si="293"/>
        <v/>
      </c>
      <c r="G1912" s="21" t="str">
        <f t="shared" si="294"/>
        <v/>
      </c>
      <c r="H1912" s="21" t="str">
        <f t="shared" si="295"/>
        <v/>
      </c>
      <c r="I1912" s="25" t="str">
        <f t="shared" si="296"/>
        <v/>
      </c>
      <c r="J1912" s="25" t="str">
        <f t="shared" si="297"/>
        <v/>
      </c>
      <c r="K1912" s="21" t="str">
        <f t="shared" si="298"/>
        <v/>
      </c>
      <c r="L1912" s="36" t="str">
        <f t="shared" si="299"/>
        <v/>
      </c>
    </row>
    <row r="1913" spans="1:12" x14ac:dyDescent="0.3">
      <c r="A1913" s="21" t="str">
        <f t="shared" si="290"/>
        <v/>
      </c>
      <c r="B1913" s="21" t="str">
        <f t="shared" si="291"/>
        <v/>
      </c>
      <c r="C1913" s="35" t="str">
        <f t="shared" si="292"/>
        <v/>
      </c>
      <c r="D1913" s="21" t="str">
        <f>IF($A1913="","",IF(COUNTIF(KEVList,$A1913)&gt;0,"Y",IF(ISNUMBER(MATCH(UPPER(IFERROR(INDEX(ImpData,ROW()-1,MATCH(Map_KEV,ImpHdr,0))&amp;"","")),{"Y","YES","TRUE","1"},0)),"Y","N")))</f>
        <v/>
      </c>
      <c r="E1913" s="21" t="str">
        <f>IF($A1913="","",IF(ISNUMBER(MATCH(UPPER(IFERROR(INDEX(ImpData,ROW()-1,MATCH(Map_Expl,ImpHdr,0))&amp;"","")),{"Y","YES","TRUE","1"},0)),"Y","N"))</f>
        <v/>
      </c>
      <c r="F1913" s="21" t="str">
        <f t="shared" si="293"/>
        <v/>
      </c>
      <c r="G1913" s="21" t="str">
        <f t="shared" si="294"/>
        <v/>
      </c>
      <c r="H1913" s="21" t="str">
        <f t="shared" si="295"/>
        <v/>
      </c>
      <c r="I1913" s="25" t="str">
        <f t="shared" si="296"/>
        <v/>
      </c>
      <c r="J1913" s="25" t="str">
        <f t="shared" si="297"/>
        <v/>
      </c>
      <c r="K1913" s="21" t="str">
        <f t="shared" si="298"/>
        <v/>
      </c>
      <c r="L1913" s="36" t="str">
        <f t="shared" si="299"/>
        <v/>
      </c>
    </row>
    <row r="1914" spans="1:12" x14ac:dyDescent="0.3">
      <c r="A1914" s="21" t="str">
        <f t="shared" si="290"/>
        <v/>
      </c>
      <c r="B1914" s="21" t="str">
        <f t="shared" si="291"/>
        <v/>
      </c>
      <c r="C1914" s="35" t="str">
        <f t="shared" si="292"/>
        <v/>
      </c>
      <c r="D1914" s="21" t="str">
        <f>IF($A1914="","",IF(COUNTIF(KEVList,$A1914)&gt;0,"Y",IF(ISNUMBER(MATCH(UPPER(IFERROR(INDEX(ImpData,ROW()-1,MATCH(Map_KEV,ImpHdr,0))&amp;"","")),{"Y","YES","TRUE","1"},0)),"Y","N")))</f>
        <v/>
      </c>
      <c r="E1914" s="21" t="str">
        <f>IF($A1914="","",IF(ISNUMBER(MATCH(UPPER(IFERROR(INDEX(ImpData,ROW()-1,MATCH(Map_Expl,ImpHdr,0))&amp;"","")),{"Y","YES","TRUE","1"},0)),"Y","N"))</f>
        <v/>
      </c>
      <c r="F1914" s="21" t="str">
        <f t="shared" si="293"/>
        <v/>
      </c>
      <c r="G1914" s="21" t="str">
        <f t="shared" si="294"/>
        <v/>
      </c>
      <c r="H1914" s="21" t="str">
        <f t="shared" si="295"/>
        <v/>
      </c>
      <c r="I1914" s="25" t="str">
        <f t="shared" si="296"/>
        <v/>
      </c>
      <c r="J1914" s="25" t="str">
        <f t="shared" si="297"/>
        <v/>
      </c>
      <c r="K1914" s="21" t="str">
        <f t="shared" si="298"/>
        <v/>
      </c>
      <c r="L1914" s="36" t="str">
        <f t="shared" si="299"/>
        <v/>
      </c>
    </row>
    <row r="1915" spans="1:12" x14ac:dyDescent="0.3">
      <c r="A1915" s="21" t="str">
        <f t="shared" si="290"/>
        <v/>
      </c>
      <c r="B1915" s="21" t="str">
        <f t="shared" si="291"/>
        <v/>
      </c>
      <c r="C1915" s="35" t="str">
        <f t="shared" si="292"/>
        <v/>
      </c>
      <c r="D1915" s="21" t="str">
        <f>IF($A1915="","",IF(COUNTIF(KEVList,$A1915)&gt;0,"Y",IF(ISNUMBER(MATCH(UPPER(IFERROR(INDEX(ImpData,ROW()-1,MATCH(Map_KEV,ImpHdr,0))&amp;"","")),{"Y","YES","TRUE","1"},0)),"Y","N")))</f>
        <v/>
      </c>
      <c r="E1915" s="21" t="str">
        <f>IF($A1915="","",IF(ISNUMBER(MATCH(UPPER(IFERROR(INDEX(ImpData,ROW()-1,MATCH(Map_Expl,ImpHdr,0))&amp;"","")),{"Y","YES","TRUE","1"},0)),"Y","N"))</f>
        <v/>
      </c>
      <c r="F1915" s="21" t="str">
        <f t="shared" si="293"/>
        <v/>
      </c>
      <c r="G1915" s="21" t="str">
        <f t="shared" si="294"/>
        <v/>
      </c>
      <c r="H1915" s="21" t="str">
        <f t="shared" si="295"/>
        <v/>
      </c>
      <c r="I1915" s="25" t="str">
        <f t="shared" si="296"/>
        <v/>
      </c>
      <c r="J1915" s="25" t="str">
        <f t="shared" si="297"/>
        <v/>
      </c>
      <c r="K1915" s="21" t="str">
        <f t="shared" si="298"/>
        <v/>
      </c>
      <c r="L1915" s="36" t="str">
        <f t="shared" si="299"/>
        <v/>
      </c>
    </row>
    <row r="1916" spans="1:12" x14ac:dyDescent="0.3">
      <c r="A1916" s="21" t="str">
        <f t="shared" si="290"/>
        <v/>
      </c>
      <c r="B1916" s="21" t="str">
        <f t="shared" si="291"/>
        <v/>
      </c>
      <c r="C1916" s="35" t="str">
        <f t="shared" si="292"/>
        <v/>
      </c>
      <c r="D1916" s="21" t="str">
        <f>IF($A1916="","",IF(COUNTIF(KEVList,$A1916)&gt;0,"Y",IF(ISNUMBER(MATCH(UPPER(IFERROR(INDEX(ImpData,ROW()-1,MATCH(Map_KEV,ImpHdr,0))&amp;"","")),{"Y","YES","TRUE","1"},0)),"Y","N")))</f>
        <v/>
      </c>
      <c r="E1916" s="21" t="str">
        <f>IF($A1916="","",IF(ISNUMBER(MATCH(UPPER(IFERROR(INDEX(ImpData,ROW()-1,MATCH(Map_Expl,ImpHdr,0))&amp;"","")),{"Y","YES","TRUE","1"},0)),"Y","N"))</f>
        <v/>
      </c>
      <c r="F1916" s="21" t="str">
        <f t="shared" si="293"/>
        <v/>
      </c>
      <c r="G1916" s="21" t="str">
        <f t="shared" si="294"/>
        <v/>
      </c>
      <c r="H1916" s="21" t="str">
        <f t="shared" si="295"/>
        <v/>
      </c>
      <c r="I1916" s="25" t="str">
        <f t="shared" si="296"/>
        <v/>
      </c>
      <c r="J1916" s="25" t="str">
        <f t="shared" si="297"/>
        <v/>
      </c>
      <c r="K1916" s="21" t="str">
        <f t="shared" si="298"/>
        <v/>
      </c>
      <c r="L1916" s="36" t="str">
        <f t="shared" si="299"/>
        <v/>
      </c>
    </row>
    <row r="1917" spans="1:12" x14ac:dyDescent="0.3">
      <c r="A1917" s="21" t="str">
        <f t="shared" si="290"/>
        <v/>
      </c>
      <c r="B1917" s="21" t="str">
        <f t="shared" si="291"/>
        <v/>
      </c>
      <c r="C1917" s="35" t="str">
        <f t="shared" si="292"/>
        <v/>
      </c>
      <c r="D1917" s="21" t="str">
        <f>IF($A1917="","",IF(COUNTIF(KEVList,$A1917)&gt;0,"Y",IF(ISNUMBER(MATCH(UPPER(IFERROR(INDEX(ImpData,ROW()-1,MATCH(Map_KEV,ImpHdr,0))&amp;"","")),{"Y","YES","TRUE","1"},0)),"Y","N")))</f>
        <v/>
      </c>
      <c r="E1917" s="21" t="str">
        <f>IF($A1917="","",IF(ISNUMBER(MATCH(UPPER(IFERROR(INDEX(ImpData,ROW()-1,MATCH(Map_Expl,ImpHdr,0))&amp;"","")),{"Y","YES","TRUE","1"},0)),"Y","N"))</f>
        <v/>
      </c>
      <c r="F1917" s="21" t="str">
        <f t="shared" si="293"/>
        <v/>
      </c>
      <c r="G1917" s="21" t="str">
        <f t="shared" si="294"/>
        <v/>
      </c>
      <c r="H1917" s="21" t="str">
        <f t="shared" si="295"/>
        <v/>
      </c>
      <c r="I1917" s="25" t="str">
        <f t="shared" si="296"/>
        <v/>
      </c>
      <c r="J1917" s="25" t="str">
        <f t="shared" si="297"/>
        <v/>
      </c>
      <c r="K1917" s="21" t="str">
        <f t="shared" si="298"/>
        <v/>
      </c>
      <c r="L1917" s="36" t="str">
        <f t="shared" si="299"/>
        <v/>
      </c>
    </row>
    <row r="1918" spans="1:12" x14ac:dyDescent="0.3">
      <c r="A1918" s="21" t="str">
        <f t="shared" si="290"/>
        <v/>
      </c>
      <c r="B1918" s="21" t="str">
        <f t="shared" si="291"/>
        <v/>
      </c>
      <c r="C1918" s="35" t="str">
        <f t="shared" si="292"/>
        <v/>
      </c>
      <c r="D1918" s="21" t="str">
        <f>IF($A1918="","",IF(COUNTIF(KEVList,$A1918)&gt;0,"Y",IF(ISNUMBER(MATCH(UPPER(IFERROR(INDEX(ImpData,ROW()-1,MATCH(Map_KEV,ImpHdr,0))&amp;"","")),{"Y","YES","TRUE","1"},0)),"Y","N")))</f>
        <v/>
      </c>
      <c r="E1918" s="21" t="str">
        <f>IF($A1918="","",IF(ISNUMBER(MATCH(UPPER(IFERROR(INDEX(ImpData,ROW()-1,MATCH(Map_Expl,ImpHdr,0))&amp;"","")),{"Y","YES","TRUE","1"},0)),"Y","N"))</f>
        <v/>
      </c>
      <c r="F1918" s="21" t="str">
        <f t="shared" si="293"/>
        <v/>
      </c>
      <c r="G1918" s="21" t="str">
        <f t="shared" si="294"/>
        <v/>
      </c>
      <c r="H1918" s="21" t="str">
        <f t="shared" si="295"/>
        <v/>
      </c>
      <c r="I1918" s="25" t="str">
        <f t="shared" si="296"/>
        <v/>
      </c>
      <c r="J1918" s="25" t="str">
        <f t="shared" si="297"/>
        <v/>
      </c>
      <c r="K1918" s="21" t="str">
        <f t="shared" si="298"/>
        <v/>
      </c>
      <c r="L1918" s="36" t="str">
        <f t="shared" si="299"/>
        <v/>
      </c>
    </row>
    <row r="1919" spans="1:12" x14ac:dyDescent="0.3">
      <c r="A1919" s="21" t="str">
        <f t="shared" si="290"/>
        <v/>
      </c>
      <c r="B1919" s="21" t="str">
        <f t="shared" si="291"/>
        <v/>
      </c>
      <c r="C1919" s="35" t="str">
        <f t="shared" si="292"/>
        <v/>
      </c>
      <c r="D1919" s="21" t="str">
        <f>IF($A1919="","",IF(COUNTIF(KEVList,$A1919)&gt;0,"Y",IF(ISNUMBER(MATCH(UPPER(IFERROR(INDEX(ImpData,ROW()-1,MATCH(Map_KEV,ImpHdr,0))&amp;"","")),{"Y","YES","TRUE","1"},0)),"Y","N")))</f>
        <v/>
      </c>
      <c r="E1919" s="21" t="str">
        <f>IF($A1919="","",IF(ISNUMBER(MATCH(UPPER(IFERROR(INDEX(ImpData,ROW()-1,MATCH(Map_Expl,ImpHdr,0))&amp;"","")),{"Y","YES","TRUE","1"},0)),"Y","N"))</f>
        <v/>
      </c>
      <c r="F1919" s="21" t="str">
        <f t="shared" si="293"/>
        <v/>
      </c>
      <c r="G1919" s="21" t="str">
        <f t="shared" si="294"/>
        <v/>
      </c>
      <c r="H1919" s="21" t="str">
        <f t="shared" si="295"/>
        <v/>
      </c>
      <c r="I1919" s="25" t="str">
        <f t="shared" si="296"/>
        <v/>
      </c>
      <c r="J1919" s="25" t="str">
        <f t="shared" si="297"/>
        <v/>
      </c>
      <c r="K1919" s="21" t="str">
        <f t="shared" si="298"/>
        <v/>
      </c>
      <c r="L1919" s="36" t="str">
        <f t="shared" si="299"/>
        <v/>
      </c>
    </row>
    <row r="1920" spans="1:12" x14ac:dyDescent="0.3">
      <c r="A1920" s="21" t="str">
        <f t="shared" si="290"/>
        <v/>
      </c>
      <c r="B1920" s="21" t="str">
        <f t="shared" si="291"/>
        <v/>
      </c>
      <c r="C1920" s="35" t="str">
        <f t="shared" si="292"/>
        <v/>
      </c>
      <c r="D1920" s="21" t="str">
        <f>IF($A1920="","",IF(COUNTIF(KEVList,$A1920)&gt;0,"Y",IF(ISNUMBER(MATCH(UPPER(IFERROR(INDEX(ImpData,ROW()-1,MATCH(Map_KEV,ImpHdr,0))&amp;"","")),{"Y","YES","TRUE","1"},0)),"Y","N")))</f>
        <v/>
      </c>
      <c r="E1920" s="21" t="str">
        <f>IF($A1920="","",IF(ISNUMBER(MATCH(UPPER(IFERROR(INDEX(ImpData,ROW()-1,MATCH(Map_Expl,ImpHdr,0))&amp;"","")),{"Y","YES","TRUE","1"},0)),"Y","N"))</f>
        <v/>
      </c>
      <c r="F1920" s="21" t="str">
        <f t="shared" si="293"/>
        <v/>
      </c>
      <c r="G1920" s="21" t="str">
        <f t="shared" si="294"/>
        <v/>
      </c>
      <c r="H1920" s="21" t="str">
        <f t="shared" si="295"/>
        <v/>
      </c>
      <c r="I1920" s="25" t="str">
        <f t="shared" si="296"/>
        <v/>
      </c>
      <c r="J1920" s="25" t="str">
        <f t="shared" si="297"/>
        <v/>
      </c>
      <c r="K1920" s="21" t="str">
        <f t="shared" si="298"/>
        <v/>
      </c>
      <c r="L1920" s="36" t="str">
        <f t="shared" si="299"/>
        <v/>
      </c>
    </row>
    <row r="1921" spans="1:12" x14ac:dyDescent="0.3">
      <c r="A1921" s="21" t="str">
        <f t="shared" si="290"/>
        <v/>
      </c>
      <c r="B1921" s="21" t="str">
        <f t="shared" si="291"/>
        <v/>
      </c>
      <c r="C1921" s="35" t="str">
        <f t="shared" si="292"/>
        <v/>
      </c>
      <c r="D1921" s="21" t="str">
        <f>IF($A1921="","",IF(COUNTIF(KEVList,$A1921)&gt;0,"Y",IF(ISNUMBER(MATCH(UPPER(IFERROR(INDEX(ImpData,ROW()-1,MATCH(Map_KEV,ImpHdr,0))&amp;"","")),{"Y","YES","TRUE","1"},0)),"Y","N")))</f>
        <v/>
      </c>
      <c r="E1921" s="21" t="str">
        <f>IF($A1921="","",IF(ISNUMBER(MATCH(UPPER(IFERROR(INDEX(ImpData,ROW()-1,MATCH(Map_Expl,ImpHdr,0))&amp;"","")),{"Y","YES","TRUE","1"},0)),"Y","N"))</f>
        <v/>
      </c>
      <c r="F1921" s="21" t="str">
        <f t="shared" si="293"/>
        <v/>
      </c>
      <c r="G1921" s="21" t="str">
        <f t="shared" si="294"/>
        <v/>
      </c>
      <c r="H1921" s="21" t="str">
        <f t="shared" si="295"/>
        <v/>
      </c>
      <c r="I1921" s="25" t="str">
        <f t="shared" si="296"/>
        <v/>
      </c>
      <c r="J1921" s="25" t="str">
        <f t="shared" si="297"/>
        <v/>
      </c>
      <c r="K1921" s="21" t="str">
        <f t="shared" si="298"/>
        <v/>
      </c>
      <c r="L1921" s="36" t="str">
        <f t="shared" si="299"/>
        <v/>
      </c>
    </row>
    <row r="1922" spans="1:12" x14ac:dyDescent="0.3">
      <c r="A1922" s="21" t="str">
        <f t="shared" ref="A1922:A1985" si="300">IFERROR(IF(INDEX(ImpData,ROW()-1,MATCH(Map_CVE,ImpHdr,0))="","",INDEX(ImpData,ROW()-1,MATCH(Map_CVE,ImpHdr,0))),"")</f>
        <v/>
      </c>
      <c r="B1922" s="21" t="str">
        <f t="shared" ref="B1922:B1985" si="301">IF($A1922="","",IFERROR(VALUE(INDEX(ImpData,ROW()-1,MATCH(Map_CVSS,ImpHdr,0))),""))</f>
        <v/>
      </c>
      <c r="C1922" s="35" t="str">
        <f t="shared" ref="C1922:C1985" si="302">IF($A1922="","",IFERROR(VALUE(INDEX(ImpData,ROW()-1,MATCH(Map_EPSS,ImpHdr,0))),IFERROR(VLOOKUP($A1922,EPSSList,2,FALSE),"")))</f>
        <v/>
      </c>
      <c r="D1922" s="21" t="str">
        <f>IF($A1922="","",IF(COUNTIF(KEVList,$A1922)&gt;0,"Y",IF(ISNUMBER(MATCH(UPPER(IFERROR(INDEX(ImpData,ROW()-1,MATCH(Map_KEV,ImpHdr,0))&amp;"","")),{"Y","YES","TRUE","1"},0)),"Y","N")))</f>
        <v/>
      </c>
      <c r="E1922" s="21" t="str">
        <f>IF($A1922="","",IF(ISNUMBER(MATCH(UPPER(IFERROR(INDEX(ImpData,ROW()-1,MATCH(Map_Expl,ImpHdr,0))&amp;"","")),{"Y","YES","TRUE","1"},0)),"Y","N"))</f>
        <v/>
      </c>
      <c r="F1922" s="21" t="str">
        <f t="shared" ref="F1922:F1985" si="303">IF($A1922="","",IFERROR(VLOOKUP($K1922,AssetList,2,FALSE),""))</f>
        <v/>
      </c>
      <c r="G1922" s="21" t="str">
        <f t="shared" ref="G1922:G1985" si="304">IF($A1922="","",IFERROR(VLOOKUP($K1922,AssetList,3,FALSE),""))</f>
        <v/>
      </c>
      <c r="H1922" s="21" t="str">
        <f t="shared" ref="H1922:H1985" si="305">IF($A1922="","","N")</f>
        <v/>
      </c>
      <c r="I1922" s="25" t="str">
        <f t="shared" ref="I1922:I1985" si="306">IF($A1922="","",IFERROR(IF(INDEX(ImpData,ROW()-1,MATCH(Map_First,ImpHdr,0))="","",INDEX(ImpData,ROW()-1,MATCH(Map_First,ImpHdr,0))+0),""))</f>
        <v/>
      </c>
      <c r="J1922" s="25" t="str">
        <f t="shared" ref="J1922:J1985" si="307">IF($A1922="","",IFERROR(IF(INDEX(ImpData,ROW()-1,MATCH(Map_Fixed,ImpHdr,0))="","",INDEX(ImpData,ROW()-1,MATCH(Map_Fixed,ImpHdr,0))+0),""))</f>
        <v/>
      </c>
      <c r="K1922" s="21" t="str">
        <f t="shared" ref="K1922:K1985" si="308">IF($A1922="","",IFERROR(INDEX(ImpData,ROW()-1,MATCH(Map_Host,ImpHdr,0)),""))</f>
        <v/>
      </c>
      <c r="L1922" s="36" t="str">
        <f t="shared" ref="L1922:L1985" si="309">IF($A1922="","",IF($K1922="","No asset column mapped",IF(OR($F1922="",$G1922=""),"Add to Assets tab: "&amp;$K1922,IF($B1922="","CVSS missing",""))))</f>
        <v/>
      </c>
    </row>
    <row r="1923" spans="1:12" x14ac:dyDescent="0.3">
      <c r="A1923" s="21" t="str">
        <f t="shared" si="300"/>
        <v/>
      </c>
      <c r="B1923" s="21" t="str">
        <f t="shared" si="301"/>
        <v/>
      </c>
      <c r="C1923" s="35" t="str">
        <f t="shared" si="302"/>
        <v/>
      </c>
      <c r="D1923" s="21" t="str">
        <f>IF($A1923="","",IF(COUNTIF(KEVList,$A1923)&gt;0,"Y",IF(ISNUMBER(MATCH(UPPER(IFERROR(INDEX(ImpData,ROW()-1,MATCH(Map_KEV,ImpHdr,0))&amp;"","")),{"Y","YES","TRUE","1"},0)),"Y","N")))</f>
        <v/>
      </c>
      <c r="E1923" s="21" t="str">
        <f>IF($A1923="","",IF(ISNUMBER(MATCH(UPPER(IFERROR(INDEX(ImpData,ROW()-1,MATCH(Map_Expl,ImpHdr,0))&amp;"","")),{"Y","YES","TRUE","1"},0)),"Y","N"))</f>
        <v/>
      </c>
      <c r="F1923" s="21" t="str">
        <f t="shared" si="303"/>
        <v/>
      </c>
      <c r="G1923" s="21" t="str">
        <f t="shared" si="304"/>
        <v/>
      </c>
      <c r="H1923" s="21" t="str">
        <f t="shared" si="305"/>
        <v/>
      </c>
      <c r="I1923" s="25" t="str">
        <f t="shared" si="306"/>
        <v/>
      </c>
      <c r="J1923" s="25" t="str">
        <f t="shared" si="307"/>
        <v/>
      </c>
      <c r="K1923" s="21" t="str">
        <f t="shared" si="308"/>
        <v/>
      </c>
      <c r="L1923" s="36" t="str">
        <f t="shared" si="309"/>
        <v/>
      </c>
    </row>
    <row r="1924" spans="1:12" x14ac:dyDescent="0.3">
      <c r="A1924" s="21" t="str">
        <f t="shared" si="300"/>
        <v/>
      </c>
      <c r="B1924" s="21" t="str">
        <f t="shared" si="301"/>
        <v/>
      </c>
      <c r="C1924" s="35" t="str">
        <f t="shared" si="302"/>
        <v/>
      </c>
      <c r="D1924" s="21" t="str">
        <f>IF($A1924="","",IF(COUNTIF(KEVList,$A1924)&gt;0,"Y",IF(ISNUMBER(MATCH(UPPER(IFERROR(INDEX(ImpData,ROW()-1,MATCH(Map_KEV,ImpHdr,0))&amp;"","")),{"Y","YES","TRUE","1"},0)),"Y","N")))</f>
        <v/>
      </c>
      <c r="E1924" s="21" t="str">
        <f>IF($A1924="","",IF(ISNUMBER(MATCH(UPPER(IFERROR(INDEX(ImpData,ROW()-1,MATCH(Map_Expl,ImpHdr,0))&amp;"","")),{"Y","YES","TRUE","1"},0)),"Y","N"))</f>
        <v/>
      </c>
      <c r="F1924" s="21" t="str">
        <f t="shared" si="303"/>
        <v/>
      </c>
      <c r="G1924" s="21" t="str">
        <f t="shared" si="304"/>
        <v/>
      </c>
      <c r="H1924" s="21" t="str">
        <f t="shared" si="305"/>
        <v/>
      </c>
      <c r="I1924" s="25" t="str">
        <f t="shared" si="306"/>
        <v/>
      </c>
      <c r="J1924" s="25" t="str">
        <f t="shared" si="307"/>
        <v/>
      </c>
      <c r="K1924" s="21" t="str">
        <f t="shared" si="308"/>
        <v/>
      </c>
      <c r="L1924" s="36" t="str">
        <f t="shared" si="309"/>
        <v/>
      </c>
    </row>
    <row r="1925" spans="1:12" x14ac:dyDescent="0.3">
      <c r="A1925" s="21" t="str">
        <f t="shared" si="300"/>
        <v/>
      </c>
      <c r="B1925" s="21" t="str">
        <f t="shared" si="301"/>
        <v/>
      </c>
      <c r="C1925" s="35" t="str">
        <f t="shared" si="302"/>
        <v/>
      </c>
      <c r="D1925" s="21" t="str">
        <f>IF($A1925="","",IF(COUNTIF(KEVList,$A1925)&gt;0,"Y",IF(ISNUMBER(MATCH(UPPER(IFERROR(INDEX(ImpData,ROW()-1,MATCH(Map_KEV,ImpHdr,0))&amp;"","")),{"Y","YES","TRUE","1"},0)),"Y","N")))</f>
        <v/>
      </c>
      <c r="E1925" s="21" t="str">
        <f>IF($A1925="","",IF(ISNUMBER(MATCH(UPPER(IFERROR(INDEX(ImpData,ROW()-1,MATCH(Map_Expl,ImpHdr,0))&amp;"","")),{"Y","YES","TRUE","1"},0)),"Y","N"))</f>
        <v/>
      </c>
      <c r="F1925" s="21" t="str">
        <f t="shared" si="303"/>
        <v/>
      </c>
      <c r="G1925" s="21" t="str">
        <f t="shared" si="304"/>
        <v/>
      </c>
      <c r="H1925" s="21" t="str">
        <f t="shared" si="305"/>
        <v/>
      </c>
      <c r="I1925" s="25" t="str">
        <f t="shared" si="306"/>
        <v/>
      </c>
      <c r="J1925" s="25" t="str">
        <f t="shared" si="307"/>
        <v/>
      </c>
      <c r="K1925" s="21" t="str">
        <f t="shared" si="308"/>
        <v/>
      </c>
      <c r="L1925" s="36" t="str">
        <f t="shared" si="309"/>
        <v/>
      </c>
    </row>
    <row r="1926" spans="1:12" x14ac:dyDescent="0.3">
      <c r="A1926" s="21" t="str">
        <f t="shared" si="300"/>
        <v/>
      </c>
      <c r="B1926" s="21" t="str">
        <f t="shared" si="301"/>
        <v/>
      </c>
      <c r="C1926" s="35" t="str">
        <f t="shared" si="302"/>
        <v/>
      </c>
      <c r="D1926" s="21" t="str">
        <f>IF($A1926="","",IF(COUNTIF(KEVList,$A1926)&gt;0,"Y",IF(ISNUMBER(MATCH(UPPER(IFERROR(INDEX(ImpData,ROW()-1,MATCH(Map_KEV,ImpHdr,0))&amp;"","")),{"Y","YES","TRUE","1"},0)),"Y","N")))</f>
        <v/>
      </c>
      <c r="E1926" s="21" t="str">
        <f>IF($A1926="","",IF(ISNUMBER(MATCH(UPPER(IFERROR(INDEX(ImpData,ROW()-1,MATCH(Map_Expl,ImpHdr,0))&amp;"","")),{"Y","YES","TRUE","1"},0)),"Y","N"))</f>
        <v/>
      </c>
      <c r="F1926" s="21" t="str">
        <f t="shared" si="303"/>
        <v/>
      </c>
      <c r="G1926" s="21" t="str">
        <f t="shared" si="304"/>
        <v/>
      </c>
      <c r="H1926" s="21" t="str">
        <f t="shared" si="305"/>
        <v/>
      </c>
      <c r="I1926" s="25" t="str">
        <f t="shared" si="306"/>
        <v/>
      </c>
      <c r="J1926" s="25" t="str">
        <f t="shared" si="307"/>
        <v/>
      </c>
      <c r="K1926" s="21" t="str">
        <f t="shared" si="308"/>
        <v/>
      </c>
      <c r="L1926" s="36" t="str">
        <f t="shared" si="309"/>
        <v/>
      </c>
    </row>
    <row r="1927" spans="1:12" x14ac:dyDescent="0.3">
      <c r="A1927" s="21" t="str">
        <f t="shared" si="300"/>
        <v/>
      </c>
      <c r="B1927" s="21" t="str">
        <f t="shared" si="301"/>
        <v/>
      </c>
      <c r="C1927" s="35" t="str">
        <f t="shared" si="302"/>
        <v/>
      </c>
      <c r="D1927" s="21" t="str">
        <f>IF($A1927="","",IF(COUNTIF(KEVList,$A1927)&gt;0,"Y",IF(ISNUMBER(MATCH(UPPER(IFERROR(INDEX(ImpData,ROW()-1,MATCH(Map_KEV,ImpHdr,0))&amp;"","")),{"Y","YES","TRUE","1"},0)),"Y","N")))</f>
        <v/>
      </c>
      <c r="E1927" s="21" t="str">
        <f>IF($A1927="","",IF(ISNUMBER(MATCH(UPPER(IFERROR(INDEX(ImpData,ROW()-1,MATCH(Map_Expl,ImpHdr,0))&amp;"","")),{"Y","YES","TRUE","1"},0)),"Y","N"))</f>
        <v/>
      </c>
      <c r="F1927" s="21" t="str">
        <f t="shared" si="303"/>
        <v/>
      </c>
      <c r="G1927" s="21" t="str">
        <f t="shared" si="304"/>
        <v/>
      </c>
      <c r="H1927" s="21" t="str">
        <f t="shared" si="305"/>
        <v/>
      </c>
      <c r="I1927" s="25" t="str">
        <f t="shared" si="306"/>
        <v/>
      </c>
      <c r="J1927" s="25" t="str">
        <f t="shared" si="307"/>
        <v/>
      </c>
      <c r="K1927" s="21" t="str">
        <f t="shared" si="308"/>
        <v/>
      </c>
      <c r="L1927" s="36" t="str">
        <f t="shared" si="309"/>
        <v/>
      </c>
    </row>
    <row r="1928" spans="1:12" x14ac:dyDescent="0.3">
      <c r="A1928" s="21" t="str">
        <f t="shared" si="300"/>
        <v/>
      </c>
      <c r="B1928" s="21" t="str">
        <f t="shared" si="301"/>
        <v/>
      </c>
      <c r="C1928" s="35" t="str">
        <f t="shared" si="302"/>
        <v/>
      </c>
      <c r="D1928" s="21" t="str">
        <f>IF($A1928="","",IF(COUNTIF(KEVList,$A1928)&gt;0,"Y",IF(ISNUMBER(MATCH(UPPER(IFERROR(INDEX(ImpData,ROW()-1,MATCH(Map_KEV,ImpHdr,0))&amp;"","")),{"Y","YES","TRUE","1"},0)),"Y","N")))</f>
        <v/>
      </c>
      <c r="E1928" s="21" t="str">
        <f>IF($A1928="","",IF(ISNUMBER(MATCH(UPPER(IFERROR(INDEX(ImpData,ROW()-1,MATCH(Map_Expl,ImpHdr,0))&amp;"","")),{"Y","YES","TRUE","1"},0)),"Y","N"))</f>
        <v/>
      </c>
      <c r="F1928" s="21" t="str">
        <f t="shared" si="303"/>
        <v/>
      </c>
      <c r="G1928" s="21" t="str">
        <f t="shared" si="304"/>
        <v/>
      </c>
      <c r="H1928" s="21" t="str">
        <f t="shared" si="305"/>
        <v/>
      </c>
      <c r="I1928" s="25" t="str">
        <f t="shared" si="306"/>
        <v/>
      </c>
      <c r="J1928" s="25" t="str">
        <f t="shared" si="307"/>
        <v/>
      </c>
      <c r="K1928" s="21" t="str">
        <f t="shared" si="308"/>
        <v/>
      </c>
      <c r="L1928" s="36" t="str">
        <f t="shared" si="309"/>
        <v/>
      </c>
    </row>
    <row r="1929" spans="1:12" x14ac:dyDescent="0.3">
      <c r="A1929" s="21" t="str">
        <f t="shared" si="300"/>
        <v/>
      </c>
      <c r="B1929" s="21" t="str">
        <f t="shared" si="301"/>
        <v/>
      </c>
      <c r="C1929" s="35" t="str">
        <f t="shared" si="302"/>
        <v/>
      </c>
      <c r="D1929" s="21" t="str">
        <f>IF($A1929="","",IF(COUNTIF(KEVList,$A1929)&gt;0,"Y",IF(ISNUMBER(MATCH(UPPER(IFERROR(INDEX(ImpData,ROW()-1,MATCH(Map_KEV,ImpHdr,0))&amp;"","")),{"Y","YES","TRUE","1"},0)),"Y","N")))</f>
        <v/>
      </c>
      <c r="E1929" s="21" t="str">
        <f>IF($A1929="","",IF(ISNUMBER(MATCH(UPPER(IFERROR(INDEX(ImpData,ROW()-1,MATCH(Map_Expl,ImpHdr,0))&amp;"","")),{"Y","YES","TRUE","1"},0)),"Y","N"))</f>
        <v/>
      </c>
      <c r="F1929" s="21" t="str">
        <f t="shared" si="303"/>
        <v/>
      </c>
      <c r="G1929" s="21" t="str">
        <f t="shared" si="304"/>
        <v/>
      </c>
      <c r="H1929" s="21" t="str">
        <f t="shared" si="305"/>
        <v/>
      </c>
      <c r="I1929" s="25" t="str">
        <f t="shared" si="306"/>
        <v/>
      </c>
      <c r="J1929" s="25" t="str">
        <f t="shared" si="307"/>
        <v/>
      </c>
      <c r="K1929" s="21" t="str">
        <f t="shared" si="308"/>
        <v/>
      </c>
      <c r="L1929" s="36" t="str">
        <f t="shared" si="309"/>
        <v/>
      </c>
    </row>
    <row r="1930" spans="1:12" x14ac:dyDescent="0.3">
      <c r="A1930" s="21" t="str">
        <f t="shared" si="300"/>
        <v/>
      </c>
      <c r="B1930" s="21" t="str">
        <f t="shared" si="301"/>
        <v/>
      </c>
      <c r="C1930" s="35" t="str">
        <f t="shared" si="302"/>
        <v/>
      </c>
      <c r="D1930" s="21" t="str">
        <f>IF($A1930="","",IF(COUNTIF(KEVList,$A1930)&gt;0,"Y",IF(ISNUMBER(MATCH(UPPER(IFERROR(INDEX(ImpData,ROW()-1,MATCH(Map_KEV,ImpHdr,0))&amp;"","")),{"Y","YES","TRUE","1"},0)),"Y","N")))</f>
        <v/>
      </c>
      <c r="E1930" s="21" t="str">
        <f>IF($A1930="","",IF(ISNUMBER(MATCH(UPPER(IFERROR(INDEX(ImpData,ROW()-1,MATCH(Map_Expl,ImpHdr,0))&amp;"","")),{"Y","YES","TRUE","1"},0)),"Y","N"))</f>
        <v/>
      </c>
      <c r="F1930" s="21" t="str">
        <f t="shared" si="303"/>
        <v/>
      </c>
      <c r="G1930" s="21" t="str">
        <f t="shared" si="304"/>
        <v/>
      </c>
      <c r="H1930" s="21" t="str">
        <f t="shared" si="305"/>
        <v/>
      </c>
      <c r="I1930" s="25" t="str">
        <f t="shared" si="306"/>
        <v/>
      </c>
      <c r="J1930" s="25" t="str">
        <f t="shared" si="307"/>
        <v/>
      </c>
      <c r="K1930" s="21" t="str">
        <f t="shared" si="308"/>
        <v/>
      </c>
      <c r="L1930" s="36" t="str">
        <f t="shared" si="309"/>
        <v/>
      </c>
    </row>
    <row r="1931" spans="1:12" x14ac:dyDescent="0.3">
      <c r="A1931" s="21" t="str">
        <f t="shared" si="300"/>
        <v/>
      </c>
      <c r="B1931" s="21" t="str">
        <f t="shared" si="301"/>
        <v/>
      </c>
      <c r="C1931" s="35" t="str">
        <f t="shared" si="302"/>
        <v/>
      </c>
      <c r="D1931" s="21" t="str">
        <f>IF($A1931="","",IF(COUNTIF(KEVList,$A1931)&gt;0,"Y",IF(ISNUMBER(MATCH(UPPER(IFERROR(INDEX(ImpData,ROW()-1,MATCH(Map_KEV,ImpHdr,0))&amp;"","")),{"Y","YES","TRUE","1"},0)),"Y","N")))</f>
        <v/>
      </c>
      <c r="E1931" s="21" t="str">
        <f>IF($A1931="","",IF(ISNUMBER(MATCH(UPPER(IFERROR(INDEX(ImpData,ROW()-1,MATCH(Map_Expl,ImpHdr,0))&amp;"","")),{"Y","YES","TRUE","1"},0)),"Y","N"))</f>
        <v/>
      </c>
      <c r="F1931" s="21" t="str">
        <f t="shared" si="303"/>
        <v/>
      </c>
      <c r="G1931" s="21" t="str">
        <f t="shared" si="304"/>
        <v/>
      </c>
      <c r="H1931" s="21" t="str">
        <f t="shared" si="305"/>
        <v/>
      </c>
      <c r="I1931" s="25" t="str">
        <f t="shared" si="306"/>
        <v/>
      </c>
      <c r="J1931" s="25" t="str">
        <f t="shared" si="307"/>
        <v/>
      </c>
      <c r="K1931" s="21" t="str">
        <f t="shared" si="308"/>
        <v/>
      </c>
      <c r="L1931" s="36" t="str">
        <f t="shared" si="309"/>
        <v/>
      </c>
    </row>
    <row r="1932" spans="1:12" x14ac:dyDescent="0.3">
      <c r="A1932" s="21" t="str">
        <f t="shared" si="300"/>
        <v/>
      </c>
      <c r="B1932" s="21" t="str">
        <f t="shared" si="301"/>
        <v/>
      </c>
      <c r="C1932" s="35" t="str">
        <f t="shared" si="302"/>
        <v/>
      </c>
      <c r="D1932" s="21" t="str">
        <f>IF($A1932="","",IF(COUNTIF(KEVList,$A1932)&gt;0,"Y",IF(ISNUMBER(MATCH(UPPER(IFERROR(INDEX(ImpData,ROW()-1,MATCH(Map_KEV,ImpHdr,0))&amp;"","")),{"Y","YES","TRUE","1"},0)),"Y","N")))</f>
        <v/>
      </c>
      <c r="E1932" s="21" t="str">
        <f>IF($A1932="","",IF(ISNUMBER(MATCH(UPPER(IFERROR(INDEX(ImpData,ROW()-1,MATCH(Map_Expl,ImpHdr,0))&amp;"","")),{"Y","YES","TRUE","1"},0)),"Y","N"))</f>
        <v/>
      </c>
      <c r="F1932" s="21" t="str">
        <f t="shared" si="303"/>
        <v/>
      </c>
      <c r="G1932" s="21" t="str">
        <f t="shared" si="304"/>
        <v/>
      </c>
      <c r="H1932" s="21" t="str">
        <f t="shared" si="305"/>
        <v/>
      </c>
      <c r="I1932" s="25" t="str">
        <f t="shared" si="306"/>
        <v/>
      </c>
      <c r="J1932" s="25" t="str">
        <f t="shared" si="307"/>
        <v/>
      </c>
      <c r="K1932" s="21" t="str">
        <f t="shared" si="308"/>
        <v/>
      </c>
      <c r="L1932" s="36" t="str">
        <f t="shared" si="309"/>
        <v/>
      </c>
    </row>
    <row r="1933" spans="1:12" x14ac:dyDescent="0.3">
      <c r="A1933" s="21" t="str">
        <f t="shared" si="300"/>
        <v/>
      </c>
      <c r="B1933" s="21" t="str">
        <f t="shared" si="301"/>
        <v/>
      </c>
      <c r="C1933" s="35" t="str">
        <f t="shared" si="302"/>
        <v/>
      </c>
      <c r="D1933" s="21" t="str">
        <f>IF($A1933="","",IF(COUNTIF(KEVList,$A1933)&gt;0,"Y",IF(ISNUMBER(MATCH(UPPER(IFERROR(INDEX(ImpData,ROW()-1,MATCH(Map_KEV,ImpHdr,0))&amp;"","")),{"Y","YES","TRUE","1"},0)),"Y","N")))</f>
        <v/>
      </c>
      <c r="E1933" s="21" t="str">
        <f>IF($A1933="","",IF(ISNUMBER(MATCH(UPPER(IFERROR(INDEX(ImpData,ROW()-1,MATCH(Map_Expl,ImpHdr,0))&amp;"","")),{"Y","YES","TRUE","1"},0)),"Y","N"))</f>
        <v/>
      </c>
      <c r="F1933" s="21" t="str">
        <f t="shared" si="303"/>
        <v/>
      </c>
      <c r="G1933" s="21" t="str">
        <f t="shared" si="304"/>
        <v/>
      </c>
      <c r="H1933" s="21" t="str">
        <f t="shared" si="305"/>
        <v/>
      </c>
      <c r="I1933" s="25" t="str">
        <f t="shared" si="306"/>
        <v/>
      </c>
      <c r="J1933" s="25" t="str">
        <f t="shared" si="307"/>
        <v/>
      </c>
      <c r="K1933" s="21" t="str">
        <f t="shared" si="308"/>
        <v/>
      </c>
      <c r="L1933" s="36" t="str">
        <f t="shared" si="309"/>
        <v/>
      </c>
    </row>
    <row r="1934" spans="1:12" x14ac:dyDescent="0.3">
      <c r="A1934" s="21" t="str">
        <f t="shared" si="300"/>
        <v/>
      </c>
      <c r="B1934" s="21" t="str">
        <f t="shared" si="301"/>
        <v/>
      </c>
      <c r="C1934" s="35" t="str">
        <f t="shared" si="302"/>
        <v/>
      </c>
      <c r="D1934" s="21" t="str">
        <f>IF($A1934="","",IF(COUNTIF(KEVList,$A1934)&gt;0,"Y",IF(ISNUMBER(MATCH(UPPER(IFERROR(INDEX(ImpData,ROW()-1,MATCH(Map_KEV,ImpHdr,0))&amp;"","")),{"Y","YES","TRUE","1"},0)),"Y","N")))</f>
        <v/>
      </c>
      <c r="E1934" s="21" t="str">
        <f>IF($A1934="","",IF(ISNUMBER(MATCH(UPPER(IFERROR(INDEX(ImpData,ROW()-1,MATCH(Map_Expl,ImpHdr,0))&amp;"","")),{"Y","YES","TRUE","1"},0)),"Y","N"))</f>
        <v/>
      </c>
      <c r="F1934" s="21" t="str">
        <f t="shared" si="303"/>
        <v/>
      </c>
      <c r="G1934" s="21" t="str">
        <f t="shared" si="304"/>
        <v/>
      </c>
      <c r="H1934" s="21" t="str">
        <f t="shared" si="305"/>
        <v/>
      </c>
      <c r="I1934" s="25" t="str">
        <f t="shared" si="306"/>
        <v/>
      </c>
      <c r="J1934" s="25" t="str">
        <f t="shared" si="307"/>
        <v/>
      </c>
      <c r="K1934" s="21" t="str">
        <f t="shared" si="308"/>
        <v/>
      </c>
      <c r="L1934" s="36" t="str">
        <f t="shared" si="309"/>
        <v/>
      </c>
    </row>
    <row r="1935" spans="1:12" x14ac:dyDescent="0.3">
      <c r="A1935" s="21" t="str">
        <f t="shared" si="300"/>
        <v/>
      </c>
      <c r="B1935" s="21" t="str">
        <f t="shared" si="301"/>
        <v/>
      </c>
      <c r="C1935" s="35" t="str">
        <f t="shared" si="302"/>
        <v/>
      </c>
      <c r="D1935" s="21" t="str">
        <f>IF($A1935="","",IF(COUNTIF(KEVList,$A1935)&gt;0,"Y",IF(ISNUMBER(MATCH(UPPER(IFERROR(INDEX(ImpData,ROW()-1,MATCH(Map_KEV,ImpHdr,0))&amp;"","")),{"Y","YES","TRUE","1"},0)),"Y","N")))</f>
        <v/>
      </c>
      <c r="E1935" s="21" t="str">
        <f>IF($A1935="","",IF(ISNUMBER(MATCH(UPPER(IFERROR(INDEX(ImpData,ROW()-1,MATCH(Map_Expl,ImpHdr,0))&amp;"","")),{"Y","YES","TRUE","1"},0)),"Y","N"))</f>
        <v/>
      </c>
      <c r="F1935" s="21" t="str">
        <f t="shared" si="303"/>
        <v/>
      </c>
      <c r="G1935" s="21" t="str">
        <f t="shared" si="304"/>
        <v/>
      </c>
      <c r="H1935" s="21" t="str">
        <f t="shared" si="305"/>
        <v/>
      </c>
      <c r="I1935" s="25" t="str">
        <f t="shared" si="306"/>
        <v/>
      </c>
      <c r="J1935" s="25" t="str">
        <f t="shared" si="307"/>
        <v/>
      </c>
      <c r="K1935" s="21" t="str">
        <f t="shared" si="308"/>
        <v/>
      </c>
      <c r="L1935" s="36" t="str">
        <f t="shared" si="309"/>
        <v/>
      </c>
    </row>
    <row r="1936" spans="1:12" x14ac:dyDescent="0.3">
      <c r="A1936" s="21" t="str">
        <f t="shared" si="300"/>
        <v/>
      </c>
      <c r="B1936" s="21" t="str">
        <f t="shared" si="301"/>
        <v/>
      </c>
      <c r="C1936" s="35" t="str">
        <f t="shared" si="302"/>
        <v/>
      </c>
      <c r="D1936" s="21" t="str">
        <f>IF($A1936="","",IF(COUNTIF(KEVList,$A1936)&gt;0,"Y",IF(ISNUMBER(MATCH(UPPER(IFERROR(INDEX(ImpData,ROW()-1,MATCH(Map_KEV,ImpHdr,0))&amp;"","")),{"Y","YES","TRUE","1"},0)),"Y","N")))</f>
        <v/>
      </c>
      <c r="E1936" s="21" t="str">
        <f>IF($A1936="","",IF(ISNUMBER(MATCH(UPPER(IFERROR(INDEX(ImpData,ROW()-1,MATCH(Map_Expl,ImpHdr,0))&amp;"","")),{"Y","YES","TRUE","1"},0)),"Y","N"))</f>
        <v/>
      </c>
      <c r="F1936" s="21" t="str">
        <f t="shared" si="303"/>
        <v/>
      </c>
      <c r="G1936" s="21" t="str">
        <f t="shared" si="304"/>
        <v/>
      </c>
      <c r="H1936" s="21" t="str">
        <f t="shared" si="305"/>
        <v/>
      </c>
      <c r="I1936" s="25" t="str">
        <f t="shared" si="306"/>
        <v/>
      </c>
      <c r="J1936" s="25" t="str">
        <f t="shared" si="307"/>
        <v/>
      </c>
      <c r="K1936" s="21" t="str">
        <f t="shared" si="308"/>
        <v/>
      </c>
      <c r="L1936" s="36" t="str">
        <f t="shared" si="309"/>
        <v/>
      </c>
    </row>
    <row r="1937" spans="1:12" x14ac:dyDescent="0.3">
      <c r="A1937" s="21" t="str">
        <f t="shared" si="300"/>
        <v/>
      </c>
      <c r="B1937" s="21" t="str">
        <f t="shared" si="301"/>
        <v/>
      </c>
      <c r="C1937" s="35" t="str">
        <f t="shared" si="302"/>
        <v/>
      </c>
      <c r="D1937" s="21" t="str">
        <f>IF($A1937="","",IF(COUNTIF(KEVList,$A1937)&gt;0,"Y",IF(ISNUMBER(MATCH(UPPER(IFERROR(INDEX(ImpData,ROW()-1,MATCH(Map_KEV,ImpHdr,0))&amp;"","")),{"Y","YES","TRUE","1"},0)),"Y","N")))</f>
        <v/>
      </c>
      <c r="E1937" s="21" t="str">
        <f>IF($A1937="","",IF(ISNUMBER(MATCH(UPPER(IFERROR(INDEX(ImpData,ROW()-1,MATCH(Map_Expl,ImpHdr,0))&amp;"","")),{"Y","YES","TRUE","1"},0)),"Y","N"))</f>
        <v/>
      </c>
      <c r="F1937" s="21" t="str">
        <f t="shared" si="303"/>
        <v/>
      </c>
      <c r="G1937" s="21" t="str">
        <f t="shared" si="304"/>
        <v/>
      </c>
      <c r="H1937" s="21" t="str">
        <f t="shared" si="305"/>
        <v/>
      </c>
      <c r="I1937" s="25" t="str">
        <f t="shared" si="306"/>
        <v/>
      </c>
      <c r="J1937" s="25" t="str">
        <f t="shared" si="307"/>
        <v/>
      </c>
      <c r="K1937" s="21" t="str">
        <f t="shared" si="308"/>
        <v/>
      </c>
      <c r="L1937" s="36" t="str">
        <f t="shared" si="309"/>
        <v/>
      </c>
    </row>
    <row r="1938" spans="1:12" x14ac:dyDescent="0.3">
      <c r="A1938" s="21" t="str">
        <f t="shared" si="300"/>
        <v/>
      </c>
      <c r="B1938" s="21" t="str">
        <f t="shared" si="301"/>
        <v/>
      </c>
      <c r="C1938" s="35" t="str">
        <f t="shared" si="302"/>
        <v/>
      </c>
      <c r="D1938" s="21" t="str">
        <f>IF($A1938="","",IF(COUNTIF(KEVList,$A1938)&gt;0,"Y",IF(ISNUMBER(MATCH(UPPER(IFERROR(INDEX(ImpData,ROW()-1,MATCH(Map_KEV,ImpHdr,0))&amp;"","")),{"Y","YES","TRUE","1"},0)),"Y","N")))</f>
        <v/>
      </c>
      <c r="E1938" s="21" t="str">
        <f>IF($A1938="","",IF(ISNUMBER(MATCH(UPPER(IFERROR(INDEX(ImpData,ROW()-1,MATCH(Map_Expl,ImpHdr,0))&amp;"","")),{"Y","YES","TRUE","1"},0)),"Y","N"))</f>
        <v/>
      </c>
      <c r="F1938" s="21" t="str">
        <f t="shared" si="303"/>
        <v/>
      </c>
      <c r="G1938" s="21" t="str">
        <f t="shared" si="304"/>
        <v/>
      </c>
      <c r="H1938" s="21" t="str">
        <f t="shared" si="305"/>
        <v/>
      </c>
      <c r="I1938" s="25" t="str">
        <f t="shared" si="306"/>
        <v/>
      </c>
      <c r="J1938" s="25" t="str">
        <f t="shared" si="307"/>
        <v/>
      </c>
      <c r="K1938" s="21" t="str">
        <f t="shared" si="308"/>
        <v/>
      </c>
      <c r="L1938" s="36" t="str">
        <f t="shared" si="309"/>
        <v/>
      </c>
    </row>
    <row r="1939" spans="1:12" x14ac:dyDescent="0.3">
      <c r="A1939" s="21" t="str">
        <f t="shared" si="300"/>
        <v/>
      </c>
      <c r="B1939" s="21" t="str">
        <f t="shared" si="301"/>
        <v/>
      </c>
      <c r="C1939" s="35" t="str">
        <f t="shared" si="302"/>
        <v/>
      </c>
      <c r="D1939" s="21" t="str">
        <f>IF($A1939="","",IF(COUNTIF(KEVList,$A1939)&gt;0,"Y",IF(ISNUMBER(MATCH(UPPER(IFERROR(INDEX(ImpData,ROW()-1,MATCH(Map_KEV,ImpHdr,0))&amp;"","")),{"Y","YES","TRUE","1"},0)),"Y","N")))</f>
        <v/>
      </c>
      <c r="E1939" s="21" t="str">
        <f>IF($A1939="","",IF(ISNUMBER(MATCH(UPPER(IFERROR(INDEX(ImpData,ROW()-1,MATCH(Map_Expl,ImpHdr,0))&amp;"","")),{"Y","YES","TRUE","1"},0)),"Y","N"))</f>
        <v/>
      </c>
      <c r="F1939" s="21" t="str">
        <f t="shared" si="303"/>
        <v/>
      </c>
      <c r="G1939" s="21" t="str">
        <f t="shared" si="304"/>
        <v/>
      </c>
      <c r="H1939" s="21" t="str">
        <f t="shared" si="305"/>
        <v/>
      </c>
      <c r="I1939" s="25" t="str">
        <f t="shared" si="306"/>
        <v/>
      </c>
      <c r="J1939" s="25" t="str">
        <f t="shared" si="307"/>
        <v/>
      </c>
      <c r="K1939" s="21" t="str">
        <f t="shared" si="308"/>
        <v/>
      </c>
      <c r="L1939" s="36" t="str">
        <f t="shared" si="309"/>
        <v/>
      </c>
    </row>
    <row r="1940" spans="1:12" x14ac:dyDescent="0.3">
      <c r="A1940" s="21" t="str">
        <f t="shared" si="300"/>
        <v/>
      </c>
      <c r="B1940" s="21" t="str">
        <f t="shared" si="301"/>
        <v/>
      </c>
      <c r="C1940" s="35" t="str">
        <f t="shared" si="302"/>
        <v/>
      </c>
      <c r="D1940" s="21" t="str">
        <f>IF($A1940="","",IF(COUNTIF(KEVList,$A1940)&gt;0,"Y",IF(ISNUMBER(MATCH(UPPER(IFERROR(INDEX(ImpData,ROW()-1,MATCH(Map_KEV,ImpHdr,0))&amp;"","")),{"Y","YES","TRUE","1"},0)),"Y","N")))</f>
        <v/>
      </c>
      <c r="E1940" s="21" t="str">
        <f>IF($A1940="","",IF(ISNUMBER(MATCH(UPPER(IFERROR(INDEX(ImpData,ROW()-1,MATCH(Map_Expl,ImpHdr,0))&amp;"","")),{"Y","YES","TRUE","1"},0)),"Y","N"))</f>
        <v/>
      </c>
      <c r="F1940" s="21" t="str">
        <f t="shared" si="303"/>
        <v/>
      </c>
      <c r="G1940" s="21" t="str">
        <f t="shared" si="304"/>
        <v/>
      </c>
      <c r="H1940" s="21" t="str">
        <f t="shared" si="305"/>
        <v/>
      </c>
      <c r="I1940" s="25" t="str">
        <f t="shared" si="306"/>
        <v/>
      </c>
      <c r="J1940" s="25" t="str">
        <f t="shared" si="307"/>
        <v/>
      </c>
      <c r="K1940" s="21" t="str">
        <f t="shared" si="308"/>
        <v/>
      </c>
      <c r="L1940" s="36" t="str">
        <f t="shared" si="309"/>
        <v/>
      </c>
    </row>
    <row r="1941" spans="1:12" x14ac:dyDescent="0.3">
      <c r="A1941" s="21" t="str">
        <f t="shared" si="300"/>
        <v/>
      </c>
      <c r="B1941" s="21" t="str">
        <f t="shared" si="301"/>
        <v/>
      </c>
      <c r="C1941" s="35" t="str">
        <f t="shared" si="302"/>
        <v/>
      </c>
      <c r="D1941" s="21" t="str">
        <f>IF($A1941="","",IF(COUNTIF(KEVList,$A1941)&gt;0,"Y",IF(ISNUMBER(MATCH(UPPER(IFERROR(INDEX(ImpData,ROW()-1,MATCH(Map_KEV,ImpHdr,0))&amp;"","")),{"Y","YES","TRUE","1"},0)),"Y","N")))</f>
        <v/>
      </c>
      <c r="E1941" s="21" t="str">
        <f>IF($A1941="","",IF(ISNUMBER(MATCH(UPPER(IFERROR(INDEX(ImpData,ROW()-1,MATCH(Map_Expl,ImpHdr,0))&amp;"","")),{"Y","YES","TRUE","1"},0)),"Y","N"))</f>
        <v/>
      </c>
      <c r="F1941" s="21" t="str">
        <f t="shared" si="303"/>
        <v/>
      </c>
      <c r="G1941" s="21" t="str">
        <f t="shared" si="304"/>
        <v/>
      </c>
      <c r="H1941" s="21" t="str">
        <f t="shared" si="305"/>
        <v/>
      </c>
      <c r="I1941" s="25" t="str">
        <f t="shared" si="306"/>
        <v/>
      </c>
      <c r="J1941" s="25" t="str">
        <f t="shared" si="307"/>
        <v/>
      </c>
      <c r="K1941" s="21" t="str">
        <f t="shared" si="308"/>
        <v/>
      </c>
      <c r="L1941" s="36" t="str">
        <f t="shared" si="309"/>
        <v/>
      </c>
    </row>
    <row r="1942" spans="1:12" x14ac:dyDescent="0.3">
      <c r="A1942" s="21" t="str">
        <f t="shared" si="300"/>
        <v/>
      </c>
      <c r="B1942" s="21" t="str">
        <f t="shared" si="301"/>
        <v/>
      </c>
      <c r="C1942" s="35" t="str">
        <f t="shared" si="302"/>
        <v/>
      </c>
      <c r="D1942" s="21" t="str">
        <f>IF($A1942="","",IF(COUNTIF(KEVList,$A1942)&gt;0,"Y",IF(ISNUMBER(MATCH(UPPER(IFERROR(INDEX(ImpData,ROW()-1,MATCH(Map_KEV,ImpHdr,0))&amp;"","")),{"Y","YES","TRUE","1"},0)),"Y","N")))</f>
        <v/>
      </c>
      <c r="E1942" s="21" t="str">
        <f>IF($A1942="","",IF(ISNUMBER(MATCH(UPPER(IFERROR(INDEX(ImpData,ROW()-1,MATCH(Map_Expl,ImpHdr,0))&amp;"","")),{"Y","YES","TRUE","1"},0)),"Y","N"))</f>
        <v/>
      </c>
      <c r="F1942" s="21" t="str">
        <f t="shared" si="303"/>
        <v/>
      </c>
      <c r="G1942" s="21" t="str">
        <f t="shared" si="304"/>
        <v/>
      </c>
      <c r="H1942" s="21" t="str">
        <f t="shared" si="305"/>
        <v/>
      </c>
      <c r="I1942" s="25" t="str">
        <f t="shared" si="306"/>
        <v/>
      </c>
      <c r="J1942" s="25" t="str">
        <f t="shared" si="307"/>
        <v/>
      </c>
      <c r="K1942" s="21" t="str">
        <f t="shared" si="308"/>
        <v/>
      </c>
      <c r="L1942" s="36" t="str">
        <f t="shared" si="309"/>
        <v/>
      </c>
    </row>
    <row r="1943" spans="1:12" x14ac:dyDescent="0.3">
      <c r="A1943" s="21" t="str">
        <f t="shared" si="300"/>
        <v/>
      </c>
      <c r="B1943" s="21" t="str">
        <f t="shared" si="301"/>
        <v/>
      </c>
      <c r="C1943" s="35" t="str">
        <f t="shared" si="302"/>
        <v/>
      </c>
      <c r="D1943" s="21" t="str">
        <f>IF($A1943="","",IF(COUNTIF(KEVList,$A1943)&gt;0,"Y",IF(ISNUMBER(MATCH(UPPER(IFERROR(INDEX(ImpData,ROW()-1,MATCH(Map_KEV,ImpHdr,0))&amp;"","")),{"Y","YES","TRUE","1"},0)),"Y","N")))</f>
        <v/>
      </c>
      <c r="E1943" s="21" t="str">
        <f>IF($A1943="","",IF(ISNUMBER(MATCH(UPPER(IFERROR(INDEX(ImpData,ROW()-1,MATCH(Map_Expl,ImpHdr,0))&amp;"","")),{"Y","YES","TRUE","1"},0)),"Y","N"))</f>
        <v/>
      </c>
      <c r="F1943" s="21" t="str">
        <f t="shared" si="303"/>
        <v/>
      </c>
      <c r="G1943" s="21" t="str">
        <f t="shared" si="304"/>
        <v/>
      </c>
      <c r="H1943" s="21" t="str">
        <f t="shared" si="305"/>
        <v/>
      </c>
      <c r="I1943" s="25" t="str">
        <f t="shared" si="306"/>
        <v/>
      </c>
      <c r="J1943" s="25" t="str">
        <f t="shared" si="307"/>
        <v/>
      </c>
      <c r="K1943" s="21" t="str">
        <f t="shared" si="308"/>
        <v/>
      </c>
      <c r="L1943" s="36" t="str">
        <f t="shared" si="309"/>
        <v/>
      </c>
    </row>
    <row r="1944" spans="1:12" x14ac:dyDescent="0.3">
      <c r="A1944" s="21" t="str">
        <f t="shared" si="300"/>
        <v/>
      </c>
      <c r="B1944" s="21" t="str">
        <f t="shared" si="301"/>
        <v/>
      </c>
      <c r="C1944" s="35" t="str">
        <f t="shared" si="302"/>
        <v/>
      </c>
      <c r="D1944" s="21" t="str">
        <f>IF($A1944="","",IF(COUNTIF(KEVList,$A1944)&gt;0,"Y",IF(ISNUMBER(MATCH(UPPER(IFERROR(INDEX(ImpData,ROW()-1,MATCH(Map_KEV,ImpHdr,0))&amp;"","")),{"Y","YES","TRUE","1"},0)),"Y","N")))</f>
        <v/>
      </c>
      <c r="E1944" s="21" t="str">
        <f>IF($A1944="","",IF(ISNUMBER(MATCH(UPPER(IFERROR(INDEX(ImpData,ROW()-1,MATCH(Map_Expl,ImpHdr,0))&amp;"","")),{"Y","YES","TRUE","1"},0)),"Y","N"))</f>
        <v/>
      </c>
      <c r="F1944" s="21" t="str">
        <f t="shared" si="303"/>
        <v/>
      </c>
      <c r="G1944" s="21" t="str">
        <f t="shared" si="304"/>
        <v/>
      </c>
      <c r="H1944" s="21" t="str">
        <f t="shared" si="305"/>
        <v/>
      </c>
      <c r="I1944" s="25" t="str">
        <f t="shared" si="306"/>
        <v/>
      </c>
      <c r="J1944" s="25" t="str">
        <f t="shared" si="307"/>
        <v/>
      </c>
      <c r="K1944" s="21" t="str">
        <f t="shared" si="308"/>
        <v/>
      </c>
      <c r="L1944" s="36" t="str">
        <f t="shared" si="309"/>
        <v/>
      </c>
    </row>
    <row r="1945" spans="1:12" x14ac:dyDescent="0.3">
      <c r="A1945" s="21" t="str">
        <f t="shared" si="300"/>
        <v/>
      </c>
      <c r="B1945" s="21" t="str">
        <f t="shared" si="301"/>
        <v/>
      </c>
      <c r="C1945" s="35" t="str">
        <f t="shared" si="302"/>
        <v/>
      </c>
      <c r="D1945" s="21" t="str">
        <f>IF($A1945="","",IF(COUNTIF(KEVList,$A1945)&gt;0,"Y",IF(ISNUMBER(MATCH(UPPER(IFERROR(INDEX(ImpData,ROW()-1,MATCH(Map_KEV,ImpHdr,0))&amp;"","")),{"Y","YES","TRUE","1"},0)),"Y","N")))</f>
        <v/>
      </c>
      <c r="E1945" s="21" t="str">
        <f>IF($A1945="","",IF(ISNUMBER(MATCH(UPPER(IFERROR(INDEX(ImpData,ROW()-1,MATCH(Map_Expl,ImpHdr,0))&amp;"","")),{"Y","YES","TRUE","1"},0)),"Y","N"))</f>
        <v/>
      </c>
      <c r="F1945" s="21" t="str">
        <f t="shared" si="303"/>
        <v/>
      </c>
      <c r="G1945" s="21" t="str">
        <f t="shared" si="304"/>
        <v/>
      </c>
      <c r="H1945" s="21" t="str">
        <f t="shared" si="305"/>
        <v/>
      </c>
      <c r="I1945" s="25" t="str">
        <f t="shared" si="306"/>
        <v/>
      </c>
      <c r="J1945" s="25" t="str">
        <f t="shared" si="307"/>
        <v/>
      </c>
      <c r="K1945" s="21" t="str">
        <f t="shared" si="308"/>
        <v/>
      </c>
      <c r="L1945" s="36" t="str">
        <f t="shared" si="309"/>
        <v/>
      </c>
    </row>
    <row r="1946" spans="1:12" x14ac:dyDescent="0.3">
      <c r="A1946" s="21" t="str">
        <f t="shared" si="300"/>
        <v/>
      </c>
      <c r="B1946" s="21" t="str">
        <f t="shared" si="301"/>
        <v/>
      </c>
      <c r="C1946" s="35" t="str">
        <f t="shared" si="302"/>
        <v/>
      </c>
      <c r="D1946" s="21" t="str">
        <f>IF($A1946="","",IF(COUNTIF(KEVList,$A1946)&gt;0,"Y",IF(ISNUMBER(MATCH(UPPER(IFERROR(INDEX(ImpData,ROW()-1,MATCH(Map_KEV,ImpHdr,0))&amp;"","")),{"Y","YES","TRUE","1"},0)),"Y","N")))</f>
        <v/>
      </c>
      <c r="E1946" s="21" t="str">
        <f>IF($A1946="","",IF(ISNUMBER(MATCH(UPPER(IFERROR(INDEX(ImpData,ROW()-1,MATCH(Map_Expl,ImpHdr,0))&amp;"","")),{"Y","YES","TRUE","1"},0)),"Y","N"))</f>
        <v/>
      </c>
      <c r="F1946" s="21" t="str">
        <f t="shared" si="303"/>
        <v/>
      </c>
      <c r="G1946" s="21" t="str">
        <f t="shared" si="304"/>
        <v/>
      </c>
      <c r="H1946" s="21" t="str">
        <f t="shared" si="305"/>
        <v/>
      </c>
      <c r="I1946" s="25" t="str">
        <f t="shared" si="306"/>
        <v/>
      </c>
      <c r="J1946" s="25" t="str">
        <f t="shared" si="307"/>
        <v/>
      </c>
      <c r="K1946" s="21" t="str">
        <f t="shared" si="308"/>
        <v/>
      </c>
      <c r="L1946" s="36" t="str">
        <f t="shared" si="309"/>
        <v/>
      </c>
    </row>
    <row r="1947" spans="1:12" x14ac:dyDescent="0.3">
      <c r="A1947" s="21" t="str">
        <f t="shared" si="300"/>
        <v/>
      </c>
      <c r="B1947" s="21" t="str">
        <f t="shared" si="301"/>
        <v/>
      </c>
      <c r="C1947" s="35" t="str">
        <f t="shared" si="302"/>
        <v/>
      </c>
      <c r="D1947" s="21" t="str">
        <f>IF($A1947="","",IF(COUNTIF(KEVList,$A1947)&gt;0,"Y",IF(ISNUMBER(MATCH(UPPER(IFERROR(INDEX(ImpData,ROW()-1,MATCH(Map_KEV,ImpHdr,0))&amp;"","")),{"Y","YES","TRUE","1"},0)),"Y","N")))</f>
        <v/>
      </c>
      <c r="E1947" s="21" t="str">
        <f>IF($A1947="","",IF(ISNUMBER(MATCH(UPPER(IFERROR(INDEX(ImpData,ROW()-1,MATCH(Map_Expl,ImpHdr,0))&amp;"","")),{"Y","YES","TRUE","1"},0)),"Y","N"))</f>
        <v/>
      </c>
      <c r="F1947" s="21" t="str">
        <f t="shared" si="303"/>
        <v/>
      </c>
      <c r="G1947" s="21" t="str">
        <f t="shared" si="304"/>
        <v/>
      </c>
      <c r="H1947" s="21" t="str">
        <f t="shared" si="305"/>
        <v/>
      </c>
      <c r="I1947" s="25" t="str">
        <f t="shared" si="306"/>
        <v/>
      </c>
      <c r="J1947" s="25" t="str">
        <f t="shared" si="307"/>
        <v/>
      </c>
      <c r="K1947" s="21" t="str">
        <f t="shared" si="308"/>
        <v/>
      </c>
      <c r="L1947" s="36" t="str">
        <f t="shared" si="309"/>
        <v/>
      </c>
    </row>
    <row r="1948" spans="1:12" x14ac:dyDescent="0.3">
      <c r="A1948" s="21" t="str">
        <f t="shared" si="300"/>
        <v/>
      </c>
      <c r="B1948" s="21" t="str">
        <f t="shared" si="301"/>
        <v/>
      </c>
      <c r="C1948" s="35" t="str">
        <f t="shared" si="302"/>
        <v/>
      </c>
      <c r="D1948" s="21" t="str">
        <f>IF($A1948="","",IF(COUNTIF(KEVList,$A1948)&gt;0,"Y",IF(ISNUMBER(MATCH(UPPER(IFERROR(INDEX(ImpData,ROW()-1,MATCH(Map_KEV,ImpHdr,0))&amp;"","")),{"Y","YES","TRUE","1"},0)),"Y","N")))</f>
        <v/>
      </c>
      <c r="E1948" s="21" t="str">
        <f>IF($A1948="","",IF(ISNUMBER(MATCH(UPPER(IFERROR(INDEX(ImpData,ROW()-1,MATCH(Map_Expl,ImpHdr,0))&amp;"","")),{"Y","YES","TRUE","1"},0)),"Y","N"))</f>
        <v/>
      </c>
      <c r="F1948" s="21" t="str">
        <f t="shared" si="303"/>
        <v/>
      </c>
      <c r="G1948" s="21" t="str">
        <f t="shared" si="304"/>
        <v/>
      </c>
      <c r="H1948" s="21" t="str">
        <f t="shared" si="305"/>
        <v/>
      </c>
      <c r="I1948" s="25" t="str">
        <f t="shared" si="306"/>
        <v/>
      </c>
      <c r="J1948" s="25" t="str">
        <f t="shared" si="307"/>
        <v/>
      </c>
      <c r="K1948" s="21" t="str">
        <f t="shared" si="308"/>
        <v/>
      </c>
      <c r="L1948" s="36" t="str">
        <f t="shared" si="309"/>
        <v/>
      </c>
    </row>
    <row r="1949" spans="1:12" x14ac:dyDescent="0.3">
      <c r="A1949" s="21" t="str">
        <f t="shared" si="300"/>
        <v/>
      </c>
      <c r="B1949" s="21" t="str">
        <f t="shared" si="301"/>
        <v/>
      </c>
      <c r="C1949" s="35" t="str">
        <f t="shared" si="302"/>
        <v/>
      </c>
      <c r="D1949" s="21" t="str">
        <f>IF($A1949="","",IF(COUNTIF(KEVList,$A1949)&gt;0,"Y",IF(ISNUMBER(MATCH(UPPER(IFERROR(INDEX(ImpData,ROW()-1,MATCH(Map_KEV,ImpHdr,0))&amp;"","")),{"Y","YES","TRUE","1"},0)),"Y","N")))</f>
        <v/>
      </c>
      <c r="E1949" s="21" t="str">
        <f>IF($A1949="","",IF(ISNUMBER(MATCH(UPPER(IFERROR(INDEX(ImpData,ROW()-1,MATCH(Map_Expl,ImpHdr,0))&amp;"","")),{"Y","YES","TRUE","1"},0)),"Y","N"))</f>
        <v/>
      </c>
      <c r="F1949" s="21" t="str">
        <f t="shared" si="303"/>
        <v/>
      </c>
      <c r="G1949" s="21" t="str">
        <f t="shared" si="304"/>
        <v/>
      </c>
      <c r="H1949" s="21" t="str">
        <f t="shared" si="305"/>
        <v/>
      </c>
      <c r="I1949" s="25" t="str">
        <f t="shared" si="306"/>
        <v/>
      </c>
      <c r="J1949" s="25" t="str">
        <f t="shared" si="307"/>
        <v/>
      </c>
      <c r="K1949" s="21" t="str">
        <f t="shared" si="308"/>
        <v/>
      </c>
      <c r="L1949" s="36" t="str">
        <f t="shared" si="309"/>
        <v/>
      </c>
    </row>
    <row r="1950" spans="1:12" x14ac:dyDescent="0.3">
      <c r="A1950" s="21" t="str">
        <f t="shared" si="300"/>
        <v/>
      </c>
      <c r="B1950" s="21" t="str">
        <f t="shared" si="301"/>
        <v/>
      </c>
      <c r="C1950" s="35" t="str">
        <f t="shared" si="302"/>
        <v/>
      </c>
      <c r="D1950" s="21" t="str">
        <f>IF($A1950="","",IF(COUNTIF(KEVList,$A1950)&gt;0,"Y",IF(ISNUMBER(MATCH(UPPER(IFERROR(INDEX(ImpData,ROW()-1,MATCH(Map_KEV,ImpHdr,0))&amp;"","")),{"Y","YES","TRUE","1"},0)),"Y","N")))</f>
        <v/>
      </c>
      <c r="E1950" s="21" t="str">
        <f>IF($A1950="","",IF(ISNUMBER(MATCH(UPPER(IFERROR(INDEX(ImpData,ROW()-1,MATCH(Map_Expl,ImpHdr,0))&amp;"","")),{"Y","YES","TRUE","1"},0)),"Y","N"))</f>
        <v/>
      </c>
      <c r="F1950" s="21" t="str">
        <f t="shared" si="303"/>
        <v/>
      </c>
      <c r="G1950" s="21" t="str">
        <f t="shared" si="304"/>
        <v/>
      </c>
      <c r="H1950" s="21" t="str">
        <f t="shared" si="305"/>
        <v/>
      </c>
      <c r="I1950" s="25" t="str">
        <f t="shared" si="306"/>
        <v/>
      </c>
      <c r="J1950" s="25" t="str">
        <f t="shared" si="307"/>
        <v/>
      </c>
      <c r="K1950" s="21" t="str">
        <f t="shared" si="308"/>
        <v/>
      </c>
      <c r="L1950" s="36" t="str">
        <f t="shared" si="309"/>
        <v/>
      </c>
    </row>
    <row r="1951" spans="1:12" x14ac:dyDescent="0.3">
      <c r="A1951" s="21" t="str">
        <f t="shared" si="300"/>
        <v/>
      </c>
      <c r="B1951" s="21" t="str">
        <f t="shared" si="301"/>
        <v/>
      </c>
      <c r="C1951" s="35" t="str">
        <f t="shared" si="302"/>
        <v/>
      </c>
      <c r="D1951" s="21" t="str">
        <f>IF($A1951="","",IF(COUNTIF(KEVList,$A1951)&gt;0,"Y",IF(ISNUMBER(MATCH(UPPER(IFERROR(INDEX(ImpData,ROW()-1,MATCH(Map_KEV,ImpHdr,0))&amp;"","")),{"Y","YES","TRUE","1"},0)),"Y","N")))</f>
        <v/>
      </c>
      <c r="E1951" s="21" t="str">
        <f>IF($A1951="","",IF(ISNUMBER(MATCH(UPPER(IFERROR(INDEX(ImpData,ROW()-1,MATCH(Map_Expl,ImpHdr,0))&amp;"","")),{"Y","YES","TRUE","1"},0)),"Y","N"))</f>
        <v/>
      </c>
      <c r="F1951" s="21" t="str">
        <f t="shared" si="303"/>
        <v/>
      </c>
      <c r="G1951" s="21" t="str">
        <f t="shared" si="304"/>
        <v/>
      </c>
      <c r="H1951" s="21" t="str">
        <f t="shared" si="305"/>
        <v/>
      </c>
      <c r="I1951" s="25" t="str">
        <f t="shared" si="306"/>
        <v/>
      </c>
      <c r="J1951" s="25" t="str">
        <f t="shared" si="307"/>
        <v/>
      </c>
      <c r="K1951" s="21" t="str">
        <f t="shared" si="308"/>
        <v/>
      </c>
      <c r="L1951" s="36" t="str">
        <f t="shared" si="309"/>
        <v/>
      </c>
    </row>
    <row r="1952" spans="1:12" x14ac:dyDescent="0.3">
      <c r="A1952" s="21" t="str">
        <f t="shared" si="300"/>
        <v/>
      </c>
      <c r="B1952" s="21" t="str">
        <f t="shared" si="301"/>
        <v/>
      </c>
      <c r="C1952" s="35" t="str">
        <f t="shared" si="302"/>
        <v/>
      </c>
      <c r="D1952" s="21" t="str">
        <f>IF($A1952="","",IF(COUNTIF(KEVList,$A1952)&gt;0,"Y",IF(ISNUMBER(MATCH(UPPER(IFERROR(INDEX(ImpData,ROW()-1,MATCH(Map_KEV,ImpHdr,0))&amp;"","")),{"Y","YES","TRUE","1"},0)),"Y","N")))</f>
        <v/>
      </c>
      <c r="E1952" s="21" t="str">
        <f>IF($A1952="","",IF(ISNUMBER(MATCH(UPPER(IFERROR(INDEX(ImpData,ROW()-1,MATCH(Map_Expl,ImpHdr,0))&amp;"","")),{"Y","YES","TRUE","1"},0)),"Y","N"))</f>
        <v/>
      </c>
      <c r="F1952" s="21" t="str">
        <f t="shared" si="303"/>
        <v/>
      </c>
      <c r="G1952" s="21" t="str">
        <f t="shared" si="304"/>
        <v/>
      </c>
      <c r="H1952" s="21" t="str">
        <f t="shared" si="305"/>
        <v/>
      </c>
      <c r="I1952" s="25" t="str">
        <f t="shared" si="306"/>
        <v/>
      </c>
      <c r="J1952" s="25" t="str">
        <f t="shared" si="307"/>
        <v/>
      </c>
      <c r="K1952" s="21" t="str">
        <f t="shared" si="308"/>
        <v/>
      </c>
      <c r="L1952" s="36" t="str">
        <f t="shared" si="309"/>
        <v/>
      </c>
    </row>
    <row r="1953" spans="1:12" x14ac:dyDescent="0.3">
      <c r="A1953" s="21" t="str">
        <f t="shared" si="300"/>
        <v/>
      </c>
      <c r="B1953" s="21" t="str">
        <f t="shared" si="301"/>
        <v/>
      </c>
      <c r="C1953" s="35" t="str">
        <f t="shared" si="302"/>
        <v/>
      </c>
      <c r="D1953" s="21" t="str">
        <f>IF($A1953="","",IF(COUNTIF(KEVList,$A1953)&gt;0,"Y",IF(ISNUMBER(MATCH(UPPER(IFERROR(INDEX(ImpData,ROW()-1,MATCH(Map_KEV,ImpHdr,0))&amp;"","")),{"Y","YES","TRUE","1"},0)),"Y","N")))</f>
        <v/>
      </c>
      <c r="E1953" s="21" t="str">
        <f>IF($A1953="","",IF(ISNUMBER(MATCH(UPPER(IFERROR(INDEX(ImpData,ROW()-1,MATCH(Map_Expl,ImpHdr,0))&amp;"","")),{"Y","YES","TRUE","1"},0)),"Y","N"))</f>
        <v/>
      </c>
      <c r="F1953" s="21" t="str">
        <f t="shared" si="303"/>
        <v/>
      </c>
      <c r="G1953" s="21" t="str">
        <f t="shared" si="304"/>
        <v/>
      </c>
      <c r="H1953" s="21" t="str">
        <f t="shared" si="305"/>
        <v/>
      </c>
      <c r="I1953" s="25" t="str">
        <f t="shared" si="306"/>
        <v/>
      </c>
      <c r="J1953" s="25" t="str">
        <f t="shared" si="307"/>
        <v/>
      </c>
      <c r="K1953" s="21" t="str">
        <f t="shared" si="308"/>
        <v/>
      </c>
      <c r="L1953" s="36" t="str">
        <f t="shared" si="309"/>
        <v/>
      </c>
    </row>
    <row r="1954" spans="1:12" x14ac:dyDescent="0.3">
      <c r="A1954" s="21" t="str">
        <f t="shared" si="300"/>
        <v/>
      </c>
      <c r="B1954" s="21" t="str">
        <f t="shared" si="301"/>
        <v/>
      </c>
      <c r="C1954" s="35" t="str">
        <f t="shared" si="302"/>
        <v/>
      </c>
      <c r="D1954" s="21" t="str">
        <f>IF($A1954="","",IF(COUNTIF(KEVList,$A1954)&gt;0,"Y",IF(ISNUMBER(MATCH(UPPER(IFERROR(INDEX(ImpData,ROW()-1,MATCH(Map_KEV,ImpHdr,0))&amp;"","")),{"Y","YES","TRUE","1"},0)),"Y","N")))</f>
        <v/>
      </c>
      <c r="E1954" s="21" t="str">
        <f>IF($A1954="","",IF(ISNUMBER(MATCH(UPPER(IFERROR(INDEX(ImpData,ROW()-1,MATCH(Map_Expl,ImpHdr,0))&amp;"","")),{"Y","YES","TRUE","1"},0)),"Y","N"))</f>
        <v/>
      </c>
      <c r="F1954" s="21" t="str">
        <f t="shared" si="303"/>
        <v/>
      </c>
      <c r="G1954" s="21" t="str">
        <f t="shared" si="304"/>
        <v/>
      </c>
      <c r="H1954" s="21" t="str">
        <f t="shared" si="305"/>
        <v/>
      </c>
      <c r="I1954" s="25" t="str">
        <f t="shared" si="306"/>
        <v/>
      </c>
      <c r="J1954" s="25" t="str">
        <f t="shared" si="307"/>
        <v/>
      </c>
      <c r="K1954" s="21" t="str">
        <f t="shared" si="308"/>
        <v/>
      </c>
      <c r="L1954" s="36" t="str">
        <f t="shared" si="309"/>
        <v/>
      </c>
    </row>
    <row r="1955" spans="1:12" x14ac:dyDescent="0.3">
      <c r="A1955" s="21" t="str">
        <f t="shared" si="300"/>
        <v/>
      </c>
      <c r="B1955" s="21" t="str">
        <f t="shared" si="301"/>
        <v/>
      </c>
      <c r="C1955" s="35" t="str">
        <f t="shared" si="302"/>
        <v/>
      </c>
      <c r="D1955" s="21" t="str">
        <f>IF($A1955="","",IF(COUNTIF(KEVList,$A1955)&gt;0,"Y",IF(ISNUMBER(MATCH(UPPER(IFERROR(INDEX(ImpData,ROW()-1,MATCH(Map_KEV,ImpHdr,0))&amp;"","")),{"Y","YES","TRUE","1"},0)),"Y","N")))</f>
        <v/>
      </c>
      <c r="E1955" s="21" t="str">
        <f>IF($A1955="","",IF(ISNUMBER(MATCH(UPPER(IFERROR(INDEX(ImpData,ROW()-1,MATCH(Map_Expl,ImpHdr,0))&amp;"","")),{"Y","YES","TRUE","1"},0)),"Y","N"))</f>
        <v/>
      </c>
      <c r="F1955" s="21" t="str">
        <f t="shared" si="303"/>
        <v/>
      </c>
      <c r="G1955" s="21" t="str">
        <f t="shared" si="304"/>
        <v/>
      </c>
      <c r="H1955" s="21" t="str">
        <f t="shared" si="305"/>
        <v/>
      </c>
      <c r="I1955" s="25" t="str">
        <f t="shared" si="306"/>
        <v/>
      </c>
      <c r="J1955" s="25" t="str">
        <f t="shared" si="307"/>
        <v/>
      </c>
      <c r="K1955" s="21" t="str">
        <f t="shared" si="308"/>
        <v/>
      </c>
      <c r="L1955" s="36" t="str">
        <f t="shared" si="309"/>
        <v/>
      </c>
    </row>
    <row r="1956" spans="1:12" x14ac:dyDescent="0.3">
      <c r="A1956" s="21" t="str">
        <f t="shared" si="300"/>
        <v/>
      </c>
      <c r="B1956" s="21" t="str">
        <f t="shared" si="301"/>
        <v/>
      </c>
      <c r="C1956" s="35" t="str">
        <f t="shared" si="302"/>
        <v/>
      </c>
      <c r="D1956" s="21" t="str">
        <f>IF($A1956="","",IF(COUNTIF(KEVList,$A1956)&gt;0,"Y",IF(ISNUMBER(MATCH(UPPER(IFERROR(INDEX(ImpData,ROW()-1,MATCH(Map_KEV,ImpHdr,0))&amp;"","")),{"Y","YES","TRUE","1"},0)),"Y","N")))</f>
        <v/>
      </c>
      <c r="E1956" s="21" t="str">
        <f>IF($A1956="","",IF(ISNUMBER(MATCH(UPPER(IFERROR(INDEX(ImpData,ROW()-1,MATCH(Map_Expl,ImpHdr,0))&amp;"","")),{"Y","YES","TRUE","1"},0)),"Y","N"))</f>
        <v/>
      </c>
      <c r="F1956" s="21" t="str">
        <f t="shared" si="303"/>
        <v/>
      </c>
      <c r="G1956" s="21" t="str">
        <f t="shared" si="304"/>
        <v/>
      </c>
      <c r="H1956" s="21" t="str">
        <f t="shared" si="305"/>
        <v/>
      </c>
      <c r="I1956" s="25" t="str">
        <f t="shared" si="306"/>
        <v/>
      </c>
      <c r="J1956" s="25" t="str">
        <f t="shared" si="307"/>
        <v/>
      </c>
      <c r="K1956" s="21" t="str">
        <f t="shared" si="308"/>
        <v/>
      </c>
      <c r="L1956" s="36" t="str">
        <f t="shared" si="309"/>
        <v/>
      </c>
    </row>
    <row r="1957" spans="1:12" x14ac:dyDescent="0.3">
      <c r="A1957" s="21" t="str">
        <f t="shared" si="300"/>
        <v/>
      </c>
      <c r="B1957" s="21" t="str">
        <f t="shared" si="301"/>
        <v/>
      </c>
      <c r="C1957" s="35" t="str">
        <f t="shared" si="302"/>
        <v/>
      </c>
      <c r="D1957" s="21" t="str">
        <f>IF($A1957="","",IF(COUNTIF(KEVList,$A1957)&gt;0,"Y",IF(ISNUMBER(MATCH(UPPER(IFERROR(INDEX(ImpData,ROW()-1,MATCH(Map_KEV,ImpHdr,0))&amp;"","")),{"Y","YES","TRUE","1"},0)),"Y","N")))</f>
        <v/>
      </c>
      <c r="E1957" s="21" t="str">
        <f>IF($A1957="","",IF(ISNUMBER(MATCH(UPPER(IFERROR(INDEX(ImpData,ROW()-1,MATCH(Map_Expl,ImpHdr,0))&amp;"","")),{"Y","YES","TRUE","1"},0)),"Y","N"))</f>
        <v/>
      </c>
      <c r="F1957" s="21" t="str">
        <f t="shared" si="303"/>
        <v/>
      </c>
      <c r="G1957" s="21" t="str">
        <f t="shared" si="304"/>
        <v/>
      </c>
      <c r="H1957" s="21" t="str">
        <f t="shared" si="305"/>
        <v/>
      </c>
      <c r="I1957" s="25" t="str">
        <f t="shared" si="306"/>
        <v/>
      </c>
      <c r="J1957" s="25" t="str">
        <f t="shared" si="307"/>
        <v/>
      </c>
      <c r="K1957" s="21" t="str">
        <f t="shared" si="308"/>
        <v/>
      </c>
      <c r="L1957" s="36" t="str">
        <f t="shared" si="309"/>
        <v/>
      </c>
    </row>
    <row r="1958" spans="1:12" x14ac:dyDescent="0.3">
      <c r="A1958" s="21" t="str">
        <f t="shared" si="300"/>
        <v/>
      </c>
      <c r="B1958" s="21" t="str">
        <f t="shared" si="301"/>
        <v/>
      </c>
      <c r="C1958" s="35" t="str">
        <f t="shared" si="302"/>
        <v/>
      </c>
      <c r="D1958" s="21" t="str">
        <f>IF($A1958="","",IF(COUNTIF(KEVList,$A1958)&gt;0,"Y",IF(ISNUMBER(MATCH(UPPER(IFERROR(INDEX(ImpData,ROW()-1,MATCH(Map_KEV,ImpHdr,0))&amp;"","")),{"Y","YES","TRUE","1"},0)),"Y","N")))</f>
        <v/>
      </c>
      <c r="E1958" s="21" t="str">
        <f>IF($A1958="","",IF(ISNUMBER(MATCH(UPPER(IFERROR(INDEX(ImpData,ROW()-1,MATCH(Map_Expl,ImpHdr,0))&amp;"","")),{"Y","YES","TRUE","1"},0)),"Y","N"))</f>
        <v/>
      </c>
      <c r="F1958" s="21" t="str">
        <f t="shared" si="303"/>
        <v/>
      </c>
      <c r="G1958" s="21" t="str">
        <f t="shared" si="304"/>
        <v/>
      </c>
      <c r="H1958" s="21" t="str">
        <f t="shared" si="305"/>
        <v/>
      </c>
      <c r="I1958" s="25" t="str">
        <f t="shared" si="306"/>
        <v/>
      </c>
      <c r="J1958" s="25" t="str">
        <f t="shared" si="307"/>
        <v/>
      </c>
      <c r="K1958" s="21" t="str">
        <f t="shared" si="308"/>
        <v/>
      </c>
      <c r="L1958" s="36" t="str">
        <f t="shared" si="309"/>
        <v/>
      </c>
    </row>
    <row r="1959" spans="1:12" x14ac:dyDescent="0.3">
      <c r="A1959" s="21" t="str">
        <f t="shared" si="300"/>
        <v/>
      </c>
      <c r="B1959" s="21" t="str">
        <f t="shared" si="301"/>
        <v/>
      </c>
      <c r="C1959" s="35" t="str">
        <f t="shared" si="302"/>
        <v/>
      </c>
      <c r="D1959" s="21" t="str">
        <f>IF($A1959="","",IF(COUNTIF(KEVList,$A1959)&gt;0,"Y",IF(ISNUMBER(MATCH(UPPER(IFERROR(INDEX(ImpData,ROW()-1,MATCH(Map_KEV,ImpHdr,0))&amp;"","")),{"Y","YES","TRUE","1"},0)),"Y","N")))</f>
        <v/>
      </c>
      <c r="E1959" s="21" t="str">
        <f>IF($A1959="","",IF(ISNUMBER(MATCH(UPPER(IFERROR(INDEX(ImpData,ROW()-1,MATCH(Map_Expl,ImpHdr,0))&amp;"","")),{"Y","YES","TRUE","1"},0)),"Y","N"))</f>
        <v/>
      </c>
      <c r="F1959" s="21" t="str">
        <f t="shared" si="303"/>
        <v/>
      </c>
      <c r="G1959" s="21" t="str">
        <f t="shared" si="304"/>
        <v/>
      </c>
      <c r="H1959" s="21" t="str">
        <f t="shared" si="305"/>
        <v/>
      </c>
      <c r="I1959" s="25" t="str">
        <f t="shared" si="306"/>
        <v/>
      </c>
      <c r="J1959" s="25" t="str">
        <f t="shared" si="307"/>
        <v/>
      </c>
      <c r="K1959" s="21" t="str">
        <f t="shared" si="308"/>
        <v/>
      </c>
      <c r="L1959" s="36" t="str">
        <f t="shared" si="309"/>
        <v/>
      </c>
    </row>
    <row r="1960" spans="1:12" x14ac:dyDescent="0.3">
      <c r="A1960" s="21" t="str">
        <f t="shared" si="300"/>
        <v/>
      </c>
      <c r="B1960" s="21" t="str">
        <f t="shared" si="301"/>
        <v/>
      </c>
      <c r="C1960" s="35" t="str">
        <f t="shared" si="302"/>
        <v/>
      </c>
      <c r="D1960" s="21" t="str">
        <f>IF($A1960="","",IF(COUNTIF(KEVList,$A1960)&gt;0,"Y",IF(ISNUMBER(MATCH(UPPER(IFERROR(INDEX(ImpData,ROW()-1,MATCH(Map_KEV,ImpHdr,0))&amp;"","")),{"Y","YES","TRUE","1"},0)),"Y","N")))</f>
        <v/>
      </c>
      <c r="E1960" s="21" t="str">
        <f>IF($A1960="","",IF(ISNUMBER(MATCH(UPPER(IFERROR(INDEX(ImpData,ROW()-1,MATCH(Map_Expl,ImpHdr,0))&amp;"","")),{"Y","YES","TRUE","1"},0)),"Y","N"))</f>
        <v/>
      </c>
      <c r="F1960" s="21" t="str">
        <f t="shared" si="303"/>
        <v/>
      </c>
      <c r="G1960" s="21" t="str">
        <f t="shared" si="304"/>
        <v/>
      </c>
      <c r="H1960" s="21" t="str">
        <f t="shared" si="305"/>
        <v/>
      </c>
      <c r="I1960" s="25" t="str">
        <f t="shared" si="306"/>
        <v/>
      </c>
      <c r="J1960" s="25" t="str">
        <f t="shared" si="307"/>
        <v/>
      </c>
      <c r="K1960" s="21" t="str">
        <f t="shared" si="308"/>
        <v/>
      </c>
      <c r="L1960" s="36" t="str">
        <f t="shared" si="309"/>
        <v/>
      </c>
    </row>
    <row r="1961" spans="1:12" x14ac:dyDescent="0.3">
      <c r="A1961" s="21" t="str">
        <f t="shared" si="300"/>
        <v/>
      </c>
      <c r="B1961" s="21" t="str">
        <f t="shared" si="301"/>
        <v/>
      </c>
      <c r="C1961" s="35" t="str">
        <f t="shared" si="302"/>
        <v/>
      </c>
      <c r="D1961" s="21" t="str">
        <f>IF($A1961="","",IF(COUNTIF(KEVList,$A1961)&gt;0,"Y",IF(ISNUMBER(MATCH(UPPER(IFERROR(INDEX(ImpData,ROW()-1,MATCH(Map_KEV,ImpHdr,0))&amp;"","")),{"Y","YES","TRUE","1"},0)),"Y","N")))</f>
        <v/>
      </c>
      <c r="E1961" s="21" t="str">
        <f>IF($A1961="","",IF(ISNUMBER(MATCH(UPPER(IFERROR(INDEX(ImpData,ROW()-1,MATCH(Map_Expl,ImpHdr,0))&amp;"","")),{"Y","YES","TRUE","1"},0)),"Y","N"))</f>
        <v/>
      </c>
      <c r="F1961" s="21" t="str">
        <f t="shared" si="303"/>
        <v/>
      </c>
      <c r="G1961" s="21" t="str">
        <f t="shared" si="304"/>
        <v/>
      </c>
      <c r="H1961" s="21" t="str">
        <f t="shared" si="305"/>
        <v/>
      </c>
      <c r="I1961" s="25" t="str">
        <f t="shared" si="306"/>
        <v/>
      </c>
      <c r="J1961" s="25" t="str">
        <f t="shared" si="307"/>
        <v/>
      </c>
      <c r="K1961" s="21" t="str">
        <f t="shared" si="308"/>
        <v/>
      </c>
      <c r="L1961" s="36" t="str">
        <f t="shared" si="309"/>
        <v/>
      </c>
    </row>
    <row r="1962" spans="1:12" x14ac:dyDescent="0.3">
      <c r="A1962" s="21" t="str">
        <f t="shared" si="300"/>
        <v/>
      </c>
      <c r="B1962" s="21" t="str">
        <f t="shared" si="301"/>
        <v/>
      </c>
      <c r="C1962" s="35" t="str">
        <f t="shared" si="302"/>
        <v/>
      </c>
      <c r="D1962" s="21" t="str">
        <f>IF($A1962="","",IF(COUNTIF(KEVList,$A1962)&gt;0,"Y",IF(ISNUMBER(MATCH(UPPER(IFERROR(INDEX(ImpData,ROW()-1,MATCH(Map_KEV,ImpHdr,0))&amp;"","")),{"Y","YES","TRUE","1"},0)),"Y","N")))</f>
        <v/>
      </c>
      <c r="E1962" s="21" t="str">
        <f>IF($A1962="","",IF(ISNUMBER(MATCH(UPPER(IFERROR(INDEX(ImpData,ROW()-1,MATCH(Map_Expl,ImpHdr,0))&amp;"","")),{"Y","YES","TRUE","1"},0)),"Y","N"))</f>
        <v/>
      </c>
      <c r="F1962" s="21" t="str">
        <f t="shared" si="303"/>
        <v/>
      </c>
      <c r="G1962" s="21" t="str">
        <f t="shared" si="304"/>
        <v/>
      </c>
      <c r="H1962" s="21" t="str">
        <f t="shared" si="305"/>
        <v/>
      </c>
      <c r="I1962" s="25" t="str">
        <f t="shared" si="306"/>
        <v/>
      </c>
      <c r="J1962" s="25" t="str">
        <f t="shared" si="307"/>
        <v/>
      </c>
      <c r="K1962" s="21" t="str">
        <f t="shared" si="308"/>
        <v/>
      </c>
      <c r="L1962" s="36" t="str">
        <f t="shared" si="309"/>
        <v/>
      </c>
    </row>
    <row r="1963" spans="1:12" x14ac:dyDescent="0.3">
      <c r="A1963" s="21" t="str">
        <f t="shared" si="300"/>
        <v/>
      </c>
      <c r="B1963" s="21" t="str">
        <f t="shared" si="301"/>
        <v/>
      </c>
      <c r="C1963" s="35" t="str">
        <f t="shared" si="302"/>
        <v/>
      </c>
      <c r="D1963" s="21" t="str">
        <f>IF($A1963="","",IF(COUNTIF(KEVList,$A1963)&gt;0,"Y",IF(ISNUMBER(MATCH(UPPER(IFERROR(INDEX(ImpData,ROW()-1,MATCH(Map_KEV,ImpHdr,0))&amp;"","")),{"Y","YES","TRUE","1"},0)),"Y","N")))</f>
        <v/>
      </c>
      <c r="E1963" s="21" t="str">
        <f>IF($A1963="","",IF(ISNUMBER(MATCH(UPPER(IFERROR(INDEX(ImpData,ROW()-1,MATCH(Map_Expl,ImpHdr,0))&amp;"","")),{"Y","YES","TRUE","1"},0)),"Y","N"))</f>
        <v/>
      </c>
      <c r="F1963" s="21" t="str">
        <f t="shared" si="303"/>
        <v/>
      </c>
      <c r="G1963" s="21" t="str">
        <f t="shared" si="304"/>
        <v/>
      </c>
      <c r="H1963" s="21" t="str">
        <f t="shared" si="305"/>
        <v/>
      </c>
      <c r="I1963" s="25" t="str">
        <f t="shared" si="306"/>
        <v/>
      </c>
      <c r="J1963" s="25" t="str">
        <f t="shared" si="307"/>
        <v/>
      </c>
      <c r="K1963" s="21" t="str">
        <f t="shared" si="308"/>
        <v/>
      </c>
      <c r="L1963" s="36" t="str">
        <f t="shared" si="309"/>
        <v/>
      </c>
    </row>
    <row r="1964" spans="1:12" x14ac:dyDescent="0.3">
      <c r="A1964" s="21" t="str">
        <f t="shared" si="300"/>
        <v/>
      </c>
      <c r="B1964" s="21" t="str">
        <f t="shared" si="301"/>
        <v/>
      </c>
      <c r="C1964" s="35" t="str">
        <f t="shared" si="302"/>
        <v/>
      </c>
      <c r="D1964" s="21" t="str">
        <f>IF($A1964="","",IF(COUNTIF(KEVList,$A1964)&gt;0,"Y",IF(ISNUMBER(MATCH(UPPER(IFERROR(INDEX(ImpData,ROW()-1,MATCH(Map_KEV,ImpHdr,0))&amp;"","")),{"Y","YES","TRUE","1"},0)),"Y","N")))</f>
        <v/>
      </c>
      <c r="E1964" s="21" t="str">
        <f>IF($A1964="","",IF(ISNUMBER(MATCH(UPPER(IFERROR(INDEX(ImpData,ROW()-1,MATCH(Map_Expl,ImpHdr,0))&amp;"","")),{"Y","YES","TRUE","1"},0)),"Y","N"))</f>
        <v/>
      </c>
      <c r="F1964" s="21" t="str">
        <f t="shared" si="303"/>
        <v/>
      </c>
      <c r="G1964" s="21" t="str">
        <f t="shared" si="304"/>
        <v/>
      </c>
      <c r="H1964" s="21" t="str">
        <f t="shared" si="305"/>
        <v/>
      </c>
      <c r="I1964" s="25" t="str">
        <f t="shared" si="306"/>
        <v/>
      </c>
      <c r="J1964" s="25" t="str">
        <f t="shared" si="307"/>
        <v/>
      </c>
      <c r="K1964" s="21" t="str">
        <f t="shared" si="308"/>
        <v/>
      </c>
      <c r="L1964" s="36" t="str">
        <f t="shared" si="309"/>
        <v/>
      </c>
    </row>
    <row r="1965" spans="1:12" x14ac:dyDescent="0.3">
      <c r="A1965" s="21" t="str">
        <f t="shared" si="300"/>
        <v/>
      </c>
      <c r="B1965" s="21" t="str">
        <f t="shared" si="301"/>
        <v/>
      </c>
      <c r="C1965" s="35" t="str">
        <f t="shared" si="302"/>
        <v/>
      </c>
      <c r="D1965" s="21" t="str">
        <f>IF($A1965="","",IF(COUNTIF(KEVList,$A1965)&gt;0,"Y",IF(ISNUMBER(MATCH(UPPER(IFERROR(INDEX(ImpData,ROW()-1,MATCH(Map_KEV,ImpHdr,0))&amp;"","")),{"Y","YES","TRUE","1"},0)),"Y","N")))</f>
        <v/>
      </c>
      <c r="E1965" s="21" t="str">
        <f>IF($A1965="","",IF(ISNUMBER(MATCH(UPPER(IFERROR(INDEX(ImpData,ROW()-1,MATCH(Map_Expl,ImpHdr,0))&amp;"","")),{"Y","YES","TRUE","1"},0)),"Y","N"))</f>
        <v/>
      </c>
      <c r="F1965" s="21" t="str">
        <f t="shared" si="303"/>
        <v/>
      </c>
      <c r="G1965" s="21" t="str">
        <f t="shared" si="304"/>
        <v/>
      </c>
      <c r="H1965" s="21" t="str">
        <f t="shared" si="305"/>
        <v/>
      </c>
      <c r="I1965" s="25" t="str">
        <f t="shared" si="306"/>
        <v/>
      </c>
      <c r="J1965" s="25" t="str">
        <f t="shared" si="307"/>
        <v/>
      </c>
      <c r="K1965" s="21" t="str">
        <f t="shared" si="308"/>
        <v/>
      </c>
      <c r="L1965" s="36" t="str">
        <f t="shared" si="309"/>
        <v/>
      </c>
    </row>
    <row r="1966" spans="1:12" x14ac:dyDescent="0.3">
      <c r="A1966" s="21" t="str">
        <f t="shared" si="300"/>
        <v/>
      </c>
      <c r="B1966" s="21" t="str">
        <f t="shared" si="301"/>
        <v/>
      </c>
      <c r="C1966" s="35" t="str">
        <f t="shared" si="302"/>
        <v/>
      </c>
      <c r="D1966" s="21" t="str">
        <f>IF($A1966="","",IF(COUNTIF(KEVList,$A1966)&gt;0,"Y",IF(ISNUMBER(MATCH(UPPER(IFERROR(INDEX(ImpData,ROW()-1,MATCH(Map_KEV,ImpHdr,0))&amp;"","")),{"Y","YES","TRUE","1"},0)),"Y","N")))</f>
        <v/>
      </c>
      <c r="E1966" s="21" t="str">
        <f>IF($A1966="","",IF(ISNUMBER(MATCH(UPPER(IFERROR(INDEX(ImpData,ROW()-1,MATCH(Map_Expl,ImpHdr,0))&amp;"","")),{"Y","YES","TRUE","1"},0)),"Y","N"))</f>
        <v/>
      </c>
      <c r="F1966" s="21" t="str">
        <f t="shared" si="303"/>
        <v/>
      </c>
      <c r="G1966" s="21" t="str">
        <f t="shared" si="304"/>
        <v/>
      </c>
      <c r="H1966" s="21" t="str">
        <f t="shared" si="305"/>
        <v/>
      </c>
      <c r="I1966" s="25" t="str">
        <f t="shared" si="306"/>
        <v/>
      </c>
      <c r="J1966" s="25" t="str">
        <f t="shared" si="307"/>
        <v/>
      </c>
      <c r="K1966" s="21" t="str">
        <f t="shared" si="308"/>
        <v/>
      </c>
      <c r="L1966" s="36" t="str">
        <f t="shared" si="309"/>
        <v/>
      </c>
    </row>
    <row r="1967" spans="1:12" x14ac:dyDescent="0.3">
      <c r="A1967" s="21" t="str">
        <f t="shared" si="300"/>
        <v/>
      </c>
      <c r="B1967" s="21" t="str">
        <f t="shared" si="301"/>
        <v/>
      </c>
      <c r="C1967" s="35" t="str">
        <f t="shared" si="302"/>
        <v/>
      </c>
      <c r="D1967" s="21" t="str">
        <f>IF($A1967="","",IF(COUNTIF(KEVList,$A1967)&gt;0,"Y",IF(ISNUMBER(MATCH(UPPER(IFERROR(INDEX(ImpData,ROW()-1,MATCH(Map_KEV,ImpHdr,0))&amp;"","")),{"Y","YES","TRUE","1"},0)),"Y","N")))</f>
        <v/>
      </c>
      <c r="E1967" s="21" t="str">
        <f>IF($A1967="","",IF(ISNUMBER(MATCH(UPPER(IFERROR(INDEX(ImpData,ROW()-1,MATCH(Map_Expl,ImpHdr,0))&amp;"","")),{"Y","YES","TRUE","1"},0)),"Y","N"))</f>
        <v/>
      </c>
      <c r="F1967" s="21" t="str">
        <f t="shared" si="303"/>
        <v/>
      </c>
      <c r="G1967" s="21" t="str">
        <f t="shared" si="304"/>
        <v/>
      </c>
      <c r="H1967" s="21" t="str">
        <f t="shared" si="305"/>
        <v/>
      </c>
      <c r="I1967" s="25" t="str">
        <f t="shared" si="306"/>
        <v/>
      </c>
      <c r="J1967" s="25" t="str">
        <f t="shared" si="307"/>
        <v/>
      </c>
      <c r="K1967" s="21" t="str">
        <f t="shared" si="308"/>
        <v/>
      </c>
      <c r="L1967" s="36" t="str">
        <f t="shared" si="309"/>
        <v/>
      </c>
    </row>
    <row r="1968" spans="1:12" x14ac:dyDescent="0.3">
      <c r="A1968" s="21" t="str">
        <f t="shared" si="300"/>
        <v/>
      </c>
      <c r="B1968" s="21" t="str">
        <f t="shared" si="301"/>
        <v/>
      </c>
      <c r="C1968" s="35" t="str">
        <f t="shared" si="302"/>
        <v/>
      </c>
      <c r="D1968" s="21" t="str">
        <f>IF($A1968="","",IF(COUNTIF(KEVList,$A1968)&gt;0,"Y",IF(ISNUMBER(MATCH(UPPER(IFERROR(INDEX(ImpData,ROW()-1,MATCH(Map_KEV,ImpHdr,0))&amp;"","")),{"Y","YES","TRUE","1"},0)),"Y","N")))</f>
        <v/>
      </c>
      <c r="E1968" s="21" t="str">
        <f>IF($A1968="","",IF(ISNUMBER(MATCH(UPPER(IFERROR(INDEX(ImpData,ROW()-1,MATCH(Map_Expl,ImpHdr,0))&amp;"","")),{"Y","YES","TRUE","1"},0)),"Y","N"))</f>
        <v/>
      </c>
      <c r="F1968" s="21" t="str">
        <f t="shared" si="303"/>
        <v/>
      </c>
      <c r="G1968" s="21" t="str">
        <f t="shared" si="304"/>
        <v/>
      </c>
      <c r="H1968" s="21" t="str">
        <f t="shared" si="305"/>
        <v/>
      </c>
      <c r="I1968" s="25" t="str">
        <f t="shared" si="306"/>
        <v/>
      </c>
      <c r="J1968" s="25" t="str">
        <f t="shared" si="307"/>
        <v/>
      </c>
      <c r="K1968" s="21" t="str">
        <f t="shared" si="308"/>
        <v/>
      </c>
      <c r="L1968" s="36" t="str">
        <f t="shared" si="309"/>
        <v/>
      </c>
    </row>
    <row r="1969" spans="1:12" x14ac:dyDescent="0.3">
      <c r="A1969" s="21" t="str">
        <f t="shared" si="300"/>
        <v/>
      </c>
      <c r="B1969" s="21" t="str">
        <f t="shared" si="301"/>
        <v/>
      </c>
      <c r="C1969" s="35" t="str">
        <f t="shared" si="302"/>
        <v/>
      </c>
      <c r="D1969" s="21" t="str">
        <f>IF($A1969="","",IF(COUNTIF(KEVList,$A1969)&gt;0,"Y",IF(ISNUMBER(MATCH(UPPER(IFERROR(INDEX(ImpData,ROW()-1,MATCH(Map_KEV,ImpHdr,0))&amp;"","")),{"Y","YES","TRUE","1"},0)),"Y","N")))</f>
        <v/>
      </c>
      <c r="E1969" s="21" t="str">
        <f>IF($A1969="","",IF(ISNUMBER(MATCH(UPPER(IFERROR(INDEX(ImpData,ROW()-1,MATCH(Map_Expl,ImpHdr,0))&amp;"","")),{"Y","YES","TRUE","1"},0)),"Y","N"))</f>
        <v/>
      </c>
      <c r="F1969" s="21" t="str">
        <f t="shared" si="303"/>
        <v/>
      </c>
      <c r="G1969" s="21" t="str">
        <f t="shared" si="304"/>
        <v/>
      </c>
      <c r="H1969" s="21" t="str">
        <f t="shared" si="305"/>
        <v/>
      </c>
      <c r="I1969" s="25" t="str">
        <f t="shared" si="306"/>
        <v/>
      </c>
      <c r="J1969" s="25" t="str">
        <f t="shared" si="307"/>
        <v/>
      </c>
      <c r="K1969" s="21" t="str">
        <f t="shared" si="308"/>
        <v/>
      </c>
      <c r="L1969" s="36" t="str">
        <f t="shared" si="309"/>
        <v/>
      </c>
    </row>
    <row r="1970" spans="1:12" x14ac:dyDescent="0.3">
      <c r="A1970" s="21" t="str">
        <f t="shared" si="300"/>
        <v/>
      </c>
      <c r="B1970" s="21" t="str">
        <f t="shared" si="301"/>
        <v/>
      </c>
      <c r="C1970" s="35" t="str">
        <f t="shared" si="302"/>
        <v/>
      </c>
      <c r="D1970" s="21" t="str">
        <f>IF($A1970="","",IF(COUNTIF(KEVList,$A1970)&gt;0,"Y",IF(ISNUMBER(MATCH(UPPER(IFERROR(INDEX(ImpData,ROW()-1,MATCH(Map_KEV,ImpHdr,0))&amp;"","")),{"Y","YES","TRUE","1"},0)),"Y","N")))</f>
        <v/>
      </c>
      <c r="E1970" s="21" t="str">
        <f>IF($A1970="","",IF(ISNUMBER(MATCH(UPPER(IFERROR(INDEX(ImpData,ROW()-1,MATCH(Map_Expl,ImpHdr,0))&amp;"","")),{"Y","YES","TRUE","1"},0)),"Y","N"))</f>
        <v/>
      </c>
      <c r="F1970" s="21" t="str">
        <f t="shared" si="303"/>
        <v/>
      </c>
      <c r="G1970" s="21" t="str">
        <f t="shared" si="304"/>
        <v/>
      </c>
      <c r="H1970" s="21" t="str">
        <f t="shared" si="305"/>
        <v/>
      </c>
      <c r="I1970" s="25" t="str">
        <f t="shared" si="306"/>
        <v/>
      </c>
      <c r="J1970" s="25" t="str">
        <f t="shared" si="307"/>
        <v/>
      </c>
      <c r="K1970" s="21" t="str">
        <f t="shared" si="308"/>
        <v/>
      </c>
      <c r="L1970" s="36" t="str">
        <f t="shared" si="309"/>
        <v/>
      </c>
    </row>
    <row r="1971" spans="1:12" x14ac:dyDescent="0.3">
      <c r="A1971" s="21" t="str">
        <f t="shared" si="300"/>
        <v/>
      </c>
      <c r="B1971" s="21" t="str">
        <f t="shared" si="301"/>
        <v/>
      </c>
      <c r="C1971" s="35" t="str">
        <f t="shared" si="302"/>
        <v/>
      </c>
      <c r="D1971" s="21" t="str">
        <f>IF($A1971="","",IF(COUNTIF(KEVList,$A1971)&gt;0,"Y",IF(ISNUMBER(MATCH(UPPER(IFERROR(INDEX(ImpData,ROW()-1,MATCH(Map_KEV,ImpHdr,0))&amp;"","")),{"Y","YES","TRUE","1"},0)),"Y","N")))</f>
        <v/>
      </c>
      <c r="E1971" s="21" t="str">
        <f>IF($A1971="","",IF(ISNUMBER(MATCH(UPPER(IFERROR(INDEX(ImpData,ROW()-1,MATCH(Map_Expl,ImpHdr,0))&amp;"","")),{"Y","YES","TRUE","1"},0)),"Y","N"))</f>
        <v/>
      </c>
      <c r="F1971" s="21" t="str">
        <f t="shared" si="303"/>
        <v/>
      </c>
      <c r="G1971" s="21" t="str">
        <f t="shared" si="304"/>
        <v/>
      </c>
      <c r="H1971" s="21" t="str">
        <f t="shared" si="305"/>
        <v/>
      </c>
      <c r="I1971" s="25" t="str">
        <f t="shared" si="306"/>
        <v/>
      </c>
      <c r="J1971" s="25" t="str">
        <f t="shared" si="307"/>
        <v/>
      </c>
      <c r="K1971" s="21" t="str">
        <f t="shared" si="308"/>
        <v/>
      </c>
      <c r="L1971" s="36" t="str">
        <f t="shared" si="309"/>
        <v/>
      </c>
    </row>
    <row r="1972" spans="1:12" x14ac:dyDescent="0.3">
      <c r="A1972" s="21" t="str">
        <f t="shared" si="300"/>
        <v/>
      </c>
      <c r="B1972" s="21" t="str">
        <f t="shared" si="301"/>
        <v/>
      </c>
      <c r="C1972" s="35" t="str">
        <f t="shared" si="302"/>
        <v/>
      </c>
      <c r="D1972" s="21" t="str">
        <f>IF($A1972="","",IF(COUNTIF(KEVList,$A1972)&gt;0,"Y",IF(ISNUMBER(MATCH(UPPER(IFERROR(INDEX(ImpData,ROW()-1,MATCH(Map_KEV,ImpHdr,0))&amp;"","")),{"Y","YES","TRUE","1"},0)),"Y","N")))</f>
        <v/>
      </c>
      <c r="E1972" s="21" t="str">
        <f>IF($A1972="","",IF(ISNUMBER(MATCH(UPPER(IFERROR(INDEX(ImpData,ROW()-1,MATCH(Map_Expl,ImpHdr,0))&amp;"","")),{"Y","YES","TRUE","1"},0)),"Y","N"))</f>
        <v/>
      </c>
      <c r="F1972" s="21" t="str">
        <f t="shared" si="303"/>
        <v/>
      </c>
      <c r="G1972" s="21" t="str">
        <f t="shared" si="304"/>
        <v/>
      </c>
      <c r="H1972" s="21" t="str">
        <f t="shared" si="305"/>
        <v/>
      </c>
      <c r="I1972" s="25" t="str">
        <f t="shared" si="306"/>
        <v/>
      </c>
      <c r="J1972" s="25" t="str">
        <f t="shared" si="307"/>
        <v/>
      </c>
      <c r="K1972" s="21" t="str">
        <f t="shared" si="308"/>
        <v/>
      </c>
      <c r="L1972" s="36" t="str">
        <f t="shared" si="309"/>
        <v/>
      </c>
    </row>
    <row r="1973" spans="1:12" x14ac:dyDescent="0.3">
      <c r="A1973" s="21" t="str">
        <f t="shared" si="300"/>
        <v/>
      </c>
      <c r="B1973" s="21" t="str">
        <f t="shared" si="301"/>
        <v/>
      </c>
      <c r="C1973" s="35" t="str">
        <f t="shared" si="302"/>
        <v/>
      </c>
      <c r="D1973" s="21" t="str">
        <f>IF($A1973="","",IF(COUNTIF(KEVList,$A1973)&gt;0,"Y",IF(ISNUMBER(MATCH(UPPER(IFERROR(INDEX(ImpData,ROW()-1,MATCH(Map_KEV,ImpHdr,0))&amp;"","")),{"Y","YES","TRUE","1"},0)),"Y","N")))</f>
        <v/>
      </c>
      <c r="E1973" s="21" t="str">
        <f>IF($A1973="","",IF(ISNUMBER(MATCH(UPPER(IFERROR(INDEX(ImpData,ROW()-1,MATCH(Map_Expl,ImpHdr,0))&amp;"","")),{"Y","YES","TRUE","1"},0)),"Y","N"))</f>
        <v/>
      </c>
      <c r="F1973" s="21" t="str">
        <f t="shared" si="303"/>
        <v/>
      </c>
      <c r="G1973" s="21" t="str">
        <f t="shared" si="304"/>
        <v/>
      </c>
      <c r="H1973" s="21" t="str">
        <f t="shared" si="305"/>
        <v/>
      </c>
      <c r="I1973" s="25" t="str">
        <f t="shared" si="306"/>
        <v/>
      </c>
      <c r="J1973" s="25" t="str">
        <f t="shared" si="307"/>
        <v/>
      </c>
      <c r="K1973" s="21" t="str">
        <f t="shared" si="308"/>
        <v/>
      </c>
      <c r="L1973" s="36" t="str">
        <f t="shared" si="309"/>
        <v/>
      </c>
    </row>
    <row r="1974" spans="1:12" x14ac:dyDescent="0.3">
      <c r="A1974" s="21" t="str">
        <f t="shared" si="300"/>
        <v/>
      </c>
      <c r="B1974" s="21" t="str">
        <f t="shared" si="301"/>
        <v/>
      </c>
      <c r="C1974" s="35" t="str">
        <f t="shared" si="302"/>
        <v/>
      </c>
      <c r="D1974" s="21" t="str">
        <f>IF($A1974="","",IF(COUNTIF(KEVList,$A1974)&gt;0,"Y",IF(ISNUMBER(MATCH(UPPER(IFERROR(INDEX(ImpData,ROW()-1,MATCH(Map_KEV,ImpHdr,0))&amp;"","")),{"Y","YES","TRUE","1"},0)),"Y","N")))</f>
        <v/>
      </c>
      <c r="E1974" s="21" t="str">
        <f>IF($A1974="","",IF(ISNUMBER(MATCH(UPPER(IFERROR(INDEX(ImpData,ROW()-1,MATCH(Map_Expl,ImpHdr,0))&amp;"","")),{"Y","YES","TRUE","1"},0)),"Y","N"))</f>
        <v/>
      </c>
      <c r="F1974" s="21" t="str">
        <f t="shared" si="303"/>
        <v/>
      </c>
      <c r="G1974" s="21" t="str">
        <f t="shared" si="304"/>
        <v/>
      </c>
      <c r="H1974" s="21" t="str">
        <f t="shared" si="305"/>
        <v/>
      </c>
      <c r="I1974" s="25" t="str">
        <f t="shared" si="306"/>
        <v/>
      </c>
      <c r="J1974" s="25" t="str">
        <f t="shared" si="307"/>
        <v/>
      </c>
      <c r="K1974" s="21" t="str">
        <f t="shared" si="308"/>
        <v/>
      </c>
      <c r="L1974" s="36" t="str">
        <f t="shared" si="309"/>
        <v/>
      </c>
    </row>
    <row r="1975" spans="1:12" x14ac:dyDescent="0.3">
      <c r="A1975" s="21" t="str">
        <f t="shared" si="300"/>
        <v/>
      </c>
      <c r="B1975" s="21" t="str">
        <f t="shared" si="301"/>
        <v/>
      </c>
      <c r="C1975" s="35" t="str">
        <f t="shared" si="302"/>
        <v/>
      </c>
      <c r="D1975" s="21" t="str">
        <f>IF($A1975="","",IF(COUNTIF(KEVList,$A1975)&gt;0,"Y",IF(ISNUMBER(MATCH(UPPER(IFERROR(INDEX(ImpData,ROW()-1,MATCH(Map_KEV,ImpHdr,0))&amp;"","")),{"Y","YES","TRUE","1"},0)),"Y","N")))</f>
        <v/>
      </c>
      <c r="E1975" s="21" t="str">
        <f>IF($A1975="","",IF(ISNUMBER(MATCH(UPPER(IFERROR(INDEX(ImpData,ROW()-1,MATCH(Map_Expl,ImpHdr,0))&amp;"","")),{"Y","YES","TRUE","1"},0)),"Y","N"))</f>
        <v/>
      </c>
      <c r="F1975" s="21" t="str">
        <f t="shared" si="303"/>
        <v/>
      </c>
      <c r="G1975" s="21" t="str">
        <f t="shared" si="304"/>
        <v/>
      </c>
      <c r="H1975" s="21" t="str">
        <f t="shared" si="305"/>
        <v/>
      </c>
      <c r="I1975" s="25" t="str">
        <f t="shared" si="306"/>
        <v/>
      </c>
      <c r="J1975" s="25" t="str">
        <f t="shared" si="307"/>
        <v/>
      </c>
      <c r="K1975" s="21" t="str">
        <f t="shared" si="308"/>
        <v/>
      </c>
      <c r="L1975" s="36" t="str">
        <f t="shared" si="309"/>
        <v/>
      </c>
    </row>
    <row r="1976" spans="1:12" x14ac:dyDescent="0.3">
      <c r="A1976" s="21" t="str">
        <f t="shared" si="300"/>
        <v/>
      </c>
      <c r="B1976" s="21" t="str">
        <f t="shared" si="301"/>
        <v/>
      </c>
      <c r="C1976" s="35" t="str">
        <f t="shared" si="302"/>
        <v/>
      </c>
      <c r="D1976" s="21" t="str">
        <f>IF($A1976="","",IF(COUNTIF(KEVList,$A1976)&gt;0,"Y",IF(ISNUMBER(MATCH(UPPER(IFERROR(INDEX(ImpData,ROW()-1,MATCH(Map_KEV,ImpHdr,0))&amp;"","")),{"Y","YES","TRUE","1"},0)),"Y","N")))</f>
        <v/>
      </c>
      <c r="E1976" s="21" t="str">
        <f>IF($A1976="","",IF(ISNUMBER(MATCH(UPPER(IFERROR(INDEX(ImpData,ROW()-1,MATCH(Map_Expl,ImpHdr,0))&amp;"","")),{"Y","YES","TRUE","1"},0)),"Y","N"))</f>
        <v/>
      </c>
      <c r="F1976" s="21" t="str">
        <f t="shared" si="303"/>
        <v/>
      </c>
      <c r="G1976" s="21" t="str">
        <f t="shared" si="304"/>
        <v/>
      </c>
      <c r="H1976" s="21" t="str">
        <f t="shared" si="305"/>
        <v/>
      </c>
      <c r="I1976" s="25" t="str">
        <f t="shared" si="306"/>
        <v/>
      </c>
      <c r="J1976" s="25" t="str">
        <f t="shared" si="307"/>
        <v/>
      </c>
      <c r="K1976" s="21" t="str">
        <f t="shared" si="308"/>
        <v/>
      </c>
      <c r="L1976" s="36" t="str">
        <f t="shared" si="309"/>
        <v/>
      </c>
    </row>
    <row r="1977" spans="1:12" x14ac:dyDescent="0.3">
      <c r="A1977" s="21" t="str">
        <f t="shared" si="300"/>
        <v/>
      </c>
      <c r="B1977" s="21" t="str">
        <f t="shared" si="301"/>
        <v/>
      </c>
      <c r="C1977" s="35" t="str">
        <f t="shared" si="302"/>
        <v/>
      </c>
      <c r="D1977" s="21" t="str">
        <f>IF($A1977="","",IF(COUNTIF(KEVList,$A1977)&gt;0,"Y",IF(ISNUMBER(MATCH(UPPER(IFERROR(INDEX(ImpData,ROW()-1,MATCH(Map_KEV,ImpHdr,0))&amp;"","")),{"Y","YES","TRUE","1"},0)),"Y","N")))</f>
        <v/>
      </c>
      <c r="E1977" s="21" t="str">
        <f>IF($A1977="","",IF(ISNUMBER(MATCH(UPPER(IFERROR(INDEX(ImpData,ROW()-1,MATCH(Map_Expl,ImpHdr,0))&amp;"","")),{"Y","YES","TRUE","1"},0)),"Y","N"))</f>
        <v/>
      </c>
      <c r="F1977" s="21" t="str">
        <f t="shared" si="303"/>
        <v/>
      </c>
      <c r="G1977" s="21" t="str">
        <f t="shared" si="304"/>
        <v/>
      </c>
      <c r="H1977" s="21" t="str">
        <f t="shared" si="305"/>
        <v/>
      </c>
      <c r="I1977" s="25" t="str">
        <f t="shared" si="306"/>
        <v/>
      </c>
      <c r="J1977" s="25" t="str">
        <f t="shared" si="307"/>
        <v/>
      </c>
      <c r="K1977" s="21" t="str">
        <f t="shared" si="308"/>
        <v/>
      </c>
      <c r="L1977" s="36" t="str">
        <f t="shared" si="309"/>
        <v/>
      </c>
    </row>
    <row r="1978" spans="1:12" x14ac:dyDescent="0.3">
      <c r="A1978" s="21" t="str">
        <f t="shared" si="300"/>
        <v/>
      </c>
      <c r="B1978" s="21" t="str">
        <f t="shared" si="301"/>
        <v/>
      </c>
      <c r="C1978" s="35" t="str">
        <f t="shared" si="302"/>
        <v/>
      </c>
      <c r="D1978" s="21" t="str">
        <f>IF($A1978="","",IF(COUNTIF(KEVList,$A1978)&gt;0,"Y",IF(ISNUMBER(MATCH(UPPER(IFERROR(INDEX(ImpData,ROW()-1,MATCH(Map_KEV,ImpHdr,0))&amp;"","")),{"Y","YES","TRUE","1"},0)),"Y","N")))</f>
        <v/>
      </c>
      <c r="E1978" s="21" t="str">
        <f>IF($A1978="","",IF(ISNUMBER(MATCH(UPPER(IFERROR(INDEX(ImpData,ROW()-1,MATCH(Map_Expl,ImpHdr,0))&amp;"","")),{"Y","YES","TRUE","1"},0)),"Y","N"))</f>
        <v/>
      </c>
      <c r="F1978" s="21" t="str">
        <f t="shared" si="303"/>
        <v/>
      </c>
      <c r="G1978" s="21" t="str">
        <f t="shared" si="304"/>
        <v/>
      </c>
      <c r="H1978" s="21" t="str">
        <f t="shared" si="305"/>
        <v/>
      </c>
      <c r="I1978" s="25" t="str">
        <f t="shared" si="306"/>
        <v/>
      </c>
      <c r="J1978" s="25" t="str">
        <f t="shared" si="307"/>
        <v/>
      </c>
      <c r="K1978" s="21" t="str">
        <f t="shared" si="308"/>
        <v/>
      </c>
      <c r="L1978" s="36" t="str">
        <f t="shared" si="309"/>
        <v/>
      </c>
    </row>
    <row r="1979" spans="1:12" x14ac:dyDescent="0.3">
      <c r="A1979" s="21" t="str">
        <f t="shared" si="300"/>
        <v/>
      </c>
      <c r="B1979" s="21" t="str">
        <f t="shared" si="301"/>
        <v/>
      </c>
      <c r="C1979" s="35" t="str">
        <f t="shared" si="302"/>
        <v/>
      </c>
      <c r="D1979" s="21" t="str">
        <f>IF($A1979="","",IF(COUNTIF(KEVList,$A1979)&gt;0,"Y",IF(ISNUMBER(MATCH(UPPER(IFERROR(INDEX(ImpData,ROW()-1,MATCH(Map_KEV,ImpHdr,0))&amp;"","")),{"Y","YES","TRUE","1"},0)),"Y","N")))</f>
        <v/>
      </c>
      <c r="E1979" s="21" t="str">
        <f>IF($A1979="","",IF(ISNUMBER(MATCH(UPPER(IFERROR(INDEX(ImpData,ROW()-1,MATCH(Map_Expl,ImpHdr,0))&amp;"","")),{"Y","YES","TRUE","1"},0)),"Y","N"))</f>
        <v/>
      </c>
      <c r="F1979" s="21" t="str">
        <f t="shared" si="303"/>
        <v/>
      </c>
      <c r="G1979" s="21" t="str">
        <f t="shared" si="304"/>
        <v/>
      </c>
      <c r="H1979" s="21" t="str">
        <f t="shared" si="305"/>
        <v/>
      </c>
      <c r="I1979" s="25" t="str">
        <f t="shared" si="306"/>
        <v/>
      </c>
      <c r="J1979" s="25" t="str">
        <f t="shared" si="307"/>
        <v/>
      </c>
      <c r="K1979" s="21" t="str">
        <f t="shared" si="308"/>
        <v/>
      </c>
      <c r="L1979" s="36" t="str">
        <f t="shared" si="309"/>
        <v/>
      </c>
    </row>
    <row r="1980" spans="1:12" x14ac:dyDescent="0.3">
      <c r="A1980" s="21" t="str">
        <f t="shared" si="300"/>
        <v/>
      </c>
      <c r="B1980" s="21" t="str">
        <f t="shared" si="301"/>
        <v/>
      </c>
      <c r="C1980" s="35" t="str">
        <f t="shared" si="302"/>
        <v/>
      </c>
      <c r="D1980" s="21" t="str">
        <f>IF($A1980="","",IF(COUNTIF(KEVList,$A1980)&gt;0,"Y",IF(ISNUMBER(MATCH(UPPER(IFERROR(INDEX(ImpData,ROW()-1,MATCH(Map_KEV,ImpHdr,0))&amp;"","")),{"Y","YES","TRUE","1"},0)),"Y","N")))</f>
        <v/>
      </c>
      <c r="E1980" s="21" t="str">
        <f>IF($A1980="","",IF(ISNUMBER(MATCH(UPPER(IFERROR(INDEX(ImpData,ROW()-1,MATCH(Map_Expl,ImpHdr,0))&amp;"","")),{"Y","YES","TRUE","1"},0)),"Y","N"))</f>
        <v/>
      </c>
      <c r="F1980" s="21" t="str">
        <f t="shared" si="303"/>
        <v/>
      </c>
      <c r="G1980" s="21" t="str">
        <f t="shared" si="304"/>
        <v/>
      </c>
      <c r="H1980" s="21" t="str">
        <f t="shared" si="305"/>
        <v/>
      </c>
      <c r="I1980" s="25" t="str">
        <f t="shared" si="306"/>
        <v/>
      </c>
      <c r="J1980" s="25" t="str">
        <f t="shared" si="307"/>
        <v/>
      </c>
      <c r="K1980" s="21" t="str">
        <f t="shared" si="308"/>
        <v/>
      </c>
      <c r="L1980" s="36" t="str">
        <f t="shared" si="309"/>
        <v/>
      </c>
    </row>
    <row r="1981" spans="1:12" x14ac:dyDescent="0.3">
      <c r="A1981" s="21" t="str">
        <f t="shared" si="300"/>
        <v/>
      </c>
      <c r="B1981" s="21" t="str">
        <f t="shared" si="301"/>
        <v/>
      </c>
      <c r="C1981" s="35" t="str">
        <f t="shared" si="302"/>
        <v/>
      </c>
      <c r="D1981" s="21" t="str">
        <f>IF($A1981="","",IF(COUNTIF(KEVList,$A1981)&gt;0,"Y",IF(ISNUMBER(MATCH(UPPER(IFERROR(INDEX(ImpData,ROW()-1,MATCH(Map_KEV,ImpHdr,0))&amp;"","")),{"Y","YES","TRUE","1"},0)),"Y","N")))</f>
        <v/>
      </c>
      <c r="E1981" s="21" t="str">
        <f>IF($A1981="","",IF(ISNUMBER(MATCH(UPPER(IFERROR(INDEX(ImpData,ROW()-1,MATCH(Map_Expl,ImpHdr,0))&amp;"","")),{"Y","YES","TRUE","1"},0)),"Y","N"))</f>
        <v/>
      </c>
      <c r="F1981" s="21" t="str">
        <f t="shared" si="303"/>
        <v/>
      </c>
      <c r="G1981" s="21" t="str">
        <f t="shared" si="304"/>
        <v/>
      </c>
      <c r="H1981" s="21" t="str">
        <f t="shared" si="305"/>
        <v/>
      </c>
      <c r="I1981" s="25" t="str">
        <f t="shared" si="306"/>
        <v/>
      </c>
      <c r="J1981" s="25" t="str">
        <f t="shared" si="307"/>
        <v/>
      </c>
      <c r="K1981" s="21" t="str">
        <f t="shared" si="308"/>
        <v/>
      </c>
      <c r="L1981" s="36" t="str">
        <f t="shared" si="309"/>
        <v/>
      </c>
    </row>
    <row r="1982" spans="1:12" x14ac:dyDescent="0.3">
      <c r="A1982" s="21" t="str">
        <f t="shared" si="300"/>
        <v/>
      </c>
      <c r="B1982" s="21" t="str">
        <f t="shared" si="301"/>
        <v/>
      </c>
      <c r="C1982" s="35" t="str">
        <f t="shared" si="302"/>
        <v/>
      </c>
      <c r="D1982" s="21" t="str">
        <f>IF($A1982="","",IF(COUNTIF(KEVList,$A1982)&gt;0,"Y",IF(ISNUMBER(MATCH(UPPER(IFERROR(INDEX(ImpData,ROW()-1,MATCH(Map_KEV,ImpHdr,0))&amp;"","")),{"Y","YES","TRUE","1"},0)),"Y","N")))</f>
        <v/>
      </c>
      <c r="E1982" s="21" t="str">
        <f>IF($A1982="","",IF(ISNUMBER(MATCH(UPPER(IFERROR(INDEX(ImpData,ROW()-1,MATCH(Map_Expl,ImpHdr,0))&amp;"","")),{"Y","YES","TRUE","1"},0)),"Y","N"))</f>
        <v/>
      </c>
      <c r="F1982" s="21" t="str">
        <f t="shared" si="303"/>
        <v/>
      </c>
      <c r="G1982" s="21" t="str">
        <f t="shared" si="304"/>
        <v/>
      </c>
      <c r="H1982" s="21" t="str">
        <f t="shared" si="305"/>
        <v/>
      </c>
      <c r="I1982" s="25" t="str">
        <f t="shared" si="306"/>
        <v/>
      </c>
      <c r="J1982" s="25" t="str">
        <f t="shared" si="307"/>
        <v/>
      </c>
      <c r="K1982" s="21" t="str">
        <f t="shared" si="308"/>
        <v/>
      </c>
      <c r="L1982" s="36" t="str">
        <f t="shared" si="309"/>
        <v/>
      </c>
    </row>
    <row r="1983" spans="1:12" x14ac:dyDescent="0.3">
      <c r="A1983" s="21" t="str">
        <f t="shared" si="300"/>
        <v/>
      </c>
      <c r="B1983" s="21" t="str">
        <f t="shared" si="301"/>
        <v/>
      </c>
      <c r="C1983" s="35" t="str">
        <f t="shared" si="302"/>
        <v/>
      </c>
      <c r="D1983" s="21" t="str">
        <f>IF($A1983="","",IF(COUNTIF(KEVList,$A1983)&gt;0,"Y",IF(ISNUMBER(MATCH(UPPER(IFERROR(INDEX(ImpData,ROW()-1,MATCH(Map_KEV,ImpHdr,0))&amp;"","")),{"Y","YES","TRUE","1"},0)),"Y","N")))</f>
        <v/>
      </c>
      <c r="E1983" s="21" t="str">
        <f>IF($A1983="","",IF(ISNUMBER(MATCH(UPPER(IFERROR(INDEX(ImpData,ROW()-1,MATCH(Map_Expl,ImpHdr,0))&amp;"","")),{"Y","YES","TRUE","1"},0)),"Y","N"))</f>
        <v/>
      </c>
      <c r="F1983" s="21" t="str">
        <f t="shared" si="303"/>
        <v/>
      </c>
      <c r="G1983" s="21" t="str">
        <f t="shared" si="304"/>
        <v/>
      </c>
      <c r="H1983" s="21" t="str">
        <f t="shared" si="305"/>
        <v/>
      </c>
      <c r="I1983" s="25" t="str">
        <f t="shared" si="306"/>
        <v/>
      </c>
      <c r="J1983" s="25" t="str">
        <f t="shared" si="307"/>
        <v/>
      </c>
      <c r="K1983" s="21" t="str">
        <f t="shared" si="308"/>
        <v/>
      </c>
      <c r="L1983" s="36" t="str">
        <f t="shared" si="309"/>
        <v/>
      </c>
    </row>
    <row r="1984" spans="1:12" x14ac:dyDescent="0.3">
      <c r="A1984" s="21" t="str">
        <f t="shared" si="300"/>
        <v/>
      </c>
      <c r="B1984" s="21" t="str">
        <f t="shared" si="301"/>
        <v/>
      </c>
      <c r="C1984" s="35" t="str">
        <f t="shared" si="302"/>
        <v/>
      </c>
      <c r="D1984" s="21" t="str">
        <f>IF($A1984="","",IF(COUNTIF(KEVList,$A1984)&gt;0,"Y",IF(ISNUMBER(MATCH(UPPER(IFERROR(INDEX(ImpData,ROW()-1,MATCH(Map_KEV,ImpHdr,0))&amp;"","")),{"Y","YES","TRUE","1"},0)),"Y","N")))</f>
        <v/>
      </c>
      <c r="E1984" s="21" t="str">
        <f>IF($A1984="","",IF(ISNUMBER(MATCH(UPPER(IFERROR(INDEX(ImpData,ROW()-1,MATCH(Map_Expl,ImpHdr,0))&amp;"","")),{"Y","YES","TRUE","1"},0)),"Y","N"))</f>
        <v/>
      </c>
      <c r="F1984" s="21" t="str">
        <f t="shared" si="303"/>
        <v/>
      </c>
      <c r="G1984" s="21" t="str">
        <f t="shared" si="304"/>
        <v/>
      </c>
      <c r="H1984" s="21" t="str">
        <f t="shared" si="305"/>
        <v/>
      </c>
      <c r="I1984" s="25" t="str">
        <f t="shared" si="306"/>
        <v/>
      </c>
      <c r="J1984" s="25" t="str">
        <f t="shared" si="307"/>
        <v/>
      </c>
      <c r="K1984" s="21" t="str">
        <f t="shared" si="308"/>
        <v/>
      </c>
      <c r="L1984" s="36" t="str">
        <f t="shared" si="309"/>
        <v/>
      </c>
    </row>
    <row r="1985" spans="1:12" x14ac:dyDescent="0.3">
      <c r="A1985" s="21" t="str">
        <f t="shared" si="300"/>
        <v/>
      </c>
      <c r="B1985" s="21" t="str">
        <f t="shared" si="301"/>
        <v/>
      </c>
      <c r="C1985" s="35" t="str">
        <f t="shared" si="302"/>
        <v/>
      </c>
      <c r="D1985" s="21" t="str">
        <f>IF($A1985="","",IF(COUNTIF(KEVList,$A1985)&gt;0,"Y",IF(ISNUMBER(MATCH(UPPER(IFERROR(INDEX(ImpData,ROW()-1,MATCH(Map_KEV,ImpHdr,0))&amp;"","")),{"Y","YES","TRUE","1"},0)),"Y","N")))</f>
        <v/>
      </c>
      <c r="E1985" s="21" t="str">
        <f>IF($A1985="","",IF(ISNUMBER(MATCH(UPPER(IFERROR(INDEX(ImpData,ROW()-1,MATCH(Map_Expl,ImpHdr,0))&amp;"","")),{"Y","YES","TRUE","1"},0)),"Y","N"))</f>
        <v/>
      </c>
      <c r="F1985" s="21" t="str">
        <f t="shared" si="303"/>
        <v/>
      </c>
      <c r="G1985" s="21" t="str">
        <f t="shared" si="304"/>
        <v/>
      </c>
      <c r="H1985" s="21" t="str">
        <f t="shared" si="305"/>
        <v/>
      </c>
      <c r="I1985" s="25" t="str">
        <f t="shared" si="306"/>
        <v/>
      </c>
      <c r="J1985" s="25" t="str">
        <f t="shared" si="307"/>
        <v/>
      </c>
      <c r="K1985" s="21" t="str">
        <f t="shared" si="308"/>
        <v/>
      </c>
      <c r="L1985" s="36" t="str">
        <f t="shared" si="309"/>
        <v/>
      </c>
    </row>
    <row r="1986" spans="1:12" x14ac:dyDescent="0.3">
      <c r="A1986" s="21" t="str">
        <f t="shared" ref="A1986:A2001" si="310">IFERROR(IF(INDEX(ImpData,ROW()-1,MATCH(Map_CVE,ImpHdr,0))="","",INDEX(ImpData,ROW()-1,MATCH(Map_CVE,ImpHdr,0))),"")</f>
        <v/>
      </c>
      <c r="B1986" s="21" t="str">
        <f t="shared" ref="B1986:B2001" si="311">IF($A1986="","",IFERROR(VALUE(INDEX(ImpData,ROW()-1,MATCH(Map_CVSS,ImpHdr,0))),""))</f>
        <v/>
      </c>
      <c r="C1986" s="35" t="str">
        <f t="shared" ref="C1986:C2001" si="312">IF($A1986="","",IFERROR(VALUE(INDEX(ImpData,ROW()-1,MATCH(Map_EPSS,ImpHdr,0))),IFERROR(VLOOKUP($A1986,EPSSList,2,FALSE),"")))</f>
        <v/>
      </c>
      <c r="D1986" s="21" t="str">
        <f>IF($A1986="","",IF(COUNTIF(KEVList,$A1986)&gt;0,"Y",IF(ISNUMBER(MATCH(UPPER(IFERROR(INDEX(ImpData,ROW()-1,MATCH(Map_KEV,ImpHdr,0))&amp;"","")),{"Y","YES","TRUE","1"},0)),"Y","N")))</f>
        <v/>
      </c>
      <c r="E1986" s="21" t="str">
        <f>IF($A1986="","",IF(ISNUMBER(MATCH(UPPER(IFERROR(INDEX(ImpData,ROW()-1,MATCH(Map_Expl,ImpHdr,0))&amp;"","")),{"Y","YES","TRUE","1"},0)),"Y","N"))</f>
        <v/>
      </c>
      <c r="F1986" s="21" t="str">
        <f t="shared" ref="F1986:F2001" si="313">IF($A1986="","",IFERROR(VLOOKUP($K1986,AssetList,2,FALSE),""))</f>
        <v/>
      </c>
      <c r="G1986" s="21" t="str">
        <f t="shared" ref="G1986:G2001" si="314">IF($A1986="","",IFERROR(VLOOKUP($K1986,AssetList,3,FALSE),""))</f>
        <v/>
      </c>
      <c r="H1986" s="21" t="str">
        <f t="shared" ref="H1986:H2001" si="315">IF($A1986="","","N")</f>
        <v/>
      </c>
      <c r="I1986" s="25" t="str">
        <f t="shared" ref="I1986:I2001" si="316">IF($A1986="","",IFERROR(IF(INDEX(ImpData,ROW()-1,MATCH(Map_First,ImpHdr,0))="","",INDEX(ImpData,ROW()-1,MATCH(Map_First,ImpHdr,0))+0),""))</f>
        <v/>
      </c>
      <c r="J1986" s="25" t="str">
        <f t="shared" ref="J1986:J2001" si="317">IF($A1986="","",IFERROR(IF(INDEX(ImpData,ROW()-1,MATCH(Map_Fixed,ImpHdr,0))="","",INDEX(ImpData,ROW()-1,MATCH(Map_Fixed,ImpHdr,0))+0),""))</f>
        <v/>
      </c>
      <c r="K1986" s="21" t="str">
        <f t="shared" ref="K1986:K2001" si="318">IF($A1986="","",IFERROR(INDEX(ImpData,ROW()-1,MATCH(Map_Host,ImpHdr,0)),""))</f>
        <v/>
      </c>
      <c r="L1986" s="36" t="str">
        <f t="shared" ref="L1986:L2001" si="319">IF($A1986="","",IF($K1986="","No asset column mapped",IF(OR($F1986="",$G1986=""),"Add to Assets tab: "&amp;$K1986,IF($B1986="","CVSS missing",""))))</f>
        <v/>
      </c>
    </row>
    <row r="1987" spans="1:12" x14ac:dyDescent="0.3">
      <c r="A1987" s="21" t="str">
        <f t="shared" si="310"/>
        <v/>
      </c>
      <c r="B1987" s="21" t="str">
        <f t="shared" si="311"/>
        <v/>
      </c>
      <c r="C1987" s="35" t="str">
        <f t="shared" si="312"/>
        <v/>
      </c>
      <c r="D1987" s="21" t="str">
        <f>IF($A1987="","",IF(COUNTIF(KEVList,$A1987)&gt;0,"Y",IF(ISNUMBER(MATCH(UPPER(IFERROR(INDEX(ImpData,ROW()-1,MATCH(Map_KEV,ImpHdr,0))&amp;"","")),{"Y","YES","TRUE","1"},0)),"Y","N")))</f>
        <v/>
      </c>
      <c r="E1987" s="21" t="str">
        <f>IF($A1987="","",IF(ISNUMBER(MATCH(UPPER(IFERROR(INDEX(ImpData,ROW()-1,MATCH(Map_Expl,ImpHdr,0))&amp;"","")),{"Y","YES","TRUE","1"},0)),"Y","N"))</f>
        <v/>
      </c>
      <c r="F1987" s="21" t="str">
        <f t="shared" si="313"/>
        <v/>
      </c>
      <c r="G1987" s="21" t="str">
        <f t="shared" si="314"/>
        <v/>
      </c>
      <c r="H1987" s="21" t="str">
        <f t="shared" si="315"/>
        <v/>
      </c>
      <c r="I1987" s="25" t="str">
        <f t="shared" si="316"/>
        <v/>
      </c>
      <c r="J1987" s="25" t="str">
        <f t="shared" si="317"/>
        <v/>
      </c>
      <c r="K1987" s="21" t="str">
        <f t="shared" si="318"/>
        <v/>
      </c>
      <c r="L1987" s="36" t="str">
        <f t="shared" si="319"/>
        <v/>
      </c>
    </row>
    <row r="1988" spans="1:12" x14ac:dyDescent="0.3">
      <c r="A1988" s="21" t="str">
        <f t="shared" si="310"/>
        <v/>
      </c>
      <c r="B1988" s="21" t="str">
        <f t="shared" si="311"/>
        <v/>
      </c>
      <c r="C1988" s="35" t="str">
        <f t="shared" si="312"/>
        <v/>
      </c>
      <c r="D1988" s="21" t="str">
        <f>IF($A1988="","",IF(COUNTIF(KEVList,$A1988)&gt;0,"Y",IF(ISNUMBER(MATCH(UPPER(IFERROR(INDEX(ImpData,ROW()-1,MATCH(Map_KEV,ImpHdr,0))&amp;"","")),{"Y","YES","TRUE","1"},0)),"Y","N")))</f>
        <v/>
      </c>
      <c r="E1988" s="21" t="str">
        <f>IF($A1988="","",IF(ISNUMBER(MATCH(UPPER(IFERROR(INDEX(ImpData,ROW()-1,MATCH(Map_Expl,ImpHdr,0))&amp;"","")),{"Y","YES","TRUE","1"},0)),"Y","N"))</f>
        <v/>
      </c>
      <c r="F1988" s="21" t="str">
        <f t="shared" si="313"/>
        <v/>
      </c>
      <c r="G1988" s="21" t="str">
        <f t="shared" si="314"/>
        <v/>
      </c>
      <c r="H1988" s="21" t="str">
        <f t="shared" si="315"/>
        <v/>
      </c>
      <c r="I1988" s="25" t="str">
        <f t="shared" si="316"/>
        <v/>
      </c>
      <c r="J1988" s="25" t="str">
        <f t="shared" si="317"/>
        <v/>
      </c>
      <c r="K1988" s="21" t="str">
        <f t="shared" si="318"/>
        <v/>
      </c>
      <c r="L1988" s="36" t="str">
        <f t="shared" si="319"/>
        <v/>
      </c>
    </row>
    <row r="1989" spans="1:12" x14ac:dyDescent="0.3">
      <c r="A1989" s="21" t="str">
        <f t="shared" si="310"/>
        <v/>
      </c>
      <c r="B1989" s="21" t="str">
        <f t="shared" si="311"/>
        <v/>
      </c>
      <c r="C1989" s="35" t="str">
        <f t="shared" si="312"/>
        <v/>
      </c>
      <c r="D1989" s="21" t="str">
        <f>IF($A1989="","",IF(COUNTIF(KEVList,$A1989)&gt;0,"Y",IF(ISNUMBER(MATCH(UPPER(IFERROR(INDEX(ImpData,ROW()-1,MATCH(Map_KEV,ImpHdr,0))&amp;"","")),{"Y","YES","TRUE","1"},0)),"Y","N")))</f>
        <v/>
      </c>
      <c r="E1989" s="21" t="str">
        <f>IF($A1989="","",IF(ISNUMBER(MATCH(UPPER(IFERROR(INDEX(ImpData,ROW()-1,MATCH(Map_Expl,ImpHdr,0))&amp;"","")),{"Y","YES","TRUE","1"},0)),"Y","N"))</f>
        <v/>
      </c>
      <c r="F1989" s="21" t="str">
        <f t="shared" si="313"/>
        <v/>
      </c>
      <c r="G1989" s="21" t="str">
        <f t="shared" si="314"/>
        <v/>
      </c>
      <c r="H1989" s="21" t="str">
        <f t="shared" si="315"/>
        <v/>
      </c>
      <c r="I1989" s="25" t="str">
        <f t="shared" si="316"/>
        <v/>
      </c>
      <c r="J1989" s="25" t="str">
        <f t="shared" si="317"/>
        <v/>
      </c>
      <c r="K1989" s="21" t="str">
        <f t="shared" si="318"/>
        <v/>
      </c>
      <c r="L1989" s="36" t="str">
        <f t="shared" si="319"/>
        <v/>
      </c>
    </row>
    <row r="1990" spans="1:12" x14ac:dyDescent="0.3">
      <c r="A1990" s="21" t="str">
        <f t="shared" si="310"/>
        <v/>
      </c>
      <c r="B1990" s="21" t="str">
        <f t="shared" si="311"/>
        <v/>
      </c>
      <c r="C1990" s="35" t="str">
        <f t="shared" si="312"/>
        <v/>
      </c>
      <c r="D1990" s="21" t="str">
        <f>IF($A1990="","",IF(COUNTIF(KEVList,$A1990)&gt;0,"Y",IF(ISNUMBER(MATCH(UPPER(IFERROR(INDEX(ImpData,ROW()-1,MATCH(Map_KEV,ImpHdr,0))&amp;"","")),{"Y","YES","TRUE","1"},0)),"Y","N")))</f>
        <v/>
      </c>
      <c r="E1990" s="21" t="str">
        <f>IF($A1990="","",IF(ISNUMBER(MATCH(UPPER(IFERROR(INDEX(ImpData,ROW()-1,MATCH(Map_Expl,ImpHdr,0))&amp;"","")),{"Y","YES","TRUE","1"},0)),"Y","N"))</f>
        <v/>
      </c>
      <c r="F1990" s="21" t="str">
        <f t="shared" si="313"/>
        <v/>
      </c>
      <c r="G1990" s="21" t="str">
        <f t="shared" si="314"/>
        <v/>
      </c>
      <c r="H1990" s="21" t="str">
        <f t="shared" si="315"/>
        <v/>
      </c>
      <c r="I1990" s="25" t="str">
        <f t="shared" si="316"/>
        <v/>
      </c>
      <c r="J1990" s="25" t="str">
        <f t="shared" si="317"/>
        <v/>
      </c>
      <c r="K1990" s="21" t="str">
        <f t="shared" si="318"/>
        <v/>
      </c>
      <c r="L1990" s="36" t="str">
        <f t="shared" si="319"/>
        <v/>
      </c>
    </row>
    <row r="1991" spans="1:12" x14ac:dyDescent="0.3">
      <c r="A1991" s="21" t="str">
        <f t="shared" si="310"/>
        <v/>
      </c>
      <c r="B1991" s="21" t="str">
        <f t="shared" si="311"/>
        <v/>
      </c>
      <c r="C1991" s="35" t="str">
        <f t="shared" si="312"/>
        <v/>
      </c>
      <c r="D1991" s="21" t="str">
        <f>IF($A1991="","",IF(COUNTIF(KEVList,$A1991)&gt;0,"Y",IF(ISNUMBER(MATCH(UPPER(IFERROR(INDEX(ImpData,ROW()-1,MATCH(Map_KEV,ImpHdr,0))&amp;"","")),{"Y","YES","TRUE","1"},0)),"Y","N")))</f>
        <v/>
      </c>
      <c r="E1991" s="21" t="str">
        <f>IF($A1991="","",IF(ISNUMBER(MATCH(UPPER(IFERROR(INDEX(ImpData,ROW()-1,MATCH(Map_Expl,ImpHdr,0))&amp;"","")),{"Y","YES","TRUE","1"},0)),"Y","N"))</f>
        <v/>
      </c>
      <c r="F1991" s="21" t="str">
        <f t="shared" si="313"/>
        <v/>
      </c>
      <c r="G1991" s="21" t="str">
        <f t="shared" si="314"/>
        <v/>
      </c>
      <c r="H1991" s="21" t="str">
        <f t="shared" si="315"/>
        <v/>
      </c>
      <c r="I1991" s="25" t="str">
        <f t="shared" si="316"/>
        <v/>
      </c>
      <c r="J1991" s="25" t="str">
        <f t="shared" si="317"/>
        <v/>
      </c>
      <c r="K1991" s="21" t="str">
        <f t="shared" si="318"/>
        <v/>
      </c>
      <c r="L1991" s="36" t="str">
        <f t="shared" si="319"/>
        <v/>
      </c>
    </row>
    <row r="1992" spans="1:12" x14ac:dyDescent="0.3">
      <c r="A1992" s="21" t="str">
        <f t="shared" si="310"/>
        <v/>
      </c>
      <c r="B1992" s="21" t="str">
        <f t="shared" si="311"/>
        <v/>
      </c>
      <c r="C1992" s="35" t="str">
        <f t="shared" si="312"/>
        <v/>
      </c>
      <c r="D1992" s="21" t="str">
        <f>IF($A1992="","",IF(COUNTIF(KEVList,$A1992)&gt;0,"Y",IF(ISNUMBER(MATCH(UPPER(IFERROR(INDEX(ImpData,ROW()-1,MATCH(Map_KEV,ImpHdr,0))&amp;"","")),{"Y","YES","TRUE","1"},0)),"Y","N")))</f>
        <v/>
      </c>
      <c r="E1992" s="21" t="str">
        <f>IF($A1992="","",IF(ISNUMBER(MATCH(UPPER(IFERROR(INDEX(ImpData,ROW()-1,MATCH(Map_Expl,ImpHdr,0))&amp;"","")),{"Y","YES","TRUE","1"},0)),"Y","N"))</f>
        <v/>
      </c>
      <c r="F1992" s="21" t="str">
        <f t="shared" si="313"/>
        <v/>
      </c>
      <c r="G1992" s="21" t="str">
        <f t="shared" si="314"/>
        <v/>
      </c>
      <c r="H1992" s="21" t="str">
        <f t="shared" si="315"/>
        <v/>
      </c>
      <c r="I1992" s="25" t="str">
        <f t="shared" si="316"/>
        <v/>
      </c>
      <c r="J1992" s="25" t="str">
        <f t="shared" si="317"/>
        <v/>
      </c>
      <c r="K1992" s="21" t="str">
        <f t="shared" si="318"/>
        <v/>
      </c>
      <c r="L1992" s="36" t="str">
        <f t="shared" si="319"/>
        <v/>
      </c>
    </row>
    <row r="1993" spans="1:12" x14ac:dyDescent="0.3">
      <c r="A1993" s="21" t="str">
        <f t="shared" si="310"/>
        <v/>
      </c>
      <c r="B1993" s="21" t="str">
        <f t="shared" si="311"/>
        <v/>
      </c>
      <c r="C1993" s="35" t="str">
        <f t="shared" si="312"/>
        <v/>
      </c>
      <c r="D1993" s="21" t="str">
        <f>IF($A1993="","",IF(COUNTIF(KEVList,$A1993)&gt;0,"Y",IF(ISNUMBER(MATCH(UPPER(IFERROR(INDEX(ImpData,ROW()-1,MATCH(Map_KEV,ImpHdr,0))&amp;"","")),{"Y","YES","TRUE","1"},0)),"Y","N")))</f>
        <v/>
      </c>
      <c r="E1993" s="21" t="str">
        <f>IF($A1993="","",IF(ISNUMBER(MATCH(UPPER(IFERROR(INDEX(ImpData,ROW()-1,MATCH(Map_Expl,ImpHdr,0))&amp;"","")),{"Y","YES","TRUE","1"},0)),"Y","N"))</f>
        <v/>
      </c>
      <c r="F1993" s="21" t="str">
        <f t="shared" si="313"/>
        <v/>
      </c>
      <c r="G1993" s="21" t="str">
        <f t="shared" si="314"/>
        <v/>
      </c>
      <c r="H1993" s="21" t="str">
        <f t="shared" si="315"/>
        <v/>
      </c>
      <c r="I1993" s="25" t="str">
        <f t="shared" si="316"/>
        <v/>
      </c>
      <c r="J1993" s="25" t="str">
        <f t="shared" si="317"/>
        <v/>
      </c>
      <c r="K1993" s="21" t="str">
        <f t="shared" si="318"/>
        <v/>
      </c>
      <c r="L1993" s="36" t="str">
        <f t="shared" si="319"/>
        <v/>
      </c>
    </row>
    <row r="1994" spans="1:12" x14ac:dyDescent="0.3">
      <c r="A1994" s="21" t="str">
        <f t="shared" si="310"/>
        <v/>
      </c>
      <c r="B1994" s="21" t="str">
        <f t="shared" si="311"/>
        <v/>
      </c>
      <c r="C1994" s="35" t="str">
        <f t="shared" si="312"/>
        <v/>
      </c>
      <c r="D1994" s="21" t="str">
        <f>IF($A1994="","",IF(COUNTIF(KEVList,$A1994)&gt;0,"Y",IF(ISNUMBER(MATCH(UPPER(IFERROR(INDEX(ImpData,ROW()-1,MATCH(Map_KEV,ImpHdr,0))&amp;"","")),{"Y","YES","TRUE","1"},0)),"Y","N")))</f>
        <v/>
      </c>
      <c r="E1994" s="21" t="str">
        <f>IF($A1994="","",IF(ISNUMBER(MATCH(UPPER(IFERROR(INDEX(ImpData,ROW()-1,MATCH(Map_Expl,ImpHdr,0))&amp;"","")),{"Y","YES","TRUE","1"},0)),"Y","N"))</f>
        <v/>
      </c>
      <c r="F1994" s="21" t="str">
        <f t="shared" si="313"/>
        <v/>
      </c>
      <c r="G1994" s="21" t="str">
        <f t="shared" si="314"/>
        <v/>
      </c>
      <c r="H1994" s="21" t="str">
        <f t="shared" si="315"/>
        <v/>
      </c>
      <c r="I1994" s="25" t="str">
        <f t="shared" si="316"/>
        <v/>
      </c>
      <c r="J1994" s="25" t="str">
        <f t="shared" si="317"/>
        <v/>
      </c>
      <c r="K1994" s="21" t="str">
        <f t="shared" si="318"/>
        <v/>
      </c>
      <c r="L1994" s="36" t="str">
        <f t="shared" si="319"/>
        <v/>
      </c>
    </row>
    <row r="1995" spans="1:12" x14ac:dyDescent="0.3">
      <c r="A1995" s="21" t="str">
        <f t="shared" si="310"/>
        <v/>
      </c>
      <c r="B1995" s="21" t="str">
        <f t="shared" si="311"/>
        <v/>
      </c>
      <c r="C1995" s="35" t="str">
        <f t="shared" si="312"/>
        <v/>
      </c>
      <c r="D1995" s="21" t="str">
        <f>IF($A1995="","",IF(COUNTIF(KEVList,$A1995)&gt;0,"Y",IF(ISNUMBER(MATCH(UPPER(IFERROR(INDEX(ImpData,ROW()-1,MATCH(Map_KEV,ImpHdr,0))&amp;"","")),{"Y","YES","TRUE","1"},0)),"Y","N")))</f>
        <v/>
      </c>
      <c r="E1995" s="21" t="str">
        <f>IF($A1995="","",IF(ISNUMBER(MATCH(UPPER(IFERROR(INDEX(ImpData,ROW()-1,MATCH(Map_Expl,ImpHdr,0))&amp;"","")),{"Y","YES","TRUE","1"},0)),"Y","N"))</f>
        <v/>
      </c>
      <c r="F1995" s="21" t="str">
        <f t="shared" si="313"/>
        <v/>
      </c>
      <c r="G1995" s="21" t="str">
        <f t="shared" si="314"/>
        <v/>
      </c>
      <c r="H1995" s="21" t="str">
        <f t="shared" si="315"/>
        <v/>
      </c>
      <c r="I1995" s="25" t="str">
        <f t="shared" si="316"/>
        <v/>
      </c>
      <c r="J1995" s="25" t="str">
        <f t="shared" si="317"/>
        <v/>
      </c>
      <c r="K1995" s="21" t="str">
        <f t="shared" si="318"/>
        <v/>
      </c>
      <c r="L1995" s="36" t="str">
        <f t="shared" si="319"/>
        <v/>
      </c>
    </row>
    <row r="1996" spans="1:12" x14ac:dyDescent="0.3">
      <c r="A1996" s="21" t="str">
        <f t="shared" si="310"/>
        <v/>
      </c>
      <c r="B1996" s="21" t="str">
        <f t="shared" si="311"/>
        <v/>
      </c>
      <c r="C1996" s="35" t="str">
        <f t="shared" si="312"/>
        <v/>
      </c>
      <c r="D1996" s="21" t="str">
        <f>IF($A1996="","",IF(COUNTIF(KEVList,$A1996)&gt;0,"Y",IF(ISNUMBER(MATCH(UPPER(IFERROR(INDEX(ImpData,ROW()-1,MATCH(Map_KEV,ImpHdr,0))&amp;"","")),{"Y","YES","TRUE","1"},0)),"Y","N")))</f>
        <v/>
      </c>
      <c r="E1996" s="21" t="str">
        <f>IF($A1996="","",IF(ISNUMBER(MATCH(UPPER(IFERROR(INDEX(ImpData,ROW()-1,MATCH(Map_Expl,ImpHdr,0))&amp;"","")),{"Y","YES","TRUE","1"},0)),"Y","N"))</f>
        <v/>
      </c>
      <c r="F1996" s="21" t="str">
        <f t="shared" si="313"/>
        <v/>
      </c>
      <c r="G1996" s="21" t="str">
        <f t="shared" si="314"/>
        <v/>
      </c>
      <c r="H1996" s="21" t="str">
        <f t="shared" si="315"/>
        <v/>
      </c>
      <c r="I1996" s="25" t="str">
        <f t="shared" si="316"/>
        <v/>
      </c>
      <c r="J1996" s="25" t="str">
        <f t="shared" si="317"/>
        <v/>
      </c>
      <c r="K1996" s="21" t="str">
        <f t="shared" si="318"/>
        <v/>
      </c>
      <c r="L1996" s="36" t="str">
        <f t="shared" si="319"/>
        <v/>
      </c>
    </row>
    <row r="1997" spans="1:12" x14ac:dyDescent="0.3">
      <c r="A1997" s="21" t="str">
        <f t="shared" si="310"/>
        <v/>
      </c>
      <c r="B1997" s="21" t="str">
        <f t="shared" si="311"/>
        <v/>
      </c>
      <c r="C1997" s="35" t="str">
        <f t="shared" si="312"/>
        <v/>
      </c>
      <c r="D1997" s="21" t="str">
        <f>IF($A1997="","",IF(COUNTIF(KEVList,$A1997)&gt;0,"Y",IF(ISNUMBER(MATCH(UPPER(IFERROR(INDEX(ImpData,ROW()-1,MATCH(Map_KEV,ImpHdr,0))&amp;"","")),{"Y","YES","TRUE","1"},0)),"Y","N")))</f>
        <v/>
      </c>
      <c r="E1997" s="21" t="str">
        <f>IF($A1997="","",IF(ISNUMBER(MATCH(UPPER(IFERROR(INDEX(ImpData,ROW()-1,MATCH(Map_Expl,ImpHdr,0))&amp;"","")),{"Y","YES","TRUE","1"},0)),"Y","N"))</f>
        <v/>
      </c>
      <c r="F1997" s="21" t="str">
        <f t="shared" si="313"/>
        <v/>
      </c>
      <c r="G1997" s="21" t="str">
        <f t="shared" si="314"/>
        <v/>
      </c>
      <c r="H1997" s="21" t="str">
        <f t="shared" si="315"/>
        <v/>
      </c>
      <c r="I1997" s="25" t="str">
        <f t="shared" si="316"/>
        <v/>
      </c>
      <c r="J1997" s="25" t="str">
        <f t="shared" si="317"/>
        <v/>
      </c>
      <c r="K1997" s="21" t="str">
        <f t="shared" si="318"/>
        <v/>
      </c>
      <c r="L1997" s="36" t="str">
        <f t="shared" si="319"/>
        <v/>
      </c>
    </row>
    <row r="1998" spans="1:12" x14ac:dyDescent="0.3">
      <c r="A1998" s="21" t="str">
        <f t="shared" si="310"/>
        <v/>
      </c>
      <c r="B1998" s="21" t="str">
        <f t="shared" si="311"/>
        <v/>
      </c>
      <c r="C1998" s="35" t="str">
        <f t="shared" si="312"/>
        <v/>
      </c>
      <c r="D1998" s="21" t="str">
        <f>IF($A1998="","",IF(COUNTIF(KEVList,$A1998)&gt;0,"Y",IF(ISNUMBER(MATCH(UPPER(IFERROR(INDEX(ImpData,ROW()-1,MATCH(Map_KEV,ImpHdr,0))&amp;"","")),{"Y","YES","TRUE","1"},0)),"Y","N")))</f>
        <v/>
      </c>
      <c r="E1998" s="21" t="str">
        <f>IF($A1998="","",IF(ISNUMBER(MATCH(UPPER(IFERROR(INDEX(ImpData,ROW()-1,MATCH(Map_Expl,ImpHdr,0))&amp;"","")),{"Y","YES","TRUE","1"},0)),"Y","N"))</f>
        <v/>
      </c>
      <c r="F1998" s="21" t="str">
        <f t="shared" si="313"/>
        <v/>
      </c>
      <c r="G1998" s="21" t="str">
        <f t="shared" si="314"/>
        <v/>
      </c>
      <c r="H1998" s="21" t="str">
        <f t="shared" si="315"/>
        <v/>
      </c>
      <c r="I1998" s="25" t="str">
        <f t="shared" si="316"/>
        <v/>
      </c>
      <c r="J1998" s="25" t="str">
        <f t="shared" si="317"/>
        <v/>
      </c>
      <c r="K1998" s="21" t="str">
        <f t="shared" si="318"/>
        <v/>
      </c>
      <c r="L1998" s="36" t="str">
        <f t="shared" si="319"/>
        <v/>
      </c>
    </row>
    <row r="1999" spans="1:12" x14ac:dyDescent="0.3">
      <c r="A1999" s="21" t="str">
        <f t="shared" si="310"/>
        <v/>
      </c>
      <c r="B1999" s="21" t="str">
        <f t="shared" si="311"/>
        <v/>
      </c>
      <c r="C1999" s="35" t="str">
        <f t="shared" si="312"/>
        <v/>
      </c>
      <c r="D1999" s="21" t="str">
        <f>IF($A1999="","",IF(COUNTIF(KEVList,$A1999)&gt;0,"Y",IF(ISNUMBER(MATCH(UPPER(IFERROR(INDEX(ImpData,ROW()-1,MATCH(Map_KEV,ImpHdr,0))&amp;"","")),{"Y","YES","TRUE","1"},0)),"Y","N")))</f>
        <v/>
      </c>
      <c r="E1999" s="21" t="str">
        <f>IF($A1999="","",IF(ISNUMBER(MATCH(UPPER(IFERROR(INDEX(ImpData,ROW()-1,MATCH(Map_Expl,ImpHdr,0))&amp;"","")),{"Y","YES","TRUE","1"},0)),"Y","N"))</f>
        <v/>
      </c>
      <c r="F1999" s="21" t="str">
        <f t="shared" si="313"/>
        <v/>
      </c>
      <c r="G1999" s="21" t="str">
        <f t="shared" si="314"/>
        <v/>
      </c>
      <c r="H1999" s="21" t="str">
        <f t="shared" si="315"/>
        <v/>
      </c>
      <c r="I1999" s="25" t="str">
        <f t="shared" si="316"/>
        <v/>
      </c>
      <c r="J1999" s="25" t="str">
        <f t="shared" si="317"/>
        <v/>
      </c>
      <c r="K1999" s="21" t="str">
        <f t="shared" si="318"/>
        <v/>
      </c>
      <c r="L1999" s="36" t="str">
        <f t="shared" si="319"/>
        <v/>
      </c>
    </row>
    <row r="2000" spans="1:12" x14ac:dyDescent="0.3">
      <c r="A2000" s="21" t="str">
        <f t="shared" si="310"/>
        <v/>
      </c>
      <c r="B2000" s="21" t="str">
        <f t="shared" si="311"/>
        <v/>
      </c>
      <c r="C2000" s="35" t="str">
        <f t="shared" si="312"/>
        <v/>
      </c>
      <c r="D2000" s="21" t="str">
        <f>IF($A2000="","",IF(COUNTIF(KEVList,$A2000)&gt;0,"Y",IF(ISNUMBER(MATCH(UPPER(IFERROR(INDEX(ImpData,ROW()-1,MATCH(Map_KEV,ImpHdr,0))&amp;"","")),{"Y","YES","TRUE","1"},0)),"Y","N")))</f>
        <v/>
      </c>
      <c r="E2000" s="21" t="str">
        <f>IF($A2000="","",IF(ISNUMBER(MATCH(UPPER(IFERROR(INDEX(ImpData,ROW()-1,MATCH(Map_Expl,ImpHdr,0))&amp;"","")),{"Y","YES","TRUE","1"},0)),"Y","N"))</f>
        <v/>
      </c>
      <c r="F2000" s="21" t="str">
        <f t="shared" si="313"/>
        <v/>
      </c>
      <c r="G2000" s="21" t="str">
        <f t="shared" si="314"/>
        <v/>
      </c>
      <c r="H2000" s="21" t="str">
        <f t="shared" si="315"/>
        <v/>
      </c>
      <c r="I2000" s="25" t="str">
        <f t="shared" si="316"/>
        <v/>
      </c>
      <c r="J2000" s="25" t="str">
        <f t="shared" si="317"/>
        <v/>
      </c>
      <c r="K2000" s="21" t="str">
        <f t="shared" si="318"/>
        <v/>
      </c>
      <c r="L2000" s="36" t="str">
        <f t="shared" si="319"/>
        <v/>
      </c>
    </row>
    <row r="2001" spans="1:12" x14ac:dyDescent="0.3">
      <c r="A2001" s="21" t="str">
        <f t="shared" si="310"/>
        <v/>
      </c>
      <c r="B2001" s="21" t="str">
        <f t="shared" si="311"/>
        <v/>
      </c>
      <c r="C2001" s="35" t="str">
        <f t="shared" si="312"/>
        <v/>
      </c>
      <c r="D2001" s="21" t="str">
        <f>IF($A2001="","",IF(COUNTIF(KEVList,$A2001)&gt;0,"Y",IF(ISNUMBER(MATCH(UPPER(IFERROR(INDEX(ImpData,ROW()-1,MATCH(Map_KEV,ImpHdr,0))&amp;"","")),{"Y","YES","TRUE","1"},0)),"Y","N")))</f>
        <v/>
      </c>
      <c r="E2001" s="21" t="str">
        <f>IF($A2001="","",IF(ISNUMBER(MATCH(UPPER(IFERROR(INDEX(ImpData,ROW()-1,MATCH(Map_Expl,ImpHdr,0))&amp;"","")),{"Y","YES","TRUE","1"},0)),"Y","N"))</f>
        <v/>
      </c>
      <c r="F2001" s="21" t="str">
        <f t="shared" si="313"/>
        <v/>
      </c>
      <c r="G2001" s="21" t="str">
        <f t="shared" si="314"/>
        <v/>
      </c>
      <c r="H2001" s="21" t="str">
        <f t="shared" si="315"/>
        <v/>
      </c>
      <c r="I2001" s="25" t="str">
        <f t="shared" si="316"/>
        <v/>
      </c>
      <c r="J2001" s="25" t="str">
        <f t="shared" si="317"/>
        <v/>
      </c>
      <c r="K2001" s="21" t="str">
        <f t="shared" si="318"/>
        <v/>
      </c>
      <c r="L2001" s="36" t="str">
        <f t="shared" si="319"/>
        <v/>
      </c>
    </row>
  </sheetData>
  <sheetProtection sheet="1" objects="1" formatCells="0" formatColumns="0" formatRows="0" sort="0" autoFilter="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9A24B"/>
  </sheetPr>
  <dimension ref="A1:W2001"/>
  <sheetViews>
    <sheetView showGridLines="0" zoomScaleNormal="100" workbookViewId="0">
      <pane ySplit="1" topLeftCell="A2" activePane="bottomLeft" state="frozenSplit"/>
      <selection pane="bottomLeft" activeCell="S2" sqref="S2:W2001"/>
    </sheetView>
  </sheetViews>
  <sheetFormatPr defaultColWidth="8.6640625" defaultRowHeight="14.4" x14ac:dyDescent="0.3"/>
  <cols>
    <col min="1" max="1" width="22" customWidth="1"/>
    <col min="2" max="3" width="8" customWidth="1"/>
    <col min="4" max="4" width="7" customWidth="1"/>
    <col min="5" max="5" width="10" customWidth="1"/>
    <col min="6" max="6" width="22" customWidth="1"/>
    <col min="7" max="7" width="16" customWidth="1"/>
    <col min="8" max="8" width="13" customWidth="1"/>
    <col min="9" max="10" width="11.77734375" customWidth="1"/>
    <col min="11" max="14" width="6" customWidth="1"/>
    <col min="15" max="15" width="11" customWidth="1"/>
    <col min="16" max="16" width="7" customWidth="1"/>
    <col min="17" max="17" width="10" customWidth="1"/>
    <col min="18" max="18" width="11" customWidth="1"/>
    <col min="19" max="19" width="11.77734375" customWidth="1"/>
    <col min="20" max="20" width="8.77734375" customWidth="1"/>
    <col min="21" max="21" width="10.77734375" customWidth="1"/>
    <col min="22" max="22" width="9.77734375" customWidth="1"/>
    <col min="23" max="23" width="10.77734375" customWidth="1"/>
  </cols>
  <sheetData>
    <row r="1" spans="1:23" x14ac:dyDescent="0.3">
      <c r="A1" s="10" t="s">
        <v>33</v>
      </c>
      <c r="B1" s="10" t="s">
        <v>34</v>
      </c>
      <c r="C1" s="10" t="s">
        <v>35</v>
      </c>
      <c r="D1" s="10" t="s">
        <v>36</v>
      </c>
      <c r="E1" s="10" t="s">
        <v>37</v>
      </c>
      <c r="F1" s="10" t="s">
        <v>38</v>
      </c>
      <c r="G1" s="10" t="s">
        <v>39</v>
      </c>
      <c r="H1" s="10" t="s">
        <v>40</v>
      </c>
      <c r="I1" s="10" t="s">
        <v>55</v>
      </c>
      <c r="J1" s="10" t="s">
        <v>56</v>
      </c>
      <c r="K1" s="10" t="s">
        <v>41</v>
      </c>
      <c r="L1" s="10" t="s">
        <v>42</v>
      </c>
      <c r="M1" s="10" t="s">
        <v>43</v>
      </c>
      <c r="N1" s="10" t="s">
        <v>44</v>
      </c>
      <c r="O1" s="10" t="s">
        <v>45</v>
      </c>
      <c r="P1" s="10" t="s">
        <v>46</v>
      </c>
      <c r="Q1" s="10" t="s">
        <v>29</v>
      </c>
      <c r="R1" s="10" t="s">
        <v>31</v>
      </c>
      <c r="S1" s="10" t="s">
        <v>57</v>
      </c>
      <c r="T1" s="10" t="s">
        <v>58</v>
      </c>
      <c r="U1" s="10" t="s">
        <v>59</v>
      </c>
      <c r="V1" s="10" t="s">
        <v>60</v>
      </c>
      <c r="W1" s="10" t="s">
        <v>61</v>
      </c>
    </row>
    <row r="2" spans="1:23" x14ac:dyDescent="0.3">
      <c r="A2" s="11" t="s">
        <v>47</v>
      </c>
      <c r="B2" s="12">
        <v>7.5</v>
      </c>
      <c r="C2" s="12">
        <v>0.94</v>
      </c>
      <c r="D2" s="12" t="s">
        <v>48</v>
      </c>
      <c r="E2" s="12" t="s">
        <v>48</v>
      </c>
      <c r="F2" s="11" t="s">
        <v>15</v>
      </c>
      <c r="G2" s="11" t="s">
        <v>19</v>
      </c>
      <c r="H2" s="12" t="s">
        <v>49</v>
      </c>
      <c r="I2" s="15">
        <f ca="1">TODAY()-2</f>
        <v>46285</v>
      </c>
      <c r="J2" s="15"/>
      <c r="K2" s="13">
        <f>IF($A2="","",IF(B2&gt;=Model!$B$4,4,IF(B2&gt;=Model!$B$5,3,IF(B2&gt;=Model!$B$6,2,1))))</f>
        <v>3</v>
      </c>
      <c r="L2" s="13">
        <f>IF($A2="","",IF(OR(UPPER(D2)="Y",UPPER(E2)="Y"),4,IF(C2&gt;=Model!$B$10,4,IF(C2&gt;=Model!$B$11,3,IF(C2&gt;=Model!$B$12,2,1)))))</f>
        <v>4</v>
      </c>
      <c r="M2" s="13">
        <f>IF($A2="","",IFERROR(VLOOKUP(F2,Model!$A$19:$B$22,2,FALSE()),""))</f>
        <v>3</v>
      </c>
      <c r="N2" s="13">
        <f>IF($A2="","",IFERROR(VLOOKUP(G2,Model!$A$25:$B$28,2,FALSE()),""))</f>
        <v>4</v>
      </c>
      <c r="O2" s="13">
        <f t="shared" ref="O2:O65" si="0">IF($A2="","",K2*L2*M2*N2)</f>
        <v>144</v>
      </c>
      <c r="P2" s="13" t="str">
        <f>IF($A2="","",IF(AND(G2="Internet-facing",OR(UPPER(D2)="Y",UPPER(E2)="Y",C2&gt;=Model!$B$16)),"P1",""))</f>
        <v>P1</v>
      </c>
      <c r="Q2" s="13" t="str">
        <f>IF($A2="","",IF(P2="P1","P1","P"&amp;MIN(4,IF(O2&gt;=Model!$B$31,1,IF(O2&gt;=Model!$B$32,2,IF(O2&gt;=Model!$B$33,3,4)))+IF(UPPER(H2)="Y",1,0))))</f>
        <v>P1</v>
      </c>
      <c r="R2" s="13">
        <f>IF($A2="","",IFERROR(VLOOKUP(VALUE(MID(Q2,2,1)),Model!$B$38:$C$41,2,FALSE()),""))</f>
        <v>3</v>
      </c>
      <c r="S2" s="17">
        <f t="shared" ref="S2:S65" ca="1" si="1">IF(OR($A2="",$R2="",$I2=""),"",$I2+$R2)</f>
        <v>46288</v>
      </c>
      <c r="T2" s="13" t="str">
        <f t="shared" ref="T2:T65" si="2">IF($A2="","",IF($J2="","Open","Closed"))</f>
        <v>Open</v>
      </c>
      <c r="U2" s="13" t="str">
        <f t="shared" ref="U2:U65" ca="1" si="3">IF(OR($A2="",$J2="",$I2=""),"",$J2-$I2)</f>
        <v/>
      </c>
      <c r="V2" s="13">
        <f t="shared" ref="V2:V65" ca="1" si="4">IF(OR($A2="",$J2&lt;&gt;"",$I2=""),"",TODAY()-$I2)</f>
        <v>2</v>
      </c>
      <c r="W2" s="13" t="str">
        <f t="shared" ref="W2:W65" ca="1" si="5">IF(OR($A2="",$I2=""),"",IF($J2="",IF(TODAY()&gt;$S2,"Overdue","Open"),IF($J2&lt;=$S2,"Yes","No")))</f>
        <v>Open</v>
      </c>
    </row>
    <row r="3" spans="1:23" x14ac:dyDescent="0.3">
      <c r="A3" s="11" t="s">
        <v>50</v>
      </c>
      <c r="B3" s="12">
        <v>8.8000000000000007</v>
      </c>
      <c r="C3" s="12">
        <v>0.71</v>
      </c>
      <c r="D3" s="12" t="s">
        <v>48</v>
      </c>
      <c r="E3" s="12" t="s">
        <v>49</v>
      </c>
      <c r="F3" s="11" t="s">
        <v>15</v>
      </c>
      <c r="G3" s="11" t="s">
        <v>19</v>
      </c>
      <c r="H3" s="12" t="s">
        <v>49</v>
      </c>
      <c r="I3" s="15">
        <f ca="1">TODAY()-8</f>
        <v>46279</v>
      </c>
      <c r="J3" s="15">
        <f ca="1">TODAY()-7</f>
        <v>46280</v>
      </c>
      <c r="K3" s="13">
        <f>IF($A3="","",IF(B3&gt;=Model!$B$4,4,IF(B3&gt;=Model!$B$5,3,IF(B3&gt;=Model!$B$6,2,1))))</f>
        <v>3</v>
      </c>
      <c r="L3" s="13">
        <f>IF($A3="","",IF(OR(UPPER(D3)="Y",UPPER(E3)="Y"),4,IF(C3&gt;=Model!$B$10,4,IF(C3&gt;=Model!$B$11,3,IF(C3&gt;=Model!$B$12,2,1)))))</f>
        <v>4</v>
      </c>
      <c r="M3" s="13">
        <f>IF($A3="","",IFERROR(VLOOKUP(F3,Model!$A$19:$B$22,2,FALSE()),""))</f>
        <v>3</v>
      </c>
      <c r="N3" s="13">
        <f>IF($A3="","",IFERROR(VLOOKUP(G3,Model!$A$25:$B$28,2,FALSE()),""))</f>
        <v>4</v>
      </c>
      <c r="O3" s="13">
        <f t="shared" si="0"/>
        <v>144</v>
      </c>
      <c r="P3" s="13" t="str">
        <f>IF($A3="","",IF(AND(G3="Internet-facing",OR(UPPER(D3)="Y",UPPER(E3)="Y",C3&gt;=Model!$B$16)),"P1",""))</f>
        <v>P1</v>
      </c>
      <c r="Q3" s="13" t="str">
        <f>IF($A3="","",IF(P3="P1","P1","P"&amp;MIN(4,IF(O3&gt;=Model!$B$31,1,IF(O3&gt;=Model!$B$32,2,IF(O3&gt;=Model!$B$33,3,4)))+IF(UPPER(H3)="Y",1,0))))</f>
        <v>P1</v>
      </c>
      <c r="R3" s="13">
        <f>IF($A3="","",IFERROR(VLOOKUP(VALUE(MID(Q3,2,1)),Model!$B$38:$C$41,2,FALSE()),""))</f>
        <v>3</v>
      </c>
      <c r="S3" s="17">
        <f t="shared" ca="1" si="1"/>
        <v>46282</v>
      </c>
      <c r="T3" s="13" t="str">
        <f t="shared" ca="1" si="2"/>
        <v>Closed</v>
      </c>
      <c r="U3" s="13">
        <f t="shared" ca="1" si="3"/>
        <v>1</v>
      </c>
      <c r="V3" s="13" t="str">
        <f t="shared" ca="1" si="4"/>
        <v/>
      </c>
      <c r="W3" s="13" t="str">
        <f t="shared" ca="1" si="5"/>
        <v>Yes</v>
      </c>
    </row>
    <row r="4" spans="1:23" x14ac:dyDescent="0.3">
      <c r="A4" s="11" t="s">
        <v>51</v>
      </c>
      <c r="B4" s="12">
        <v>8.1</v>
      </c>
      <c r="C4" s="12">
        <v>0.33</v>
      </c>
      <c r="D4" s="12" t="s">
        <v>49</v>
      </c>
      <c r="E4" s="12" t="s">
        <v>49</v>
      </c>
      <c r="F4" s="11" t="s">
        <v>15</v>
      </c>
      <c r="G4" s="11" t="s">
        <v>19</v>
      </c>
      <c r="H4" s="12" t="s">
        <v>49</v>
      </c>
      <c r="I4" s="15">
        <f ca="1">TODAY()-28</f>
        <v>46259</v>
      </c>
      <c r="J4" s="15">
        <f ca="1">TODAY()-21</f>
        <v>46266</v>
      </c>
      <c r="K4" s="13">
        <f>IF($A4="","",IF(B4&gt;=Model!$B$4,4,IF(B4&gt;=Model!$B$5,3,IF(B4&gt;=Model!$B$6,2,1))))</f>
        <v>3</v>
      </c>
      <c r="L4" s="13">
        <f>IF($A4="","",IF(OR(UPPER(D4)="Y",UPPER(E4)="Y"),4,IF(C4&gt;=Model!$B$10,4,IF(C4&gt;=Model!$B$11,3,IF(C4&gt;=Model!$B$12,2,1)))))</f>
        <v>3</v>
      </c>
      <c r="M4" s="13">
        <f>IF($A4="","",IFERROR(VLOOKUP(F4,Model!$A$19:$B$22,2,FALSE()),""))</f>
        <v>3</v>
      </c>
      <c r="N4" s="13">
        <f>IF($A4="","",IFERROR(VLOOKUP(G4,Model!$A$25:$B$28,2,FALSE()),""))</f>
        <v>4</v>
      </c>
      <c r="O4" s="13">
        <f t="shared" si="0"/>
        <v>108</v>
      </c>
      <c r="P4" s="13" t="str">
        <f>IF($A4="","",IF(AND(G4="Internet-facing",OR(UPPER(D4)="Y",UPPER(E4)="Y",C4&gt;=Model!$B$16)),"P1",""))</f>
        <v/>
      </c>
      <c r="Q4" s="13" t="str">
        <f>IF($A4="","",IF(P4="P1","P1","P"&amp;MIN(4,IF(O4&gt;=Model!$B$31,1,IF(O4&gt;=Model!$B$32,2,IF(O4&gt;=Model!$B$33,3,4)))+IF(UPPER(H4)="Y",1,0))))</f>
        <v>P2</v>
      </c>
      <c r="R4" s="13">
        <f>IF($A4="","",IFERROR(VLOOKUP(VALUE(MID(Q4,2,1)),Model!$B$38:$C$41,2,FALSE()),""))</f>
        <v>30</v>
      </c>
      <c r="S4" s="17">
        <f t="shared" ca="1" si="1"/>
        <v>46289</v>
      </c>
      <c r="T4" s="13" t="str">
        <f t="shared" ca="1" si="2"/>
        <v>Closed</v>
      </c>
      <c r="U4" s="13">
        <f t="shared" ca="1" si="3"/>
        <v>7</v>
      </c>
      <c r="V4" s="13" t="str">
        <f t="shared" ca="1" si="4"/>
        <v/>
      </c>
      <c r="W4" s="13" t="str">
        <f t="shared" ca="1" si="5"/>
        <v>Yes</v>
      </c>
    </row>
    <row r="5" spans="1:23" x14ac:dyDescent="0.3">
      <c r="A5" s="11" t="s">
        <v>52</v>
      </c>
      <c r="B5" s="12">
        <v>9.8000000000000007</v>
      </c>
      <c r="C5" s="12">
        <v>0.02</v>
      </c>
      <c r="D5" s="12" t="s">
        <v>49</v>
      </c>
      <c r="E5" s="12" t="s">
        <v>49</v>
      </c>
      <c r="F5" s="11" t="s">
        <v>16</v>
      </c>
      <c r="G5" s="11" t="s">
        <v>20</v>
      </c>
      <c r="H5" s="12" t="s">
        <v>49</v>
      </c>
      <c r="I5" s="15">
        <f ca="1">TODAY()-50</f>
        <v>46237</v>
      </c>
      <c r="J5" s="15"/>
      <c r="K5" s="13">
        <f>IF($A5="","",IF(B5&gt;=Model!$B$4,4,IF(B5&gt;=Model!$B$5,3,IF(B5&gt;=Model!$B$6,2,1))))</f>
        <v>4</v>
      </c>
      <c r="L5" s="13">
        <f>IF($A5="","",IF(OR(UPPER(D5)="Y",UPPER(E5)="Y"),4,IF(C5&gt;=Model!$B$10,4,IF(C5&gt;=Model!$B$11,3,IF(C5&gt;=Model!$B$12,2,1)))))</f>
        <v>2</v>
      </c>
      <c r="M5" s="13">
        <f>IF($A5="","",IFERROR(VLOOKUP(F5,Model!$A$19:$B$22,2,FALSE()),""))</f>
        <v>2</v>
      </c>
      <c r="N5" s="13">
        <f>IF($A5="","",IFERROR(VLOOKUP(G5,Model!$A$25:$B$28,2,FALSE()),""))</f>
        <v>3</v>
      </c>
      <c r="O5" s="13">
        <f t="shared" si="0"/>
        <v>48</v>
      </c>
      <c r="P5" s="13" t="str">
        <f>IF($A5="","",IF(AND(G5="Internet-facing",OR(UPPER(D5)="Y",UPPER(E5)="Y",C5&gt;=Model!$B$16)),"P1",""))</f>
        <v/>
      </c>
      <c r="Q5" s="13" t="str">
        <f>IF($A5="","",IF(P5="P1","P1","P"&amp;MIN(4,IF(O5&gt;=Model!$B$31,1,IF(O5&gt;=Model!$B$32,2,IF(O5&gt;=Model!$B$33,3,4)))+IF(UPPER(H5)="Y",1,0))))</f>
        <v>P2</v>
      </c>
      <c r="R5" s="13">
        <f>IF($A5="","",IFERROR(VLOOKUP(VALUE(MID(Q5,2,1)),Model!$B$38:$C$41,2,FALSE()),""))</f>
        <v>30</v>
      </c>
      <c r="S5" s="17">
        <f t="shared" ca="1" si="1"/>
        <v>46267</v>
      </c>
      <c r="T5" s="13" t="str">
        <f t="shared" si="2"/>
        <v>Open</v>
      </c>
      <c r="U5" s="13" t="str">
        <f t="shared" ca="1" si="3"/>
        <v/>
      </c>
      <c r="V5" s="13">
        <f t="shared" ca="1" si="4"/>
        <v>50</v>
      </c>
      <c r="W5" s="13" t="str">
        <f t="shared" ca="1" si="5"/>
        <v>Overdue</v>
      </c>
    </row>
    <row r="6" spans="1:23" x14ac:dyDescent="0.3">
      <c r="A6" s="11" t="s">
        <v>53</v>
      </c>
      <c r="B6" s="12">
        <v>6.1</v>
      </c>
      <c r="C6" s="12">
        <v>0.05</v>
      </c>
      <c r="D6" s="12" t="s">
        <v>49</v>
      </c>
      <c r="E6" s="12" t="s">
        <v>49</v>
      </c>
      <c r="F6" s="11" t="s">
        <v>16</v>
      </c>
      <c r="G6" s="11" t="s">
        <v>20</v>
      </c>
      <c r="H6" s="12" t="s">
        <v>49</v>
      </c>
      <c r="I6" s="15">
        <f ca="1">TODAY()-70</f>
        <v>46217</v>
      </c>
      <c r="J6" s="15">
        <f ca="1">TODAY()-30</f>
        <v>46257</v>
      </c>
      <c r="K6" s="13">
        <f>IF($A6="","",IF(B6&gt;=Model!$B$4,4,IF(B6&gt;=Model!$B$5,3,IF(B6&gt;=Model!$B$6,2,1))))</f>
        <v>2</v>
      </c>
      <c r="L6" s="13">
        <f>IF($A6="","",IF(OR(UPPER(D6)="Y",UPPER(E6)="Y"),4,IF(C6&gt;=Model!$B$10,4,IF(C6&gt;=Model!$B$11,3,IF(C6&gt;=Model!$B$12,2,1)))))</f>
        <v>2</v>
      </c>
      <c r="M6" s="13">
        <f>IF($A6="","",IFERROR(VLOOKUP(F6,Model!$A$19:$B$22,2,FALSE()),""))</f>
        <v>2</v>
      </c>
      <c r="N6" s="13">
        <f>IF($A6="","",IFERROR(VLOOKUP(G6,Model!$A$25:$B$28,2,FALSE()),""))</f>
        <v>3</v>
      </c>
      <c r="O6" s="13">
        <f t="shared" si="0"/>
        <v>24</v>
      </c>
      <c r="P6" s="13" t="str">
        <f>IF($A6="","",IF(AND(G6="Internet-facing",OR(UPPER(D6)="Y",UPPER(E6)="Y",C6&gt;=Model!$B$16)),"P1",""))</f>
        <v/>
      </c>
      <c r="Q6" s="13" t="str">
        <f>IF($A6="","",IF(P6="P1","P1","P"&amp;MIN(4,IF(O6&gt;=Model!$B$31,1,IF(O6&gt;=Model!$B$32,2,IF(O6&gt;=Model!$B$33,3,4)))+IF(UPPER(H6)="Y",1,0))))</f>
        <v>P3</v>
      </c>
      <c r="R6" s="13">
        <f>IF($A6="","",IFERROR(VLOOKUP(VALUE(MID(Q6,2,1)),Model!$B$38:$C$41,2,FALSE()),""))</f>
        <v>90</v>
      </c>
      <c r="S6" s="17">
        <f t="shared" ca="1" si="1"/>
        <v>46307</v>
      </c>
      <c r="T6" s="13" t="str">
        <f t="shared" ca="1" si="2"/>
        <v>Closed</v>
      </c>
      <c r="U6" s="13">
        <f t="shared" ca="1" si="3"/>
        <v>40</v>
      </c>
      <c r="V6" s="13" t="str">
        <f t="shared" ca="1" si="4"/>
        <v/>
      </c>
      <c r="W6" s="13" t="str">
        <f t="shared" ca="1" si="5"/>
        <v>Yes</v>
      </c>
    </row>
    <row r="7" spans="1:23" x14ac:dyDescent="0.3">
      <c r="A7" s="11" t="s">
        <v>54</v>
      </c>
      <c r="B7" s="12">
        <v>9.1</v>
      </c>
      <c r="C7" s="12">
        <v>4.0000000000000001E-3</v>
      </c>
      <c r="D7" s="12" t="s">
        <v>49</v>
      </c>
      <c r="E7" s="12" t="s">
        <v>49</v>
      </c>
      <c r="F7" s="11" t="s">
        <v>17</v>
      </c>
      <c r="G7" s="11" t="s">
        <v>21</v>
      </c>
      <c r="H7" s="12" t="s">
        <v>49</v>
      </c>
      <c r="I7" s="15">
        <f ca="1">TODAY()-40</f>
        <v>46247</v>
      </c>
      <c r="J7" s="15"/>
      <c r="K7" s="13">
        <f>IF($A7="","",IF(B7&gt;=Model!$B$4,4,IF(B7&gt;=Model!$B$5,3,IF(B7&gt;=Model!$B$6,2,1))))</f>
        <v>4</v>
      </c>
      <c r="L7" s="13">
        <f>IF($A7="","",IF(OR(UPPER(D7)="Y",UPPER(E7)="Y"),4,IF(C7&gt;=Model!$B$10,4,IF(C7&gt;=Model!$B$11,3,IF(C7&gt;=Model!$B$12,2,1)))))</f>
        <v>1</v>
      </c>
      <c r="M7" s="13">
        <f>IF($A7="","",IFERROR(VLOOKUP(F7,Model!$A$19:$B$22,2,FALSE()),""))</f>
        <v>1</v>
      </c>
      <c r="N7" s="13">
        <f>IF($A7="","",IFERROR(VLOOKUP(G7,Model!$A$25:$B$28,2,FALSE()),""))</f>
        <v>2</v>
      </c>
      <c r="O7" s="13">
        <f t="shared" si="0"/>
        <v>8</v>
      </c>
      <c r="P7" s="13" t="str">
        <f>IF($A7="","",IF(AND(G7="Internet-facing",OR(UPPER(D7)="Y",UPPER(E7)="Y",C7&gt;=Model!$B$16)),"P1",""))</f>
        <v/>
      </c>
      <c r="Q7" s="13" t="str">
        <f>IF($A7="","",IF(P7="P1","P1","P"&amp;MIN(4,IF(O7&gt;=Model!$B$31,1,IF(O7&gt;=Model!$B$32,2,IF(O7&gt;=Model!$B$33,3,4)))+IF(UPPER(H7)="Y",1,0))))</f>
        <v>P4</v>
      </c>
      <c r="R7" s="13">
        <f>IF($A7="","",IFERROR(VLOOKUP(VALUE(MID(Q7,2,1)),Model!$B$38:$C$41,2,FALSE()),""))</f>
        <v>180</v>
      </c>
      <c r="S7" s="17">
        <f t="shared" ca="1" si="1"/>
        <v>46427</v>
      </c>
      <c r="T7" s="13" t="str">
        <f t="shared" si="2"/>
        <v>Open</v>
      </c>
      <c r="U7" s="13" t="str">
        <f t="shared" ca="1" si="3"/>
        <v/>
      </c>
      <c r="V7" s="13">
        <f t="shared" ca="1" si="4"/>
        <v>40</v>
      </c>
      <c r="W7" s="13" t="str">
        <f t="shared" ca="1" si="5"/>
        <v>Open</v>
      </c>
    </row>
    <row r="8" spans="1:23" x14ac:dyDescent="0.3">
      <c r="A8" s="11" t="s">
        <v>62</v>
      </c>
      <c r="B8" s="12">
        <v>9.8000000000000007</v>
      </c>
      <c r="C8" s="12">
        <v>0.62</v>
      </c>
      <c r="D8" s="12" t="s">
        <v>49</v>
      </c>
      <c r="E8" s="12" t="s">
        <v>49</v>
      </c>
      <c r="F8" s="11" t="s">
        <v>14</v>
      </c>
      <c r="G8" s="11" t="s">
        <v>19</v>
      </c>
      <c r="H8" s="12" t="s">
        <v>49</v>
      </c>
      <c r="I8" s="15">
        <f ca="1">TODAY()-70</f>
        <v>46217</v>
      </c>
      <c r="J8" s="15">
        <f ca="1">TODAY()-68</f>
        <v>46219</v>
      </c>
      <c r="K8" s="13">
        <f>IF($A8="","",IF(B8&gt;=Model!$B$4,4,IF(B8&gt;=Model!$B$5,3,IF(B8&gt;=Model!$B$6,2,1))))</f>
        <v>4</v>
      </c>
      <c r="L8" s="13">
        <f>IF($A8="","",IF(OR(UPPER(D8)="Y",UPPER(E8)="Y"),4,IF(C8&gt;=Model!$B$10,4,IF(C8&gt;=Model!$B$11,3,IF(C8&gt;=Model!$B$12,2,1)))))</f>
        <v>4</v>
      </c>
      <c r="M8" s="13">
        <f>IF($A8="","",IFERROR(VLOOKUP(F8,Model!$A$19:$B$22,2,FALSE()),""))</f>
        <v>4</v>
      </c>
      <c r="N8" s="13">
        <f>IF($A8="","",IFERROR(VLOOKUP(G8,Model!$A$25:$B$28,2,FALSE()),""))</f>
        <v>4</v>
      </c>
      <c r="O8" s="13">
        <f t="shared" si="0"/>
        <v>256</v>
      </c>
      <c r="P8" s="13" t="str">
        <f>IF($A8="","",IF(AND(G8="Internet-facing",OR(UPPER(D8)="Y",UPPER(E8)="Y",C8&gt;=Model!$B$16)),"P1",""))</f>
        <v/>
      </c>
      <c r="Q8" s="13" t="str">
        <f>IF($A8="","",IF(P8="P1","P1","P"&amp;MIN(4,IF(O8&gt;=Model!$B$31,1,IF(O8&gt;=Model!$B$32,2,IF(O8&gt;=Model!$B$33,3,4)))+IF(UPPER(H8)="Y",1,0))))</f>
        <v>P1</v>
      </c>
      <c r="R8" s="13">
        <f>IF($A8="","",IFERROR(VLOOKUP(VALUE(MID(Q8,2,1)),Model!$B$38:$C$41,2,FALSE()),""))</f>
        <v>3</v>
      </c>
      <c r="S8" s="17">
        <f t="shared" ca="1" si="1"/>
        <v>46220</v>
      </c>
      <c r="T8" s="13" t="str">
        <f t="shared" ca="1" si="2"/>
        <v>Closed</v>
      </c>
      <c r="U8" s="13">
        <f t="shared" ca="1" si="3"/>
        <v>2</v>
      </c>
      <c r="V8" s="13" t="str">
        <f t="shared" ca="1" si="4"/>
        <v/>
      </c>
      <c r="W8" s="13" t="str">
        <f t="shared" ca="1" si="5"/>
        <v>Yes</v>
      </c>
    </row>
    <row r="9" spans="1:23" x14ac:dyDescent="0.3">
      <c r="A9" s="11" t="s">
        <v>63</v>
      </c>
      <c r="B9" s="12">
        <v>8.6</v>
      </c>
      <c r="C9" s="12">
        <v>0.12</v>
      </c>
      <c r="D9" s="12" t="s">
        <v>49</v>
      </c>
      <c r="E9" s="12" t="s">
        <v>49</v>
      </c>
      <c r="F9" s="11" t="s">
        <v>15</v>
      </c>
      <c r="G9" s="11" t="s">
        <v>19</v>
      </c>
      <c r="H9" s="12" t="s">
        <v>49</v>
      </c>
      <c r="I9" s="15">
        <f ca="1">TODAY()-60</f>
        <v>46227</v>
      </c>
      <c r="J9" s="15">
        <f ca="1">TODAY()-35</f>
        <v>46252</v>
      </c>
      <c r="K9" s="13">
        <f>IF($A9="","",IF(B9&gt;=Model!$B$4,4,IF(B9&gt;=Model!$B$5,3,IF(B9&gt;=Model!$B$6,2,1))))</f>
        <v>3</v>
      </c>
      <c r="L9" s="13">
        <f>IF($A9="","",IF(OR(UPPER(D9)="Y",UPPER(E9)="Y"),4,IF(C9&gt;=Model!$B$10,4,IF(C9&gt;=Model!$B$11,3,IF(C9&gt;=Model!$B$12,2,1)))))</f>
        <v>3</v>
      </c>
      <c r="M9" s="13">
        <f>IF($A9="","",IFERROR(VLOOKUP(F9,Model!$A$19:$B$22,2,FALSE()),""))</f>
        <v>3</v>
      </c>
      <c r="N9" s="13">
        <f>IF($A9="","",IFERROR(VLOOKUP(G9,Model!$A$25:$B$28,2,FALSE()),""))</f>
        <v>4</v>
      </c>
      <c r="O9" s="13">
        <f t="shared" si="0"/>
        <v>108</v>
      </c>
      <c r="P9" s="13" t="str">
        <f>IF($A9="","",IF(AND(G9="Internet-facing",OR(UPPER(D9)="Y",UPPER(E9)="Y",C9&gt;=Model!$B$16)),"P1",""))</f>
        <v/>
      </c>
      <c r="Q9" s="13" t="str">
        <f>IF($A9="","",IF(P9="P1","P1","P"&amp;MIN(4,IF(O9&gt;=Model!$B$31,1,IF(O9&gt;=Model!$B$32,2,IF(O9&gt;=Model!$B$33,3,4)))+IF(UPPER(H9)="Y",1,0))))</f>
        <v>P2</v>
      </c>
      <c r="R9" s="13">
        <f>IF($A9="","",IFERROR(VLOOKUP(VALUE(MID(Q9,2,1)),Model!$B$38:$C$41,2,FALSE()),""))</f>
        <v>30</v>
      </c>
      <c r="S9" s="17">
        <f t="shared" ca="1" si="1"/>
        <v>46257</v>
      </c>
      <c r="T9" s="13" t="str">
        <f t="shared" ca="1" si="2"/>
        <v>Closed</v>
      </c>
      <c r="U9" s="13">
        <f t="shared" ca="1" si="3"/>
        <v>25</v>
      </c>
      <c r="V9" s="13" t="str">
        <f t="shared" ca="1" si="4"/>
        <v/>
      </c>
      <c r="W9" s="13" t="str">
        <f t="shared" ca="1" si="5"/>
        <v>Yes</v>
      </c>
    </row>
    <row r="10" spans="1:23" x14ac:dyDescent="0.3">
      <c r="A10" s="11" t="s">
        <v>64</v>
      </c>
      <c r="B10" s="12">
        <v>7.2</v>
      </c>
      <c r="C10" s="12">
        <v>0.03</v>
      </c>
      <c r="D10" s="12" t="s">
        <v>49</v>
      </c>
      <c r="E10" s="12" t="s">
        <v>49</v>
      </c>
      <c r="F10" s="11" t="s">
        <v>16</v>
      </c>
      <c r="G10" s="11" t="s">
        <v>20</v>
      </c>
      <c r="H10" s="12" t="s">
        <v>49</v>
      </c>
      <c r="I10" s="15">
        <f ca="1">TODAY()-80</f>
        <v>46207</v>
      </c>
      <c r="J10" s="15">
        <f ca="1">TODAY()-20</f>
        <v>46267</v>
      </c>
      <c r="K10" s="13">
        <f>IF($A10="","",IF(B10&gt;=Model!$B$4,4,IF(B10&gt;=Model!$B$5,3,IF(B10&gt;=Model!$B$6,2,1))))</f>
        <v>3</v>
      </c>
      <c r="L10" s="13">
        <f>IF($A10="","",IF(OR(UPPER(D10)="Y",UPPER(E10)="Y"),4,IF(C10&gt;=Model!$B$10,4,IF(C10&gt;=Model!$B$11,3,IF(C10&gt;=Model!$B$12,2,1)))))</f>
        <v>2</v>
      </c>
      <c r="M10" s="13">
        <f>IF($A10="","",IFERROR(VLOOKUP(F10,Model!$A$19:$B$22,2,FALSE()),""))</f>
        <v>2</v>
      </c>
      <c r="N10" s="13">
        <f>IF($A10="","",IFERROR(VLOOKUP(G10,Model!$A$25:$B$28,2,FALSE()),""))</f>
        <v>3</v>
      </c>
      <c r="O10" s="13">
        <f t="shared" si="0"/>
        <v>36</v>
      </c>
      <c r="P10" s="13" t="str">
        <f>IF($A10="","",IF(AND(G10="Internet-facing",OR(UPPER(D10)="Y",UPPER(E10)="Y",C10&gt;=Model!$B$16)),"P1",""))</f>
        <v/>
      </c>
      <c r="Q10" s="13" t="str">
        <f>IF($A10="","",IF(P10="P1","P1","P"&amp;MIN(4,IF(O10&gt;=Model!$B$31,1,IF(O10&gt;=Model!$B$32,2,IF(O10&gt;=Model!$B$33,3,4)))+IF(UPPER(H10)="Y",1,0))))</f>
        <v>P3</v>
      </c>
      <c r="R10" s="13">
        <f>IF($A10="","",IFERROR(VLOOKUP(VALUE(MID(Q10,2,1)),Model!$B$38:$C$41,2,FALSE()),""))</f>
        <v>90</v>
      </c>
      <c r="S10" s="17">
        <f t="shared" ca="1" si="1"/>
        <v>46297</v>
      </c>
      <c r="T10" s="13" t="str">
        <f t="shared" ca="1" si="2"/>
        <v>Closed</v>
      </c>
      <c r="U10" s="13">
        <f t="shared" ca="1" si="3"/>
        <v>60</v>
      </c>
      <c r="V10" s="13" t="str">
        <f t="shared" ca="1" si="4"/>
        <v/>
      </c>
      <c r="W10" s="13" t="str">
        <f t="shared" ca="1" si="5"/>
        <v>Yes</v>
      </c>
    </row>
    <row r="11" spans="1:23" x14ac:dyDescent="0.3">
      <c r="A11" s="11" t="s">
        <v>65</v>
      </c>
      <c r="B11" s="12">
        <v>5.3</v>
      </c>
      <c r="C11" s="12">
        <v>4.0000000000000001E-3</v>
      </c>
      <c r="D11" s="12" t="s">
        <v>49</v>
      </c>
      <c r="E11" s="12" t="s">
        <v>49</v>
      </c>
      <c r="F11" s="11" t="s">
        <v>17</v>
      </c>
      <c r="G11" s="11" t="s">
        <v>21</v>
      </c>
      <c r="H11" s="12" t="s">
        <v>49</v>
      </c>
      <c r="I11" s="15">
        <f ca="1">TODAY()-100</f>
        <v>46187</v>
      </c>
      <c r="J11" s="15"/>
      <c r="K11" s="13">
        <f>IF($A11="","",IF(B11&gt;=Model!$B$4,4,IF(B11&gt;=Model!$B$5,3,IF(B11&gt;=Model!$B$6,2,1))))</f>
        <v>2</v>
      </c>
      <c r="L11" s="13">
        <f>IF($A11="","",IF(OR(UPPER(D11)="Y",UPPER(E11)="Y"),4,IF(C11&gt;=Model!$B$10,4,IF(C11&gt;=Model!$B$11,3,IF(C11&gt;=Model!$B$12,2,1)))))</f>
        <v>1</v>
      </c>
      <c r="M11" s="13">
        <f>IF($A11="","",IFERROR(VLOOKUP(F11,Model!$A$19:$B$22,2,FALSE()),""))</f>
        <v>1</v>
      </c>
      <c r="N11" s="13">
        <f>IF($A11="","",IFERROR(VLOOKUP(G11,Model!$A$25:$B$28,2,FALSE()),""))</f>
        <v>2</v>
      </c>
      <c r="O11" s="13">
        <f t="shared" si="0"/>
        <v>4</v>
      </c>
      <c r="P11" s="13" t="str">
        <f>IF($A11="","",IF(AND(G11="Internet-facing",OR(UPPER(D11)="Y",UPPER(E11)="Y",C11&gt;=Model!$B$16)),"P1",""))</f>
        <v/>
      </c>
      <c r="Q11" s="13" t="str">
        <f>IF($A11="","",IF(P11="P1","P1","P"&amp;MIN(4,IF(O11&gt;=Model!$B$31,1,IF(O11&gt;=Model!$B$32,2,IF(O11&gt;=Model!$B$33,3,4)))+IF(UPPER(H11)="Y",1,0))))</f>
        <v>P4</v>
      </c>
      <c r="R11" s="13">
        <f>IF($A11="","",IFERROR(VLOOKUP(VALUE(MID(Q11,2,1)),Model!$B$38:$C$41,2,FALSE()),""))</f>
        <v>180</v>
      </c>
      <c r="S11" s="17">
        <f t="shared" ca="1" si="1"/>
        <v>46367</v>
      </c>
      <c r="T11" s="13" t="str">
        <f t="shared" si="2"/>
        <v>Open</v>
      </c>
      <c r="U11" s="13" t="str">
        <f t="shared" ca="1" si="3"/>
        <v/>
      </c>
      <c r="V11" s="13">
        <f t="shared" ca="1" si="4"/>
        <v>100</v>
      </c>
      <c r="W11" s="13" t="str">
        <f t="shared" ca="1" si="5"/>
        <v>Open</v>
      </c>
    </row>
    <row r="12" spans="1:23" x14ac:dyDescent="0.3">
      <c r="A12" s="11" t="s">
        <v>66</v>
      </c>
      <c r="B12" s="12">
        <v>9.1</v>
      </c>
      <c r="C12" s="12">
        <v>0.91</v>
      </c>
      <c r="D12" s="12" t="s">
        <v>49</v>
      </c>
      <c r="E12" s="12" t="s">
        <v>49</v>
      </c>
      <c r="F12" s="11" t="s">
        <v>15</v>
      </c>
      <c r="G12" s="11" t="s">
        <v>19</v>
      </c>
      <c r="H12" s="12" t="s">
        <v>49</v>
      </c>
      <c r="I12" s="15">
        <f ca="1">TODAY()-20</f>
        <v>46267</v>
      </c>
      <c r="J12" s="15">
        <f ca="1">TODAY()-19</f>
        <v>46268</v>
      </c>
      <c r="K12" s="13">
        <f>IF($A12="","",IF(B12&gt;=Model!$B$4,4,IF(B12&gt;=Model!$B$5,3,IF(B12&gt;=Model!$B$6,2,1))))</f>
        <v>4</v>
      </c>
      <c r="L12" s="13">
        <f>IF($A12="","",IF(OR(UPPER(D12)="Y",UPPER(E12)="Y"),4,IF(C12&gt;=Model!$B$10,4,IF(C12&gt;=Model!$B$11,3,IF(C12&gt;=Model!$B$12,2,1)))))</f>
        <v>4</v>
      </c>
      <c r="M12" s="13">
        <f>IF($A12="","",IFERROR(VLOOKUP(F12,Model!$A$19:$B$22,2,FALSE()),""))</f>
        <v>3</v>
      </c>
      <c r="N12" s="13">
        <f>IF($A12="","",IFERROR(VLOOKUP(G12,Model!$A$25:$B$28,2,FALSE()),""))</f>
        <v>4</v>
      </c>
      <c r="O12" s="13">
        <f t="shared" si="0"/>
        <v>192</v>
      </c>
      <c r="P12" s="13" t="str">
        <f>IF($A12="","",IF(AND(G12="Internet-facing",OR(UPPER(D12)="Y",UPPER(E12)="Y",C12&gt;=Model!$B$16)),"P1",""))</f>
        <v>P1</v>
      </c>
      <c r="Q12" s="13" t="str">
        <f>IF($A12="","",IF(P12="P1","P1","P"&amp;MIN(4,IF(O12&gt;=Model!$B$31,1,IF(O12&gt;=Model!$B$32,2,IF(O12&gt;=Model!$B$33,3,4)))+IF(UPPER(H12)="Y",1,0))))</f>
        <v>P1</v>
      </c>
      <c r="R12" s="13">
        <f>IF($A12="","",IFERROR(VLOOKUP(VALUE(MID(Q12,2,1)),Model!$B$38:$C$41,2,FALSE()),""))</f>
        <v>3</v>
      </c>
      <c r="S12" s="17">
        <f t="shared" ca="1" si="1"/>
        <v>46270</v>
      </c>
      <c r="T12" s="13" t="str">
        <f t="shared" ca="1" si="2"/>
        <v>Closed</v>
      </c>
      <c r="U12" s="13">
        <f t="shared" ca="1" si="3"/>
        <v>1</v>
      </c>
      <c r="V12" s="13" t="str">
        <f t="shared" ca="1" si="4"/>
        <v/>
      </c>
      <c r="W12" s="13" t="str">
        <f t="shared" ca="1" si="5"/>
        <v>Yes</v>
      </c>
    </row>
    <row r="13" spans="1:23" x14ac:dyDescent="0.3">
      <c r="A13" s="11" t="s">
        <v>67</v>
      </c>
      <c r="B13" s="12">
        <v>7.8</v>
      </c>
      <c r="C13" s="12">
        <v>0.55000000000000004</v>
      </c>
      <c r="D13" s="12" t="s">
        <v>48</v>
      </c>
      <c r="E13" s="12" t="s">
        <v>49</v>
      </c>
      <c r="F13" s="11" t="s">
        <v>16</v>
      </c>
      <c r="G13" s="11" t="s">
        <v>20</v>
      </c>
      <c r="H13" s="12" t="s">
        <v>49</v>
      </c>
      <c r="I13" s="15">
        <f ca="1">TODAY()-15</f>
        <v>46272</v>
      </c>
      <c r="J13" s="15"/>
      <c r="K13" s="13">
        <f>IF($A13="","",IF(B13&gt;=Model!$B$4,4,IF(B13&gt;=Model!$B$5,3,IF(B13&gt;=Model!$B$6,2,1))))</f>
        <v>3</v>
      </c>
      <c r="L13" s="13">
        <f>IF($A13="","",IF(OR(UPPER(D13)="Y",UPPER(E13)="Y"),4,IF(C13&gt;=Model!$B$10,4,IF(C13&gt;=Model!$B$11,3,IF(C13&gt;=Model!$B$12,2,1)))))</f>
        <v>4</v>
      </c>
      <c r="M13" s="13">
        <f>IF($A13="","",IFERROR(VLOOKUP(F13,Model!$A$19:$B$22,2,FALSE()),""))</f>
        <v>2</v>
      </c>
      <c r="N13" s="13">
        <f>IF($A13="","",IFERROR(VLOOKUP(G13,Model!$A$25:$B$28,2,FALSE()),""))</f>
        <v>3</v>
      </c>
      <c r="O13" s="13">
        <f t="shared" si="0"/>
        <v>72</v>
      </c>
      <c r="P13" s="13" t="str">
        <f>IF($A13="","",IF(AND(G13="Internet-facing",OR(UPPER(D13)="Y",UPPER(E13)="Y",C13&gt;=Model!$B$16)),"P1",""))</f>
        <v/>
      </c>
      <c r="Q13" s="13" t="str">
        <f>IF($A13="","",IF(P13="P1","P1","P"&amp;MIN(4,IF(O13&gt;=Model!$B$31,1,IF(O13&gt;=Model!$B$32,2,IF(O13&gt;=Model!$B$33,3,4)))+IF(UPPER(H13)="Y",1,0))))</f>
        <v>P2</v>
      </c>
      <c r="R13" s="13">
        <f>IF($A13="","",IFERROR(VLOOKUP(VALUE(MID(Q13,2,1)),Model!$B$38:$C$41,2,FALSE()),""))</f>
        <v>30</v>
      </c>
      <c r="S13" s="17">
        <f t="shared" ca="1" si="1"/>
        <v>46302</v>
      </c>
      <c r="T13" s="13" t="str">
        <f t="shared" si="2"/>
        <v>Open</v>
      </c>
      <c r="U13" s="13" t="str">
        <f t="shared" ca="1" si="3"/>
        <v/>
      </c>
      <c r="V13" s="13">
        <f t="shared" ca="1" si="4"/>
        <v>15</v>
      </c>
      <c r="W13" s="13" t="str">
        <f t="shared" ca="1" si="5"/>
        <v>Open</v>
      </c>
    </row>
    <row r="14" spans="1:23" x14ac:dyDescent="0.3">
      <c r="A14" s="11" t="s">
        <v>68</v>
      </c>
      <c r="B14" s="12">
        <v>6.5</v>
      </c>
      <c r="C14" s="12">
        <v>0.2</v>
      </c>
      <c r="D14" s="12" t="s">
        <v>49</v>
      </c>
      <c r="E14" s="12" t="s">
        <v>49</v>
      </c>
      <c r="F14" s="11" t="s">
        <v>14</v>
      </c>
      <c r="G14" s="11" t="s">
        <v>19</v>
      </c>
      <c r="H14" s="12" t="s">
        <v>49</v>
      </c>
      <c r="I14" s="15">
        <f ca="1">TODAY()-45</f>
        <v>46242</v>
      </c>
      <c r="J14" s="15">
        <f ca="1">TODAY()-30</f>
        <v>46257</v>
      </c>
      <c r="K14" s="13">
        <f>IF($A14="","",IF(B14&gt;=Model!$B$4,4,IF(B14&gt;=Model!$B$5,3,IF(B14&gt;=Model!$B$6,2,1))))</f>
        <v>2</v>
      </c>
      <c r="L14" s="13">
        <f>IF($A14="","",IF(OR(UPPER(D14)="Y",UPPER(E14)="Y"),4,IF(C14&gt;=Model!$B$10,4,IF(C14&gt;=Model!$B$11,3,IF(C14&gt;=Model!$B$12,2,1)))))</f>
        <v>3</v>
      </c>
      <c r="M14" s="13">
        <f>IF($A14="","",IFERROR(VLOOKUP(F14,Model!$A$19:$B$22,2,FALSE()),""))</f>
        <v>4</v>
      </c>
      <c r="N14" s="13">
        <f>IF($A14="","",IFERROR(VLOOKUP(G14,Model!$A$25:$B$28,2,FALSE()),""))</f>
        <v>4</v>
      </c>
      <c r="O14" s="13">
        <f t="shared" si="0"/>
        <v>96</v>
      </c>
      <c r="P14" s="13" t="str">
        <f>IF($A14="","",IF(AND(G14="Internet-facing",OR(UPPER(D14)="Y",UPPER(E14)="Y",C14&gt;=Model!$B$16)),"P1",""))</f>
        <v/>
      </c>
      <c r="Q14" s="13" t="str">
        <f>IF($A14="","",IF(P14="P1","P1","P"&amp;MIN(4,IF(O14&gt;=Model!$B$31,1,IF(O14&gt;=Model!$B$32,2,IF(O14&gt;=Model!$B$33,3,4)))+IF(UPPER(H14)="Y",1,0))))</f>
        <v>P2</v>
      </c>
      <c r="R14" s="13">
        <f>IF($A14="","",IFERROR(VLOOKUP(VALUE(MID(Q14,2,1)),Model!$B$38:$C$41,2,FALSE()),""))</f>
        <v>30</v>
      </c>
      <c r="S14" s="17">
        <f t="shared" ca="1" si="1"/>
        <v>46272</v>
      </c>
      <c r="T14" s="13" t="str">
        <f t="shared" ca="1" si="2"/>
        <v>Closed</v>
      </c>
      <c r="U14" s="13">
        <f t="shared" ca="1" si="3"/>
        <v>15</v>
      </c>
      <c r="V14" s="13" t="str">
        <f t="shared" ca="1" si="4"/>
        <v/>
      </c>
      <c r="W14" s="13" t="str">
        <f t="shared" ca="1" si="5"/>
        <v>Yes</v>
      </c>
    </row>
    <row r="15" spans="1:23" x14ac:dyDescent="0.3">
      <c r="A15" s="11" t="s">
        <v>69</v>
      </c>
      <c r="B15" s="12">
        <v>8.1</v>
      </c>
      <c r="C15" s="12">
        <v>0.08</v>
      </c>
      <c r="D15" s="12" t="s">
        <v>49</v>
      </c>
      <c r="E15" s="12" t="s">
        <v>49</v>
      </c>
      <c r="F15" s="11" t="s">
        <v>15</v>
      </c>
      <c r="G15" s="11" t="s">
        <v>21</v>
      </c>
      <c r="H15" s="12" t="s">
        <v>48</v>
      </c>
      <c r="I15" s="15">
        <f ca="1">TODAY()-50</f>
        <v>46237</v>
      </c>
      <c r="J15" s="15"/>
      <c r="K15" s="13">
        <f>IF($A15="","",IF(B15&gt;=Model!$B$4,4,IF(B15&gt;=Model!$B$5,3,IF(B15&gt;=Model!$B$6,2,1))))</f>
        <v>3</v>
      </c>
      <c r="L15" s="13">
        <f>IF($A15="","",IF(OR(UPPER(D15)="Y",UPPER(E15)="Y"),4,IF(C15&gt;=Model!$B$10,4,IF(C15&gt;=Model!$B$11,3,IF(C15&gt;=Model!$B$12,2,1)))))</f>
        <v>2</v>
      </c>
      <c r="M15" s="13">
        <f>IF($A15="","",IFERROR(VLOOKUP(F15,Model!$A$19:$B$22,2,FALSE()),""))</f>
        <v>3</v>
      </c>
      <c r="N15" s="13">
        <f>IF($A15="","",IFERROR(VLOOKUP(G15,Model!$A$25:$B$28,2,FALSE()),""))</f>
        <v>2</v>
      </c>
      <c r="O15" s="13">
        <f t="shared" si="0"/>
        <v>36</v>
      </c>
      <c r="P15" s="13" t="str">
        <f>IF($A15="","",IF(AND(G15="Internet-facing",OR(UPPER(D15)="Y",UPPER(E15)="Y",C15&gt;=Model!$B$16)),"P1",""))</f>
        <v/>
      </c>
      <c r="Q15" s="13" t="str">
        <f>IF($A15="","",IF(P15="P1","P1","P"&amp;MIN(4,IF(O15&gt;=Model!$B$31,1,IF(O15&gt;=Model!$B$32,2,IF(O15&gt;=Model!$B$33,3,4)))+IF(UPPER(H15)="Y",1,0))))</f>
        <v>P4</v>
      </c>
      <c r="R15" s="13">
        <f>IF($A15="","",IFERROR(VLOOKUP(VALUE(MID(Q15,2,1)),Model!$B$38:$C$41,2,FALSE()),""))</f>
        <v>180</v>
      </c>
      <c r="S15" s="17">
        <f t="shared" ca="1" si="1"/>
        <v>46417</v>
      </c>
      <c r="T15" s="13" t="str">
        <f t="shared" si="2"/>
        <v>Open</v>
      </c>
      <c r="U15" s="13" t="str">
        <f t="shared" ca="1" si="3"/>
        <v/>
      </c>
      <c r="V15" s="13">
        <f t="shared" ca="1" si="4"/>
        <v>50</v>
      </c>
      <c r="W15" s="13" t="str">
        <f t="shared" ca="1" si="5"/>
        <v>Open</v>
      </c>
    </row>
    <row r="16" spans="1:23" x14ac:dyDescent="0.3">
      <c r="A16" s="11" t="s">
        <v>70</v>
      </c>
      <c r="B16" s="12">
        <v>9.3000000000000007</v>
      </c>
      <c r="C16" s="12">
        <v>0.3</v>
      </c>
      <c r="D16" s="12" t="s">
        <v>49</v>
      </c>
      <c r="E16" s="12" t="s">
        <v>49</v>
      </c>
      <c r="F16" s="11" t="s">
        <v>16</v>
      </c>
      <c r="G16" s="11" t="s">
        <v>19</v>
      </c>
      <c r="H16" s="12" t="s">
        <v>49</v>
      </c>
      <c r="I16" s="15">
        <f ca="1">TODAY()-12</f>
        <v>46275</v>
      </c>
      <c r="J16" s="15"/>
      <c r="K16" s="13">
        <f>IF($A16="","",IF(B16&gt;=Model!$B$4,4,IF(B16&gt;=Model!$B$5,3,IF(B16&gt;=Model!$B$6,2,1))))</f>
        <v>4</v>
      </c>
      <c r="L16" s="13">
        <f>IF($A16="","",IF(OR(UPPER(D16)="Y",UPPER(E16)="Y"),4,IF(C16&gt;=Model!$B$10,4,IF(C16&gt;=Model!$B$11,3,IF(C16&gt;=Model!$B$12,2,1)))))</f>
        <v>3</v>
      </c>
      <c r="M16" s="13">
        <f>IF($A16="","",IFERROR(VLOOKUP(F16,Model!$A$19:$B$22,2,FALSE()),""))</f>
        <v>2</v>
      </c>
      <c r="N16" s="13">
        <f>IF($A16="","",IFERROR(VLOOKUP(G16,Model!$A$25:$B$28,2,FALSE()),""))</f>
        <v>4</v>
      </c>
      <c r="O16" s="13">
        <f t="shared" si="0"/>
        <v>96</v>
      </c>
      <c r="P16" s="13" t="str">
        <f>IF($A16="","",IF(AND(G16="Internet-facing",OR(UPPER(D16)="Y",UPPER(E16)="Y",C16&gt;=Model!$B$16)),"P1",""))</f>
        <v/>
      </c>
      <c r="Q16" s="13" t="str">
        <f>IF($A16="","",IF(P16="P1","P1","P"&amp;MIN(4,IF(O16&gt;=Model!$B$31,1,IF(O16&gt;=Model!$B$32,2,IF(O16&gt;=Model!$B$33,3,4)))+IF(UPPER(H16)="Y",1,0))))</f>
        <v>P2</v>
      </c>
      <c r="R16" s="13">
        <f>IF($A16="","",IFERROR(VLOOKUP(VALUE(MID(Q16,2,1)),Model!$B$38:$C$41,2,FALSE()),""))</f>
        <v>30</v>
      </c>
      <c r="S16" s="17">
        <f t="shared" ca="1" si="1"/>
        <v>46305</v>
      </c>
      <c r="T16" s="13" t="str">
        <f t="shared" si="2"/>
        <v>Open</v>
      </c>
      <c r="U16" s="13" t="str">
        <f t="shared" ca="1" si="3"/>
        <v/>
      </c>
      <c r="V16" s="13">
        <f t="shared" ca="1" si="4"/>
        <v>12</v>
      </c>
      <c r="W16" s="13" t="str">
        <f t="shared" ca="1" si="5"/>
        <v>Open</v>
      </c>
    </row>
    <row r="17" spans="1:23" x14ac:dyDescent="0.3">
      <c r="A17" s="11" t="s">
        <v>71</v>
      </c>
      <c r="B17" s="12">
        <v>4.3</v>
      </c>
      <c r="C17" s="12">
        <v>1E-3</v>
      </c>
      <c r="D17" s="12" t="s">
        <v>49</v>
      </c>
      <c r="E17" s="12" t="s">
        <v>49</v>
      </c>
      <c r="F17" s="11" t="s">
        <v>16</v>
      </c>
      <c r="G17" s="11" t="s">
        <v>20</v>
      </c>
      <c r="H17" s="12" t="s">
        <v>49</v>
      </c>
      <c r="I17" s="15">
        <f ca="1">TODAY()-130</f>
        <v>46157</v>
      </c>
      <c r="J17" s="15">
        <f ca="1">TODAY()-10</f>
        <v>46277</v>
      </c>
      <c r="K17" s="13">
        <f>IF($A17="","",IF(B17&gt;=Model!$B$4,4,IF(B17&gt;=Model!$B$5,3,IF(B17&gt;=Model!$B$6,2,1))))</f>
        <v>2</v>
      </c>
      <c r="L17" s="13">
        <f>IF($A17="","",IF(OR(UPPER(D17)="Y",UPPER(E17)="Y"),4,IF(C17&gt;=Model!$B$10,4,IF(C17&gt;=Model!$B$11,3,IF(C17&gt;=Model!$B$12,2,1)))))</f>
        <v>1</v>
      </c>
      <c r="M17" s="13">
        <f>IF($A17="","",IFERROR(VLOOKUP(F17,Model!$A$19:$B$22,2,FALSE()),""))</f>
        <v>2</v>
      </c>
      <c r="N17" s="13">
        <f>IF($A17="","",IFERROR(VLOOKUP(G17,Model!$A$25:$B$28,2,FALSE()),""))</f>
        <v>3</v>
      </c>
      <c r="O17" s="13">
        <f t="shared" si="0"/>
        <v>12</v>
      </c>
      <c r="P17" s="13" t="str">
        <f>IF($A17="","",IF(AND(G17="Internet-facing",OR(UPPER(D17)="Y",UPPER(E17)="Y",C17&gt;=Model!$B$16)),"P1",""))</f>
        <v/>
      </c>
      <c r="Q17" s="13" t="str">
        <f>IF($A17="","",IF(P17="P1","P1","P"&amp;MIN(4,IF(O17&gt;=Model!$B$31,1,IF(O17&gt;=Model!$B$32,2,IF(O17&gt;=Model!$B$33,3,4)))+IF(UPPER(H17)="Y",1,0))))</f>
        <v>P4</v>
      </c>
      <c r="R17" s="13">
        <f>IF($A17="","",IFERROR(VLOOKUP(VALUE(MID(Q17,2,1)),Model!$B$38:$C$41,2,FALSE()),""))</f>
        <v>180</v>
      </c>
      <c r="S17" s="17">
        <f t="shared" ca="1" si="1"/>
        <v>46337</v>
      </c>
      <c r="T17" s="13" t="str">
        <f t="shared" ca="1" si="2"/>
        <v>Closed</v>
      </c>
      <c r="U17" s="13">
        <f t="shared" ca="1" si="3"/>
        <v>120</v>
      </c>
      <c r="V17" s="13" t="str">
        <f t="shared" ca="1" si="4"/>
        <v/>
      </c>
      <c r="W17" s="13" t="str">
        <f t="shared" ca="1" si="5"/>
        <v>Yes</v>
      </c>
    </row>
    <row r="18" spans="1:23" x14ac:dyDescent="0.3">
      <c r="A18" s="11" t="s">
        <v>72</v>
      </c>
      <c r="B18" s="12">
        <v>8.8000000000000007</v>
      </c>
      <c r="C18" s="12">
        <v>0.7</v>
      </c>
      <c r="D18" s="12" t="s">
        <v>49</v>
      </c>
      <c r="E18" s="12" t="s">
        <v>48</v>
      </c>
      <c r="F18" s="11" t="s">
        <v>17</v>
      </c>
      <c r="G18" s="11" t="s">
        <v>22</v>
      </c>
      <c r="H18" s="12" t="s">
        <v>49</v>
      </c>
      <c r="I18" s="15">
        <f ca="1">TODAY()-9</f>
        <v>46278</v>
      </c>
      <c r="J18" s="15">
        <f ca="1">TODAY()-8</f>
        <v>46279</v>
      </c>
      <c r="K18" s="13">
        <f>IF($A18="","",IF(B18&gt;=Model!$B$4,4,IF(B18&gt;=Model!$B$5,3,IF(B18&gt;=Model!$B$6,2,1))))</f>
        <v>3</v>
      </c>
      <c r="L18" s="13">
        <f>IF($A18="","",IF(OR(UPPER(D18)="Y",UPPER(E18)="Y"),4,IF(C18&gt;=Model!$B$10,4,IF(C18&gt;=Model!$B$11,3,IF(C18&gt;=Model!$B$12,2,1)))))</f>
        <v>4</v>
      </c>
      <c r="M18" s="13">
        <f>IF($A18="","",IFERROR(VLOOKUP(F18,Model!$A$19:$B$22,2,FALSE()),""))</f>
        <v>1</v>
      </c>
      <c r="N18" s="13">
        <f>IF($A18="","",IFERROR(VLOOKUP(G18,Model!$A$25:$B$28,2,FALSE()),""))</f>
        <v>1</v>
      </c>
      <c r="O18" s="13">
        <f t="shared" si="0"/>
        <v>12</v>
      </c>
      <c r="P18" s="13" t="str">
        <f>IF($A18="","",IF(AND(G18="Internet-facing",OR(UPPER(D18)="Y",UPPER(E18)="Y",C18&gt;=Model!$B$16)),"P1",""))</f>
        <v/>
      </c>
      <c r="Q18" s="13" t="str">
        <f>IF($A18="","",IF(P18="P1","P1","P"&amp;MIN(4,IF(O18&gt;=Model!$B$31,1,IF(O18&gt;=Model!$B$32,2,IF(O18&gt;=Model!$B$33,3,4)))+IF(UPPER(H18)="Y",1,0))))</f>
        <v>P4</v>
      </c>
      <c r="R18" s="13">
        <f>IF($A18="","",IFERROR(VLOOKUP(VALUE(MID(Q18,2,1)),Model!$B$38:$C$41,2,FALSE()),""))</f>
        <v>180</v>
      </c>
      <c r="S18" s="17">
        <f t="shared" ca="1" si="1"/>
        <v>46458</v>
      </c>
      <c r="T18" s="13" t="str">
        <f t="shared" ca="1" si="2"/>
        <v>Closed</v>
      </c>
      <c r="U18" s="13">
        <f t="shared" ca="1" si="3"/>
        <v>1</v>
      </c>
      <c r="V18" s="13" t="str">
        <f t="shared" ca="1" si="4"/>
        <v/>
      </c>
      <c r="W18" s="13" t="str">
        <f t="shared" ca="1" si="5"/>
        <v>Yes</v>
      </c>
    </row>
    <row r="19" spans="1:23" x14ac:dyDescent="0.3">
      <c r="A19" s="11" t="s">
        <v>73</v>
      </c>
      <c r="B19" s="12">
        <v>7.5</v>
      </c>
      <c r="C19" s="12">
        <v>0.15</v>
      </c>
      <c r="D19" s="12" t="s">
        <v>49</v>
      </c>
      <c r="E19" s="12" t="s">
        <v>49</v>
      </c>
      <c r="F19" s="11" t="s">
        <v>14</v>
      </c>
      <c r="G19" s="11" t="s">
        <v>20</v>
      </c>
      <c r="H19" s="12" t="s">
        <v>49</v>
      </c>
      <c r="I19" s="15">
        <f ca="1">TODAY()-33</f>
        <v>46254</v>
      </c>
      <c r="J19" s="15">
        <f ca="1">TODAY()-5</f>
        <v>46282</v>
      </c>
      <c r="K19" s="13">
        <f>IF($A19="","",IF(B19&gt;=Model!$B$4,4,IF(B19&gt;=Model!$B$5,3,IF(B19&gt;=Model!$B$6,2,1))))</f>
        <v>3</v>
      </c>
      <c r="L19" s="13">
        <f>IF($A19="","",IF(OR(UPPER(D19)="Y",UPPER(E19)="Y"),4,IF(C19&gt;=Model!$B$10,4,IF(C19&gt;=Model!$B$11,3,IF(C19&gt;=Model!$B$12,2,1)))))</f>
        <v>3</v>
      </c>
      <c r="M19" s="13">
        <f>IF($A19="","",IFERROR(VLOOKUP(F19,Model!$A$19:$B$22,2,FALSE()),""))</f>
        <v>4</v>
      </c>
      <c r="N19" s="13">
        <f>IF($A19="","",IFERROR(VLOOKUP(G19,Model!$A$25:$B$28,2,FALSE()),""))</f>
        <v>3</v>
      </c>
      <c r="O19" s="13">
        <f t="shared" si="0"/>
        <v>108</v>
      </c>
      <c r="P19" s="13" t="str">
        <f>IF($A19="","",IF(AND(G19="Internet-facing",OR(UPPER(D19)="Y",UPPER(E19)="Y",C19&gt;=Model!$B$16)),"P1",""))</f>
        <v/>
      </c>
      <c r="Q19" s="13" t="str">
        <f>IF($A19="","",IF(P19="P1","P1","P"&amp;MIN(4,IF(O19&gt;=Model!$B$31,1,IF(O19&gt;=Model!$B$32,2,IF(O19&gt;=Model!$B$33,3,4)))+IF(UPPER(H19)="Y",1,0))))</f>
        <v>P2</v>
      </c>
      <c r="R19" s="13">
        <f>IF($A19="","",IFERROR(VLOOKUP(VALUE(MID(Q19,2,1)),Model!$B$38:$C$41,2,FALSE()),""))</f>
        <v>30</v>
      </c>
      <c r="S19" s="17">
        <f t="shared" ca="1" si="1"/>
        <v>46284</v>
      </c>
      <c r="T19" s="13" t="str">
        <f t="shared" ca="1" si="2"/>
        <v>Closed</v>
      </c>
      <c r="U19" s="13">
        <f t="shared" ca="1" si="3"/>
        <v>28</v>
      </c>
      <c r="V19" s="13" t="str">
        <f t="shared" ca="1" si="4"/>
        <v/>
      </c>
      <c r="W19" s="13" t="str">
        <f t="shared" ca="1" si="5"/>
        <v>Yes</v>
      </c>
    </row>
    <row r="20" spans="1:23" x14ac:dyDescent="0.3">
      <c r="A20" s="11" t="s">
        <v>74</v>
      </c>
      <c r="B20" s="12">
        <v>6.1</v>
      </c>
      <c r="C20" s="12">
        <v>0.02</v>
      </c>
      <c r="D20" s="12" t="s">
        <v>49</v>
      </c>
      <c r="E20" s="12" t="s">
        <v>49</v>
      </c>
      <c r="F20" s="11" t="s">
        <v>15</v>
      </c>
      <c r="G20" s="11" t="s">
        <v>19</v>
      </c>
      <c r="H20" s="12" t="s">
        <v>49</v>
      </c>
      <c r="I20" s="15">
        <f ca="1">TODAY()-40</f>
        <v>46247</v>
      </c>
      <c r="J20" s="15"/>
      <c r="K20" s="13">
        <f>IF($A20="","",IF(B20&gt;=Model!$B$4,4,IF(B20&gt;=Model!$B$5,3,IF(B20&gt;=Model!$B$6,2,1))))</f>
        <v>2</v>
      </c>
      <c r="L20" s="13">
        <f>IF($A20="","",IF(OR(UPPER(D20)="Y",UPPER(E20)="Y"),4,IF(C20&gt;=Model!$B$10,4,IF(C20&gt;=Model!$B$11,3,IF(C20&gt;=Model!$B$12,2,1)))))</f>
        <v>2</v>
      </c>
      <c r="M20" s="13">
        <f>IF($A20="","",IFERROR(VLOOKUP(F20,Model!$A$19:$B$22,2,FALSE()),""))</f>
        <v>3</v>
      </c>
      <c r="N20" s="13">
        <f>IF($A20="","",IFERROR(VLOOKUP(G20,Model!$A$25:$B$28,2,FALSE()),""))</f>
        <v>4</v>
      </c>
      <c r="O20" s="13">
        <f t="shared" si="0"/>
        <v>48</v>
      </c>
      <c r="P20" s="13" t="str">
        <f>IF($A20="","",IF(AND(G20="Internet-facing",OR(UPPER(D20)="Y",UPPER(E20)="Y",C20&gt;=Model!$B$16)),"P1",""))</f>
        <v/>
      </c>
      <c r="Q20" s="13" t="str">
        <f>IF($A20="","",IF(P20="P1","P1","P"&amp;MIN(4,IF(O20&gt;=Model!$B$31,1,IF(O20&gt;=Model!$B$32,2,IF(O20&gt;=Model!$B$33,3,4)))+IF(UPPER(H20)="Y",1,0))))</f>
        <v>P2</v>
      </c>
      <c r="R20" s="13">
        <f>IF($A20="","",IFERROR(VLOOKUP(VALUE(MID(Q20,2,1)),Model!$B$38:$C$41,2,FALSE()),""))</f>
        <v>30</v>
      </c>
      <c r="S20" s="17">
        <f t="shared" ca="1" si="1"/>
        <v>46277</v>
      </c>
      <c r="T20" s="13" t="str">
        <f t="shared" si="2"/>
        <v>Open</v>
      </c>
      <c r="U20" s="13" t="str">
        <f t="shared" ca="1" si="3"/>
        <v/>
      </c>
      <c r="V20" s="13">
        <f t="shared" ca="1" si="4"/>
        <v>40</v>
      </c>
      <c r="W20" s="13" t="str">
        <f t="shared" ca="1" si="5"/>
        <v>Overdue</v>
      </c>
    </row>
    <row r="21" spans="1:23" x14ac:dyDescent="0.3">
      <c r="A21" s="11" t="s">
        <v>75</v>
      </c>
      <c r="B21" s="12">
        <v>9.9</v>
      </c>
      <c r="C21" s="12">
        <v>0.45</v>
      </c>
      <c r="D21" s="12" t="s">
        <v>49</v>
      </c>
      <c r="E21" s="12" t="s">
        <v>49</v>
      </c>
      <c r="F21" s="11" t="s">
        <v>14</v>
      </c>
      <c r="G21" s="11" t="s">
        <v>21</v>
      </c>
      <c r="H21" s="12" t="s">
        <v>49</v>
      </c>
      <c r="I21" s="15">
        <f ca="1">TODAY()-25</f>
        <v>46262</v>
      </c>
      <c r="J21" s="15">
        <f ca="1">TODAY()-3</f>
        <v>46284</v>
      </c>
      <c r="K21" s="13">
        <f>IF($A21="","",IF(B21&gt;=Model!$B$4,4,IF(B21&gt;=Model!$B$5,3,IF(B21&gt;=Model!$B$6,2,1))))</f>
        <v>4</v>
      </c>
      <c r="L21" s="13">
        <f>IF($A21="","",IF(OR(UPPER(D21)="Y",UPPER(E21)="Y"),4,IF(C21&gt;=Model!$B$10,4,IF(C21&gt;=Model!$B$11,3,IF(C21&gt;=Model!$B$12,2,1)))))</f>
        <v>3</v>
      </c>
      <c r="M21" s="13">
        <f>IF($A21="","",IFERROR(VLOOKUP(F21,Model!$A$19:$B$22,2,FALSE()),""))</f>
        <v>4</v>
      </c>
      <c r="N21" s="13">
        <f>IF($A21="","",IFERROR(VLOOKUP(G21,Model!$A$25:$B$28,2,FALSE()),""))</f>
        <v>2</v>
      </c>
      <c r="O21" s="13">
        <f t="shared" si="0"/>
        <v>96</v>
      </c>
      <c r="P21" s="13" t="str">
        <f>IF($A21="","",IF(AND(G21="Internet-facing",OR(UPPER(D21)="Y",UPPER(E21)="Y",C21&gt;=Model!$B$16)),"P1",""))</f>
        <v/>
      </c>
      <c r="Q21" s="13" t="str">
        <f>IF($A21="","",IF(P21="P1","P1","P"&amp;MIN(4,IF(O21&gt;=Model!$B$31,1,IF(O21&gt;=Model!$B$32,2,IF(O21&gt;=Model!$B$33,3,4)))+IF(UPPER(H21)="Y",1,0))))</f>
        <v>P2</v>
      </c>
      <c r="R21" s="13">
        <f>IF($A21="","",IFERROR(VLOOKUP(VALUE(MID(Q21,2,1)),Model!$B$38:$C$41,2,FALSE()),""))</f>
        <v>30</v>
      </c>
      <c r="S21" s="17">
        <f t="shared" ca="1" si="1"/>
        <v>46292</v>
      </c>
      <c r="T21" s="13" t="str">
        <f t="shared" ca="1" si="2"/>
        <v>Closed</v>
      </c>
      <c r="U21" s="13">
        <f t="shared" ca="1" si="3"/>
        <v>22</v>
      </c>
      <c r="V21" s="13" t="str">
        <f t="shared" ca="1" si="4"/>
        <v/>
      </c>
      <c r="W21" s="13" t="str">
        <f t="shared" ca="1" si="5"/>
        <v>Yes</v>
      </c>
    </row>
    <row r="22" spans="1:23" x14ac:dyDescent="0.3">
      <c r="A22" s="11" t="s">
        <v>76</v>
      </c>
      <c r="B22" s="12">
        <v>5.9</v>
      </c>
      <c r="C22" s="12">
        <v>0.06</v>
      </c>
      <c r="D22" s="12" t="s">
        <v>49</v>
      </c>
      <c r="E22" s="12" t="s">
        <v>49</v>
      </c>
      <c r="F22" s="11" t="s">
        <v>16</v>
      </c>
      <c r="G22" s="11" t="s">
        <v>21</v>
      </c>
      <c r="H22" s="12" t="s">
        <v>49</v>
      </c>
      <c r="I22" s="15">
        <f ca="1">TODAY()-95</f>
        <v>46192</v>
      </c>
      <c r="J22" s="15">
        <f ca="1">TODAY()-40</f>
        <v>46247</v>
      </c>
      <c r="K22" s="13">
        <f>IF($A22="","",IF(B22&gt;=Model!$B$4,4,IF(B22&gt;=Model!$B$5,3,IF(B22&gt;=Model!$B$6,2,1))))</f>
        <v>2</v>
      </c>
      <c r="L22" s="13">
        <f>IF($A22="","",IF(OR(UPPER(D22)="Y",UPPER(E22)="Y"),4,IF(C22&gt;=Model!$B$10,4,IF(C22&gt;=Model!$B$11,3,IF(C22&gt;=Model!$B$12,2,1)))))</f>
        <v>2</v>
      </c>
      <c r="M22" s="13">
        <f>IF($A22="","",IFERROR(VLOOKUP(F22,Model!$A$19:$B$22,2,FALSE()),""))</f>
        <v>2</v>
      </c>
      <c r="N22" s="13">
        <f>IF($A22="","",IFERROR(VLOOKUP(G22,Model!$A$25:$B$28,2,FALSE()),""))</f>
        <v>2</v>
      </c>
      <c r="O22" s="13">
        <f t="shared" si="0"/>
        <v>16</v>
      </c>
      <c r="P22" s="13" t="str">
        <f>IF($A22="","",IF(AND(G22="Internet-facing",OR(UPPER(D22)="Y",UPPER(E22)="Y",C22&gt;=Model!$B$16)),"P1",""))</f>
        <v/>
      </c>
      <c r="Q22" s="13" t="str">
        <f>IF($A22="","",IF(P22="P1","P1","P"&amp;MIN(4,IF(O22&gt;=Model!$B$31,1,IF(O22&gt;=Model!$B$32,2,IF(O22&gt;=Model!$B$33,3,4)))+IF(UPPER(H22)="Y",1,0))))</f>
        <v>P3</v>
      </c>
      <c r="R22" s="13">
        <f>IF($A22="","",IFERROR(VLOOKUP(VALUE(MID(Q22,2,1)),Model!$B$38:$C$41,2,FALSE()),""))</f>
        <v>90</v>
      </c>
      <c r="S22" s="17">
        <f t="shared" ca="1" si="1"/>
        <v>46282</v>
      </c>
      <c r="T22" s="13" t="str">
        <f t="shared" ca="1" si="2"/>
        <v>Closed</v>
      </c>
      <c r="U22" s="13">
        <f t="shared" ca="1" si="3"/>
        <v>55</v>
      </c>
      <c r="V22" s="13" t="str">
        <f t="shared" ca="1" si="4"/>
        <v/>
      </c>
      <c r="W22" s="13" t="str">
        <f t="shared" ca="1" si="5"/>
        <v>Yes</v>
      </c>
    </row>
    <row r="23" spans="1:23" x14ac:dyDescent="0.3">
      <c r="A23" s="11" t="s">
        <v>77</v>
      </c>
      <c r="B23" s="12">
        <v>7.1</v>
      </c>
      <c r="C23" s="12">
        <v>1.0999999999999999E-2</v>
      </c>
      <c r="D23" s="12" t="s">
        <v>49</v>
      </c>
      <c r="E23" s="12" t="s">
        <v>49</v>
      </c>
      <c r="F23" s="11" t="s">
        <v>17</v>
      </c>
      <c r="G23" s="11" t="s">
        <v>20</v>
      </c>
      <c r="H23" s="12" t="s">
        <v>49</v>
      </c>
      <c r="I23" s="15">
        <f ca="1">TODAY()-60</f>
        <v>46227</v>
      </c>
      <c r="J23" s="15"/>
      <c r="K23" s="13">
        <f>IF($A23="","",IF(B23&gt;=Model!$B$4,4,IF(B23&gt;=Model!$B$5,3,IF(B23&gt;=Model!$B$6,2,1))))</f>
        <v>3</v>
      </c>
      <c r="L23" s="13">
        <f>IF($A23="","",IF(OR(UPPER(D23)="Y",UPPER(E23)="Y"),4,IF(C23&gt;=Model!$B$10,4,IF(C23&gt;=Model!$B$11,3,IF(C23&gt;=Model!$B$12,2,1)))))</f>
        <v>2</v>
      </c>
      <c r="M23" s="13">
        <f>IF($A23="","",IFERROR(VLOOKUP(F23,Model!$A$19:$B$22,2,FALSE()),""))</f>
        <v>1</v>
      </c>
      <c r="N23" s="13">
        <f>IF($A23="","",IFERROR(VLOOKUP(G23,Model!$A$25:$B$28,2,FALSE()),""))</f>
        <v>3</v>
      </c>
      <c r="O23" s="13">
        <f t="shared" si="0"/>
        <v>18</v>
      </c>
      <c r="P23" s="13" t="str">
        <f>IF($A23="","",IF(AND(G23="Internet-facing",OR(UPPER(D23)="Y",UPPER(E23)="Y",C23&gt;=Model!$B$16)),"P1",""))</f>
        <v/>
      </c>
      <c r="Q23" s="13" t="str">
        <f>IF($A23="","",IF(P23="P1","P1","P"&amp;MIN(4,IF(O23&gt;=Model!$B$31,1,IF(O23&gt;=Model!$B$32,2,IF(O23&gt;=Model!$B$33,3,4)))+IF(UPPER(H23)="Y",1,0))))</f>
        <v>P3</v>
      </c>
      <c r="R23" s="13">
        <f>IF($A23="","",IFERROR(VLOOKUP(VALUE(MID(Q23,2,1)),Model!$B$38:$C$41,2,FALSE()),""))</f>
        <v>90</v>
      </c>
      <c r="S23" s="17">
        <f t="shared" ca="1" si="1"/>
        <v>46317</v>
      </c>
      <c r="T23" s="13" t="str">
        <f t="shared" si="2"/>
        <v>Open</v>
      </c>
      <c r="U23" s="13" t="str">
        <f t="shared" ca="1" si="3"/>
        <v/>
      </c>
      <c r="V23" s="13">
        <f t="shared" ca="1" si="4"/>
        <v>60</v>
      </c>
      <c r="W23" s="13" t="str">
        <f t="shared" ca="1" si="5"/>
        <v>Open</v>
      </c>
    </row>
    <row r="24" spans="1:23" x14ac:dyDescent="0.3">
      <c r="A24" s="11" t="s">
        <v>78</v>
      </c>
      <c r="B24" s="12">
        <v>8.1999999999999993</v>
      </c>
      <c r="C24" s="12">
        <v>0.85</v>
      </c>
      <c r="D24" s="12" t="s">
        <v>48</v>
      </c>
      <c r="E24" s="12" t="s">
        <v>48</v>
      </c>
      <c r="F24" s="11" t="s">
        <v>14</v>
      </c>
      <c r="G24" s="11" t="s">
        <v>19</v>
      </c>
      <c r="H24" s="12" t="s">
        <v>49</v>
      </c>
      <c r="I24" s="15">
        <f ca="1">TODAY()-3</f>
        <v>46284</v>
      </c>
      <c r="J24" s="15"/>
      <c r="K24" s="13">
        <f>IF($A24="","",IF(B24&gt;=Model!$B$4,4,IF(B24&gt;=Model!$B$5,3,IF(B24&gt;=Model!$B$6,2,1))))</f>
        <v>3</v>
      </c>
      <c r="L24" s="13">
        <f>IF($A24="","",IF(OR(UPPER(D24)="Y",UPPER(E24)="Y"),4,IF(C24&gt;=Model!$B$10,4,IF(C24&gt;=Model!$B$11,3,IF(C24&gt;=Model!$B$12,2,1)))))</f>
        <v>4</v>
      </c>
      <c r="M24" s="13">
        <f>IF($A24="","",IFERROR(VLOOKUP(F24,Model!$A$19:$B$22,2,FALSE()),""))</f>
        <v>4</v>
      </c>
      <c r="N24" s="13">
        <f>IF($A24="","",IFERROR(VLOOKUP(G24,Model!$A$25:$B$28,2,FALSE()),""))</f>
        <v>4</v>
      </c>
      <c r="O24" s="13">
        <f t="shared" si="0"/>
        <v>192</v>
      </c>
      <c r="P24" s="13" t="str">
        <f>IF($A24="","",IF(AND(G24="Internet-facing",OR(UPPER(D24)="Y",UPPER(E24)="Y",C24&gt;=Model!$B$16)),"P1",""))</f>
        <v>P1</v>
      </c>
      <c r="Q24" s="13" t="str">
        <f>IF($A24="","",IF(P24="P1","P1","P"&amp;MIN(4,IF(O24&gt;=Model!$B$31,1,IF(O24&gt;=Model!$B$32,2,IF(O24&gt;=Model!$B$33,3,4)))+IF(UPPER(H24)="Y",1,0))))</f>
        <v>P1</v>
      </c>
      <c r="R24" s="13">
        <f>IF($A24="","",IFERROR(VLOOKUP(VALUE(MID(Q24,2,1)),Model!$B$38:$C$41,2,FALSE()),""))</f>
        <v>3</v>
      </c>
      <c r="S24" s="17">
        <f t="shared" ca="1" si="1"/>
        <v>46287</v>
      </c>
      <c r="T24" s="13" t="str">
        <f t="shared" si="2"/>
        <v>Open</v>
      </c>
      <c r="U24" s="13" t="str">
        <f t="shared" ca="1" si="3"/>
        <v/>
      </c>
      <c r="V24" s="13">
        <f t="shared" ca="1" si="4"/>
        <v>3</v>
      </c>
      <c r="W24" s="13" t="str">
        <f t="shared" ca="1" si="5"/>
        <v>Open</v>
      </c>
    </row>
    <row r="25" spans="1:23" x14ac:dyDescent="0.3">
      <c r="A25" s="11" t="s">
        <v>79</v>
      </c>
      <c r="B25" s="12">
        <v>4.8</v>
      </c>
      <c r="C25" s="12">
        <v>0.02</v>
      </c>
      <c r="D25" s="12" t="s">
        <v>49</v>
      </c>
      <c r="E25" s="12" t="s">
        <v>49</v>
      </c>
      <c r="F25" s="11" t="s">
        <v>17</v>
      </c>
      <c r="G25" s="11" t="s">
        <v>22</v>
      </c>
      <c r="H25" s="12" t="s">
        <v>49</v>
      </c>
      <c r="I25" s="15">
        <f ca="1">TODAY()-200</f>
        <v>46087</v>
      </c>
      <c r="J25" s="15"/>
      <c r="K25" s="13">
        <f>IF($A25="","",IF(B25&gt;=Model!$B$4,4,IF(B25&gt;=Model!$B$5,3,IF(B25&gt;=Model!$B$6,2,1))))</f>
        <v>2</v>
      </c>
      <c r="L25" s="13">
        <f>IF($A25="","",IF(OR(UPPER(D25)="Y",UPPER(E25)="Y"),4,IF(C25&gt;=Model!$B$10,4,IF(C25&gt;=Model!$B$11,3,IF(C25&gt;=Model!$B$12,2,1)))))</f>
        <v>2</v>
      </c>
      <c r="M25" s="13">
        <f>IF($A25="","",IFERROR(VLOOKUP(F25,Model!$A$19:$B$22,2,FALSE()),""))</f>
        <v>1</v>
      </c>
      <c r="N25" s="13">
        <f>IF($A25="","",IFERROR(VLOOKUP(G25,Model!$A$25:$B$28,2,FALSE()),""))</f>
        <v>1</v>
      </c>
      <c r="O25" s="13">
        <f t="shared" si="0"/>
        <v>4</v>
      </c>
      <c r="P25" s="13" t="str">
        <f>IF($A25="","",IF(AND(G25="Internet-facing",OR(UPPER(D25)="Y",UPPER(E25)="Y",C25&gt;=Model!$B$16)),"P1",""))</f>
        <v/>
      </c>
      <c r="Q25" s="13" t="str">
        <f>IF($A25="","",IF(P25="P1","P1","P"&amp;MIN(4,IF(O25&gt;=Model!$B$31,1,IF(O25&gt;=Model!$B$32,2,IF(O25&gt;=Model!$B$33,3,4)))+IF(UPPER(H25)="Y",1,0))))</f>
        <v>P4</v>
      </c>
      <c r="R25" s="13">
        <f>IF($A25="","",IFERROR(VLOOKUP(VALUE(MID(Q25,2,1)),Model!$B$38:$C$41,2,FALSE()),""))</f>
        <v>180</v>
      </c>
      <c r="S25" s="17">
        <f t="shared" ca="1" si="1"/>
        <v>46267</v>
      </c>
      <c r="T25" s="13" t="str">
        <f t="shared" si="2"/>
        <v>Open</v>
      </c>
      <c r="U25" s="13" t="str">
        <f t="shared" ca="1" si="3"/>
        <v/>
      </c>
      <c r="V25" s="13">
        <f t="shared" ca="1" si="4"/>
        <v>200</v>
      </c>
      <c r="W25" s="13" t="str">
        <f t="shared" ca="1" si="5"/>
        <v>Overdue</v>
      </c>
    </row>
    <row r="26" spans="1:23" x14ac:dyDescent="0.3">
      <c r="A26" s="11" t="s">
        <v>80</v>
      </c>
      <c r="B26" s="12">
        <v>9</v>
      </c>
      <c r="C26" s="12">
        <v>0.09</v>
      </c>
      <c r="D26" s="12" t="s">
        <v>49</v>
      </c>
      <c r="E26" s="12" t="s">
        <v>49</v>
      </c>
      <c r="F26" s="11" t="s">
        <v>15</v>
      </c>
      <c r="G26" s="11" t="s">
        <v>20</v>
      </c>
      <c r="H26" s="12" t="s">
        <v>49</v>
      </c>
      <c r="I26" s="15">
        <f ca="1">TODAY()-55</f>
        <v>46232</v>
      </c>
      <c r="J26" s="15">
        <f ca="1">TODAY()-20</f>
        <v>46267</v>
      </c>
      <c r="K26" s="13">
        <f>IF($A26="","",IF(B26&gt;=Model!$B$4,4,IF(B26&gt;=Model!$B$5,3,IF(B26&gt;=Model!$B$6,2,1))))</f>
        <v>4</v>
      </c>
      <c r="L26" s="13">
        <f>IF($A26="","",IF(OR(UPPER(D26)="Y",UPPER(E26)="Y"),4,IF(C26&gt;=Model!$B$10,4,IF(C26&gt;=Model!$B$11,3,IF(C26&gt;=Model!$B$12,2,1)))))</f>
        <v>2</v>
      </c>
      <c r="M26" s="13">
        <f>IF($A26="","",IFERROR(VLOOKUP(F26,Model!$A$19:$B$22,2,FALSE()),""))</f>
        <v>3</v>
      </c>
      <c r="N26" s="13">
        <f>IF($A26="","",IFERROR(VLOOKUP(G26,Model!$A$25:$B$28,2,FALSE()),""))</f>
        <v>3</v>
      </c>
      <c r="O26" s="13">
        <f t="shared" si="0"/>
        <v>72</v>
      </c>
      <c r="P26" s="13" t="str">
        <f>IF($A26="","",IF(AND(G26="Internet-facing",OR(UPPER(D26)="Y",UPPER(E26)="Y",C26&gt;=Model!$B$16)),"P1",""))</f>
        <v/>
      </c>
      <c r="Q26" s="13" t="str">
        <f>IF($A26="","",IF(P26="P1","P1","P"&amp;MIN(4,IF(O26&gt;=Model!$B$31,1,IF(O26&gt;=Model!$B$32,2,IF(O26&gt;=Model!$B$33,3,4)))+IF(UPPER(H26)="Y",1,0))))</f>
        <v>P2</v>
      </c>
      <c r="R26" s="13">
        <f>IF($A26="","",IFERROR(VLOOKUP(VALUE(MID(Q26,2,1)),Model!$B$38:$C$41,2,FALSE()),""))</f>
        <v>30</v>
      </c>
      <c r="S26" s="17">
        <f t="shared" ca="1" si="1"/>
        <v>46262</v>
      </c>
      <c r="T26" s="13" t="str">
        <f t="shared" ca="1" si="2"/>
        <v>Closed</v>
      </c>
      <c r="U26" s="13">
        <f t="shared" ca="1" si="3"/>
        <v>35</v>
      </c>
      <c r="V26" s="13" t="str">
        <f t="shared" ca="1" si="4"/>
        <v/>
      </c>
      <c r="W26" s="13" t="str">
        <f t="shared" ca="1" si="5"/>
        <v>No</v>
      </c>
    </row>
    <row r="27" spans="1:23" x14ac:dyDescent="0.3">
      <c r="A27" s="11" t="s">
        <v>81</v>
      </c>
      <c r="B27" s="12">
        <v>7.4</v>
      </c>
      <c r="C27" s="12">
        <v>0.5</v>
      </c>
      <c r="D27" s="12" t="s">
        <v>49</v>
      </c>
      <c r="E27" s="12" t="s">
        <v>49</v>
      </c>
      <c r="F27" s="11" t="s">
        <v>16</v>
      </c>
      <c r="G27" s="11" t="s">
        <v>19</v>
      </c>
      <c r="H27" s="12" t="s">
        <v>49</v>
      </c>
      <c r="I27" s="15">
        <f ca="1">TODAY()-18</f>
        <v>46269</v>
      </c>
      <c r="J27" s="15">
        <f ca="1">TODAY()-2</f>
        <v>46285</v>
      </c>
      <c r="K27" s="13">
        <f>IF($A27="","",IF(B27&gt;=Model!$B$4,4,IF(B27&gt;=Model!$B$5,3,IF(B27&gt;=Model!$B$6,2,1))))</f>
        <v>3</v>
      </c>
      <c r="L27" s="13">
        <f>IF($A27="","",IF(OR(UPPER(D27)="Y",UPPER(E27)="Y"),4,IF(C27&gt;=Model!$B$10,4,IF(C27&gt;=Model!$B$11,3,IF(C27&gt;=Model!$B$12,2,1)))))</f>
        <v>4</v>
      </c>
      <c r="M27" s="13">
        <f>IF($A27="","",IFERROR(VLOOKUP(F27,Model!$A$19:$B$22,2,FALSE()),""))</f>
        <v>2</v>
      </c>
      <c r="N27" s="13">
        <f>IF($A27="","",IFERROR(VLOOKUP(G27,Model!$A$25:$B$28,2,FALSE()),""))</f>
        <v>4</v>
      </c>
      <c r="O27" s="13">
        <f t="shared" si="0"/>
        <v>96</v>
      </c>
      <c r="P27" s="13" t="str">
        <f>IF($A27="","",IF(AND(G27="Internet-facing",OR(UPPER(D27)="Y",UPPER(E27)="Y",C27&gt;=Model!$B$16)),"P1",""))</f>
        <v/>
      </c>
      <c r="Q27" s="13" t="str">
        <f>IF($A27="","",IF(P27="P1","P1","P"&amp;MIN(4,IF(O27&gt;=Model!$B$31,1,IF(O27&gt;=Model!$B$32,2,IF(O27&gt;=Model!$B$33,3,4)))+IF(UPPER(H27)="Y",1,0))))</f>
        <v>P2</v>
      </c>
      <c r="R27" s="13">
        <f>IF($A27="","",IFERROR(VLOOKUP(VALUE(MID(Q27,2,1)),Model!$B$38:$C$41,2,FALSE()),""))</f>
        <v>30</v>
      </c>
      <c r="S27" s="17">
        <f t="shared" ca="1" si="1"/>
        <v>46299</v>
      </c>
      <c r="T27" s="13" t="str">
        <f t="shared" ca="1" si="2"/>
        <v>Closed</v>
      </c>
      <c r="U27" s="13">
        <f t="shared" ca="1" si="3"/>
        <v>16</v>
      </c>
      <c r="V27" s="13" t="str">
        <f t="shared" ca="1" si="4"/>
        <v/>
      </c>
      <c r="W27" s="13" t="str">
        <f t="shared" ca="1" si="5"/>
        <v>Yes</v>
      </c>
    </row>
    <row r="28" spans="1:23" x14ac:dyDescent="0.3">
      <c r="A28" s="11" t="s">
        <v>82</v>
      </c>
      <c r="B28" s="12">
        <v>6.8</v>
      </c>
      <c r="C28" s="12">
        <v>0.25</v>
      </c>
      <c r="D28" s="12" t="s">
        <v>49</v>
      </c>
      <c r="E28" s="12" t="s">
        <v>49</v>
      </c>
      <c r="F28" s="11" t="s">
        <v>15</v>
      </c>
      <c r="G28" s="11" t="s">
        <v>21</v>
      </c>
      <c r="H28" s="12" t="s">
        <v>49</v>
      </c>
      <c r="I28" s="15">
        <f ca="1">TODAY()-110</f>
        <v>46177</v>
      </c>
      <c r="J28" s="15">
        <f ca="1">TODAY()-15</f>
        <v>46272</v>
      </c>
      <c r="K28" s="13">
        <f>IF($A28="","",IF(B28&gt;=Model!$B$4,4,IF(B28&gt;=Model!$B$5,3,IF(B28&gt;=Model!$B$6,2,1))))</f>
        <v>2</v>
      </c>
      <c r="L28" s="13">
        <f>IF($A28="","",IF(OR(UPPER(D28)="Y",UPPER(E28)="Y"),4,IF(C28&gt;=Model!$B$10,4,IF(C28&gt;=Model!$B$11,3,IF(C28&gt;=Model!$B$12,2,1)))))</f>
        <v>3</v>
      </c>
      <c r="M28" s="13">
        <f>IF($A28="","",IFERROR(VLOOKUP(F28,Model!$A$19:$B$22,2,FALSE()),""))</f>
        <v>3</v>
      </c>
      <c r="N28" s="13">
        <f>IF($A28="","",IFERROR(VLOOKUP(G28,Model!$A$25:$B$28,2,FALSE()),""))</f>
        <v>2</v>
      </c>
      <c r="O28" s="13">
        <f t="shared" si="0"/>
        <v>36</v>
      </c>
      <c r="P28" s="13" t="str">
        <f>IF($A28="","",IF(AND(G28="Internet-facing",OR(UPPER(D28)="Y",UPPER(E28)="Y",C28&gt;=Model!$B$16)),"P1",""))</f>
        <v/>
      </c>
      <c r="Q28" s="13" t="str">
        <f>IF($A28="","",IF(P28="P1","P1","P"&amp;MIN(4,IF(O28&gt;=Model!$B$31,1,IF(O28&gt;=Model!$B$32,2,IF(O28&gt;=Model!$B$33,3,4)))+IF(UPPER(H28)="Y",1,0))))</f>
        <v>P3</v>
      </c>
      <c r="R28" s="13">
        <f>IF($A28="","",IFERROR(VLOOKUP(VALUE(MID(Q28,2,1)),Model!$B$38:$C$41,2,FALSE()),""))</f>
        <v>90</v>
      </c>
      <c r="S28" s="17">
        <f t="shared" ca="1" si="1"/>
        <v>46267</v>
      </c>
      <c r="T28" s="13" t="str">
        <f t="shared" ca="1" si="2"/>
        <v>Closed</v>
      </c>
      <c r="U28" s="13">
        <f t="shared" ca="1" si="3"/>
        <v>95</v>
      </c>
      <c r="V28" s="13" t="str">
        <f t="shared" ca="1" si="4"/>
        <v/>
      </c>
      <c r="W28" s="13" t="str">
        <f t="shared" ca="1" si="5"/>
        <v>No</v>
      </c>
    </row>
    <row r="29" spans="1:23" x14ac:dyDescent="0.3">
      <c r="A29" s="11" t="s">
        <v>83</v>
      </c>
      <c r="B29" s="12">
        <v>9.4</v>
      </c>
      <c r="C29" s="12">
        <v>0.02</v>
      </c>
      <c r="D29" s="12" t="s">
        <v>49</v>
      </c>
      <c r="E29" s="12" t="s">
        <v>49</v>
      </c>
      <c r="F29" s="11" t="s">
        <v>17</v>
      </c>
      <c r="G29" s="11" t="s">
        <v>21</v>
      </c>
      <c r="H29" s="12" t="s">
        <v>49</v>
      </c>
      <c r="I29" s="15">
        <f ca="1">TODAY()-30</f>
        <v>46257</v>
      </c>
      <c r="J29" s="15"/>
      <c r="K29" s="13">
        <f>IF($A29="","",IF(B29&gt;=Model!$B$4,4,IF(B29&gt;=Model!$B$5,3,IF(B29&gt;=Model!$B$6,2,1))))</f>
        <v>4</v>
      </c>
      <c r="L29" s="13">
        <f>IF($A29="","",IF(OR(UPPER(D29)="Y",UPPER(E29)="Y"),4,IF(C29&gt;=Model!$B$10,4,IF(C29&gt;=Model!$B$11,3,IF(C29&gt;=Model!$B$12,2,1)))))</f>
        <v>2</v>
      </c>
      <c r="M29" s="13">
        <f>IF($A29="","",IFERROR(VLOOKUP(F29,Model!$A$19:$B$22,2,FALSE()),""))</f>
        <v>1</v>
      </c>
      <c r="N29" s="13">
        <f>IF($A29="","",IFERROR(VLOOKUP(G29,Model!$A$25:$B$28,2,FALSE()),""))</f>
        <v>2</v>
      </c>
      <c r="O29" s="13">
        <f t="shared" si="0"/>
        <v>16</v>
      </c>
      <c r="P29" s="13" t="str">
        <f>IF($A29="","",IF(AND(G29="Internet-facing",OR(UPPER(D29)="Y",UPPER(E29)="Y",C29&gt;=Model!$B$16)),"P1",""))</f>
        <v/>
      </c>
      <c r="Q29" s="13" t="str">
        <f>IF($A29="","",IF(P29="P1","P1","P"&amp;MIN(4,IF(O29&gt;=Model!$B$31,1,IF(O29&gt;=Model!$B$32,2,IF(O29&gt;=Model!$B$33,3,4)))+IF(UPPER(H29)="Y",1,0))))</f>
        <v>P3</v>
      </c>
      <c r="R29" s="13">
        <f>IF($A29="","",IFERROR(VLOOKUP(VALUE(MID(Q29,2,1)),Model!$B$38:$C$41,2,FALSE()),""))</f>
        <v>90</v>
      </c>
      <c r="S29" s="17">
        <f t="shared" ca="1" si="1"/>
        <v>46347</v>
      </c>
      <c r="T29" s="13" t="str">
        <f t="shared" si="2"/>
        <v>Open</v>
      </c>
      <c r="U29" s="13" t="str">
        <f t="shared" ca="1" si="3"/>
        <v/>
      </c>
      <c r="V29" s="13">
        <f t="shared" ca="1" si="4"/>
        <v>30</v>
      </c>
      <c r="W29" s="13" t="str">
        <f t="shared" ca="1" si="5"/>
        <v>Open</v>
      </c>
    </row>
    <row r="30" spans="1:23" x14ac:dyDescent="0.3">
      <c r="A30" s="11" t="s">
        <v>84</v>
      </c>
      <c r="B30" s="12">
        <v>8</v>
      </c>
      <c r="C30" s="12">
        <v>0.6</v>
      </c>
      <c r="D30" s="12" t="s">
        <v>48</v>
      </c>
      <c r="E30" s="12" t="s">
        <v>49</v>
      </c>
      <c r="F30" s="11" t="s">
        <v>15</v>
      </c>
      <c r="G30" s="11" t="s">
        <v>20</v>
      </c>
      <c r="H30" s="12" t="s">
        <v>49</v>
      </c>
      <c r="I30" s="15">
        <f ca="1">TODAY()-6</f>
        <v>46281</v>
      </c>
      <c r="J30" s="15">
        <f ca="1">TODAY()-4</f>
        <v>46283</v>
      </c>
      <c r="K30" s="13">
        <f>IF($A30="","",IF(B30&gt;=Model!$B$4,4,IF(B30&gt;=Model!$B$5,3,IF(B30&gt;=Model!$B$6,2,1))))</f>
        <v>3</v>
      </c>
      <c r="L30" s="13">
        <f>IF($A30="","",IF(OR(UPPER(D30)="Y",UPPER(E30)="Y"),4,IF(C30&gt;=Model!$B$10,4,IF(C30&gt;=Model!$B$11,3,IF(C30&gt;=Model!$B$12,2,1)))))</f>
        <v>4</v>
      </c>
      <c r="M30" s="13">
        <f>IF($A30="","",IFERROR(VLOOKUP(F30,Model!$A$19:$B$22,2,FALSE()),""))</f>
        <v>3</v>
      </c>
      <c r="N30" s="13">
        <f>IF($A30="","",IFERROR(VLOOKUP(G30,Model!$A$25:$B$28,2,FALSE()),""))</f>
        <v>3</v>
      </c>
      <c r="O30" s="13">
        <f t="shared" si="0"/>
        <v>108</v>
      </c>
      <c r="P30" s="13" t="str">
        <f>IF($A30="","",IF(AND(G30="Internet-facing",OR(UPPER(D30)="Y",UPPER(E30)="Y",C30&gt;=Model!$B$16)),"P1",""))</f>
        <v/>
      </c>
      <c r="Q30" s="13" t="str">
        <f>IF($A30="","",IF(P30="P1","P1","P"&amp;MIN(4,IF(O30&gt;=Model!$B$31,1,IF(O30&gt;=Model!$B$32,2,IF(O30&gt;=Model!$B$33,3,4)))+IF(UPPER(H30)="Y",1,0))))</f>
        <v>P2</v>
      </c>
      <c r="R30" s="13">
        <f>IF($A30="","",IFERROR(VLOOKUP(VALUE(MID(Q30,2,1)),Model!$B$38:$C$41,2,FALSE()),""))</f>
        <v>30</v>
      </c>
      <c r="S30" s="17">
        <f t="shared" ca="1" si="1"/>
        <v>46311</v>
      </c>
      <c r="T30" s="13" t="str">
        <f t="shared" ca="1" si="2"/>
        <v>Closed</v>
      </c>
      <c r="U30" s="13">
        <f t="shared" ca="1" si="3"/>
        <v>2</v>
      </c>
      <c r="V30" s="13" t="str">
        <f t="shared" ca="1" si="4"/>
        <v/>
      </c>
      <c r="W30" s="13" t="str">
        <f t="shared" ca="1" si="5"/>
        <v>Yes</v>
      </c>
    </row>
    <row r="31" spans="1:23" x14ac:dyDescent="0.3">
      <c r="A31" s="11" t="s">
        <v>85</v>
      </c>
      <c r="B31" s="12">
        <v>5.5</v>
      </c>
      <c r="C31" s="12">
        <v>5.0000000000000001E-3</v>
      </c>
      <c r="D31" s="12" t="s">
        <v>49</v>
      </c>
      <c r="E31" s="12" t="s">
        <v>49</v>
      </c>
      <c r="F31" s="11" t="s">
        <v>14</v>
      </c>
      <c r="G31" s="11" t="s">
        <v>20</v>
      </c>
      <c r="H31" s="12" t="s">
        <v>49</v>
      </c>
      <c r="I31" s="15">
        <f ca="1">TODAY()-75</f>
        <v>46212</v>
      </c>
      <c r="J31" s="15">
        <f ca="1">TODAY()-70</f>
        <v>46217</v>
      </c>
      <c r="K31" s="13">
        <f>IF($A31="","",IF(B31&gt;=Model!$B$4,4,IF(B31&gt;=Model!$B$5,3,IF(B31&gt;=Model!$B$6,2,1))))</f>
        <v>2</v>
      </c>
      <c r="L31" s="13">
        <f>IF($A31="","",IF(OR(UPPER(D31)="Y",UPPER(E31)="Y"),4,IF(C31&gt;=Model!$B$10,4,IF(C31&gt;=Model!$B$11,3,IF(C31&gt;=Model!$B$12,2,1)))))</f>
        <v>1</v>
      </c>
      <c r="M31" s="13">
        <f>IF($A31="","",IFERROR(VLOOKUP(F31,Model!$A$19:$B$22,2,FALSE()),""))</f>
        <v>4</v>
      </c>
      <c r="N31" s="13">
        <f>IF($A31="","",IFERROR(VLOOKUP(G31,Model!$A$25:$B$28,2,FALSE()),""))</f>
        <v>3</v>
      </c>
      <c r="O31" s="13">
        <f t="shared" si="0"/>
        <v>24</v>
      </c>
      <c r="P31" s="13" t="str">
        <f>IF($A31="","",IF(AND(G31="Internet-facing",OR(UPPER(D31)="Y",UPPER(E31)="Y",C31&gt;=Model!$B$16)),"P1",""))</f>
        <v/>
      </c>
      <c r="Q31" s="13" t="str">
        <f>IF($A31="","",IF(P31="P1","P1","P"&amp;MIN(4,IF(O31&gt;=Model!$B$31,1,IF(O31&gt;=Model!$B$32,2,IF(O31&gt;=Model!$B$33,3,4)))+IF(UPPER(H31)="Y",1,0))))</f>
        <v>P3</v>
      </c>
      <c r="R31" s="13">
        <f>IF($A31="","",IFERROR(VLOOKUP(VALUE(MID(Q31,2,1)),Model!$B$38:$C$41,2,FALSE()),""))</f>
        <v>90</v>
      </c>
      <c r="S31" s="17">
        <f t="shared" ca="1" si="1"/>
        <v>46302</v>
      </c>
      <c r="T31" s="13" t="str">
        <f t="shared" ca="1" si="2"/>
        <v>Closed</v>
      </c>
      <c r="U31" s="13">
        <f t="shared" ca="1" si="3"/>
        <v>5</v>
      </c>
      <c r="V31" s="13" t="str">
        <f t="shared" ca="1" si="4"/>
        <v/>
      </c>
      <c r="W31" s="13" t="str">
        <f t="shared" ca="1" si="5"/>
        <v>Yes</v>
      </c>
    </row>
    <row r="32" spans="1:23" x14ac:dyDescent="0.3">
      <c r="A32" s="11"/>
      <c r="B32" s="12"/>
      <c r="C32" s="12"/>
      <c r="D32" s="12"/>
      <c r="E32" s="12"/>
      <c r="F32" s="11"/>
      <c r="G32" s="11"/>
      <c r="H32" s="12"/>
      <c r="I32" s="15"/>
      <c r="J32" s="15"/>
      <c r="K32" s="13" t="str">
        <f>IF($A32="","",IF(B32&gt;=Model!$B$4,4,IF(B32&gt;=Model!$B$5,3,IF(B32&gt;=Model!$B$6,2,1))))</f>
        <v/>
      </c>
      <c r="L32" s="13" t="str">
        <f>IF($A32="","",IF(OR(UPPER(D32)="Y",UPPER(E32)="Y"),4,IF(C32&gt;=Model!$B$10,4,IF(C32&gt;=Model!$B$11,3,IF(C32&gt;=Model!$B$12,2,1)))))</f>
        <v/>
      </c>
      <c r="M32" s="13" t="str">
        <f>IF($A32="","",IFERROR(VLOOKUP(F32,Model!$A$19:$B$22,2,FALSE()),""))</f>
        <v/>
      </c>
      <c r="N32" s="13" t="str">
        <f>IF($A32="","",IFERROR(VLOOKUP(G32,Model!$A$25:$B$28,2,FALSE()),""))</f>
        <v/>
      </c>
      <c r="O32" s="13" t="str">
        <f t="shared" si="0"/>
        <v/>
      </c>
      <c r="P32" s="13" t="str">
        <f>IF($A32="","",IF(AND(G32="Internet-facing",OR(UPPER(D32)="Y",UPPER(E32)="Y",C32&gt;=Model!$B$16)),"P1",""))</f>
        <v/>
      </c>
      <c r="Q32" s="13" t="str">
        <f>IF($A32="","",IF(P32="P1","P1","P"&amp;MIN(4,IF(O32&gt;=Model!$B$31,1,IF(O32&gt;=Model!$B$32,2,IF(O32&gt;=Model!$B$33,3,4)))+IF(UPPER(H32)="Y",1,0))))</f>
        <v/>
      </c>
      <c r="R32" s="13" t="str">
        <f>IF($A32="","",IFERROR(VLOOKUP(VALUE(MID(Q32,2,1)),Model!$B$38:$C$41,2,FALSE()),""))</f>
        <v/>
      </c>
      <c r="S32" s="17" t="str">
        <f t="shared" si="1"/>
        <v/>
      </c>
      <c r="T32" s="13" t="str">
        <f t="shared" si="2"/>
        <v/>
      </c>
      <c r="U32" s="13" t="str">
        <f t="shared" si="3"/>
        <v/>
      </c>
      <c r="V32" s="13" t="str">
        <f t="shared" ca="1" si="4"/>
        <v/>
      </c>
      <c r="W32" s="13" t="str">
        <f t="shared" ca="1" si="5"/>
        <v/>
      </c>
    </row>
    <row r="33" spans="1:23" x14ac:dyDescent="0.3">
      <c r="A33" s="11"/>
      <c r="B33" s="12"/>
      <c r="C33" s="12"/>
      <c r="D33" s="12"/>
      <c r="E33" s="12"/>
      <c r="F33" s="11"/>
      <c r="G33" s="11"/>
      <c r="H33" s="12"/>
      <c r="I33" s="15"/>
      <c r="J33" s="15"/>
      <c r="K33" s="13" t="str">
        <f>IF($A33="","",IF(B33&gt;=Model!$B$4,4,IF(B33&gt;=Model!$B$5,3,IF(B33&gt;=Model!$B$6,2,1))))</f>
        <v/>
      </c>
      <c r="L33" s="13" t="str">
        <f>IF($A33="","",IF(OR(UPPER(D33)="Y",UPPER(E33)="Y"),4,IF(C33&gt;=Model!$B$10,4,IF(C33&gt;=Model!$B$11,3,IF(C33&gt;=Model!$B$12,2,1)))))</f>
        <v/>
      </c>
      <c r="M33" s="13" t="str">
        <f>IF($A33="","",IFERROR(VLOOKUP(F33,Model!$A$19:$B$22,2,FALSE()),""))</f>
        <v/>
      </c>
      <c r="N33" s="13" t="str">
        <f>IF($A33="","",IFERROR(VLOOKUP(G33,Model!$A$25:$B$28,2,FALSE()),""))</f>
        <v/>
      </c>
      <c r="O33" s="13" t="str">
        <f t="shared" si="0"/>
        <v/>
      </c>
      <c r="P33" s="13" t="str">
        <f>IF($A33="","",IF(AND(G33="Internet-facing",OR(UPPER(D33)="Y",UPPER(E33)="Y",C33&gt;=Model!$B$16)),"P1",""))</f>
        <v/>
      </c>
      <c r="Q33" s="13" t="str">
        <f>IF($A33="","",IF(P33="P1","P1","P"&amp;MIN(4,IF(O33&gt;=Model!$B$31,1,IF(O33&gt;=Model!$B$32,2,IF(O33&gt;=Model!$B$33,3,4)))+IF(UPPER(H33)="Y",1,0))))</f>
        <v/>
      </c>
      <c r="R33" s="13" t="str">
        <f>IF($A33="","",IFERROR(VLOOKUP(VALUE(MID(Q33,2,1)),Model!$B$38:$C$41,2,FALSE()),""))</f>
        <v/>
      </c>
      <c r="S33" s="17" t="str">
        <f t="shared" si="1"/>
        <v/>
      </c>
      <c r="T33" s="13" t="str">
        <f t="shared" si="2"/>
        <v/>
      </c>
      <c r="U33" s="13" t="str">
        <f t="shared" si="3"/>
        <v/>
      </c>
      <c r="V33" s="13" t="str">
        <f t="shared" ca="1" si="4"/>
        <v/>
      </c>
      <c r="W33" s="13" t="str">
        <f t="shared" ca="1" si="5"/>
        <v/>
      </c>
    </row>
    <row r="34" spans="1:23" x14ac:dyDescent="0.3">
      <c r="A34" s="11"/>
      <c r="B34" s="12"/>
      <c r="C34" s="12"/>
      <c r="D34" s="12"/>
      <c r="E34" s="12"/>
      <c r="F34" s="11"/>
      <c r="G34" s="11"/>
      <c r="H34" s="12"/>
      <c r="I34" s="15"/>
      <c r="J34" s="15"/>
      <c r="K34" s="13" t="str">
        <f>IF($A34="","",IF(B34&gt;=Model!$B$4,4,IF(B34&gt;=Model!$B$5,3,IF(B34&gt;=Model!$B$6,2,1))))</f>
        <v/>
      </c>
      <c r="L34" s="13" t="str">
        <f>IF($A34="","",IF(OR(UPPER(D34)="Y",UPPER(E34)="Y"),4,IF(C34&gt;=Model!$B$10,4,IF(C34&gt;=Model!$B$11,3,IF(C34&gt;=Model!$B$12,2,1)))))</f>
        <v/>
      </c>
      <c r="M34" s="13" t="str">
        <f>IF($A34="","",IFERROR(VLOOKUP(F34,Model!$A$19:$B$22,2,FALSE()),""))</f>
        <v/>
      </c>
      <c r="N34" s="13" t="str">
        <f>IF($A34="","",IFERROR(VLOOKUP(G34,Model!$A$25:$B$28,2,FALSE()),""))</f>
        <v/>
      </c>
      <c r="O34" s="13" t="str">
        <f t="shared" si="0"/>
        <v/>
      </c>
      <c r="P34" s="13" t="str">
        <f>IF($A34="","",IF(AND(G34="Internet-facing",OR(UPPER(D34)="Y",UPPER(E34)="Y",C34&gt;=Model!$B$16)),"P1",""))</f>
        <v/>
      </c>
      <c r="Q34" s="13" t="str">
        <f>IF($A34="","",IF(P34="P1","P1","P"&amp;MIN(4,IF(O34&gt;=Model!$B$31,1,IF(O34&gt;=Model!$B$32,2,IF(O34&gt;=Model!$B$33,3,4)))+IF(UPPER(H34)="Y",1,0))))</f>
        <v/>
      </c>
      <c r="R34" s="13" t="str">
        <f>IF($A34="","",IFERROR(VLOOKUP(VALUE(MID(Q34,2,1)),Model!$B$38:$C$41,2,FALSE()),""))</f>
        <v/>
      </c>
      <c r="S34" s="17" t="str">
        <f t="shared" si="1"/>
        <v/>
      </c>
      <c r="T34" s="13" t="str">
        <f t="shared" si="2"/>
        <v/>
      </c>
      <c r="U34" s="13" t="str">
        <f t="shared" si="3"/>
        <v/>
      </c>
      <c r="V34" s="13" t="str">
        <f t="shared" ca="1" si="4"/>
        <v/>
      </c>
      <c r="W34" s="13" t="str">
        <f t="shared" ca="1" si="5"/>
        <v/>
      </c>
    </row>
    <row r="35" spans="1:23" x14ac:dyDescent="0.3">
      <c r="A35" s="11"/>
      <c r="B35" s="12"/>
      <c r="C35" s="12"/>
      <c r="D35" s="12"/>
      <c r="E35" s="12"/>
      <c r="F35" s="11"/>
      <c r="G35" s="11"/>
      <c r="H35" s="12"/>
      <c r="I35" s="15"/>
      <c r="J35" s="15"/>
      <c r="K35" s="13" t="str">
        <f>IF($A35="","",IF(B35&gt;=Model!$B$4,4,IF(B35&gt;=Model!$B$5,3,IF(B35&gt;=Model!$B$6,2,1))))</f>
        <v/>
      </c>
      <c r="L35" s="13" t="str">
        <f>IF($A35="","",IF(OR(UPPER(D35)="Y",UPPER(E35)="Y"),4,IF(C35&gt;=Model!$B$10,4,IF(C35&gt;=Model!$B$11,3,IF(C35&gt;=Model!$B$12,2,1)))))</f>
        <v/>
      </c>
      <c r="M35" s="13" t="str">
        <f>IF($A35="","",IFERROR(VLOOKUP(F35,Model!$A$19:$B$22,2,FALSE()),""))</f>
        <v/>
      </c>
      <c r="N35" s="13" t="str">
        <f>IF($A35="","",IFERROR(VLOOKUP(G35,Model!$A$25:$B$28,2,FALSE()),""))</f>
        <v/>
      </c>
      <c r="O35" s="13" t="str">
        <f t="shared" si="0"/>
        <v/>
      </c>
      <c r="P35" s="13" t="str">
        <f>IF($A35="","",IF(AND(G35="Internet-facing",OR(UPPER(D35)="Y",UPPER(E35)="Y",C35&gt;=Model!$B$16)),"P1",""))</f>
        <v/>
      </c>
      <c r="Q35" s="13" t="str">
        <f>IF($A35="","",IF(P35="P1","P1","P"&amp;MIN(4,IF(O35&gt;=Model!$B$31,1,IF(O35&gt;=Model!$B$32,2,IF(O35&gt;=Model!$B$33,3,4)))+IF(UPPER(H35)="Y",1,0))))</f>
        <v/>
      </c>
      <c r="R35" s="13" t="str">
        <f>IF($A35="","",IFERROR(VLOOKUP(VALUE(MID(Q35,2,1)),Model!$B$38:$C$41,2,FALSE()),""))</f>
        <v/>
      </c>
      <c r="S35" s="17" t="str">
        <f t="shared" si="1"/>
        <v/>
      </c>
      <c r="T35" s="13" t="str">
        <f t="shared" si="2"/>
        <v/>
      </c>
      <c r="U35" s="13" t="str">
        <f t="shared" si="3"/>
        <v/>
      </c>
      <c r="V35" s="13" t="str">
        <f t="shared" ca="1" si="4"/>
        <v/>
      </c>
      <c r="W35" s="13" t="str">
        <f t="shared" ca="1" si="5"/>
        <v/>
      </c>
    </row>
    <row r="36" spans="1:23" x14ac:dyDescent="0.3">
      <c r="A36" s="11"/>
      <c r="B36" s="12"/>
      <c r="C36" s="12"/>
      <c r="D36" s="12"/>
      <c r="E36" s="12"/>
      <c r="F36" s="11"/>
      <c r="G36" s="11"/>
      <c r="H36" s="12"/>
      <c r="I36" s="15"/>
      <c r="J36" s="15"/>
      <c r="K36" s="13" t="str">
        <f>IF($A36="","",IF(B36&gt;=Model!$B$4,4,IF(B36&gt;=Model!$B$5,3,IF(B36&gt;=Model!$B$6,2,1))))</f>
        <v/>
      </c>
      <c r="L36" s="13" t="str">
        <f>IF($A36="","",IF(OR(UPPER(D36)="Y",UPPER(E36)="Y"),4,IF(C36&gt;=Model!$B$10,4,IF(C36&gt;=Model!$B$11,3,IF(C36&gt;=Model!$B$12,2,1)))))</f>
        <v/>
      </c>
      <c r="M36" s="13" t="str">
        <f>IF($A36="","",IFERROR(VLOOKUP(F36,Model!$A$19:$B$22,2,FALSE()),""))</f>
        <v/>
      </c>
      <c r="N36" s="13" t="str">
        <f>IF($A36="","",IFERROR(VLOOKUP(G36,Model!$A$25:$B$28,2,FALSE()),""))</f>
        <v/>
      </c>
      <c r="O36" s="13" t="str">
        <f t="shared" si="0"/>
        <v/>
      </c>
      <c r="P36" s="13" t="str">
        <f>IF($A36="","",IF(AND(G36="Internet-facing",OR(UPPER(D36)="Y",UPPER(E36)="Y",C36&gt;=Model!$B$16)),"P1",""))</f>
        <v/>
      </c>
      <c r="Q36" s="13" t="str">
        <f>IF($A36="","",IF(P36="P1","P1","P"&amp;MIN(4,IF(O36&gt;=Model!$B$31,1,IF(O36&gt;=Model!$B$32,2,IF(O36&gt;=Model!$B$33,3,4)))+IF(UPPER(H36)="Y",1,0))))</f>
        <v/>
      </c>
      <c r="R36" s="13" t="str">
        <f>IF($A36="","",IFERROR(VLOOKUP(VALUE(MID(Q36,2,1)),Model!$B$38:$C$41,2,FALSE()),""))</f>
        <v/>
      </c>
      <c r="S36" s="17" t="str">
        <f t="shared" si="1"/>
        <v/>
      </c>
      <c r="T36" s="13" t="str">
        <f t="shared" si="2"/>
        <v/>
      </c>
      <c r="U36" s="13" t="str">
        <f t="shared" si="3"/>
        <v/>
      </c>
      <c r="V36" s="13" t="str">
        <f t="shared" ca="1" si="4"/>
        <v/>
      </c>
      <c r="W36" s="13" t="str">
        <f t="shared" ca="1" si="5"/>
        <v/>
      </c>
    </row>
    <row r="37" spans="1:23" x14ac:dyDescent="0.3">
      <c r="A37" s="11"/>
      <c r="B37" s="12"/>
      <c r="C37" s="12"/>
      <c r="D37" s="12"/>
      <c r="E37" s="12"/>
      <c r="F37" s="11"/>
      <c r="G37" s="11"/>
      <c r="H37" s="12"/>
      <c r="I37" s="15"/>
      <c r="J37" s="15"/>
      <c r="K37" s="13" t="str">
        <f>IF($A37="","",IF(B37&gt;=Model!$B$4,4,IF(B37&gt;=Model!$B$5,3,IF(B37&gt;=Model!$B$6,2,1))))</f>
        <v/>
      </c>
      <c r="L37" s="13" t="str">
        <f>IF($A37="","",IF(OR(UPPER(D37)="Y",UPPER(E37)="Y"),4,IF(C37&gt;=Model!$B$10,4,IF(C37&gt;=Model!$B$11,3,IF(C37&gt;=Model!$B$12,2,1)))))</f>
        <v/>
      </c>
      <c r="M37" s="13" t="str">
        <f>IF($A37="","",IFERROR(VLOOKUP(F37,Model!$A$19:$B$22,2,FALSE()),""))</f>
        <v/>
      </c>
      <c r="N37" s="13" t="str">
        <f>IF($A37="","",IFERROR(VLOOKUP(G37,Model!$A$25:$B$28,2,FALSE()),""))</f>
        <v/>
      </c>
      <c r="O37" s="13" t="str">
        <f t="shared" si="0"/>
        <v/>
      </c>
      <c r="P37" s="13" t="str">
        <f>IF($A37="","",IF(AND(G37="Internet-facing",OR(UPPER(D37)="Y",UPPER(E37)="Y",C37&gt;=Model!$B$16)),"P1",""))</f>
        <v/>
      </c>
      <c r="Q37" s="13" t="str">
        <f>IF($A37="","",IF(P37="P1","P1","P"&amp;MIN(4,IF(O37&gt;=Model!$B$31,1,IF(O37&gt;=Model!$B$32,2,IF(O37&gt;=Model!$B$33,3,4)))+IF(UPPER(H37)="Y",1,0))))</f>
        <v/>
      </c>
      <c r="R37" s="13" t="str">
        <f>IF($A37="","",IFERROR(VLOOKUP(VALUE(MID(Q37,2,1)),Model!$B$38:$C$41,2,FALSE()),""))</f>
        <v/>
      </c>
      <c r="S37" s="17" t="str">
        <f t="shared" si="1"/>
        <v/>
      </c>
      <c r="T37" s="13" t="str">
        <f t="shared" si="2"/>
        <v/>
      </c>
      <c r="U37" s="13" t="str">
        <f t="shared" si="3"/>
        <v/>
      </c>
      <c r="V37" s="13" t="str">
        <f t="shared" ca="1" si="4"/>
        <v/>
      </c>
      <c r="W37" s="13" t="str">
        <f t="shared" ca="1" si="5"/>
        <v/>
      </c>
    </row>
    <row r="38" spans="1:23" x14ac:dyDescent="0.3">
      <c r="A38" s="11"/>
      <c r="B38" s="12"/>
      <c r="C38" s="12"/>
      <c r="D38" s="12"/>
      <c r="E38" s="12"/>
      <c r="F38" s="11"/>
      <c r="G38" s="11"/>
      <c r="H38" s="12"/>
      <c r="I38" s="15"/>
      <c r="J38" s="15"/>
      <c r="K38" s="13" t="str">
        <f>IF($A38="","",IF(B38&gt;=Model!$B$4,4,IF(B38&gt;=Model!$B$5,3,IF(B38&gt;=Model!$B$6,2,1))))</f>
        <v/>
      </c>
      <c r="L38" s="13" t="str">
        <f>IF($A38="","",IF(OR(UPPER(D38)="Y",UPPER(E38)="Y"),4,IF(C38&gt;=Model!$B$10,4,IF(C38&gt;=Model!$B$11,3,IF(C38&gt;=Model!$B$12,2,1)))))</f>
        <v/>
      </c>
      <c r="M38" s="13" t="str">
        <f>IF($A38="","",IFERROR(VLOOKUP(F38,Model!$A$19:$B$22,2,FALSE()),""))</f>
        <v/>
      </c>
      <c r="N38" s="13" t="str">
        <f>IF($A38="","",IFERROR(VLOOKUP(G38,Model!$A$25:$B$28,2,FALSE()),""))</f>
        <v/>
      </c>
      <c r="O38" s="13" t="str">
        <f t="shared" si="0"/>
        <v/>
      </c>
      <c r="P38" s="13" t="str">
        <f>IF($A38="","",IF(AND(G38="Internet-facing",OR(UPPER(D38)="Y",UPPER(E38)="Y",C38&gt;=Model!$B$16)),"P1",""))</f>
        <v/>
      </c>
      <c r="Q38" s="13" t="str">
        <f>IF($A38="","",IF(P38="P1","P1","P"&amp;MIN(4,IF(O38&gt;=Model!$B$31,1,IF(O38&gt;=Model!$B$32,2,IF(O38&gt;=Model!$B$33,3,4)))+IF(UPPER(H38)="Y",1,0))))</f>
        <v/>
      </c>
      <c r="R38" s="13" t="str">
        <f>IF($A38="","",IFERROR(VLOOKUP(VALUE(MID(Q38,2,1)),Model!$B$38:$C$41,2,FALSE()),""))</f>
        <v/>
      </c>
      <c r="S38" s="17" t="str">
        <f t="shared" si="1"/>
        <v/>
      </c>
      <c r="T38" s="13" t="str">
        <f t="shared" si="2"/>
        <v/>
      </c>
      <c r="U38" s="13" t="str">
        <f t="shared" si="3"/>
        <v/>
      </c>
      <c r="V38" s="13" t="str">
        <f t="shared" ca="1" si="4"/>
        <v/>
      </c>
      <c r="W38" s="13" t="str">
        <f t="shared" ca="1" si="5"/>
        <v/>
      </c>
    </row>
    <row r="39" spans="1:23" x14ac:dyDescent="0.3">
      <c r="A39" s="11"/>
      <c r="B39" s="12"/>
      <c r="C39" s="12"/>
      <c r="D39" s="12"/>
      <c r="E39" s="12"/>
      <c r="F39" s="11"/>
      <c r="G39" s="11"/>
      <c r="H39" s="12"/>
      <c r="I39" s="15"/>
      <c r="J39" s="15"/>
      <c r="K39" s="13" t="str">
        <f>IF($A39="","",IF(B39&gt;=Model!$B$4,4,IF(B39&gt;=Model!$B$5,3,IF(B39&gt;=Model!$B$6,2,1))))</f>
        <v/>
      </c>
      <c r="L39" s="13" t="str">
        <f>IF($A39="","",IF(OR(UPPER(D39)="Y",UPPER(E39)="Y"),4,IF(C39&gt;=Model!$B$10,4,IF(C39&gt;=Model!$B$11,3,IF(C39&gt;=Model!$B$12,2,1)))))</f>
        <v/>
      </c>
      <c r="M39" s="13" t="str">
        <f>IF($A39="","",IFERROR(VLOOKUP(F39,Model!$A$19:$B$22,2,FALSE()),""))</f>
        <v/>
      </c>
      <c r="N39" s="13" t="str">
        <f>IF($A39="","",IFERROR(VLOOKUP(G39,Model!$A$25:$B$28,2,FALSE()),""))</f>
        <v/>
      </c>
      <c r="O39" s="13" t="str">
        <f t="shared" si="0"/>
        <v/>
      </c>
      <c r="P39" s="13" t="str">
        <f>IF($A39="","",IF(AND(G39="Internet-facing",OR(UPPER(D39)="Y",UPPER(E39)="Y",C39&gt;=Model!$B$16)),"P1",""))</f>
        <v/>
      </c>
      <c r="Q39" s="13" t="str">
        <f>IF($A39="","",IF(P39="P1","P1","P"&amp;MIN(4,IF(O39&gt;=Model!$B$31,1,IF(O39&gt;=Model!$B$32,2,IF(O39&gt;=Model!$B$33,3,4)))+IF(UPPER(H39)="Y",1,0))))</f>
        <v/>
      </c>
      <c r="R39" s="13" t="str">
        <f>IF($A39="","",IFERROR(VLOOKUP(VALUE(MID(Q39,2,1)),Model!$B$38:$C$41,2,FALSE()),""))</f>
        <v/>
      </c>
      <c r="S39" s="17" t="str">
        <f t="shared" si="1"/>
        <v/>
      </c>
      <c r="T39" s="13" t="str">
        <f t="shared" si="2"/>
        <v/>
      </c>
      <c r="U39" s="13" t="str">
        <f t="shared" si="3"/>
        <v/>
      </c>
      <c r="V39" s="13" t="str">
        <f t="shared" ca="1" si="4"/>
        <v/>
      </c>
      <c r="W39" s="13" t="str">
        <f t="shared" ca="1" si="5"/>
        <v/>
      </c>
    </row>
    <row r="40" spans="1:23" x14ac:dyDescent="0.3">
      <c r="A40" s="11"/>
      <c r="B40" s="12"/>
      <c r="C40" s="12"/>
      <c r="D40" s="12"/>
      <c r="E40" s="12"/>
      <c r="F40" s="11"/>
      <c r="G40" s="11"/>
      <c r="H40" s="12"/>
      <c r="I40" s="15"/>
      <c r="J40" s="15"/>
      <c r="K40" s="13" t="str">
        <f>IF($A40="","",IF(B40&gt;=Model!$B$4,4,IF(B40&gt;=Model!$B$5,3,IF(B40&gt;=Model!$B$6,2,1))))</f>
        <v/>
      </c>
      <c r="L40" s="13" t="str">
        <f>IF($A40="","",IF(OR(UPPER(D40)="Y",UPPER(E40)="Y"),4,IF(C40&gt;=Model!$B$10,4,IF(C40&gt;=Model!$B$11,3,IF(C40&gt;=Model!$B$12,2,1)))))</f>
        <v/>
      </c>
      <c r="M40" s="13" t="str">
        <f>IF($A40="","",IFERROR(VLOOKUP(F40,Model!$A$19:$B$22,2,FALSE()),""))</f>
        <v/>
      </c>
      <c r="N40" s="13" t="str">
        <f>IF($A40="","",IFERROR(VLOOKUP(G40,Model!$A$25:$B$28,2,FALSE()),""))</f>
        <v/>
      </c>
      <c r="O40" s="13" t="str">
        <f t="shared" si="0"/>
        <v/>
      </c>
      <c r="P40" s="13" t="str">
        <f>IF($A40="","",IF(AND(G40="Internet-facing",OR(UPPER(D40)="Y",UPPER(E40)="Y",C40&gt;=Model!$B$16)),"P1",""))</f>
        <v/>
      </c>
      <c r="Q40" s="13" t="str">
        <f>IF($A40="","",IF(P40="P1","P1","P"&amp;MIN(4,IF(O40&gt;=Model!$B$31,1,IF(O40&gt;=Model!$B$32,2,IF(O40&gt;=Model!$B$33,3,4)))+IF(UPPER(H40)="Y",1,0))))</f>
        <v/>
      </c>
      <c r="R40" s="13" t="str">
        <f>IF($A40="","",IFERROR(VLOOKUP(VALUE(MID(Q40,2,1)),Model!$B$38:$C$41,2,FALSE()),""))</f>
        <v/>
      </c>
      <c r="S40" s="17" t="str">
        <f t="shared" si="1"/>
        <v/>
      </c>
      <c r="T40" s="13" t="str">
        <f t="shared" si="2"/>
        <v/>
      </c>
      <c r="U40" s="13" t="str">
        <f t="shared" si="3"/>
        <v/>
      </c>
      <c r="V40" s="13" t="str">
        <f t="shared" ca="1" si="4"/>
        <v/>
      </c>
      <c r="W40" s="13" t="str">
        <f t="shared" ca="1" si="5"/>
        <v/>
      </c>
    </row>
    <row r="41" spans="1:23" x14ac:dyDescent="0.3">
      <c r="A41" s="11"/>
      <c r="B41" s="12"/>
      <c r="C41" s="12"/>
      <c r="D41" s="12"/>
      <c r="E41" s="12"/>
      <c r="F41" s="11"/>
      <c r="G41" s="11"/>
      <c r="H41" s="12"/>
      <c r="I41" s="15"/>
      <c r="J41" s="15"/>
      <c r="K41" s="13" t="str">
        <f>IF($A41="","",IF(B41&gt;=Model!$B$4,4,IF(B41&gt;=Model!$B$5,3,IF(B41&gt;=Model!$B$6,2,1))))</f>
        <v/>
      </c>
      <c r="L41" s="13" t="str">
        <f>IF($A41="","",IF(OR(UPPER(D41)="Y",UPPER(E41)="Y"),4,IF(C41&gt;=Model!$B$10,4,IF(C41&gt;=Model!$B$11,3,IF(C41&gt;=Model!$B$12,2,1)))))</f>
        <v/>
      </c>
      <c r="M41" s="13" t="str">
        <f>IF($A41="","",IFERROR(VLOOKUP(F41,Model!$A$19:$B$22,2,FALSE()),""))</f>
        <v/>
      </c>
      <c r="N41" s="13" t="str">
        <f>IF($A41="","",IFERROR(VLOOKUP(G41,Model!$A$25:$B$28,2,FALSE()),""))</f>
        <v/>
      </c>
      <c r="O41" s="13" t="str">
        <f t="shared" si="0"/>
        <v/>
      </c>
      <c r="P41" s="13" t="str">
        <f>IF($A41="","",IF(AND(G41="Internet-facing",OR(UPPER(D41)="Y",UPPER(E41)="Y",C41&gt;=Model!$B$16)),"P1",""))</f>
        <v/>
      </c>
      <c r="Q41" s="13" t="str">
        <f>IF($A41="","",IF(P41="P1","P1","P"&amp;MIN(4,IF(O41&gt;=Model!$B$31,1,IF(O41&gt;=Model!$B$32,2,IF(O41&gt;=Model!$B$33,3,4)))+IF(UPPER(H41)="Y",1,0))))</f>
        <v/>
      </c>
      <c r="R41" s="13" t="str">
        <f>IF($A41="","",IFERROR(VLOOKUP(VALUE(MID(Q41,2,1)),Model!$B$38:$C$41,2,FALSE()),""))</f>
        <v/>
      </c>
      <c r="S41" s="17" t="str">
        <f t="shared" si="1"/>
        <v/>
      </c>
      <c r="T41" s="13" t="str">
        <f t="shared" si="2"/>
        <v/>
      </c>
      <c r="U41" s="13" t="str">
        <f t="shared" si="3"/>
        <v/>
      </c>
      <c r="V41" s="13" t="str">
        <f t="shared" ca="1" si="4"/>
        <v/>
      </c>
      <c r="W41" s="13" t="str">
        <f t="shared" ca="1" si="5"/>
        <v/>
      </c>
    </row>
    <row r="42" spans="1:23" x14ac:dyDescent="0.3">
      <c r="A42" s="2"/>
      <c r="B42" s="2"/>
      <c r="C42" s="2"/>
      <c r="D42" s="2"/>
      <c r="E42" s="2"/>
      <c r="F42" s="2"/>
      <c r="G42" s="2"/>
      <c r="H42" s="2"/>
      <c r="I42" s="16"/>
      <c r="J42" s="16"/>
      <c r="K42" s="14" t="str">
        <f>IF($A42="","",IF(B42&gt;=Model!$B$4,4,IF(B42&gt;=Model!$B$5,3,IF(B42&gt;=Model!$B$6,2,1))))</f>
        <v/>
      </c>
      <c r="L42" s="14" t="str">
        <f>IF($A42="","",IF(OR(UPPER(D42)="Y",UPPER(E42)="Y"),4,IF(C42&gt;=Model!$B$10,4,IF(C42&gt;=Model!$B$11,3,IF(C42&gt;=Model!$B$12,2,1)))))</f>
        <v/>
      </c>
      <c r="M42" s="14" t="str">
        <f>IF($A42="","",IFERROR(VLOOKUP(F42,Model!$A$19:$B$22,2,FALSE()),""))</f>
        <v/>
      </c>
      <c r="N42" s="14" t="str">
        <f>IF($A42="","",IFERROR(VLOOKUP(G42,Model!$A$25:$B$28,2,FALSE()),""))</f>
        <v/>
      </c>
      <c r="O42" s="14" t="str">
        <f t="shared" si="0"/>
        <v/>
      </c>
      <c r="P42" s="14" t="str">
        <f>IF($A42="","",IF(AND(G42="Internet-facing",OR(UPPER(D42)="Y",UPPER(E42)="Y",C42&gt;=Model!$B$16)),"P1",""))</f>
        <v/>
      </c>
      <c r="Q42" s="14" t="str">
        <f>IF($A42="","",IF(P42="P1","P1","P"&amp;MIN(4,IF(O42&gt;=Model!$B$31,1,IF(O42&gt;=Model!$B$32,2,IF(O42&gt;=Model!$B$33,3,4)))+IF(UPPER(H42)="Y",1,0))))</f>
        <v/>
      </c>
      <c r="R42" s="14" t="str">
        <f>IF($A42="","",IFERROR(VLOOKUP(VALUE(MID(Q42,2,1)),Model!$B$38:$C$41,2,FALSE()),""))</f>
        <v/>
      </c>
      <c r="S42" s="18" t="str">
        <f t="shared" si="1"/>
        <v/>
      </c>
      <c r="T42" s="14" t="str">
        <f t="shared" si="2"/>
        <v/>
      </c>
      <c r="U42" s="14" t="str">
        <f t="shared" si="3"/>
        <v/>
      </c>
      <c r="V42" s="14" t="str">
        <f t="shared" ca="1" si="4"/>
        <v/>
      </c>
      <c r="W42" s="14" t="str">
        <f t="shared" ca="1" si="5"/>
        <v/>
      </c>
    </row>
    <row r="43" spans="1:23" x14ac:dyDescent="0.3">
      <c r="A43" s="2"/>
      <c r="B43" s="2"/>
      <c r="C43" s="2"/>
      <c r="D43" s="2"/>
      <c r="E43" s="2"/>
      <c r="F43" s="2"/>
      <c r="G43" s="2"/>
      <c r="H43" s="2"/>
      <c r="I43" s="16"/>
      <c r="J43" s="16"/>
      <c r="K43" s="14" t="str">
        <f>IF($A43="","",IF(B43&gt;=Model!$B$4,4,IF(B43&gt;=Model!$B$5,3,IF(B43&gt;=Model!$B$6,2,1))))</f>
        <v/>
      </c>
      <c r="L43" s="14" t="str">
        <f>IF($A43="","",IF(OR(UPPER(D43)="Y",UPPER(E43)="Y"),4,IF(C43&gt;=Model!$B$10,4,IF(C43&gt;=Model!$B$11,3,IF(C43&gt;=Model!$B$12,2,1)))))</f>
        <v/>
      </c>
      <c r="M43" s="14" t="str">
        <f>IF($A43="","",IFERROR(VLOOKUP(F43,Model!$A$19:$B$22,2,FALSE()),""))</f>
        <v/>
      </c>
      <c r="N43" s="14" t="str">
        <f>IF($A43="","",IFERROR(VLOOKUP(G43,Model!$A$25:$B$28,2,FALSE()),""))</f>
        <v/>
      </c>
      <c r="O43" s="14" t="str">
        <f t="shared" si="0"/>
        <v/>
      </c>
      <c r="P43" s="14" t="str">
        <f>IF($A43="","",IF(AND(G43="Internet-facing",OR(UPPER(D43)="Y",UPPER(E43)="Y",C43&gt;=Model!$B$16)),"P1",""))</f>
        <v/>
      </c>
      <c r="Q43" s="14" t="str">
        <f>IF($A43="","",IF(P43="P1","P1","P"&amp;MIN(4,IF(O43&gt;=Model!$B$31,1,IF(O43&gt;=Model!$B$32,2,IF(O43&gt;=Model!$B$33,3,4)))+IF(UPPER(H43)="Y",1,0))))</f>
        <v/>
      </c>
      <c r="R43" s="14" t="str">
        <f>IF($A43="","",IFERROR(VLOOKUP(VALUE(MID(Q43,2,1)),Model!$B$38:$C$41,2,FALSE()),""))</f>
        <v/>
      </c>
      <c r="S43" s="18" t="str">
        <f t="shared" si="1"/>
        <v/>
      </c>
      <c r="T43" s="14" t="str">
        <f t="shared" si="2"/>
        <v/>
      </c>
      <c r="U43" s="14" t="str">
        <f t="shared" si="3"/>
        <v/>
      </c>
      <c r="V43" s="14" t="str">
        <f t="shared" ca="1" si="4"/>
        <v/>
      </c>
      <c r="W43" s="14" t="str">
        <f t="shared" ca="1" si="5"/>
        <v/>
      </c>
    </row>
    <row r="44" spans="1:23" x14ac:dyDescent="0.3">
      <c r="A44" s="2"/>
      <c r="B44" s="2"/>
      <c r="C44" s="2"/>
      <c r="D44" s="2"/>
      <c r="E44" s="2"/>
      <c r="F44" s="2"/>
      <c r="G44" s="2"/>
      <c r="H44" s="2"/>
      <c r="I44" s="16"/>
      <c r="J44" s="16"/>
      <c r="K44" s="14" t="str">
        <f>IF($A44="","",IF(B44&gt;=Model!$B$4,4,IF(B44&gt;=Model!$B$5,3,IF(B44&gt;=Model!$B$6,2,1))))</f>
        <v/>
      </c>
      <c r="L44" s="14" t="str">
        <f>IF($A44="","",IF(OR(UPPER(D44)="Y",UPPER(E44)="Y"),4,IF(C44&gt;=Model!$B$10,4,IF(C44&gt;=Model!$B$11,3,IF(C44&gt;=Model!$B$12,2,1)))))</f>
        <v/>
      </c>
      <c r="M44" s="14" t="str">
        <f>IF($A44="","",IFERROR(VLOOKUP(F44,Model!$A$19:$B$22,2,FALSE()),""))</f>
        <v/>
      </c>
      <c r="N44" s="14" t="str">
        <f>IF($A44="","",IFERROR(VLOOKUP(G44,Model!$A$25:$B$28,2,FALSE()),""))</f>
        <v/>
      </c>
      <c r="O44" s="14" t="str">
        <f t="shared" si="0"/>
        <v/>
      </c>
      <c r="P44" s="14" t="str">
        <f>IF($A44="","",IF(AND(G44="Internet-facing",OR(UPPER(D44)="Y",UPPER(E44)="Y",C44&gt;=Model!$B$16)),"P1",""))</f>
        <v/>
      </c>
      <c r="Q44" s="14" t="str">
        <f>IF($A44="","",IF(P44="P1","P1","P"&amp;MIN(4,IF(O44&gt;=Model!$B$31,1,IF(O44&gt;=Model!$B$32,2,IF(O44&gt;=Model!$B$33,3,4)))+IF(UPPER(H44)="Y",1,0))))</f>
        <v/>
      </c>
      <c r="R44" s="14" t="str">
        <f>IF($A44="","",IFERROR(VLOOKUP(VALUE(MID(Q44,2,1)),Model!$B$38:$C$41,2,FALSE()),""))</f>
        <v/>
      </c>
      <c r="S44" s="18" t="str">
        <f t="shared" si="1"/>
        <v/>
      </c>
      <c r="T44" s="14" t="str">
        <f t="shared" si="2"/>
        <v/>
      </c>
      <c r="U44" s="14" t="str">
        <f t="shared" si="3"/>
        <v/>
      </c>
      <c r="V44" s="14" t="str">
        <f t="shared" ca="1" si="4"/>
        <v/>
      </c>
      <c r="W44" s="14" t="str">
        <f t="shared" ca="1" si="5"/>
        <v/>
      </c>
    </row>
    <row r="45" spans="1:23" x14ac:dyDescent="0.3">
      <c r="A45" s="2"/>
      <c r="B45" s="2"/>
      <c r="C45" s="2"/>
      <c r="D45" s="2"/>
      <c r="E45" s="2"/>
      <c r="F45" s="2"/>
      <c r="G45" s="2"/>
      <c r="H45" s="2"/>
      <c r="I45" s="16"/>
      <c r="J45" s="16"/>
      <c r="K45" s="14" t="str">
        <f>IF($A45="","",IF(B45&gt;=Model!$B$4,4,IF(B45&gt;=Model!$B$5,3,IF(B45&gt;=Model!$B$6,2,1))))</f>
        <v/>
      </c>
      <c r="L45" s="14" t="str">
        <f>IF($A45="","",IF(OR(UPPER(D45)="Y",UPPER(E45)="Y"),4,IF(C45&gt;=Model!$B$10,4,IF(C45&gt;=Model!$B$11,3,IF(C45&gt;=Model!$B$12,2,1)))))</f>
        <v/>
      </c>
      <c r="M45" s="14" t="str">
        <f>IF($A45="","",IFERROR(VLOOKUP(F45,Model!$A$19:$B$22,2,FALSE()),""))</f>
        <v/>
      </c>
      <c r="N45" s="14" t="str">
        <f>IF($A45="","",IFERROR(VLOOKUP(G45,Model!$A$25:$B$28,2,FALSE()),""))</f>
        <v/>
      </c>
      <c r="O45" s="14" t="str">
        <f t="shared" si="0"/>
        <v/>
      </c>
      <c r="P45" s="14" t="str">
        <f>IF($A45="","",IF(AND(G45="Internet-facing",OR(UPPER(D45)="Y",UPPER(E45)="Y",C45&gt;=Model!$B$16)),"P1",""))</f>
        <v/>
      </c>
      <c r="Q45" s="14" t="str">
        <f>IF($A45="","",IF(P45="P1","P1","P"&amp;MIN(4,IF(O45&gt;=Model!$B$31,1,IF(O45&gt;=Model!$B$32,2,IF(O45&gt;=Model!$B$33,3,4)))+IF(UPPER(H45)="Y",1,0))))</f>
        <v/>
      </c>
      <c r="R45" s="14" t="str">
        <f>IF($A45="","",IFERROR(VLOOKUP(VALUE(MID(Q45,2,1)),Model!$B$38:$C$41,2,FALSE()),""))</f>
        <v/>
      </c>
      <c r="S45" s="18" t="str">
        <f t="shared" si="1"/>
        <v/>
      </c>
      <c r="T45" s="14" t="str">
        <f t="shared" si="2"/>
        <v/>
      </c>
      <c r="U45" s="14" t="str">
        <f t="shared" si="3"/>
        <v/>
      </c>
      <c r="V45" s="14" t="str">
        <f t="shared" ca="1" si="4"/>
        <v/>
      </c>
      <c r="W45" s="14" t="str">
        <f t="shared" ca="1" si="5"/>
        <v/>
      </c>
    </row>
    <row r="46" spans="1:23" x14ac:dyDescent="0.3">
      <c r="A46" s="2"/>
      <c r="B46" s="2"/>
      <c r="C46" s="2"/>
      <c r="D46" s="2"/>
      <c r="E46" s="2"/>
      <c r="F46" s="2"/>
      <c r="G46" s="2"/>
      <c r="H46" s="2"/>
      <c r="I46" s="16"/>
      <c r="J46" s="16"/>
      <c r="K46" s="14" t="str">
        <f>IF($A46="","",IF(B46&gt;=Model!$B$4,4,IF(B46&gt;=Model!$B$5,3,IF(B46&gt;=Model!$B$6,2,1))))</f>
        <v/>
      </c>
      <c r="L46" s="14" t="str">
        <f>IF($A46="","",IF(OR(UPPER(D46)="Y",UPPER(E46)="Y"),4,IF(C46&gt;=Model!$B$10,4,IF(C46&gt;=Model!$B$11,3,IF(C46&gt;=Model!$B$12,2,1)))))</f>
        <v/>
      </c>
      <c r="M46" s="14" t="str">
        <f>IF($A46="","",IFERROR(VLOOKUP(F46,Model!$A$19:$B$22,2,FALSE()),""))</f>
        <v/>
      </c>
      <c r="N46" s="14" t="str">
        <f>IF($A46="","",IFERROR(VLOOKUP(G46,Model!$A$25:$B$28,2,FALSE()),""))</f>
        <v/>
      </c>
      <c r="O46" s="14" t="str">
        <f t="shared" si="0"/>
        <v/>
      </c>
      <c r="P46" s="14" t="str">
        <f>IF($A46="","",IF(AND(G46="Internet-facing",OR(UPPER(D46)="Y",UPPER(E46)="Y",C46&gt;=Model!$B$16)),"P1",""))</f>
        <v/>
      </c>
      <c r="Q46" s="14" t="str">
        <f>IF($A46="","",IF(P46="P1","P1","P"&amp;MIN(4,IF(O46&gt;=Model!$B$31,1,IF(O46&gt;=Model!$B$32,2,IF(O46&gt;=Model!$B$33,3,4)))+IF(UPPER(H46)="Y",1,0))))</f>
        <v/>
      </c>
      <c r="R46" s="14" t="str">
        <f>IF($A46="","",IFERROR(VLOOKUP(VALUE(MID(Q46,2,1)),Model!$B$38:$C$41,2,FALSE()),""))</f>
        <v/>
      </c>
      <c r="S46" s="18" t="str">
        <f t="shared" si="1"/>
        <v/>
      </c>
      <c r="T46" s="14" t="str">
        <f t="shared" si="2"/>
        <v/>
      </c>
      <c r="U46" s="14" t="str">
        <f t="shared" si="3"/>
        <v/>
      </c>
      <c r="V46" s="14" t="str">
        <f t="shared" ca="1" si="4"/>
        <v/>
      </c>
      <c r="W46" s="14" t="str">
        <f t="shared" ca="1" si="5"/>
        <v/>
      </c>
    </row>
    <row r="47" spans="1:23" x14ac:dyDescent="0.3">
      <c r="A47" s="2"/>
      <c r="B47" s="2"/>
      <c r="C47" s="2"/>
      <c r="D47" s="2"/>
      <c r="E47" s="2"/>
      <c r="F47" s="2"/>
      <c r="G47" s="2"/>
      <c r="H47" s="2"/>
      <c r="I47" s="16"/>
      <c r="J47" s="16"/>
      <c r="K47" s="14" t="str">
        <f>IF($A47="","",IF(B47&gt;=Model!$B$4,4,IF(B47&gt;=Model!$B$5,3,IF(B47&gt;=Model!$B$6,2,1))))</f>
        <v/>
      </c>
      <c r="L47" s="14" t="str">
        <f>IF($A47="","",IF(OR(UPPER(D47)="Y",UPPER(E47)="Y"),4,IF(C47&gt;=Model!$B$10,4,IF(C47&gt;=Model!$B$11,3,IF(C47&gt;=Model!$B$12,2,1)))))</f>
        <v/>
      </c>
      <c r="M47" s="14" t="str">
        <f>IF($A47="","",IFERROR(VLOOKUP(F47,Model!$A$19:$B$22,2,FALSE()),""))</f>
        <v/>
      </c>
      <c r="N47" s="14" t="str">
        <f>IF($A47="","",IFERROR(VLOOKUP(G47,Model!$A$25:$B$28,2,FALSE()),""))</f>
        <v/>
      </c>
      <c r="O47" s="14" t="str">
        <f t="shared" si="0"/>
        <v/>
      </c>
      <c r="P47" s="14" t="str">
        <f>IF($A47="","",IF(AND(G47="Internet-facing",OR(UPPER(D47)="Y",UPPER(E47)="Y",C47&gt;=Model!$B$16)),"P1",""))</f>
        <v/>
      </c>
      <c r="Q47" s="14" t="str">
        <f>IF($A47="","",IF(P47="P1","P1","P"&amp;MIN(4,IF(O47&gt;=Model!$B$31,1,IF(O47&gt;=Model!$B$32,2,IF(O47&gt;=Model!$B$33,3,4)))+IF(UPPER(H47)="Y",1,0))))</f>
        <v/>
      </c>
      <c r="R47" s="14" t="str">
        <f>IF($A47="","",IFERROR(VLOOKUP(VALUE(MID(Q47,2,1)),Model!$B$38:$C$41,2,FALSE()),""))</f>
        <v/>
      </c>
      <c r="S47" s="18" t="str">
        <f t="shared" si="1"/>
        <v/>
      </c>
      <c r="T47" s="14" t="str">
        <f t="shared" si="2"/>
        <v/>
      </c>
      <c r="U47" s="14" t="str">
        <f t="shared" si="3"/>
        <v/>
      </c>
      <c r="V47" s="14" t="str">
        <f t="shared" ca="1" si="4"/>
        <v/>
      </c>
      <c r="W47" s="14" t="str">
        <f t="shared" ca="1" si="5"/>
        <v/>
      </c>
    </row>
    <row r="48" spans="1:23" x14ac:dyDescent="0.3">
      <c r="A48" s="2"/>
      <c r="B48" s="2"/>
      <c r="C48" s="2"/>
      <c r="D48" s="2"/>
      <c r="E48" s="2"/>
      <c r="F48" s="2"/>
      <c r="G48" s="2"/>
      <c r="H48" s="2"/>
      <c r="I48" s="16"/>
      <c r="J48" s="16"/>
      <c r="K48" s="14" t="str">
        <f>IF($A48="","",IF(B48&gt;=Model!$B$4,4,IF(B48&gt;=Model!$B$5,3,IF(B48&gt;=Model!$B$6,2,1))))</f>
        <v/>
      </c>
      <c r="L48" s="14" t="str">
        <f>IF($A48="","",IF(OR(UPPER(D48)="Y",UPPER(E48)="Y"),4,IF(C48&gt;=Model!$B$10,4,IF(C48&gt;=Model!$B$11,3,IF(C48&gt;=Model!$B$12,2,1)))))</f>
        <v/>
      </c>
      <c r="M48" s="14" t="str">
        <f>IF($A48="","",IFERROR(VLOOKUP(F48,Model!$A$19:$B$22,2,FALSE()),""))</f>
        <v/>
      </c>
      <c r="N48" s="14" t="str">
        <f>IF($A48="","",IFERROR(VLOOKUP(G48,Model!$A$25:$B$28,2,FALSE()),""))</f>
        <v/>
      </c>
      <c r="O48" s="14" t="str">
        <f t="shared" si="0"/>
        <v/>
      </c>
      <c r="P48" s="14" t="str">
        <f>IF($A48="","",IF(AND(G48="Internet-facing",OR(UPPER(D48)="Y",UPPER(E48)="Y",C48&gt;=Model!$B$16)),"P1",""))</f>
        <v/>
      </c>
      <c r="Q48" s="14" t="str">
        <f>IF($A48="","",IF(P48="P1","P1","P"&amp;MIN(4,IF(O48&gt;=Model!$B$31,1,IF(O48&gt;=Model!$B$32,2,IF(O48&gt;=Model!$B$33,3,4)))+IF(UPPER(H48)="Y",1,0))))</f>
        <v/>
      </c>
      <c r="R48" s="14" t="str">
        <f>IF($A48="","",IFERROR(VLOOKUP(VALUE(MID(Q48,2,1)),Model!$B$38:$C$41,2,FALSE()),""))</f>
        <v/>
      </c>
      <c r="S48" s="18" t="str">
        <f t="shared" si="1"/>
        <v/>
      </c>
      <c r="T48" s="14" t="str">
        <f t="shared" si="2"/>
        <v/>
      </c>
      <c r="U48" s="14" t="str">
        <f t="shared" si="3"/>
        <v/>
      </c>
      <c r="V48" s="14" t="str">
        <f t="shared" ca="1" si="4"/>
        <v/>
      </c>
      <c r="W48" s="14" t="str">
        <f t="shared" ca="1" si="5"/>
        <v/>
      </c>
    </row>
    <row r="49" spans="1:23" x14ac:dyDescent="0.3">
      <c r="A49" s="2"/>
      <c r="B49" s="2"/>
      <c r="C49" s="2"/>
      <c r="D49" s="2"/>
      <c r="E49" s="2"/>
      <c r="F49" s="2"/>
      <c r="G49" s="2"/>
      <c r="H49" s="2"/>
      <c r="I49" s="16"/>
      <c r="J49" s="16"/>
      <c r="K49" s="14" t="str">
        <f>IF($A49="","",IF(B49&gt;=Model!$B$4,4,IF(B49&gt;=Model!$B$5,3,IF(B49&gt;=Model!$B$6,2,1))))</f>
        <v/>
      </c>
      <c r="L49" s="14" t="str">
        <f>IF($A49="","",IF(OR(UPPER(D49)="Y",UPPER(E49)="Y"),4,IF(C49&gt;=Model!$B$10,4,IF(C49&gt;=Model!$B$11,3,IF(C49&gt;=Model!$B$12,2,1)))))</f>
        <v/>
      </c>
      <c r="M49" s="14" t="str">
        <f>IF($A49="","",IFERROR(VLOOKUP(F49,Model!$A$19:$B$22,2,FALSE()),""))</f>
        <v/>
      </c>
      <c r="N49" s="14" t="str">
        <f>IF($A49="","",IFERROR(VLOOKUP(G49,Model!$A$25:$B$28,2,FALSE()),""))</f>
        <v/>
      </c>
      <c r="O49" s="14" t="str">
        <f t="shared" si="0"/>
        <v/>
      </c>
      <c r="P49" s="14" t="str">
        <f>IF($A49="","",IF(AND(G49="Internet-facing",OR(UPPER(D49)="Y",UPPER(E49)="Y",C49&gt;=Model!$B$16)),"P1",""))</f>
        <v/>
      </c>
      <c r="Q49" s="14" t="str">
        <f>IF($A49="","",IF(P49="P1","P1","P"&amp;MIN(4,IF(O49&gt;=Model!$B$31,1,IF(O49&gt;=Model!$B$32,2,IF(O49&gt;=Model!$B$33,3,4)))+IF(UPPER(H49)="Y",1,0))))</f>
        <v/>
      </c>
      <c r="R49" s="14" t="str">
        <f>IF($A49="","",IFERROR(VLOOKUP(VALUE(MID(Q49,2,1)),Model!$B$38:$C$41,2,FALSE()),""))</f>
        <v/>
      </c>
      <c r="S49" s="18" t="str">
        <f t="shared" si="1"/>
        <v/>
      </c>
      <c r="T49" s="14" t="str">
        <f t="shared" si="2"/>
        <v/>
      </c>
      <c r="U49" s="14" t="str">
        <f t="shared" si="3"/>
        <v/>
      </c>
      <c r="V49" s="14" t="str">
        <f t="shared" ca="1" si="4"/>
        <v/>
      </c>
      <c r="W49" s="14" t="str">
        <f t="shared" ca="1" si="5"/>
        <v/>
      </c>
    </row>
    <row r="50" spans="1:23" x14ac:dyDescent="0.3">
      <c r="A50" s="2"/>
      <c r="B50" s="2"/>
      <c r="C50" s="2"/>
      <c r="D50" s="2"/>
      <c r="E50" s="2"/>
      <c r="F50" s="2"/>
      <c r="G50" s="2"/>
      <c r="H50" s="2"/>
      <c r="I50" s="16"/>
      <c r="J50" s="16"/>
      <c r="K50" s="14" t="str">
        <f>IF($A50="","",IF(B50&gt;=Model!$B$4,4,IF(B50&gt;=Model!$B$5,3,IF(B50&gt;=Model!$B$6,2,1))))</f>
        <v/>
      </c>
      <c r="L50" s="14" t="str">
        <f>IF($A50="","",IF(OR(UPPER(D50)="Y",UPPER(E50)="Y"),4,IF(C50&gt;=Model!$B$10,4,IF(C50&gt;=Model!$B$11,3,IF(C50&gt;=Model!$B$12,2,1)))))</f>
        <v/>
      </c>
      <c r="M50" s="14" t="str">
        <f>IF($A50="","",IFERROR(VLOOKUP(F50,Model!$A$19:$B$22,2,FALSE()),""))</f>
        <v/>
      </c>
      <c r="N50" s="14" t="str">
        <f>IF($A50="","",IFERROR(VLOOKUP(G50,Model!$A$25:$B$28,2,FALSE()),""))</f>
        <v/>
      </c>
      <c r="O50" s="14" t="str">
        <f t="shared" si="0"/>
        <v/>
      </c>
      <c r="P50" s="14" t="str">
        <f>IF($A50="","",IF(AND(G50="Internet-facing",OR(UPPER(D50)="Y",UPPER(E50)="Y",C50&gt;=Model!$B$16)),"P1",""))</f>
        <v/>
      </c>
      <c r="Q50" s="14" t="str">
        <f>IF($A50="","",IF(P50="P1","P1","P"&amp;MIN(4,IF(O50&gt;=Model!$B$31,1,IF(O50&gt;=Model!$B$32,2,IF(O50&gt;=Model!$B$33,3,4)))+IF(UPPER(H50)="Y",1,0))))</f>
        <v/>
      </c>
      <c r="R50" s="14" t="str">
        <f>IF($A50="","",IFERROR(VLOOKUP(VALUE(MID(Q50,2,1)),Model!$B$38:$C$41,2,FALSE()),""))</f>
        <v/>
      </c>
      <c r="S50" s="18" t="str">
        <f t="shared" si="1"/>
        <v/>
      </c>
      <c r="T50" s="14" t="str">
        <f t="shared" si="2"/>
        <v/>
      </c>
      <c r="U50" s="14" t="str">
        <f t="shared" si="3"/>
        <v/>
      </c>
      <c r="V50" s="14" t="str">
        <f t="shared" ca="1" si="4"/>
        <v/>
      </c>
      <c r="W50" s="14" t="str">
        <f t="shared" ca="1" si="5"/>
        <v/>
      </c>
    </row>
    <row r="51" spans="1:23" x14ac:dyDescent="0.3">
      <c r="A51" s="2"/>
      <c r="B51" s="2"/>
      <c r="C51" s="2"/>
      <c r="D51" s="2"/>
      <c r="E51" s="2"/>
      <c r="F51" s="2"/>
      <c r="G51" s="2"/>
      <c r="H51" s="2"/>
      <c r="I51" s="16"/>
      <c r="J51" s="16"/>
      <c r="K51" s="14" t="str">
        <f>IF($A51="","",IF(B51&gt;=Model!$B$4,4,IF(B51&gt;=Model!$B$5,3,IF(B51&gt;=Model!$B$6,2,1))))</f>
        <v/>
      </c>
      <c r="L51" s="14" t="str">
        <f>IF($A51="","",IF(OR(UPPER(D51)="Y",UPPER(E51)="Y"),4,IF(C51&gt;=Model!$B$10,4,IF(C51&gt;=Model!$B$11,3,IF(C51&gt;=Model!$B$12,2,1)))))</f>
        <v/>
      </c>
      <c r="M51" s="14" t="str">
        <f>IF($A51="","",IFERROR(VLOOKUP(F51,Model!$A$19:$B$22,2,FALSE()),""))</f>
        <v/>
      </c>
      <c r="N51" s="14" t="str">
        <f>IF($A51="","",IFERROR(VLOOKUP(G51,Model!$A$25:$B$28,2,FALSE()),""))</f>
        <v/>
      </c>
      <c r="O51" s="14" t="str">
        <f t="shared" si="0"/>
        <v/>
      </c>
      <c r="P51" s="14" t="str">
        <f>IF($A51="","",IF(AND(G51="Internet-facing",OR(UPPER(D51)="Y",UPPER(E51)="Y",C51&gt;=Model!$B$16)),"P1",""))</f>
        <v/>
      </c>
      <c r="Q51" s="14" t="str">
        <f>IF($A51="","",IF(P51="P1","P1","P"&amp;MIN(4,IF(O51&gt;=Model!$B$31,1,IF(O51&gt;=Model!$B$32,2,IF(O51&gt;=Model!$B$33,3,4)))+IF(UPPER(H51)="Y",1,0))))</f>
        <v/>
      </c>
      <c r="R51" s="14" t="str">
        <f>IF($A51="","",IFERROR(VLOOKUP(VALUE(MID(Q51,2,1)),Model!$B$38:$C$41,2,FALSE()),""))</f>
        <v/>
      </c>
      <c r="S51" s="18" t="str">
        <f t="shared" si="1"/>
        <v/>
      </c>
      <c r="T51" s="14" t="str">
        <f t="shared" si="2"/>
        <v/>
      </c>
      <c r="U51" s="14" t="str">
        <f t="shared" si="3"/>
        <v/>
      </c>
      <c r="V51" s="14" t="str">
        <f t="shared" ca="1" si="4"/>
        <v/>
      </c>
      <c r="W51" s="14" t="str">
        <f t="shared" ca="1" si="5"/>
        <v/>
      </c>
    </row>
    <row r="52" spans="1:23" x14ac:dyDescent="0.3">
      <c r="A52" s="2"/>
      <c r="B52" s="2"/>
      <c r="C52" s="2"/>
      <c r="D52" s="2"/>
      <c r="E52" s="2"/>
      <c r="F52" s="2"/>
      <c r="G52" s="2"/>
      <c r="H52" s="2"/>
      <c r="I52" s="16"/>
      <c r="J52" s="16"/>
      <c r="K52" s="14" t="str">
        <f>IF($A52="","",IF(B52&gt;=Model!$B$4,4,IF(B52&gt;=Model!$B$5,3,IF(B52&gt;=Model!$B$6,2,1))))</f>
        <v/>
      </c>
      <c r="L52" s="14" t="str">
        <f>IF($A52="","",IF(OR(UPPER(D52)="Y",UPPER(E52)="Y"),4,IF(C52&gt;=Model!$B$10,4,IF(C52&gt;=Model!$B$11,3,IF(C52&gt;=Model!$B$12,2,1)))))</f>
        <v/>
      </c>
      <c r="M52" s="14" t="str">
        <f>IF($A52="","",IFERROR(VLOOKUP(F52,Model!$A$19:$B$22,2,FALSE()),""))</f>
        <v/>
      </c>
      <c r="N52" s="14" t="str">
        <f>IF($A52="","",IFERROR(VLOOKUP(G52,Model!$A$25:$B$28,2,FALSE()),""))</f>
        <v/>
      </c>
      <c r="O52" s="14" t="str">
        <f t="shared" si="0"/>
        <v/>
      </c>
      <c r="P52" s="14" t="str">
        <f>IF($A52="","",IF(AND(G52="Internet-facing",OR(UPPER(D52)="Y",UPPER(E52)="Y",C52&gt;=Model!$B$16)),"P1",""))</f>
        <v/>
      </c>
      <c r="Q52" s="14" t="str">
        <f>IF($A52="","",IF(P52="P1","P1","P"&amp;MIN(4,IF(O52&gt;=Model!$B$31,1,IF(O52&gt;=Model!$B$32,2,IF(O52&gt;=Model!$B$33,3,4)))+IF(UPPER(H52)="Y",1,0))))</f>
        <v/>
      </c>
      <c r="R52" s="14" t="str">
        <f>IF($A52="","",IFERROR(VLOOKUP(VALUE(MID(Q52,2,1)),Model!$B$38:$C$41,2,FALSE()),""))</f>
        <v/>
      </c>
      <c r="S52" s="18" t="str">
        <f t="shared" si="1"/>
        <v/>
      </c>
      <c r="T52" s="14" t="str">
        <f t="shared" si="2"/>
        <v/>
      </c>
      <c r="U52" s="14" t="str">
        <f t="shared" si="3"/>
        <v/>
      </c>
      <c r="V52" s="14" t="str">
        <f t="shared" ca="1" si="4"/>
        <v/>
      </c>
      <c r="W52" s="14" t="str">
        <f t="shared" ca="1" si="5"/>
        <v/>
      </c>
    </row>
    <row r="53" spans="1:23" x14ac:dyDescent="0.3">
      <c r="A53" s="2"/>
      <c r="B53" s="2"/>
      <c r="C53" s="2"/>
      <c r="D53" s="2"/>
      <c r="E53" s="2"/>
      <c r="F53" s="2"/>
      <c r="G53" s="2"/>
      <c r="H53" s="2"/>
      <c r="I53" s="16"/>
      <c r="J53" s="16"/>
      <c r="K53" s="14" t="str">
        <f>IF($A53="","",IF(B53&gt;=Model!$B$4,4,IF(B53&gt;=Model!$B$5,3,IF(B53&gt;=Model!$B$6,2,1))))</f>
        <v/>
      </c>
      <c r="L53" s="14" t="str">
        <f>IF($A53="","",IF(OR(UPPER(D53)="Y",UPPER(E53)="Y"),4,IF(C53&gt;=Model!$B$10,4,IF(C53&gt;=Model!$B$11,3,IF(C53&gt;=Model!$B$12,2,1)))))</f>
        <v/>
      </c>
      <c r="M53" s="14" t="str">
        <f>IF($A53="","",IFERROR(VLOOKUP(F53,Model!$A$19:$B$22,2,FALSE()),""))</f>
        <v/>
      </c>
      <c r="N53" s="14" t="str">
        <f>IF($A53="","",IFERROR(VLOOKUP(G53,Model!$A$25:$B$28,2,FALSE()),""))</f>
        <v/>
      </c>
      <c r="O53" s="14" t="str">
        <f t="shared" si="0"/>
        <v/>
      </c>
      <c r="P53" s="14" t="str">
        <f>IF($A53="","",IF(AND(G53="Internet-facing",OR(UPPER(D53)="Y",UPPER(E53)="Y",C53&gt;=Model!$B$16)),"P1",""))</f>
        <v/>
      </c>
      <c r="Q53" s="14" t="str">
        <f>IF($A53="","",IF(P53="P1","P1","P"&amp;MIN(4,IF(O53&gt;=Model!$B$31,1,IF(O53&gt;=Model!$B$32,2,IF(O53&gt;=Model!$B$33,3,4)))+IF(UPPER(H53)="Y",1,0))))</f>
        <v/>
      </c>
      <c r="R53" s="14" t="str">
        <f>IF($A53="","",IFERROR(VLOOKUP(VALUE(MID(Q53,2,1)),Model!$B$38:$C$41,2,FALSE()),""))</f>
        <v/>
      </c>
      <c r="S53" s="18" t="str">
        <f t="shared" si="1"/>
        <v/>
      </c>
      <c r="T53" s="14" t="str">
        <f t="shared" si="2"/>
        <v/>
      </c>
      <c r="U53" s="14" t="str">
        <f t="shared" si="3"/>
        <v/>
      </c>
      <c r="V53" s="14" t="str">
        <f t="shared" ca="1" si="4"/>
        <v/>
      </c>
      <c r="W53" s="14" t="str">
        <f t="shared" ca="1" si="5"/>
        <v/>
      </c>
    </row>
    <row r="54" spans="1:23" x14ac:dyDescent="0.3">
      <c r="A54" s="2"/>
      <c r="B54" s="2"/>
      <c r="C54" s="2"/>
      <c r="D54" s="2"/>
      <c r="E54" s="2"/>
      <c r="F54" s="2"/>
      <c r="G54" s="2"/>
      <c r="H54" s="2"/>
      <c r="I54" s="16"/>
      <c r="J54" s="16"/>
      <c r="K54" s="14" t="str">
        <f>IF($A54="","",IF(B54&gt;=Model!$B$4,4,IF(B54&gt;=Model!$B$5,3,IF(B54&gt;=Model!$B$6,2,1))))</f>
        <v/>
      </c>
      <c r="L54" s="14" t="str">
        <f>IF($A54="","",IF(OR(UPPER(D54)="Y",UPPER(E54)="Y"),4,IF(C54&gt;=Model!$B$10,4,IF(C54&gt;=Model!$B$11,3,IF(C54&gt;=Model!$B$12,2,1)))))</f>
        <v/>
      </c>
      <c r="M54" s="14" t="str">
        <f>IF($A54="","",IFERROR(VLOOKUP(F54,Model!$A$19:$B$22,2,FALSE()),""))</f>
        <v/>
      </c>
      <c r="N54" s="14" t="str">
        <f>IF($A54="","",IFERROR(VLOOKUP(G54,Model!$A$25:$B$28,2,FALSE()),""))</f>
        <v/>
      </c>
      <c r="O54" s="14" t="str">
        <f t="shared" si="0"/>
        <v/>
      </c>
      <c r="P54" s="14" t="str">
        <f>IF($A54="","",IF(AND(G54="Internet-facing",OR(UPPER(D54)="Y",UPPER(E54)="Y",C54&gt;=Model!$B$16)),"P1",""))</f>
        <v/>
      </c>
      <c r="Q54" s="14" t="str">
        <f>IF($A54="","",IF(P54="P1","P1","P"&amp;MIN(4,IF(O54&gt;=Model!$B$31,1,IF(O54&gt;=Model!$B$32,2,IF(O54&gt;=Model!$B$33,3,4)))+IF(UPPER(H54)="Y",1,0))))</f>
        <v/>
      </c>
      <c r="R54" s="14" t="str">
        <f>IF($A54="","",IFERROR(VLOOKUP(VALUE(MID(Q54,2,1)),Model!$B$38:$C$41,2,FALSE()),""))</f>
        <v/>
      </c>
      <c r="S54" s="18" t="str">
        <f t="shared" si="1"/>
        <v/>
      </c>
      <c r="T54" s="14" t="str">
        <f t="shared" si="2"/>
        <v/>
      </c>
      <c r="U54" s="14" t="str">
        <f t="shared" si="3"/>
        <v/>
      </c>
      <c r="V54" s="14" t="str">
        <f t="shared" ca="1" si="4"/>
        <v/>
      </c>
      <c r="W54" s="14" t="str">
        <f t="shared" ca="1" si="5"/>
        <v/>
      </c>
    </row>
    <row r="55" spans="1:23" x14ac:dyDescent="0.3">
      <c r="A55" s="2"/>
      <c r="B55" s="2"/>
      <c r="C55" s="2"/>
      <c r="D55" s="2"/>
      <c r="E55" s="2"/>
      <c r="F55" s="2"/>
      <c r="G55" s="2"/>
      <c r="H55" s="2"/>
      <c r="I55" s="16"/>
      <c r="J55" s="16"/>
      <c r="K55" s="14" t="str">
        <f>IF($A55="","",IF(B55&gt;=Model!$B$4,4,IF(B55&gt;=Model!$B$5,3,IF(B55&gt;=Model!$B$6,2,1))))</f>
        <v/>
      </c>
      <c r="L55" s="14" t="str">
        <f>IF($A55="","",IF(OR(UPPER(D55)="Y",UPPER(E55)="Y"),4,IF(C55&gt;=Model!$B$10,4,IF(C55&gt;=Model!$B$11,3,IF(C55&gt;=Model!$B$12,2,1)))))</f>
        <v/>
      </c>
      <c r="M55" s="14" t="str">
        <f>IF($A55="","",IFERROR(VLOOKUP(F55,Model!$A$19:$B$22,2,FALSE()),""))</f>
        <v/>
      </c>
      <c r="N55" s="14" t="str">
        <f>IF($A55="","",IFERROR(VLOOKUP(G55,Model!$A$25:$B$28,2,FALSE()),""))</f>
        <v/>
      </c>
      <c r="O55" s="14" t="str">
        <f t="shared" si="0"/>
        <v/>
      </c>
      <c r="P55" s="14" t="str">
        <f>IF($A55="","",IF(AND(G55="Internet-facing",OR(UPPER(D55)="Y",UPPER(E55)="Y",C55&gt;=Model!$B$16)),"P1",""))</f>
        <v/>
      </c>
      <c r="Q55" s="14" t="str">
        <f>IF($A55="","",IF(P55="P1","P1","P"&amp;MIN(4,IF(O55&gt;=Model!$B$31,1,IF(O55&gt;=Model!$B$32,2,IF(O55&gt;=Model!$B$33,3,4)))+IF(UPPER(H55)="Y",1,0))))</f>
        <v/>
      </c>
      <c r="R55" s="14" t="str">
        <f>IF($A55="","",IFERROR(VLOOKUP(VALUE(MID(Q55,2,1)),Model!$B$38:$C$41,2,FALSE()),""))</f>
        <v/>
      </c>
      <c r="S55" s="18" t="str">
        <f t="shared" si="1"/>
        <v/>
      </c>
      <c r="T55" s="14" t="str">
        <f t="shared" si="2"/>
        <v/>
      </c>
      <c r="U55" s="14" t="str">
        <f t="shared" si="3"/>
        <v/>
      </c>
      <c r="V55" s="14" t="str">
        <f t="shared" ca="1" si="4"/>
        <v/>
      </c>
      <c r="W55" s="14" t="str">
        <f t="shared" ca="1" si="5"/>
        <v/>
      </c>
    </row>
    <row r="56" spans="1:23" x14ac:dyDescent="0.3">
      <c r="A56" s="2"/>
      <c r="B56" s="2"/>
      <c r="C56" s="2"/>
      <c r="D56" s="2"/>
      <c r="E56" s="2"/>
      <c r="F56" s="2"/>
      <c r="G56" s="2"/>
      <c r="H56" s="2"/>
      <c r="I56" s="16"/>
      <c r="J56" s="16"/>
      <c r="K56" s="14" t="str">
        <f>IF($A56="","",IF(B56&gt;=Model!$B$4,4,IF(B56&gt;=Model!$B$5,3,IF(B56&gt;=Model!$B$6,2,1))))</f>
        <v/>
      </c>
      <c r="L56" s="14" t="str">
        <f>IF($A56="","",IF(OR(UPPER(D56)="Y",UPPER(E56)="Y"),4,IF(C56&gt;=Model!$B$10,4,IF(C56&gt;=Model!$B$11,3,IF(C56&gt;=Model!$B$12,2,1)))))</f>
        <v/>
      </c>
      <c r="M56" s="14" t="str">
        <f>IF($A56="","",IFERROR(VLOOKUP(F56,Model!$A$19:$B$22,2,FALSE()),""))</f>
        <v/>
      </c>
      <c r="N56" s="14" t="str">
        <f>IF($A56="","",IFERROR(VLOOKUP(G56,Model!$A$25:$B$28,2,FALSE()),""))</f>
        <v/>
      </c>
      <c r="O56" s="14" t="str">
        <f t="shared" si="0"/>
        <v/>
      </c>
      <c r="P56" s="14" t="str">
        <f>IF($A56="","",IF(AND(G56="Internet-facing",OR(UPPER(D56)="Y",UPPER(E56)="Y",C56&gt;=Model!$B$16)),"P1",""))</f>
        <v/>
      </c>
      <c r="Q56" s="14" t="str">
        <f>IF($A56="","",IF(P56="P1","P1","P"&amp;MIN(4,IF(O56&gt;=Model!$B$31,1,IF(O56&gt;=Model!$B$32,2,IF(O56&gt;=Model!$B$33,3,4)))+IF(UPPER(H56)="Y",1,0))))</f>
        <v/>
      </c>
      <c r="R56" s="14" t="str">
        <f>IF($A56="","",IFERROR(VLOOKUP(VALUE(MID(Q56,2,1)),Model!$B$38:$C$41,2,FALSE()),""))</f>
        <v/>
      </c>
      <c r="S56" s="18" t="str">
        <f t="shared" si="1"/>
        <v/>
      </c>
      <c r="T56" s="14" t="str">
        <f t="shared" si="2"/>
        <v/>
      </c>
      <c r="U56" s="14" t="str">
        <f t="shared" si="3"/>
        <v/>
      </c>
      <c r="V56" s="14" t="str">
        <f t="shared" ca="1" si="4"/>
        <v/>
      </c>
      <c r="W56" s="14" t="str">
        <f t="shared" ca="1" si="5"/>
        <v/>
      </c>
    </row>
    <row r="57" spans="1:23" x14ac:dyDescent="0.3">
      <c r="A57" s="2"/>
      <c r="B57" s="2"/>
      <c r="C57" s="2"/>
      <c r="D57" s="2"/>
      <c r="E57" s="2"/>
      <c r="F57" s="2"/>
      <c r="G57" s="2"/>
      <c r="H57" s="2"/>
      <c r="I57" s="16"/>
      <c r="J57" s="16"/>
      <c r="K57" s="14" t="str">
        <f>IF($A57="","",IF(B57&gt;=Model!$B$4,4,IF(B57&gt;=Model!$B$5,3,IF(B57&gt;=Model!$B$6,2,1))))</f>
        <v/>
      </c>
      <c r="L57" s="14" t="str">
        <f>IF($A57="","",IF(OR(UPPER(D57)="Y",UPPER(E57)="Y"),4,IF(C57&gt;=Model!$B$10,4,IF(C57&gt;=Model!$B$11,3,IF(C57&gt;=Model!$B$12,2,1)))))</f>
        <v/>
      </c>
      <c r="M57" s="14" t="str">
        <f>IF($A57="","",IFERROR(VLOOKUP(F57,Model!$A$19:$B$22,2,FALSE()),""))</f>
        <v/>
      </c>
      <c r="N57" s="14" t="str">
        <f>IF($A57="","",IFERROR(VLOOKUP(G57,Model!$A$25:$B$28,2,FALSE()),""))</f>
        <v/>
      </c>
      <c r="O57" s="14" t="str">
        <f t="shared" si="0"/>
        <v/>
      </c>
      <c r="P57" s="14" t="str">
        <f>IF($A57="","",IF(AND(G57="Internet-facing",OR(UPPER(D57)="Y",UPPER(E57)="Y",C57&gt;=Model!$B$16)),"P1",""))</f>
        <v/>
      </c>
      <c r="Q57" s="14" t="str">
        <f>IF($A57="","",IF(P57="P1","P1","P"&amp;MIN(4,IF(O57&gt;=Model!$B$31,1,IF(O57&gt;=Model!$B$32,2,IF(O57&gt;=Model!$B$33,3,4)))+IF(UPPER(H57)="Y",1,0))))</f>
        <v/>
      </c>
      <c r="R57" s="14" t="str">
        <f>IF($A57="","",IFERROR(VLOOKUP(VALUE(MID(Q57,2,1)),Model!$B$38:$C$41,2,FALSE()),""))</f>
        <v/>
      </c>
      <c r="S57" s="18" t="str">
        <f t="shared" si="1"/>
        <v/>
      </c>
      <c r="T57" s="14" t="str">
        <f t="shared" si="2"/>
        <v/>
      </c>
      <c r="U57" s="14" t="str">
        <f t="shared" si="3"/>
        <v/>
      </c>
      <c r="V57" s="14" t="str">
        <f t="shared" ca="1" si="4"/>
        <v/>
      </c>
      <c r="W57" s="14" t="str">
        <f t="shared" ca="1" si="5"/>
        <v/>
      </c>
    </row>
    <row r="58" spans="1:23" x14ac:dyDescent="0.3">
      <c r="A58" s="2"/>
      <c r="B58" s="2"/>
      <c r="C58" s="2"/>
      <c r="D58" s="2"/>
      <c r="E58" s="2"/>
      <c r="F58" s="2"/>
      <c r="G58" s="2"/>
      <c r="H58" s="2"/>
      <c r="I58" s="16"/>
      <c r="J58" s="16"/>
      <c r="K58" s="14" t="str">
        <f>IF($A58="","",IF(B58&gt;=Model!$B$4,4,IF(B58&gt;=Model!$B$5,3,IF(B58&gt;=Model!$B$6,2,1))))</f>
        <v/>
      </c>
      <c r="L58" s="14" t="str">
        <f>IF($A58="","",IF(OR(UPPER(D58)="Y",UPPER(E58)="Y"),4,IF(C58&gt;=Model!$B$10,4,IF(C58&gt;=Model!$B$11,3,IF(C58&gt;=Model!$B$12,2,1)))))</f>
        <v/>
      </c>
      <c r="M58" s="14" t="str">
        <f>IF($A58="","",IFERROR(VLOOKUP(F58,Model!$A$19:$B$22,2,FALSE()),""))</f>
        <v/>
      </c>
      <c r="N58" s="14" t="str">
        <f>IF($A58="","",IFERROR(VLOOKUP(G58,Model!$A$25:$B$28,2,FALSE()),""))</f>
        <v/>
      </c>
      <c r="O58" s="14" t="str">
        <f t="shared" si="0"/>
        <v/>
      </c>
      <c r="P58" s="14" t="str">
        <f>IF($A58="","",IF(AND(G58="Internet-facing",OR(UPPER(D58)="Y",UPPER(E58)="Y",C58&gt;=Model!$B$16)),"P1",""))</f>
        <v/>
      </c>
      <c r="Q58" s="14" t="str">
        <f>IF($A58="","",IF(P58="P1","P1","P"&amp;MIN(4,IF(O58&gt;=Model!$B$31,1,IF(O58&gt;=Model!$B$32,2,IF(O58&gt;=Model!$B$33,3,4)))+IF(UPPER(H58)="Y",1,0))))</f>
        <v/>
      </c>
      <c r="R58" s="14" t="str">
        <f>IF($A58="","",IFERROR(VLOOKUP(VALUE(MID(Q58,2,1)),Model!$B$38:$C$41,2,FALSE()),""))</f>
        <v/>
      </c>
      <c r="S58" s="18" t="str">
        <f t="shared" si="1"/>
        <v/>
      </c>
      <c r="T58" s="14" t="str">
        <f t="shared" si="2"/>
        <v/>
      </c>
      <c r="U58" s="14" t="str">
        <f t="shared" si="3"/>
        <v/>
      </c>
      <c r="V58" s="14" t="str">
        <f t="shared" ca="1" si="4"/>
        <v/>
      </c>
      <c r="W58" s="14" t="str">
        <f t="shared" ca="1" si="5"/>
        <v/>
      </c>
    </row>
    <row r="59" spans="1:23" x14ac:dyDescent="0.3">
      <c r="A59" s="2"/>
      <c r="B59" s="2"/>
      <c r="C59" s="2"/>
      <c r="D59" s="2"/>
      <c r="E59" s="2"/>
      <c r="F59" s="2"/>
      <c r="G59" s="2"/>
      <c r="H59" s="2"/>
      <c r="I59" s="16"/>
      <c r="J59" s="16"/>
      <c r="K59" s="14" t="str">
        <f>IF($A59="","",IF(B59&gt;=Model!$B$4,4,IF(B59&gt;=Model!$B$5,3,IF(B59&gt;=Model!$B$6,2,1))))</f>
        <v/>
      </c>
      <c r="L59" s="14" t="str">
        <f>IF($A59="","",IF(OR(UPPER(D59)="Y",UPPER(E59)="Y"),4,IF(C59&gt;=Model!$B$10,4,IF(C59&gt;=Model!$B$11,3,IF(C59&gt;=Model!$B$12,2,1)))))</f>
        <v/>
      </c>
      <c r="M59" s="14" t="str">
        <f>IF($A59="","",IFERROR(VLOOKUP(F59,Model!$A$19:$B$22,2,FALSE()),""))</f>
        <v/>
      </c>
      <c r="N59" s="14" t="str">
        <f>IF($A59="","",IFERROR(VLOOKUP(G59,Model!$A$25:$B$28,2,FALSE()),""))</f>
        <v/>
      </c>
      <c r="O59" s="14" t="str">
        <f t="shared" si="0"/>
        <v/>
      </c>
      <c r="P59" s="14" t="str">
        <f>IF($A59="","",IF(AND(G59="Internet-facing",OR(UPPER(D59)="Y",UPPER(E59)="Y",C59&gt;=Model!$B$16)),"P1",""))</f>
        <v/>
      </c>
      <c r="Q59" s="14" t="str">
        <f>IF($A59="","",IF(P59="P1","P1","P"&amp;MIN(4,IF(O59&gt;=Model!$B$31,1,IF(O59&gt;=Model!$B$32,2,IF(O59&gt;=Model!$B$33,3,4)))+IF(UPPER(H59)="Y",1,0))))</f>
        <v/>
      </c>
      <c r="R59" s="14" t="str">
        <f>IF($A59="","",IFERROR(VLOOKUP(VALUE(MID(Q59,2,1)),Model!$B$38:$C$41,2,FALSE()),""))</f>
        <v/>
      </c>
      <c r="S59" s="18" t="str">
        <f t="shared" si="1"/>
        <v/>
      </c>
      <c r="T59" s="14" t="str">
        <f t="shared" si="2"/>
        <v/>
      </c>
      <c r="U59" s="14" t="str">
        <f t="shared" si="3"/>
        <v/>
      </c>
      <c r="V59" s="14" t="str">
        <f t="shared" ca="1" si="4"/>
        <v/>
      </c>
      <c r="W59" s="14" t="str">
        <f t="shared" ca="1" si="5"/>
        <v/>
      </c>
    </row>
    <row r="60" spans="1:23" x14ac:dyDescent="0.3">
      <c r="A60" s="2"/>
      <c r="B60" s="2"/>
      <c r="C60" s="2"/>
      <c r="D60" s="2"/>
      <c r="E60" s="2"/>
      <c r="F60" s="2"/>
      <c r="G60" s="2"/>
      <c r="H60" s="2"/>
      <c r="I60" s="16"/>
      <c r="J60" s="16"/>
      <c r="K60" s="14" t="str">
        <f>IF($A60="","",IF(B60&gt;=Model!$B$4,4,IF(B60&gt;=Model!$B$5,3,IF(B60&gt;=Model!$B$6,2,1))))</f>
        <v/>
      </c>
      <c r="L60" s="14" t="str">
        <f>IF($A60="","",IF(OR(UPPER(D60)="Y",UPPER(E60)="Y"),4,IF(C60&gt;=Model!$B$10,4,IF(C60&gt;=Model!$B$11,3,IF(C60&gt;=Model!$B$12,2,1)))))</f>
        <v/>
      </c>
      <c r="M60" s="14" t="str">
        <f>IF($A60="","",IFERROR(VLOOKUP(F60,Model!$A$19:$B$22,2,FALSE()),""))</f>
        <v/>
      </c>
      <c r="N60" s="14" t="str">
        <f>IF($A60="","",IFERROR(VLOOKUP(G60,Model!$A$25:$B$28,2,FALSE()),""))</f>
        <v/>
      </c>
      <c r="O60" s="14" t="str">
        <f t="shared" si="0"/>
        <v/>
      </c>
      <c r="P60" s="14" t="str">
        <f>IF($A60="","",IF(AND(G60="Internet-facing",OR(UPPER(D60)="Y",UPPER(E60)="Y",C60&gt;=Model!$B$16)),"P1",""))</f>
        <v/>
      </c>
      <c r="Q60" s="14" t="str">
        <f>IF($A60="","",IF(P60="P1","P1","P"&amp;MIN(4,IF(O60&gt;=Model!$B$31,1,IF(O60&gt;=Model!$B$32,2,IF(O60&gt;=Model!$B$33,3,4)))+IF(UPPER(H60)="Y",1,0))))</f>
        <v/>
      </c>
      <c r="R60" s="14" t="str">
        <f>IF($A60="","",IFERROR(VLOOKUP(VALUE(MID(Q60,2,1)),Model!$B$38:$C$41,2,FALSE()),""))</f>
        <v/>
      </c>
      <c r="S60" s="18" t="str">
        <f t="shared" si="1"/>
        <v/>
      </c>
      <c r="T60" s="14" t="str">
        <f t="shared" si="2"/>
        <v/>
      </c>
      <c r="U60" s="14" t="str">
        <f t="shared" si="3"/>
        <v/>
      </c>
      <c r="V60" s="14" t="str">
        <f t="shared" ca="1" si="4"/>
        <v/>
      </c>
      <c r="W60" s="14" t="str">
        <f t="shared" ca="1" si="5"/>
        <v/>
      </c>
    </row>
    <row r="61" spans="1:23" x14ac:dyDescent="0.3">
      <c r="A61" s="2"/>
      <c r="B61" s="2"/>
      <c r="C61" s="2"/>
      <c r="D61" s="2"/>
      <c r="E61" s="2"/>
      <c r="F61" s="2"/>
      <c r="G61" s="2"/>
      <c r="H61" s="2"/>
      <c r="I61" s="16"/>
      <c r="J61" s="16"/>
      <c r="K61" s="14" t="str">
        <f>IF($A61="","",IF(B61&gt;=Model!$B$4,4,IF(B61&gt;=Model!$B$5,3,IF(B61&gt;=Model!$B$6,2,1))))</f>
        <v/>
      </c>
      <c r="L61" s="14" t="str">
        <f>IF($A61="","",IF(OR(UPPER(D61)="Y",UPPER(E61)="Y"),4,IF(C61&gt;=Model!$B$10,4,IF(C61&gt;=Model!$B$11,3,IF(C61&gt;=Model!$B$12,2,1)))))</f>
        <v/>
      </c>
      <c r="M61" s="14" t="str">
        <f>IF($A61="","",IFERROR(VLOOKUP(F61,Model!$A$19:$B$22,2,FALSE()),""))</f>
        <v/>
      </c>
      <c r="N61" s="14" t="str">
        <f>IF($A61="","",IFERROR(VLOOKUP(G61,Model!$A$25:$B$28,2,FALSE()),""))</f>
        <v/>
      </c>
      <c r="O61" s="14" t="str">
        <f t="shared" si="0"/>
        <v/>
      </c>
      <c r="P61" s="14" t="str">
        <f>IF($A61="","",IF(AND(G61="Internet-facing",OR(UPPER(D61)="Y",UPPER(E61)="Y",C61&gt;=Model!$B$16)),"P1",""))</f>
        <v/>
      </c>
      <c r="Q61" s="14" t="str">
        <f>IF($A61="","",IF(P61="P1","P1","P"&amp;MIN(4,IF(O61&gt;=Model!$B$31,1,IF(O61&gt;=Model!$B$32,2,IF(O61&gt;=Model!$B$33,3,4)))+IF(UPPER(H61)="Y",1,0))))</f>
        <v/>
      </c>
      <c r="R61" s="14" t="str">
        <f>IF($A61="","",IFERROR(VLOOKUP(VALUE(MID(Q61,2,1)),Model!$B$38:$C$41,2,FALSE()),""))</f>
        <v/>
      </c>
      <c r="S61" s="18" t="str">
        <f t="shared" si="1"/>
        <v/>
      </c>
      <c r="T61" s="14" t="str">
        <f t="shared" si="2"/>
        <v/>
      </c>
      <c r="U61" s="14" t="str">
        <f t="shared" si="3"/>
        <v/>
      </c>
      <c r="V61" s="14" t="str">
        <f t="shared" ca="1" si="4"/>
        <v/>
      </c>
      <c r="W61" s="14" t="str">
        <f t="shared" ca="1" si="5"/>
        <v/>
      </c>
    </row>
    <row r="62" spans="1:23" x14ac:dyDescent="0.3">
      <c r="A62" s="2"/>
      <c r="B62" s="2"/>
      <c r="C62" s="2"/>
      <c r="D62" s="2"/>
      <c r="E62" s="2"/>
      <c r="F62" s="2"/>
      <c r="G62" s="2"/>
      <c r="H62" s="2"/>
      <c r="I62" s="16"/>
      <c r="J62" s="16"/>
      <c r="K62" s="14" t="str">
        <f>IF($A62="","",IF(B62&gt;=Model!$B$4,4,IF(B62&gt;=Model!$B$5,3,IF(B62&gt;=Model!$B$6,2,1))))</f>
        <v/>
      </c>
      <c r="L62" s="14" t="str">
        <f>IF($A62="","",IF(OR(UPPER(D62)="Y",UPPER(E62)="Y"),4,IF(C62&gt;=Model!$B$10,4,IF(C62&gt;=Model!$B$11,3,IF(C62&gt;=Model!$B$12,2,1)))))</f>
        <v/>
      </c>
      <c r="M62" s="14" t="str">
        <f>IF($A62="","",IFERROR(VLOOKUP(F62,Model!$A$19:$B$22,2,FALSE()),""))</f>
        <v/>
      </c>
      <c r="N62" s="14" t="str">
        <f>IF($A62="","",IFERROR(VLOOKUP(G62,Model!$A$25:$B$28,2,FALSE()),""))</f>
        <v/>
      </c>
      <c r="O62" s="14" t="str">
        <f t="shared" si="0"/>
        <v/>
      </c>
      <c r="P62" s="14" t="str">
        <f>IF($A62="","",IF(AND(G62="Internet-facing",OR(UPPER(D62)="Y",UPPER(E62)="Y",C62&gt;=Model!$B$16)),"P1",""))</f>
        <v/>
      </c>
      <c r="Q62" s="14" t="str">
        <f>IF($A62="","",IF(P62="P1","P1","P"&amp;MIN(4,IF(O62&gt;=Model!$B$31,1,IF(O62&gt;=Model!$B$32,2,IF(O62&gt;=Model!$B$33,3,4)))+IF(UPPER(H62)="Y",1,0))))</f>
        <v/>
      </c>
      <c r="R62" s="14" t="str">
        <f>IF($A62="","",IFERROR(VLOOKUP(VALUE(MID(Q62,2,1)),Model!$B$38:$C$41,2,FALSE()),""))</f>
        <v/>
      </c>
      <c r="S62" s="18" t="str">
        <f t="shared" si="1"/>
        <v/>
      </c>
      <c r="T62" s="14" t="str">
        <f t="shared" si="2"/>
        <v/>
      </c>
      <c r="U62" s="14" t="str">
        <f t="shared" si="3"/>
        <v/>
      </c>
      <c r="V62" s="14" t="str">
        <f t="shared" ca="1" si="4"/>
        <v/>
      </c>
      <c r="W62" s="14" t="str">
        <f t="shared" ca="1" si="5"/>
        <v/>
      </c>
    </row>
    <row r="63" spans="1:23" x14ac:dyDescent="0.3">
      <c r="A63" s="2"/>
      <c r="B63" s="2"/>
      <c r="C63" s="2"/>
      <c r="D63" s="2"/>
      <c r="E63" s="2"/>
      <c r="F63" s="2"/>
      <c r="G63" s="2"/>
      <c r="H63" s="2"/>
      <c r="I63" s="16"/>
      <c r="J63" s="16"/>
      <c r="K63" s="14" t="str">
        <f>IF($A63="","",IF(B63&gt;=Model!$B$4,4,IF(B63&gt;=Model!$B$5,3,IF(B63&gt;=Model!$B$6,2,1))))</f>
        <v/>
      </c>
      <c r="L63" s="14" t="str">
        <f>IF($A63="","",IF(OR(UPPER(D63)="Y",UPPER(E63)="Y"),4,IF(C63&gt;=Model!$B$10,4,IF(C63&gt;=Model!$B$11,3,IF(C63&gt;=Model!$B$12,2,1)))))</f>
        <v/>
      </c>
      <c r="M63" s="14" t="str">
        <f>IF($A63="","",IFERROR(VLOOKUP(F63,Model!$A$19:$B$22,2,FALSE()),""))</f>
        <v/>
      </c>
      <c r="N63" s="14" t="str">
        <f>IF($A63="","",IFERROR(VLOOKUP(G63,Model!$A$25:$B$28,2,FALSE()),""))</f>
        <v/>
      </c>
      <c r="O63" s="14" t="str">
        <f t="shared" si="0"/>
        <v/>
      </c>
      <c r="P63" s="14" t="str">
        <f>IF($A63="","",IF(AND(G63="Internet-facing",OR(UPPER(D63)="Y",UPPER(E63)="Y",C63&gt;=Model!$B$16)),"P1",""))</f>
        <v/>
      </c>
      <c r="Q63" s="14" t="str">
        <f>IF($A63="","",IF(P63="P1","P1","P"&amp;MIN(4,IF(O63&gt;=Model!$B$31,1,IF(O63&gt;=Model!$B$32,2,IF(O63&gt;=Model!$B$33,3,4)))+IF(UPPER(H63)="Y",1,0))))</f>
        <v/>
      </c>
      <c r="R63" s="14" t="str">
        <f>IF($A63="","",IFERROR(VLOOKUP(VALUE(MID(Q63,2,1)),Model!$B$38:$C$41,2,FALSE()),""))</f>
        <v/>
      </c>
      <c r="S63" s="18" t="str">
        <f t="shared" si="1"/>
        <v/>
      </c>
      <c r="T63" s="14" t="str">
        <f t="shared" si="2"/>
        <v/>
      </c>
      <c r="U63" s="14" t="str">
        <f t="shared" si="3"/>
        <v/>
      </c>
      <c r="V63" s="14" t="str">
        <f t="shared" ca="1" si="4"/>
        <v/>
      </c>
      <c r="W63" s="14" t="str">
        <f t="shared" ca="1" si="5"/>
        <v/>
      </c>
    </row>
    <row r="64" spans="1:23" x14ac:dyDescent="0.3">
      <c r="A64" s="2"/>
      <c r="B64" s="2"/>
      <c r="C64" s="2"/>
      <c r="D64" s="2"/>
      <c r="E64" s="2"/>
      <c r="F64" s="2"/>
      <c r="G64" s="2"/>
      <c r="H64" s="2"/>
      <c r="I64" s="16"/>
      <c r="J64" s="16"/>
      <c r="K64" s="14" t="str">
        <f>IF($A64="","",IF(B64&gt;=Model!$B$4,4,IF(B64&gt;=Model!$B$5,3,IF(B64&gt;=Model!$B$6,2,1))))</f>
        <v/>
      </c>
      <c r="L64" s="14" t="str">
        <f>IF($A64="","",IF(OR(UPPER(D64)="Y",UPPER(E64)="Y"),4,IF(C64&gt;=Model!$B$10,4,IF(C64&gt;=Model!$B$11,3,IF(C64&gt;=Model!$B$12,2,1)))))</f>
        <v/>
      </c>
      <c r="M64" s="14" t="str">
        <f>IF($A64="","",IFERROR(VLOOKUP(F64,Model!$A$19:$B$22,2,FALSE()),""))</f>
        <v/>
      </c>
      <c r="N64" s="14" t="str">
        <f>IF($A64="","",IFERROR(VLOOKUP(G64,Model!$A$25:$B$28,2,FALSE()),""))</f>
        <v/>
      </c>
      <c r="O64" s="14" t="str">
        <f t="shared" si="0"/>
        <v/>
      </c>
      <c r="P64" s="14" t="str">
        <f>IF($A64="","",IF(AND(G64="Internet-facing",OR(UPPER(D64)="Y",UPPER(E64)="Y",C64&gt;=Model!$B$16)),"P1",""))</f>
        <v/>
      </c>
      <c r="Q64" s="14" t="str">
        <f>IF($A64="","",IF(P64="P1","P1","P"&amp;MIN(4,IF(O64&gt;=Model!$B$31,1,IF(O64&gt;=Model!$B$32,2,IF(O64&gt;=Model!$B$33,3,4)))+IF(UPPER(H64)="Y",1,0))))</f>
        <v/>
      </c>
      <c r="R64" s="14" t="str">
        <f>IF($A64="","",IFERROR(VLOOKUP(VALUE(MID(Q64,2,1)),Model!$B$38:$C$41,2,FALSE()),""))</f>
        <v/>
      </c>
      <c r="S64" s="18" t="str">
        <f t="shared" si="1"/>
        <v/>
      </c>
      <c r="T64" s="14" t="str">
        <f t="shared" si="2"/>
        <v/>
      </c>
      <c r="U64" s="14" t="str">
        <f t="shared" si="3"/>
        <v/>
      </c>
      <c r="V64" s="14" t="str">
        <f t="shared" ca="1" si="4"/>
        <v/>
      </c>
      <c r="W64" s="14" t="str">
        <f t="shared" ca="1" si="5"/>
        <v/>
      </c>
    </row>
    <row r="65" spans="1:23" x14ac:dyDescent="0.3">
      <c r="A65" s="2"/>
      <c r="B65" s="2"/>
      <c r="C65" s="2"/>
      <c r="D65" s="2"/>
      <c r="E65" s="2"/>
      <c r="F65" s="2"/>
      <c r="G65" s="2"/>
      <c r="H65" s="2"/>
      <c r="I65" s="16"/>
      <c r="J65" s="16"/>
      <c r="K65" s="14" t="str">
        <f>IF($A65="","",IF(B65&gt;=Model!$B$4,4,IF(B65&gt;=Model!$B$5,3,IF(B65&gt;=Model!$B$6,2,1))))</f>
        <v/>
      </c>
      <c r="L65" s="14" t="str">
        <f>IF($A65="","",IF(OR(UPPER(D65)="Y",UPPER(E65)="Y"),4,IF(C65&gt;=Model!$B$10,4,IF(C65&gt;=Model!$B$11,3,IF(C65&gt;=Model!$B$12,2,1)))))</f>
        <v/>
      </c>
      <c r="M65" s="14" t="str">
        <f>IF($A65="","",IFERROR(VLOOKUP(F65,Model!$A$19:$B$22,2,FALSE()),""))</f>
        <v/>
      </c>
      <c r="N65" s="14" t="str">
        <f>IF($A65="","",IFERROR(VLOOKUP(G65,Model!$A$25:$B$28,2,FALSE()),""))</f>
        <v/>
      </c>
      <c r="O65" s="14" t="str">
        <f t="shared" si="0"/>
        <v/>
      </c>
      <c r="P65" s="14" t="str">
        <f>IF($A65="","",IF(AND(G65="Internet-facing",OR(UPPER(D65)="Y",UPPER(E65)="Y",C65&gt;=Model!$B$16)),"P1",""))</f>
        <v/>
      </c>
      <c r="Q65" s="14" t="str">
        <f>IF($A65="","",IF(P65="P1","P1","P"&amp;MIN(4,IF(O65&gt;=Model!$B$31,1,IF(O65&gt;=Model!$B$32,2,IF(O65&gt;=Model!$B$33,3,4)))+IF(UPPER(H65)="Y",1,0))))</f>
        <v/>
      </c>
      <c r="R65" s="14" t="str">
        <f>IF($A65="","",IFERROR(VLOOKUP(VALUE(MID(Q65,2,1)),Model!$B$38:$C$41,2,FALSE()),""))</f>
        <v/>
      </c>
      <c r="S65" s="18" t="str">
        <f t="shared" si="1"/>
        <v/>
      </c>
      <c r="T65" s="14" t="str">
        <f t="shared" si="2"/>
        <v/>
      </c>
      <c r="U65" s="14" t="str">
        <f t="shared" si="3"/>
        <v/>
      </c>
      <c r="V65" s="14" t="str">
        <f t="shared" ca="1" si="4"/>
        <v/>
      </c>
      <c r="W65" s="14" t="str">
        <f t="shared" ca="1" si="5"/>
        <v/>
      </c>
    </row>
    <row r="66" spans="1:23" x14ac:dyDescent="0.3">
      <c r="A66" s="2"/>
      <c r="B66" s="2"/>
      <c r="C66" s="2"/>
      <c r="D66" s="2"/>
      <c r="E66" s="2"/>
      <c r="F66" s="2"/>
      <c r="G66" s="2"/>
      <c r="H66" s="2"/>
      <c r="I66" s="16"/>
      <c r="J66" s="16"/>
      <c r="K66" s="14" t="str">
        <f>IF($A66="","",IF(B66&gt;=Model!$B$4,4,IF(B66&gt;=Model!$B$5,3,IF(B66&gt;=Model!$B$6,2,1))))</f>
        <v/>
      </c>
      <c r="L66" s="14" t="str">
        <f>IF($A66="","",IF(OR(UPPER(D66)="Y",UPPER(E66)="Y"),4,IF(C66&gt;=Model!$B$10,4,IF(C66&gt;=Model!$B$11,3,IF(C66&gt;=Model!$B$12,2,1)))))</f>
        <v/>
      </c>
      <c r="M66" s="14" t="str">
        <f>IF($A66="","",IFERROR(VLOOKUP(F66,Model!$A$19:$B$22,2,FALSE()),""))</f>
        <v/>
      </c>
      <c r="N66" s="14" t="str">
        <f>IF($A66="","",IFERROR(VLOOKUP(G66,Model!$A$25:$B$28,2,FALSE()),""))</f>
        <v/>
      </c>
      <c r="O66" s="14" t="str">
        <f t="shared" ref="O66:O129" si="6">IF($A66="","",K66*L66*M66*N66)</f>
        <v/>
      </c>
      <c r="P66" s="14" t="str">
        <f>IF($A66="","",IF(AND(G66="Internet-facing",OR(UPPER(D66)="Y",UPPER(E66)="Y",C66&gt;=Model!$B$16)),"P1",""))</f>
        <v/>
      </c>
      <c r="Q66" s="14" t="str">
        <f>IF($A66="","",IF(P66="P1","P1","P"&amp;MIN(4,IF(O66&gt;=Model!$B$31,1,IF(O66&gt;=Model!$B$32,2,IF(O66&gt;=Model!$B$33,3,4)))+IF(UPPER(H66)="Y",1,0))))</f>
        <v/>
      </c>
      <c r="R66" s="14" t="str">
        <f>IF($A66="","",IFERROR(VLOOKUP(VALUE(MID(Q66,2,1)),Model!$B$38:$C$41,2,FALSE()),""))</f>
        <v/>
      </c>
      <c r="S66" s="18" t="str">
        <f t="shared" ref="S66:S129" si="7">IF(OR($A66="",$R66="",$I66=""),"",$I66+$R66)</f>
        <v/>
      </c>
      <c r="T66" s="14" t="str">
        <f t="shared" ref="T66:T129" si="8">IF($A66="","",IF($J66="","Open","Closed"))</f>
        <v/>
      </c>
      <c r="U66" s="14" t="str">
        <f t="shared" ref="U66:U129" si="9">IF(OR($A66="",$J66="",$I66=""),"",$J66-$I66)</f>
        <v/>
      </c>
      <c r="V66" s="14" t="str">
        <f t="shared" ref="V66:V129" ca="1" si="10">IF(OR($A66="",$J66&lt;&gt;"",$I66=""),"",TODAY()-$I66)</f>
        <v/>
      </c>
      <c r="W66" s="14" t="str">
        <f t="shared" ref="W66:W129" ca="1" si="11">IF(OR($A66="",$I66=""),"",IF($J66="",IF(TODAY()&gt;$S66,"Overdue","Open"),IF($J66&lt;=$S66,"Yes","No")))</f>
        <v/>
      </c>
    </row>
    <row r="67" spans="1:23" x14ac:dyDescent="0.3">
      <c r="A67" s="2"/>
      <c r="B67" s="2"/>
      <c r="C67" s="2"/>
      <c r="D67" s="2"/>
      <c r="E67" s="2"/>
      <c r="F67" s="2"/>
      <c r="G67" s="2"/>
      <c r="H67" s="2"/>
      <c r="I67" s="16"/>
      <c r="J67" s="16"/>
      <c r="K67" s="14" t="str">
        <f>IF($A67="","",IF(B67&gt;=Model!$B$4,4,IF(B67&gt;=Model!$B$5,3,IF(B67&gt;=Model!$B$6,2,1))))</f>
        <v/>
      </c>
      <c r="L67" s="14" t="str">
        <f>IF($A67="","",IF(OR(UPPER(D67)="Y",UPPER(E67)="Y"),4,IF(C67&gt;=Model!$B$10,4,IF(C67&gt;=Model!$B$11,3,IF(C67&gt;=Model!$B$12,2,1)))))</f>
        <v/>
      </c>
      <c r="M67" s="14" t="str">
        <f>IF($A67="","",IFERROR(VLOOKUP(F67,Model!$A$19:$B$22,2,FALSE()),""))</f>
        <v/>
      </c>
      <c r="N67" s="14" t="str">
        <f>IF($A67="","",IFERROR(VLOOKUP(G67,Model!$A$25:$B$28,2,FALSE()),""))</f>
        <v/>
      </c>
      <c r="O67" s="14" t="str">
        <f t="shared" si="6"/>
        <v/>
      </c>
      <c r="P67" s="14" t="str">
        <f>IF($A67="","",IF(AND(G67="Internet-facing",OR(UPPER(D67)="Y",UPPER(E67)="Y",C67&gt;=Model!$B$16)),"P1",""))</f>
        <v/>
      </c>
      <c r="Q67" s="14" t="str">
        <f>IF($A67="","",IF(P67="P1","P1","P"&amp;MIN(4,IF(O67&gt;=Model!$B$31,1,IF(O67&gt;=Model!$B$32,2,IF(O67&gt;=Model!$B$33,3,4)))+IF(UPPER(H67)="Y",1,0))))</f>
        <v/>
      </c>
      <c r="R67" s="14" t="str">
        <f>IF($A67="","",IFERROR(VLOOKUP(VALUE(MID(Q67,2,1)),Model!$B$38:$C$41,2,FALSE()),""))</f>
        <v/>
      </c>
      <c r="S67" s="18" t="str">
        <f t="shared" si="7"/>
        <v/>
      </c>
      <c r="T67" s="14" t="str">
        <f t="shared" si="8"/>
        <v/>
      </c>
      <c r="U67" s="14" t="str">
        <f t="shared" si="9"/>
        <v/>
      </c>
      <c r="V67" s="14" t="str">
        <f t="shared" ca="1" si="10"/>
        <v/>
      </c>
      <c r="W67" s="14" t="str">
        <f t="shared" ca="1" si="11"/>
        <v/>
      </c>
    </row>
    <row r="68" spans="1:23" x14ac:dyDescent="0.3">
      <c r="A68" s="2"/>
      <c r="B68" s="2"/>
      <c r="C68" s="2"/>
      <c r="D68" s="2"/>
      <c r="E68" s="2"/>
      <c r="F68" s="2"/>
      <c r="G68" s="2"/>
      <c r="H68" s="2"/>
      <c r="I68" s="16"/>
      <c r="J68" s="16"/>
      <c r="K68" s="14" t="str">
        <f>IF($A68="","",IF(B68&gt;=Model!$B$4,4,IF(B68&gt;=Model!$B$5,3,IF(B68&gt;=Model!$B$6,2,1))))</f>
        <v/>
      </c>
      <c r="L68" s="14" t="str">
        <f>IF($A68="","",IF(OR(UPPER(D68)="Y",UPPER(E68)="Y"),4,IF(C68&gt;=Model!$B$10,4,IF(C68&gt;=Model!$B$11,3,IF(C68&gt;=Model!$B$12,2,1)))))</f>
        <v/>
      </c>
      <c r="M68" s="14" t="str">
        <f>IF($A68="","",IFERROR(VLOOKUP(F68,Model!$A$19:$B$22,2,FALSE()),""))</f>
        <v/>
      </c>
      <c r="N68" s="14" t="str">
        <f>IF($A68="","",IFERROR(VLOOKUP(G68,Model!$A$25:$B$28,2,FALSE()),""))</f>
        <v/>
      </c>
      <c r="O68" s="14" t="str">
        <f t="shared" si="6"/>
        <v/>
      </c>
      <c r="P68" s="14" t="str">
        <f>IF($A68="","",IF(AND(G68="Internet-facing",OR(UPPER(D68)="Y",UPPER(E68)="Y",C68&gt;=Model!$B$16)),"P1",""))</f>
        <v/>
      </c>
      <c r="Q68" s="14" t="str">
        <f>IF($A68="","",IF(P68="P1","P1","P"&amp;MIN(4,IF(O68&gt;=Model!$B$31,1,IF(O68&gt;=Model!$B$32,2,IF(O68&gt;=Model!$B$33,3,4)))+IF(UPPER(H68)="Y",1,0))))</f>
        <v/>
      </c>
      <c r="R68" s="14" t="str">
        <f>IF($A68="","",IFERROR(VLOOKUP(VALUE(MID(Q68,2,1)),Model!$B$38:$C$41,2,FALSE()),""))</f>
        <v/>
      </c>
      <c r="S68" s="18" t="str">
        <f t="shared" si="7"/>
        <v/>
      </c>
      <c r="T68" s="14" t="str">
        <f t="shared" si="8"/>
        <v/>
      </c>
      <c r="U68" s="14" t="str">
        <f t="shared" si="9"/>
        <v/>
      </c>
      <c r="V68" s="14" t="str">
        <f t="shared" ca="1" si="10"/>
        <v/>
      </c>
      <c r="W68" s="14" t="str">
        <f t="shared" ca="1" si="11"/>
        <v/>
      </c>
    </row>
    <row r="69" spans="1:23" x14ac:dyDescent="0.3">
      <c r="A69" s="2"/>
      <c r="B69" s="2"/>
      <c r="C69" s="2"/>
      <c r="D69" s="2"/>
      <c r="E69" s="2"/>
      <c r="F69" s="2"/>
      <c r="G69" s="2"/>
      <c r="H69" s="2"/>
      <c r="I69" s="16"/>
      <c r="J69" s="16"/>
      <c r="K69" s="14" t="str">
        <f>IF($A69="","",IF(B69&gt;=Model!$B$4,4,IF(B69&gt;=Model!$B$5,3,IF(B69&gt;=Model!$B$6,2,1))))</f>
        <v/>
      </c>
      <c r="L69" s="14" t="str">
        <f>IF($A69="","",IF(OR(UPPER(D69)="Y",UPPER(E69)="Y"),4,IF(C69&gt;=Model!$B$10,4,IF(C69&gt;=Model!$B$11,3,IF(C69&gt;=Model!$B$12,2,1)))))</f>
        <v/>
      </c>
      <c r="M69" s="14" t="str">
        <f>IF($A69="","",IFERROR(VLOOKUP(F69,Model!$A$19:$B$22,2,FALSE()),""))</f>
        <v/>
      </c>
      <c r="N69" s="14" t="str">
        <f>IF($A69="","",IFERROR(VLOOKUP(G69,Model!$A$25:$B$28,2,FALSE()),""))</f>
        <v/>
      </c>
      <c r="O69" s="14" t="str">
        <f t="shared" si="6"/>
        <v/>
      </c>
      <c r="P69" s="14" t="str">
        <f>IF($A69="","",IF(AND(G69="Internet-facing",OR(UPPER(D69)="Y",UPPER(E69)="Y",C69&gt;=Model!$B$16)),"P1",""))</f>
        <v/>
      </c>
      <c r="Q69" s="14" t="str">
        <f>IF($A69="","",IF(P69="P1","P1","P"&amp;MIN(4,IF(O69&gt;=Model!$B$31,1,IF(O69&gt;=Model!$B$32,2,IF(O69&gt;=Model!$B$33,3,4)))+IF(UPPER(H69)="Y",1,0))))</f>
        <v/>
      </c>
      <c r="R69" s="14" t="str">
        <f>IF($A69="","",IFERROR(VLOOKUP(VALUE(MID(Q69,2,1)),Model!$B$38:$C$41,2,FALSE()),""))</f>
        <v/>
      </c>
      <c r="S69" s="18" t="str">
        <f t="shared" si="7"/>
        <v/>
      </c>
      <c r="T69" s="14" t="str">
        <f t="shared" si="8"/>
        <v/>
      </c>
      <c r="U69" s="14" t="str">
        <f t="shared" si="9"/>
        <v/>
      </c>
      <c r="V69" s="14" t="str">
        <f t="shared" ca="1" si="10"/>
        <v/>
      </c>
      <c r="W69" s="14" t="str">
        <f t="shared" ca="1" si="11"/>
        <v/>
      </c>
    </row>
    <row r="70" spans="1:23" x14ac:dyDescent="0.3">
      <c r="A70" s="2"/>
      <c r="B70" s="2"/>
      <c r="C70" s="2"/>
      <c r="D70" s="2"/>
      <c r="E70" s="2"/>
      <c r="F70" s="2"/>
      <c r="G70" s="2"/>
      <c r="H70" s="2"/>
      <c r="I70" s="16"/>
      <c r="J70" s="16"/>
      <c r="K70" s="14" t="str">
        <f>IF($A70="","",IF(B70&gt;=Model!$B$4,4,IF(B70&gt;=Model!$B$5,3,IF(B70&gt;=Model!$B$6,2,1))))</f>
        <v/>
      </c>
      <c r="L70" s="14" t="str">
        <f>IF($A70="","",IF(OR(UPPER(D70)="Y",UPPER(E70)="Y"),4,IF(C70&gt;=Model!$B$10,4,IF(C70&gt;=Model!$B$11,3,IF(C70&gt;=Model!$B$12,2,1)))))</f>
        <v/>
      </c>
      <c r="M70" s="14" t="str">
        <f>IF($A70="","",IFERROR(VLOOKUP(F70,Model!$A$19:$B$22,2,FALSE()),""))</f>
        <v/>
      </c>
      <c r="N70" s="14" t="str">
        <f>IF($A70="","",IFERROR(VLOOKUP(G70,Model!$A$25:$B$28,2,FALSE()),""))</f>
        <v/>
      </c>
      <c r="O70" s="14" t="str">
        <f t="shared" si="6"/>
        <v/>
      </c>
      <c r="P70" s="14" t="str">
        <f>IF($A70="","",IF(AND(G70="Internet-facing",OR(UPPER(D70)="Y",UPPER(E70)="Y",C70&gt;=Model!$B$16)),"P1",""))</f>
        <v/>
      </c>
      <c r="Q70" s="14" t="str">
        <f>IF($A70="","",IF(P70="P1","P1","P"&amp;MIN(4,IF(O70&gt;=Model!$B$31,1,IF(O70&gt;=Model!$B$32,2,IF(O70&gt;=Model!$B$33,3,4)))+IF(UPPER(H70)="Y",1,0))))</f>
        <v/>
      </c>
      <c r="R70" s="14" t="str">
        <f>IF($A70="","",IFERROR(VLOOKUP(VALUE(MID(Q70,2,1)),Model!$B$38:$C$41,2,FALSE()),""))</f>
        <v/>
      </c>
      <c r="S70" s="18" t="str">
        <f t="shared" si="7"/>
        <v/>
      </c>
      <c r="T70" s="14" t="str">
        <f t="shared" si="8"/>
        <v/>
      </c>
      <c r="U70" s="14" t="str">
        <f t="shared" si="9"/>
        <v/>
      </c>
      <c r="V70" s="14" t="str">
        <f t="shared" ca="1" si="10"/>
        <v/>
      </c>
      <c r="W70" s="14" t="str">
        <f t="shared" ca="1" si="11"/>
        <v/>
      </c>
    </row>
    <row r="71" spans="1:23" x14ac:dyDescent="0.3">
      <c r="A71" s="2"/>
      <c r="B71" s="2"/>
      <c r="C71" s="2"/>
      <c r="D71" s="2"/>
      <c r="E71" s="2"/>
      <c r="F71" s="2"/>
      <c r="G71" s="2"/>
      <c r="H71" s="2"/>
      <c r="I71" s="16"/>
      <c r="J71" s="16"/>
      <c r="K71" s="14" t="str">
        <f>IF($A71="","",IF(B71&gt;=Model!$B$4,4,IF(B71&gt;=Model!$B$5,3,IF(B71&gt;=Model!$B$6,2,1))))</f>
        <v/>
      </c>
      <c r="L71" s="14" t="str">
        <f>IF($A71="","",IF(OR(UPPER(D71)="Y",UPPER(E71)="Y"),4,IF(C71&gt;=Model!$B$10,4,IF(C71&gt;=Model!$B$11,3,IF(C71&gt;=Model!$B$12,2,1)))))</f>
        <v/>
      </c>
      <c r="M71" s="14" t="str">
        <f>IF($A71="","",IFERROR(VLOOKUP(F71,Model!$A$19:$B$22,2,FALSE()),""))</f>
        <v/>
      </c>
      <c r="N71" s="14" t="str">
        <f>IF($A71="","",IFERROR(VLOOKUP(G71,Model!$A$25:$B$28,2,FALSE()),""))</f>
        <v/>
      </c>
      <c r="O71" s="14" t="str">
        <f t="shared" si="6"/>
        <v/>
      </c>
      <c r="P71" s="14" t="str">
        <f>IF($A71="","",IF(AND(G71="Internet-facing",OR(UPPER(D71)="Y",UPPER(E71)="Y",C71&gt;=Model!$B$16)),"P1",""))</f>
        <v/>
      </c>
      <c r="Q71" s="14" t="str">
        <f>IF($A71="","",IF(P71="P1","P1","P"&amp;MIN(4,IF(O71&gt;=Model!$B$31,1,IF(O71&gt;=Model!$B$32,2,IF(O71&gt;=Model!$B$33,3,4)))+IF(UPPER(H71)="Y",1,0))))</f>
        <v/>
      </c>
      <c r="R71" s="14" t="str">
        <f>IF($A71="","",IFERROR(VLOOKUP(VALUE(MID(Q71,2,1)),Model!$B$38:$C$41,2,FALSE()),""))</f>
        <v/>
      </c>
      <c r="S71" s="18" t="str">
        <f t="shared" si="7"/>
        <v/>
      </c>
      <c r="T71" s="14" t="str">
        <f t="shared" si="8"/>
        <v/>
      </c>
      <c r="U71" s="14" t="str">
        <f t="shared" si="9"/>
        <v/>
      </c>
      <c r="V71" s="14" t="str">
        <f t="shared" ca="1" si="10"/>
        <v/>
      </c>
      <c r="W71" s="14" t="str">
        <f t="shared" ca="1" si="11"/>
        <v/>
      </c>
    </row>
    <row r="72" spans="1:23" x14ac:dyDescent="0.3">
      <c r="A72" s="2"/>
      <c r="B72" s="2"/>
      <c r="C72" s="2"/>
      <c r="D72" s="2"/>
      <c r="E72" s="2"/>
      <c r="F72" s="2"/>
      <c r="G72" s="2"/>
      <c r="H72" s="2"/>
      <c r="I72" s="16"/>
      <c r="J72" s="16"/>
      <c r="K72" s="14" t="str">
        <f>IF($A72="","",IF(B72&gt;=Model!$B$4,4,IF(B72&gt;=Model!$B$5,3,IF(B72&gt;=Model!$B$6,2,1))))</f>
        <v/>
      </c>
      <c r="L72" s="14" t="str">
        <f>IF($A72="","",IF(OR(UPPER(D72)="Y",UPPER(E72)="Y"),4,IF(C72&gt;=Model!$B$10,4,IF(C72&gt;=Model!$B$11,3,IF(C72&gt;=Model!$B$12,2,1)))))</f>
        <v/>
      </c>
      <c r="M72" s="14" t="str">
        <f>IF($A72="","",IFERROR(VLOOKUP(F72,Model!$A$19:$B$22,2,FALSE()),""))</f>
        <v/>
      </c>
      <c r="N72" s="14" t="str">
        <f>IF($A72="","",IFERROR(VLOOKUP(G72,Model!$A$25:$B$28,2,FALSE()),""))</f>
        <v/>
      </c>
      <c r="O72" s="14" t="str">
        <f t="shared" si="6"/>
        <v/>
      </c>
      <c r="P72" s="14" t="str">
        <f>IF($A72="","",IF(AND(G72="Internet-facing",OR(UPPER(D72)="Y",UPPER(E72)="Y",C72&gt;=Model!$B$16)),"P1",""))</f>
        <v/>
      </c>
      <c r="Q72" s="14" t="str">
        <f>IF($A72="","",IF(P72="P1","P1","P"&amp;MIN(4,IF(O72&gt;=Model!$B$31,1,IF(O72&gt;=Model!$B$32,2,IF(O72&gt;=Model!$B$33,3,4)))+IF(UPPER(H72)="Y",1,0))))</f>
        <v/>
      </c>
      <c r="R72" s="14" t="str">
        <f>IF($A72="","",IFERROR(VLOOKUP(VALUE(MID(Q72,2,1)),Model!$B$38:$C$41,2,FALSE()),""))</f>
        <v/>
      </c>
      <c r="S72" s="18" t="str">
        <f t="shared" si="7"/>
        <v/>
      </c>
      <c r="T72" s="14" t="str">
        <f t="shared" si="8"/>
        <v/>
      </c>
      <c r="U72" s="14" t="str">
        <f t="shared" si="9"/>
        <v/>
      </c>
      <c r="V72" s="14" t="str">
        <f t="shared" ca="1" si="10"/>
        <v/>
      </c>
      <c r="W72" s="14" t="str">
        <f t="shared" ca="1" si="11"/>
        <v/>
      </c>
    </row>
    <row r="73" spans="1:23" x14ac:dyDescent="0.3">
      <c r="A73" s="2"/>
      <c r="B73" s="2"/>
      <c r="C73" s="2"/>
      <c r="D73" s="2"/>
      <c r="E73" s="2"/>
      <c r="F73" s="2"/>
      <c r="G73" s="2"/>
      <c r="H73" s="2"/>
      <c r="I73" s="16"/>
      <c r="J73" s="16"/>
      <c r="K73" s="14" t="str">
        <f>IF($A73="","",IF(B73&gt;=Model!$B$4,4,IF(B73&gt;=Model!$B$5,3,IF(B73&gt;=Model!$B$6,2,1))))</f>
        <v/>
      </c>
      <c r="L73" s="14" t="str">
        <f>IF($A73="","",IF(OR(UPPER(D73)="Y",UPPER(E73)="Y"),4,IF(C73&gt;=Model!$B$10,4,IF(C73&gt;=Model!$B$11,3,IF(C73&gt;=Model!$B$12,2,1)))))</f>
        <v/>
      </c>
      <c r="M73" s="14" t="str">
        <f>IF($A73="","",IFERROR(VLOOKUP(F73,Model!$A$19:$B$22,2,FALSE()),""))</f>
        <v/>
      </c>
      <c r="N73" s="14" t="str">
        <f>IF($A73="","",IFERROR(VLOOKUP(G73,Model!$A$25:$B$28,2,FALSE()),""))</f>
        <v/>
      </c>
      <c r="O73" s="14" t="str">
        <f t="shared" si="6"/>
        <v/>
      </c>
      <c r="P73" s="14" t="str">
        <f>IF($A73="","",IF(AND(G73="Internet-facing",OR(UPPER(D73)="Y",UPPER(E73)="Y",C73&gt;=Model!$B$16)),"P1",""))</f>
        <v/>
      </c>
      <c r="Q73" s="14" t="str">
        <f>IF($A73="","",IF(P73="P1","P1","P"&amp;MIN(4,IF(O73&gt;=Model!$B$31,1,IF(O73&gt;=Model!$B$32,2,IF(O73&gt;=Model!$B$33,3,4)))+IF(UPPER(H73)="Y",1,0))))</f>
        <v/>
      </c>
      <c r="R73" s="14" t="str">
        <f>IF($A73="","",IFERROR(VLOOKUP(VALUE(MID(Q73,2,1)),Model!$B$38:$C$41,2,FALSE()),""))</f>
        <v/>
      </c>
      <c r="S73" s="18" t="str">
        <f t="shared" si="7"/>
        <v/>
      </c>
      <c r="T73" s="14" t="str">
        <f t="shared" si="8"/>
        <v/>
      </c>
      <c r="U73" s="14" t="str">
        <f t="shared" si="9"/>
        <v/>
      </c>
      <c r="V73" s="14" t="str">
        <f t="shared" ca="1" si="10"/>
        <v/>
      </c>
      <c r="W73" s="14" t="str">
        <f t="shared" ca="1" si="11"/>
        <v/>
      </c>
    </row>
    <row r="74" spans="1:23" x14ac:dyDescent="0.3">
      <c r="A74" s="2"/>
      <c r="B74" s="2"/>
      <c r="C74" s="2"/>
      <c r="D74" s="2"/>
      <c r="E74" s="2"/>
      <c r="F74" s="2"/>
      <c r="G74" s="2"/>
      <c r="H74" s="2"/>
      <c r="I74" s="16"/>
      <c r="J74" s="16"/>
      <c r="K74" s="14" t="str">
        <f>IF($A74="","",IF(B74&gt;=Model!$B$4,4,IF(B74&gt;=Model!$B$5,3,IF(B74&gt;=Model!$B$6,2,1))))</f>
        <v/>
      </c>
      <c r="L74" s="14" t="str">
        <f>IF($A74="","",IF(OR(UPPER(D74)="Y",UPPER(E74)="Y"),4,IF(C74&gt;=Model!$B$10,4,IF(C74&gt;=Model!$B$11,3,IF(C74&gt;=Model!$B$12,2,1)))))</f>
        <v/>
      </c>
      <c r="M74" s="14" t="str">
        <f>IF($A74="","",IFERROR(VLOOKUP(F74,Model!$A$19:$B$22,2,FALSE()),""))</f>
        <v/>
      </c>
      <c r="N74" s="14" t="str">
        <f>IF($A74="","",IFERROR(VLOOKUP(G74,Model!$A$25:$B$28,2,FALSE()),""))</f>
        <v/>
      </c>
      <c r="O74" s="14" t="str">
        <f t="shared" si="6"/>
        <v/>
      </c>
      <c r="P74" s="14" t="str">
        <f>IF($A74="","",IF(AND(G74="Internet-facing",OR(UPPER(D74)="Y",UPPER(E74)="Y",C74&gt;=Model!$B$16)),"P1",""))</f>
        <v/>
      </c>
      <c r="Q74" s="14" t="str">
        <f>IF($A74="","",IF(P74="P1","P1","P"&amp;MIN(4,IF(O74&gt;=Model!$B$31,1,IF(O74&gt;=Model!$B$32,2,IF(O74&gt;=Model!$B$33,3,4)))+IF(UPPER(H74)="Y",1,0))))</f>
        <v/>
      </c>
      <c r="R74" s="14" t="str">
        <f>IF($A74="","",IFERROR(VLOOKUP(VALUE(MID(Q74,2,1)),Model!$B$38:$C$41,2,FALSE()),""))</f>
        <v/>
      </c>
      <c r="S74" s="18" t="str">
        <f t="shared" si="7"/>
        <v/>
      </c>
      <c r="T74" s="14" t="str">
        <f t="shared" si="8"/>
        <v/>
      </c>
      <c r="U74" s="14" t="str">
        <f t="shared" si="9"/>
        <v/>
      </c>
      <c r="V74" s="14" t="str">
        <f t="shared" ca="1" si="10"/>
        <v/>
      </c>
      <c r="W74" s="14" t="str">
        <f t="shared" ca="1" si="11"/>
        <v/>
      </c>
    </row>
    <row r="75" spans="1:23" x14ac:dyDescent="0.3">
      <c r="A75" s="2"/>
      <c r="B75" s="2"/>
      <c r="C75" s="2"/>
      <c r="D75" s="2"/>
      <c r="E75" s="2"/>
      <c r="F75" s="2"/>
      <c r="G75" s="2"/>
      <c r="H75" s="2"/>
      <c r="I75" s="16"/>
      <c r="J75" s="16"/>
      <c r="K75" s="14" t="str">
        <f>IF($A75="","",IF(B75&gt;=Model!$B$4,4,IF(B75&gt;=Model!$B$5,3,IF(B75&gt;=Model!$B$6,2,1))))</f>
        <v/>
      </c>
      <c r="L75" s="14" t="str">
        <f>IF($A75="","",IF(OR(UPPER(D75)="Y",UPPER(E75)="Y"),4,IF(C75&gt;=Model!$B$10,4,IF(C75&gt;=Model!$B$11,3,IF(C75&gt;=Model!$B$12,2,1)))))</f>
        <v/>
      </c>
      <c r="M75" s="14" t="str">
        <f>IF($A75="","",IFERROR(VLOOKUP(F75,Model!$A$19:$B$22,2,FALSE()),""))</f>
        <v/>
      </c>
      <c r="N75" s="14" t="str">
        <f>IF($A75="","",IFERROR(VLOOKUP(G75,Model!$A$25:$B$28,2,FALSE()),""))</f>
        <v/>
      </c>
      <c r="O75" s="14" t="str">
        <f t="shared" si="6"/>
        <v/>
      </c>
      <c r="P75" s="14" t="str">
        <f>IF($A75="","",IF(AND(G75="Internet-facing",OR(UPPER(D75)="Y",UPPER(E75)="Y",C75&gt;=Model!$B$16)),"P1",""))</f>
        <v/>
      </c>
      <c r="Q75" s="14" t="str">
        <f>IF($A75="","",IF(P75="P1","P1","P"&amp;MIN(4,IF(O75&gt;=Model!$B$31,1,IF(O75&gt;=Model!$B$32,2,IF(O75&gt;=Model!$B$33,3,4)))+IF(UPPER(H75)="Y",1,0))))</f>
        <v/>
      </c>
      <c r="R75" s="14" t="str">
        <f>IF($A75="","",IFERROR(VLOOKUP(VALUE(MID(Q75,2,1)),Model!$B$38:$C$41,2,FALSE()),""))</f>
        <v/>
      </c>
      <c r="S75" s="18" t="str">
        <f t="shared" si="7"/>
        <v/>
      </c>
      <c r="T75" s="14" t="str">
        <f t="shared" si="8"/>
        <v/>
      </c>
      <c r="U75" s="14" t="str">
        <f t="shared" si="9"/>
        <v/>
      </c>
      <c r="V75" s="14" t="str">
        <f t="shared" ca="1" si="10"/>
        <v/>
      </c>
      <c r="W75" s="14" t="str">
        <f t="shared" ca="1" si="11"/>
        <v/>
      </c>
    </row>
    <row r="76" spans="1:23" x14ac:dyDescent="0.3">
      <c r="A76" s="2"/>
      <c r="B76" s="2"/>
      <c r="C76" s="2"/>
      <c r="D76" s="2"/>
      <c r="E76" s="2"/>
      <c r="F76" s="2"/>
      <c r="G76" s="2"/>
      <c r="H76" s="2"/>
      <c r="I76" s="16"/>
      <c r="J76" s="16"/>
      <c r="K76" s="14" t="str">
        <f>IF($A76="","",IF(B76&gt;=Model!$B$4,4,IF(B76&gt;=Model!$B$5,3,IF(B76&gt;=Model!$B$6,2,1))))</f>
        <v/>
      </c>
      <c r="L76" s="14" t="str">
        <f>IF($A76="","",IF(OR(UPPER(D76)="Y",UPPER(E76)="Y"),4,IF(C76&gt;=Model!$B$10,4,IF(C76&gt;=Model!$B$11,3,IF(C76&gt;=Model!$B$12,2,1)))))</f>
        <v/>
      </c>
      <c r="M76" s="14" t="str">
        <f>IF($A76="","",IFERROR(VLOOKUP(F76,Model!$A$19:$B$22,2,FALSE()),""))</f>
        <v/>
      </c>
      <c r="N76" s="14" t="str">
        <f>IF($A76="","",IFERROR(VLOOKUP(G76,Model!$A$25:$B$28,2,FALSE()),""))</f>
        <v/>
      </c>
      <c r="O76" s="14" t="str">
        <f t="shared" si="6"/>
        <v/>
      </c>
      <c r="P76" s="14" t="str">
        <f>IF($A76="","",IF(AND(G76="Internet-facing",OR(UPPER(D76)="Y",UPPER(E76)="Y",C76&gt;=Model!$B$16)),"P1",""))</f>
        <v/>
      </c>
      <c r="Q76" s="14" t="str">
        <f>IF($A76="","",IF(P76="P1","P1","P"&amp;MIN(4,IF(O76&gt;=Model!$B$31,1,IF(O76&gt;=Model!$B$32,2,IF(O76&gt;=Model!$B$33,3,4)))+IF(UPPER(H76)="Y",1,0))))</f>
        <v/>
      </c>
      <c r="R76" s="14" t="str">
        <f>IF($A76="","",IFERROR(VLOOKUP(VALUE(MID(Q76,2,1)),Model!$B$38:$C$41,2,FALSE()),""))</f>
        <v/>
      </c>
      <c r="S76" s="18" t="str">
        <f t="shared" si="7"/>
        <v/>
      </c>
      <c r="T76" s="14" t="str">
        <f t="shared" si="8"/>
        <v/>
      </c>
      <c r="U76" s="14" t="str">
        <f t="shared" si="9"/>
        <v/>
      </c>
      <c r="V76" s="14" t="str">
        <f t="shared" ca="1" si="10"/>
        <v/>
      </c>
      <c r="W76" s="14" t="str">
        <f t="shared" ca="1" si="11"/>
        <v/>
      </c>
    </row>
    <row r="77" spans="1:23" x14ac:dyDescent="0.3">
      <c r="A77" s="2"/>
      <c r="B77" s="2"/>
      <c r="C77" s="2"/>
      <c r="D77" s="2"/>
      <c r="E77" s="2"/>
      <c r="F77" s="2"/>
      <c r="G77" s="2"/>
      <c r="H77" s="2"/>
      <c r="I77" s="16"/>
      <c r="J77" s="16"/>
      <c r="K77" s="14" t="str">
        <f>IF($A77="","",IF(B77&gt;=Model!$B$4,4,IF(B77&gt;=Model!$B$5,3,IF(B77&gt;=Model!$B$6,2,1))))</f>
        <v/>
      </c>
      <c r="L77" s="14" t="str">
        <f>IF($A77="","",IF(OR(UPPER(D77)="Y",UPPER(E77)="Y"),4,IF(C77&gt;=Model!$B$10,4,IF(C77&gt;=Model!$B$11,3,IF(C77&gt;=Model!$B$12,2,1)))))</f>
        <v/>
      </c>
      <c r="M77" s="14" t="str">
        <f>IF($A77="","",IFERROR(VLOOKUP(F77,Model!$A$19:$B$22,2,FALSE()),""))</f>
        <v/>
      </c>
      <c r="N77" s="14" t="str">
        <f>IF($A77="","",IFERROR(VLOOKUP(G77,Model!$A$25:$B$28,2,FALSE()),""))</f>
        <v/>
      </c>
      <c r="O77" s="14" t="str">
        <f t="shared" si="6"/>
        <v/>
      </c>
      <c r="P77" s="14" t="str">
        <f>IF($A77="","",IF(AND(G77="Internet-facing",OR(UPPER(D77)="Y",UPPER(E77)="Y",C77&gt;=Model!$B$16)),"P1",""))</f>
        <v/>
      </c>
      <c r="Q77" s="14" t="str">
        <f>IF($A77="","",IF(P77="P1","P1","P"&amp;MIN(4,IF(O77&gt;=Model!$B$31,1,IF(O77&gt;=Model!$B$32,2,IF(O77&gt;=Model!$B$33,3,4)))+IF(UPPER(H77)="Y",1,0))))</f>
        <v/>
      </c>
      <c r="R77" s="14" t="str">
        <f>IF($A77="","",IFERROR(VLOOKUP(VALUE(MID(Q77,2,1)),Model!$B$38:$C$41,2,FALSE()),""))</f>
        <v/>
      </c>
      <c r="S77" s="18" t="str">
        <f t="shared" si="7"/>
        <v/>
      </c>
      <c r="T77" s="14" t="str">
        <f t="shared" si="8"/>
        <v/>
      </c>
      <c r="U77" s="14" t="str">
        <f t="shared" si="9"/>
        <v/>
      </c>
      <c r="V77" s="14" t="str">
        <f t="shared" ca="1" si="10"/>
        <v/>
      </c>
      <c r="W77" s="14" t="str">
        <f t="shared" ca="1" si="11"/>
        <v/>
      </c>
    </row>
    <row r="78" spans="1:23" x14ac:dyDescent="0.3">
      <c r="A78" s="2"/>
      <c r="B78" s="2"/>
      <c r="C78" s="2"/>
      <c r="D78" s="2"/>
      <c r="E78" s="2"/>
      <c r="F78" s="2"/>
      <c r="G78" s="2"/>
      <c r="H78" s="2"/>
      <c r="I78" s="16"/>
      <c r="J78" s="16"/>
      <c r="K78" s="14" t="str">
        <f>IF($A78="","",IF(B78&gt;=Model!$B$4,4,IF(B78&gt;=Model!$B$5,3,IF(B78&gt;=Model!$B$6,2,1))))</f>
        <v/>
      </c>
      <c r="L78" s="14" t="str">
        <f>IF($A78="","",IF(OR(UPPER(D78)="Y",UPPER(E78)="Y"),4,IF(C78&gt;=Model!$B$10,4,IF(C78&gt;=Model!$B$11,3,IF(C78&gt;=Model!$B$12,2,1)))))</f>
        <v/>
      </c>
      <c r="M78" s="14" t="str">
        <f>IF($A78="","",IFERROR(VLOOKUP(F78,Model!$A$19:$B$22,2,FALSE()),""))</f>
        <v/>
      </c>
      <c r="N78" s="14" t="str">
        <f>IF($A78="","",IFERROR(VLOOKUP(G78,Model!$A$25:$B$28,2,FALSE()),""))</f>
        <v/>
      </c>
      <c r="O78" s="14" t="str">
        <f t="shared" si="6"/>
        <v/>
      </c>
      <c r="P78" s="14" t="str">
        <f>IF($A78="","",IF(AND(G78="Internet-facing",OR(UPPER(D78)="Y",UPPER(E78)="Y",C78&gt;=Model!$B$16)),"P1",""))</f>
        <v/>
      </c>
      <c r="Q78" s="14" t="str">
        <f>IF($A78="","",IF(P78="P1","P1","P"&amp;MIN(4,IF(O78&gt;=Model!$B$31,1,IF(O78&gt;=Model!$B$32,2,IF(O78&gt;=Model!$B$33,3,4)))+IF(UPPER(H78)="Y",1,0))))</f>
        <v/>
      </c>
      <c r="R78" s="14" t="str">
        <f>IF($A78="","",IFERROR(VLOOKUP(VALUE(MID(Q78,2,1)),Model!$B$38:$C$41,2,FALSE()),""))</f>
        <v/>
      </c>
      <c r="S78" s="18" t="str">
        <f t="shared" si="7"/>
        <v/>
      </c>
      <c r="T78" s="14" t="str">
        <f t="shared" si="8"/>
        <v/>
      </c>
      <c r="U78" s="14" t="str">
        <f t="shared" si="9"/>
        <v/>
      </c>
      <c r="V78" s="14" t="str">
        <f t="shared" ca="1" si="10"/>
        <v/>
      </c>
      <c r="W78" s="14" t="str">
        <f t="shared" ca="1" si="11"/>
        <v/>
      </c>
    </row>
    <row r="79" spans="1:23" x14ac:dyDescent="0.3">
      <c r="A79" s="2"/>
      <c r="B79" s="2"/>
      <c r="C79" s="2"/>
      <c r="D79" s="2"/>
      <c r="E79" s="2"/>
      <c r="F79" s="2"/>
      <c r="G79" s="2"/>
      <c r="H79" s="2"/>
      <c r="I79" s="16"/>
      <c r="J79" s="16"/>
      <c r="K79" s="14" t="str">
        <f>IF($A79="","",IF(B79&gt;=Model!$B$4,4,IF(B79&gt;=Model!$B$5,3,IF(B79&gt;=Model!$B$6,2,1))))</f>
        <v/>
      </c>
      <c r="L79" s="14" t="str">
        <f>IF($A79="","",IF(OR(UPPER(D79)="Y",UPPER(E79)="Y"),4,IF(C79&gt;=Model!$B$10,4,IF(C79&gt;=Model!$B$11,3,IF(C79&gt;=Model!$B$12,2,1)))))</f>
        <v/>
      </c>
      <c r="M79" s="14" t="str">
        <f>IF($A79="","",IFERROR(VLOOKUP(F79,Model!$A$19:$B$22,2,FALSE()),""))</f>
        <v/>
      </c>
      <c r="N79" s="14" t="str">
        <f>IF($A79="","",IFERROR(VLOOKUP(G79,Model!$A$25:$B$28,2,FALSE()),""))</f>
        <v/>
      </c>
      <c r="O79" s="14" t="str">
        <f t="shared" si="6"/>
        <v/>
      </c>
      <c r="P79" s="14" t="str">
        <f>IF($A79="","",IF(AND(G79="Internet-facing",OR(UPPER(D79)="Y",UPPER(E79)="Y",C79&gt;=Model!$B$16)),"P1",""))</f>
        <v/>
      </c>
      <c r="Q79" s="14" t="str">
        <f>IF($A79="","",IF(P79="P1","P1","P"&amp;MIN(4,IF(O79&gt;=Model!$B$31,1,IF(O79&gt;=Model!$B$32,2,IF(O79&gt;=Model!$B$33,3,4)))+IF(UPPER(H79)="Y",1,0))))</f>
        <v/>
      </c>
      <c r="R79" s="14" t="str">
        <f>IF($A79="","",IFERROR(VLOOKUP(VALUE(MID(Q79,2,1)),Model!$B$38:$C$41,2,FALSE()),""))</f>
        <v/>
      </c>
      <c r="S79" s="18" t="str">
        <f t="shared" si="7"/>
        <v/>
      </c>
      <c r="T79" s="14" t="str">
        <f t="shared" si="8"/>
        <v/>
      </c>
      <c r="U79" s="14" t="str">
        <f t="shared" si="9"/>
        <v/>
      </c>
      <c r="V79" s="14" t="str">
        <f t="shared" ca="1" si="10"/>
        <v/>
      </c>
      <c r="W79" s="14" t="str">
        <f t="shared" ca="1" si="11"/>
        <v/>
      </c>
    </row>
    <row r="80" spans="1:23" x14ac:dyDescent="0.3">
      <c r="A80" s="2"/>
      <c r="B80" s="2"/>
      <c r="C80" s="2"/>
      <c r="D80" s="2"/>
      <c r="E80" s="2"/>
      <c r="F80" s="2"/>
      <c r="G80" s="2"/>
      <c r="H80" s="2"/>
      <c r="I80" s="16"/>
      <c r="J80" s="16"/>
      <c r="K80" s="14" t="str">
        <f>IF($A80="","",IF(B80&gt;=Model!$B$4,4,IF(B80&gt;=Model!$B$5,3,IF(B80&gt;=Model!$B$6,2,1))))</f>
        <v/>
      </c>
      <c r="L80" s="14" t="str">
        <f>IF($A80="","",IF(OR(UPPER(D80)="Y",UPPER(E80)="Y"),4,IF(C80&gt;=Model!$B$10,4,IF(C80&gt;=Model!$B$11,3,IF(C80&gt;=Model!$B$12,2,1)))))</f>
        <v/>
      </c>
      <c r="M80" s="14" t="str">
        <f>IF($A80="","",IFERROR(VLOOKUP(F80,Model!$A$19:$B$22,2,FALSE()),""))</f>
        <v/>
      </c>
      <c r="N80" s="14" t="str">
        <f>IF($A80="","",IFERROR(VLOOKUP(G80,Model!$A$25:$B$28,2,FALSE()),""))</f>
        <v/>
      </c>
      <c r="O80" s="14" t="str">
        <f t="shared" si="6"/>
        <v/>
      </c>
      <c r="P80" s="14" t="str">
        <f>IF($A80="","",IF(AND(G80="Internet-facing",OR(UPPER(D80)="Y",UPPER(E80)="Y",C80&gt;=Model!$B$16)),"P1",""))</f>
        <v/>
      </c>
      <c r="Q80" s="14" t="str">
        <f>IF($A80="","",IF(P80="P1","P1","P"&amp;MIN(4,IF(O80&gt;=Model!$B$31,1,IF(O80&gt;=Model!$B$32,2,IF(O80&gt;=Model!$B$33,3,4)))+IF(UPPER(H80)="Y",1,0))))</f>
        <v/>
      </c>
      <c r="R80" s="14" t="str">
        <f>IF($A80="","",IFERROR(VLOOKUP(VALUE(MID(Q80,2,1)),Model!$B$38:$C$41,2,FALSE()),""))</f>
        <v/>
      </c>
      <c r="S80" s="18" t="str">
        <f t="shared" si="7"/>
        <v/>
      </c>
      <c r="T80" s="14" t="str">
        <f t="shared" si="8"/>
        <v/>
      </c>
      <c r="U80" s="14" t="str">
        <f t="shared" si="9"/>
        <v/>
      </c>
      <c r="V80" s="14" t="str">
        <f t="shared" ca="1" si="10"/>
        <v/>
      </c>
      <c r="W80" s="14" t="str">
        <f t="shared" ca="1" si="11"/>
        <v/>
      </c>
    </row>
    <row r="81" spans="1:23" x14ac:dyDescent="0.3">
      <c r="A81" s="2"/>
      <c r="B81" s="2"/>
      <c r="C81" s="2"/>
      <c r="D81" s="2"/>
      <c r="E81" s="2"/>
      <c r="F81" s="2"/>
      <c r="G81" s="2"/>
      <c r="H81" s="2"/>
      <c r="I81" s="16"/>
      <c r="J81" s="16"/>
      <c r="K81" s="14" t="str">
        <f>IF($A81="","",IF(B81&gt;=Model!$B$4,4,IF(B81&gt;=Model!$B$5,3,IF(B81&gt;=Model!$B$6,2,1))))</f>
        <v/>
      </c>
      <c r="L81" s="14" t="str">
        <f>IF($A81="","",IF(OR(UPPER(D81)="Y",UPPER(E81)="Y"),4,IF(C81&gt;=Model!$B$10,4,IF(C81&gt;=Model!$B$11,3,IF(C81&gt;=Model!$B$12,2,1)))))</f>
        <v/>
      </c>
      <c r="M81" s="14" t="str">
        <f>IF($A81="","",IFERROR(VLOOKUP(F81,Model!$A$19:$B$22,2,FALSE()),""))</f>
        <v/>
      </c>
      <c r="N81" s="14" t="str">
        <f>IF($A81="","",IFERROR(VLOOKUP(G81,Model!$A$25:$B$28,2,FALSE()),""))</f>
        <v/>
      </c>
      <c r="O81" s="14" t="str">
        <f t="shared" si="6"/>
        <v/>
      </c>
      <c r="P81" s="14" t="str">
        <f>IF($A81="","",IF(AND(G81="Internet-facing",OR(UPPER(D81)="Y",UPPER(E81)="Y",C81&gt;=Model!$B$16)),"P1",""))</f>
        <v/>
      </c>
      <c r="Q81" s="14" t="str">
        <f>IF($A81="","",IF(P81="P1","P1","P"&amp;MIN(4,IF(O81&gt;=Model!$B$31,1,IF(O81&gt;=Model!$B$32,2,IF(O81&gt;=Model!$B$33,3,4)))+IF(UPPER(H81)="Y",1,0))))</f>
        <v/>
      </c>
      <c r="R81" s="14" t="str">
        <f>IF($A81="","",IFERROR(VLOOKUP(VALUE(MID(Q81,2,1)),Model!$B$38:$C$41,2,FALSE()),""))</f>
        <v/>
      </c>
      <c r="S81" s="18" t="str">
        <f t="shared" si="7"/>
        <v/>
      </c>
      <c r="T81" s="14" t="str">
        <f t="shared" si="8"/>
        <v/>
      </c>
      <c r="U81" s="14" t="str">
        <f t="shared" si="9"/>
        <v/>
      </c>
      <c r="V81" s="14" t="str">
        <f t="shared" ca="1" si="10"/>
        <v/>
      </c>
      <c r="W81" s="14" t="str">
        <f t="shared" ca="1" si="11"/>
        <v/>
      </c>
    </row>
    <row r="82" spans="1:23" x14ac:dyDescent="0.3">
      <c r="A82" s="2"/>
      <c r="B82" s="2"/>
      <c r="C82" s="2"/>
      <c r="D82" s="2"/>
      <c r="E82" s="2"/>
      <c r="F82" s="2"/>
      <c r="G82" s="2"/>
      <c r="H82" s="2"/>
      <c r="I82" s="16"/>
      <c r="J82" s="16"/>
      <c r="K82" s="14" t="str">
        <f>IF($A82="","",IF(B82&gt;=Model!$B$4,4,IF(B82&gt;=Model!$B$5,3,IF(B82&gt;=Model!$B$6,2,1))))</f>
        <v/>
      </c>
      <c r="L82" s="14" t="str">
        <f>IF($A82="","",IF(OR(UPPER(D82)="Y",UPPER(E82)="Y"),4,IF(C82&gt;=Model!$B$10,4,IF(C82&gt;=Model!$B$11,3,IF(C82&gt;=Model!$B$12,2,1)))))</f>
        <v/>
      </c>
      <c r="M82" s="14" t="str">
        <f>IF($A82="","",IFERROR(VLOOKUP(F82,Model!$A$19:$B$22,2,FALSE()),""))</f>
        <v/>
      </c>
      <c r="N82" s="14" t="str">
        <f>IF($A82="","",IFERROR(VLOOKUP(G82,Model!$A$25:$B$28,2,FALSE()),""))</f>
        <v/>
      </c>
      <c r="O82" s="14" t="str">
        <f t="shared" si="6"/>
        <v/>
      </c>
      <c r="P82" s="14" t="str">
        <f>IF($A82="","",IF(AND(G82="Internet-facing",OR(UPPER(D82)="Y",UPPER(E82)="Y",C82&gt;=Model!$B$16)),"P1",""))</f>
        <v/>
      </c>
      <c r="Q82" s="14" t="str">
        <f>IF($A82="","",IF(P82="P1","P1","P"&amp;MIN(4,IF(O82&gt;=Model!$B$31,1,IF(O82&gt;=Model!$B$32,2,IF(O82&gt;=Model!$B$33,3,4)))+IF(UPPER(H82)="Y",1,0))))</f>
        <v/>
      </c>
      <c r="R82" s="14" t="str">
        <f>IF($A82="","",IFERROR(VLOOKUP(VALUE(MID(Q82,2,1)),Model!$B$38:$C$41,2,FALSE()),""))</f>
        <v/>
      </c>
      <c r="S82" s="18" t="str">
        <f t="shared" si="7"/>
        <v/>
      </c>
      <c r="T82" s="14" t="str">
        <f t="shared" si="8"/>
        <v/>
      </c>
      <c r="U82" s="14" t="str">
        <f t="shared" si="9"/>
        <v/>
      </c>
      <c r="V82" s="14" t="str">
        <f t="shared" ca="1" si="10"/>
        <v/>
      </c>
      <c r="W82" s="14" t="str">
        <f t="shared" ca="1" si="11"/>
        <v/>
      </c>
    </row>
    <row r="83" spans="1:23" x14ac:dyDescent="0.3">
      <c r="A83" s="2"/>
      <c r="B83" s="2"/>
      <c r="C83" s="2"/>
      <c r="D83" s="2"/>
      <c r="E83" s="2"/>
      <c r="F83" s="2"/>
      <c r="G83" s="2"/>
      <c r="H83" s="2"/>
      <c r="I83" s="16"/>
      <c r="J83" s="16"/>
      <c r="K83" s="14" t="str">
        <f>IF($A83="","",IF(B83&gt;=Model!$B$4,4,IF(B83&gt;=Model!$B$5,3,IF(B83&gt;=Model!$B$6,2,1))))</f>
        <v/>
      </c>
      <c r="L83" s="14" t="str">
        <f>IF($A83="","",IF(OR(UPPER(D83)="Y",UPPER(E83)="Y"),4,IF(C83&gt;=Model!$B$10,4,IF(C83&gt;=Model!$B$11,3,IF(C83&gt;=Model!$B$12,2,1)))))</f>
        <v/>
      </c>
      <c r="M83" s="14" t="str">
        <f>IF($A83="","",IFERROR(VLOOKUP(F83,Model!$A$19:$B$22,2,FALSE()),""))</f>
        <v/>
      </c>
      <c r="N83" s="14" t="str">
        <f>IF($A83="","",IFERROR(VLOOKUP(G83,Model!$A$25:$B$28,2,FALSE()),""))</f>
        <v/>
      </c>
      <c r="O83" s="14" t="str">
        <f t="shared" si="6"/>
        <v/>
      </c>
      <c r="P83" s="14" t="str">
        <f>IF($A83="","",IF(AND(G83="Internet-facing",OR(UPPER(D83)="Y",UPPER(E83)="Y",C83&gt;=Model!$B$16)),"P1",""))</f>
        <v/>
      </c>
      <c r="Q83" s="14" t="str">
        <f>IF($A83="","",IF(P83="P1","P1","P"&amp;MIN(4,IF(O83&gt;=Model!$B$31,1,IF(O83&gt;=Model!$B$32,2,IF(O83&gt;=Model!$B$33,3,4)))+IF(UPPER(H83)="Y",1,0))))</f>
        <v/>
      </c>
      <c r="R83" s="14" t="str">
        <f>IF($A83="","",IFERROR(VLOOKUP(VALUE(MID(Q83,2,1)),Model!$B$38:$C$41,2,FALSE()),""))</f>
        <v/>
      </c>
      <c r="S83" s="18" t="str">
        <f t="shared" si="7"/>
        <v/>
      </c>
      <c r="T83" s="14" t="str">
        <f t="shared" si="8"/>
        <v/>
      </c>
      <c r="U83" s="14" t="str">
        <f t="shared" si="9"/>
        <v/>
      </c>
      <c r="V83" s="14" t="str">
        <f t="shared" ca="1" si="10"/>
        <v/>
      </c>
      <c r="W83" s="14" t="str">
        <f t="shared" ca="1" si="11"/>
        <v/>
      </c>
    </row>
    <row r="84" spans="1:23" x14ac:dyDescent="0.3">
      <c r="A84" s="2"/>
      <c r="B84" s="2"/>
      <c r="C84" s="2"/>
      <c r="D84" s="2"/>
      <c r="E84" s="2"/>
      <c r="F84" s="2"/>
      <c r="G84" s="2"/>
      <c r="H84" s="2"/>
      <c r="I84" s="16"/>
      <c r="J84" s="16"/>
      <c r="K84" s="14" t="str">
        <f>IF($A84="","",IF(B84&gt;=Model!$B$4,4,IF(B84&gt;=Model!$B$5,3,IF(B84&gt;=Model!$B$6,2,1))))</f>
        <v/>
      </c>
      <c r="L84" s="14" t="str">
        <f>IF($A84="","",IF(OR(UPPER(D84)="Y",UPPER(E84)="Y"),4,IF(C84&gt;=Model!$B$10,4,IF(C84&gt;=Model!$B$11,3,IF(C84&gt;=Model!$B$12,2,1)))))</f>
        <v/>
      </c>
      <c r="M84" s="14" t="str">
        <f>IF($A84="","",IFERROR(VLOOKUP(F84,Model!$A$19:$B$22,2,FALSE()),""))</f>
        <v/>
      </c>
      <c r="N84" s="14" t="str">
        <f>IF($A84="","",IFERROR(VLOOKUP(G84,Model!$A$25:$B$28,2,FALSE()),""))</f>
        <v/>
      </c>
      <c r="O84" s="14" t="str">
        <f t="shared" si="6"/>
        <v/>
      </c>
      <c r="P84" s="14" t="str">
        <f>IF($A84="","",IF(AND(G84="Internet-facing",OR(UPPER(D84)="Y",UPPER(E84)="Y",C84&gt;=Model!$B$16)),"P1",""))</f>
        <v/>
      </c>
      <c r="Q84" s="14" t="str">
        <f>IF($A84="","",IF(P84="P1","P1","P"&amp;MIN(4,IF(O84&gt;=Model!$B$31,1,IF(O84&gt;=Model!$B$32,2,IF(O84&gt;=Model!$B$33,3,4)))+IF(UPPER(H84)="Y",1,0))))</f>
        <v/>
      </c>
      <c r="R84" s="14" t="str">
        <f>IF($A84="","",IFERROR(VLOOKUP(VALUE(MID(Q84,2,1)),Model!$B$38:$C$41,2,FALSE()),""))</f>
        <v/>
      </c>
      <c r="S84" s="18" t="str">
        <f t="shared" si="7"/>
        <v/>
      </c>
      <c r="T84" s="14" t="str">
        <f t="shared" si="8"/>
        <v/>
      </c>
      <c r="U84" s="14" t="str">
        <f t="shared" si="9"/>
        <v/>
      </c>
      <c r="V84" s="14" t="str">
        <f t="shared" ca="1" si="10"/>
        <v/>
      </c>
      <c r="W84" s="14" t="str">
        <f t="shared" ca="1" si="11"/>
        <v/>
      </c>
    </row>
    <row r="85" spans="1:23" x14ac:dyDescent="0.3">
      <c r="A85" s="2"/>
      <c r="B85" s="2"/>
      <c r="C85" s="2"/>
      <c r="D85" s="2"/>
      <c r="E85" s="2"/>
      <c r="F85" s="2"/>
      <c r="G85" s="2"/>
      <c r="H85" s="2"/>
      <c r="I85" s="16"/>
      <c r="J85" s="16"/>
      <c r="K85" s="14" t="str">
        <f>IF($A85="","",IF(B85&gt;=Model!$B$4,4,IF(B85&gt;=Model!$B$5,3,IF(B85&gt;=Model!$B$6,2,1))))</f>
        <v/>
      </c>
      <c r="L85" s="14" t="str">
        <f>IF($A85="","",IF(OR(UPPER(D85)="Y",UPPER(E85)="Y"),4,IF(C85&gt;=Model!$B$10,4,IF(C85&gt;=Model!$B$11,3,IF(C85&gt;=Model!$B$12,2,1)))))</f>
        <v/>
      </c>
      <c r="M85" s="14" t="str">
        <f>IF($A85="","",IFERROR(VLOOKUP(F85,Model!$A$19:$B$22,2,FALSE()),""))</f>
        <v/>
      </c>
      <c r="N85" s="14" t="str">
        <f>IF($A85="","",IFERROR(VLOOKUP(G85,Model!$A$25:$B$28,2,FALSE()),""))</f>
        <v/>
      </c>
      <c r="O85" s="14" t="str">
        <f t="shared" si="6"/>
        <v/>
      </c>
      <c r="P85" s="14" t="str">
        <f>IF($A85="","",IF(AND(G85="Internet-facing",OR(UPPER(D85)="Y",UPPER(E85)="Y",C85&gt;=Model!$B$16)),"P1",""))</f>
        <v/>
      </c>
      <c r="Q85" s="14" t="str">
        <f>IF($A85="","",IF(P85="P1","P1","P"&amp;MIN(4,IF(O85&gt;=Model!$B$31,1,IF(O85&gt;=Model!$B$32,2,IF(O85&gt;=Model!$B$33,3,4)))+IF(UPPER(H85)="Y",1,0))))</f>
        <v/>
      </c>
      <c r="R85" s="14" t="str">
        <f>IF($A85="","",IFERROR(VLOOKUP(VALUE(MID(Q85,2,1)),Model!$B$38:$C$41,2,FALSE()),""))</f>
        <v/>
      </c>
      <c r="S85" s="18" t="str">
        <f t="shared" si="7"/>
        <v/>
      </c>
      <c r="T85" s="14" t="str">
        <f t="shared" si="8"/>
        <v/>
      </c>
      <c r="U85" s="14" t="str">
        <f t="shared" si="9"/>
        <v/>
      </c>
      <c r="V85" s="14" t="str">
        <f t="shared" ca="1" si="10"/>
        <v/>
      </c>
      <c r="W85" s="14" t="str">
        <f t="shared" ca="1" si="11"/>
        <v/>
      </c>
    </row>
    <row r="86" spans="1:23" x14ac:dyDescent="0.3">
      <c r="A86" s="2"/>
      <c r="B86" s="2"/>
      <c r="C86" s="2"/>
      <c r="D86" s="2"/>
      <c r="E86" s="2"/>
      <c r="F86" s="2"/>
      <c r="G86" s="2"/>
      <c r="H86" s="2"/>
      <c r="I86" s="16"/>
      <c r="J86" s="16"/>
      <c r="K86" s="14" t="str">
        <f>IF($A86="","",IF(B86&gt;=Model!$B$4,4,IF(B86&gt;=Model!$B$5,3,IF(B86&gt;=Model!$B$6,2,1))))</f>
        <v/>
      </c>
      <c r="L86" s="14" t="str">
        <f>IF($A86="","",IF(OR(UPPER(D86)="Y",UPPER(E86)="Y"),4,IF(C86&gt;=Model!$B$10,4,IF(C86&gt;=Model!$B$11,3,IF(C86&gt;=Model!$B$12,2,1)))))</f>
        <v/>
      </c>
      <c r="M86" s="14" t="str">
        <f>IF($A86="","",IFERROR(VLOOKUP(F86,Model!$A$19:$B$22,2,FALSE()),""))</f>
        <v/>
      </c>
      <c r="N86" s="14" t="str">
        <f>IF($A86="","",IFERROR(VLOOKUP(G86,Model!$A$25:$B$28,2,FALSE()),""))</f>
        <v/>
      </c>
      <c r="O86" s="14" t="str">
        <f t="shared" si="6"/>
        <v/>
      </c>
      <c r="P86" s="14" t="str">
        <f>IF($A86="","",IF(AND(G86="Internet-facing",OR(UPPER(D86)="Y",UPPER(E86)="Y",C86&gt;=Model!$B$16)),"P1",""))</f>
        <v/>
      </c>
      <c r="Q86" s="14" t="str">
        <f>IF($A86="","",IF(P86="P1","P1","P"&amp;MIN(4,IF(O86&gt;=Model!$B$31,1,IF(O86&gt;=Model!$B$32,2,IF(O86&gt;=Model!$B$33,3,4)))+IF(UPPER(H86)="Y",1,0))))</f>
        <v/>
      </c>
      <c r="R86" s="14" t="str">
        <f>IF($A86="","",IFERROR(VLOOKUP(VALUE(MID(Q86,2,1)),Model!$B$38:$C$41,2,FALSE()),""))</f>
        <v/>
      </c>
      <c r="S86" s="18" t="str">
        <f t="shared" si="7"/>
        <v/>
      </c>
      <c r="T86" s="14" t="str">
        <f t="shared" si="8"/>
        <v/>
      </c>
      <c r="U86" s="14" t="str">
        <f t="shared" si="9"/>
        <v/>
      </c>
      <c r="V86" s="14" t="str">
        <f t="shared" ca="1" si="10"/>
        <v/>
      </c>
      <c r="W86" s="14" t="str">
        <f t="shared" ca="1" si="11"/>
        <v/>
      </c>
    </row>
    <row r="87" spans="1:23" x14ac:dyDescent="0.3">
      <c r="A87" s="2"/>
      <c r="B87" s="2"/>
      <c r="C87" s="2"/>
      <c r="D87" s="2"/>
      <c r="E87" s="2"/>
      <c r="F87" s="2"/>
      <c r="G87" s="2"/>
      <c r="H87" s="2"/>
      <c r="I87" s="16"/>
      <c r="J87" s="16"/>
      <c r="K87" s="14" t="str">
        <f>IF($A87="","",IF(B87&gt;=Model!$B$4,4,IF(B87&gt;=Model!$B$5,3,IF(B87&gt;=Model!$B$6,2,1))))</f>
        <v/>
      </c>
      <c r="L87" s="14" t="str">
        <f>IF($A87="","",IF(OR(UPPER(D87)="Y",UPPER(E87)="Y"),4,IF(C87&gt;=Model!$B$10,4,IF(C87&gt;=Model!$B$11,3,IF(C87&gt;=Model!$B$12,2,1)))))</f>
        <v/>
      </c>
      <c r="M87" s="14" t="str">
        <f>IF($A87="","",IFERROR(VLOOKUP(F87,Model!$A$19:$B$22,2,FALSE()),""))</f>
        <v/>
      </c>
      <c r="N87" s="14" t="str">
        <f>IF($A87="","",IFERROR(VLOOKUP(G87,Model!$A$25:$B$28,2,FALSE()),""))</f>
        <v/>
      </c>
      <c r="O87" s="14" t="str">
        <f t="shared" si="6"/>
        <v/>
      </c>
      <c r="P87" s="14" t="str">
        <f>IF($A87="","",IF(AND(G87="Internet-facing",OR(UPPER(D87)="Y",UPPER(E87)="Y",C87&gt;=Model!$B$16)),"P1",""))</f>
        <v/>
      </c>
      <c r="Q87" s="14" t="str">
        <f>IF($A87="","",IF(P87="P1","P1","P"&amp;MIN(4,IF(O87&gt;=Model!$B$31,1,IF(O87&gt;=Model!$B$32,2,IF(O87&gt;=Model!$B$33,3,4)))+IF(UPPER(H87)="Y",1,0))))</f>
        <v/>
      </c>
      <c r="R87" s="14" t="str">
        <f>IF($A87="","",IFERROR(VLOOKUP(VALUE(MID(Q87,2,1)),Model!$B$38:$C$41,2,FALSE()),""))</f>
        <v/>
      </c>
      <c r="S87" s="18" t="str">
        <f t="shared" si="7"/>
        <v/>
      </c>
      <c r="T87" s="14" t="str">
        <f t="shared" si="8"/>
        <v/>
      </c>
      <c r="U87" s="14" t="str">
        <f t="shared" si="9"/>
        <v/>
      </c>
      <c r="V87" s="14" t="str">
        <f t="shared" ca="1" si="10"/>
        <v/>
      </c>
      <c r="W87" s="14" t="str">
        <f t="shared" ca="1" si="11"/>
        <v/>
      </c>
    </row>
    <row r="88" spans="1:23" x14ac:dyDescent="0.3">
      <c r="A88" s="2"/>
      <c r="B88" s="2"/>
      <c r="C88" s="2"/>
      <c r="D88" s="2"/>
      <c r="E88" s="2"/>
      <c r="F88" s="2"/>
      <c r="G88" s="2"/>
      <c r="H88" s="2"/>
      <c r="I88" s="16"/>
      <c r="J88" s="16"/>
      <c r="K88" s="14" t="str">
        <f>IF($A88="","",IF(B88&gt;=Model!$B$4,4,IF(B88&gt;=Model!$B$5,3,IF(B88&gt;=Model!$B$6,2,1))))</f>
        <v/>
      </c>
      <c r="L88" s="14" t="str">
        <f>IF($A88="","",IF(OR(UPPER(D88)="Y",UPPER(E88)="Y"),4,IF(C88&gt;=Model!$B$10,4,IF(C88&gt;=Model!$B$11,3,IF(C88&gt;=Model!$B$12,2,1)))))</f>
        <v/>
      </c>
      <c r="M88" s="14" t="str">
        <f>IF($A88="","",IFERROR(VLOOKUP(F88,Model!$A$19:$B$22,2,FALSE()),""))</f>
        <v/>
      </c>
      <c r="N88" s="14" t="str">
        <f>IF($A88="","",IFERROR(VLOOKUP(G88,Model!$A$25:$B$28,2,FALSE()),""))</f>
        <v/>
      </c>
      <c r="O88" s="14" t="str">
        <f t="shared" si="6"/>
        <v/>
      </c>
      <c r="P88" s="14" t="str">
        <f>IF($A88="","",IF(AND(G88="Internet-facing",OR(UPPER(D88)="Y",UPPER(E88)="Y",C88&gt;=Model!$B$16)),"P1",""))</f>
        <v/>
      </c>
      <c r="Q88" s="14" t="str">
        <f>IF($A88="","",IF(P88="P1","P1","P"&amp;MIN(4,IF(O88&gt;=Model!$B$31,1,IF(O88&gt;=Model!$B$32,2,IF(O88&gt;=Model!$B$33,3,4)))+IF(UPPER(H88)="Y",1,0))))</f>
        <v/>
      </c>
      <c r="R88" s="14" t="str">
        <f>IF($A88="","",IFERROR(VLOOKUP(VALUE(MID(Q88,2,1)),Model!$B$38:$C$41,2,FALSE()),""))</f>
        <v/>
      </c>
      <c r="S88" s="18" t="str">
        <f t="shared" si="7"/>
        <v/>
      </c>
      <c r="T88" s="14" t="str">
        <f t="shared" si="8"/>
        <v/>
      </c>
      <c r="U88" s="14" t="str">
        <f t="shared" si="9"/>
        <v/>
      </c>
      <c r="V88" s="14" t="str">
        <f t="shared" ca="1" si="10"/>
        <v/>
      </c>
      <c r="W88" s="14" t="str">
        <f t="shared" ca="1" si="11"/>
        <v/>
      </c>
    </row>
    <row r="89" spans="1:23" x14ac:dyDescent="0.3">
      <c r="A89" s="2"/>
      <c r="B89" s="2"/>
      <c r="C89" s="2"/>
      <c r="D89" s="2"/>
      <c r="E89" s="2"/>
      <c r="F89" s="2"/>
      <c r="G89" s="2"/>
      <c r="H89" s="2"/>
      <c r="I89" s="16"/>
      <c r="J89" s="16"/>
      <c r="K89" s="14" t="str">
        <f>IF($A89="","",IF(B89&gt;=Model!$B$4,4,IF(B89&gt;=Model!$B$5,3,IF(B89&gt;=Model!$B$6,2,1))))</f>
        <v/>
      </c>
      <c r="L89" s="14" t="str">
        <f>IF($A89="","",IF(OR(UPPER(D89)="Y",UPPER(E89)="Y"),4,IF(C89&gt;=Model!$B$10,4,IF(C89&gt;=Model!$B$11,3,IF(C89&gt;=Model!$B$12,2,1)))))</f>
        <v/>
      </c>
      <c r="M89" s="14" t="str">
        <f>IF($A89="","",IFERROR(VLOOKUP(F89,Model!$A$19:$B$22,2,FALSE()),""))</f>
        <v/>
      </c>
      <c r="N89" s="14" t="str">
        <f>IF($A89="","",IFERROR(VLOOKUP(G89,Model!$A$25:$B$28,2,FALSE()),""))</f>
        <v/>
      </c>
      <c r="O89" s="14" t="str">
        <f t="shared" si="6"/>
        <v/>
      </c>
      <c r="P89" s="14" t="str">
        <f>IF($A89="","",IF(AND(G89="Internet-facing",OR(UPPER(D89)="Y",UPPER(E89)="Y",C89&gt;=Model!$B$16)),"P1",""))</f>
        <v/>
      </c>
      <c r="Q89" s="14" t="str">
        <f>IF($A89="","",IF(P89="P1","P1","P"&amp;MIN(4,IF(O89&gt;=Model!$B$31,1,IF(O89&gt;=Model!$B$32,2,IF(O89&gt;=Model!$B$33,3,4)))+IF(UPPER(H89)="Y",1,0))))</f>
        <v/>
      </c>
      <c r="R89" s="14" t="str">
        <f>IF($A89="","",IFERROR(VLOOKUP(VALUE(MID(Q89,2,1)),Model!$B$38:$C$41,2,FALSE()),""))</f>
        <v/>
      </c>
      <c r="S89" s="18" t="str">
        <f t="shared" si="7"/>
        <v/>
      </c>
      <c r="T89" s="14" t="str">
        <f t="shared" si="8"/>
        <v/>
      </c>
      <c r="U89" s="14" t="str">
        <f t="shared" si="9"/>
        <v/>
      </c>
      <c r="V89" s="14" t="str">
        <f t="shared" ca="1" si="10"/>
        <v/>
      </c>
      <c r="W89" s="14" t="str">
        <f t="shared" ca="1" si="11"/>
        <v/>
      </c>
    </row>
    <row r="90" spans="1:23" x14ac:dyDescent="0.3">
      <c r="A90" s="2"/>
      <c r="B90" s="2"/>
      <c r="C90" s="2"/>
      <c r="D90" s="2"/>
      <c r="E90" s="2"/>
      <c r="F90" s="2"/>
      <c r="G90" s="2"/>
      <c r="H90" s="2"/>
      <c r="I90" s="16"/>
      <c r="J90" s="16"/>
      <c r="K90" s="14" t="str">
        <f>IF($A90="","",IF(B90&gt;=Model!$B$4,4,IF(B90&gt;=Model!$B$5,3,IF(B90&gt;=Model!$B$6,2,1))))</f>
        <v/>
      </c>
      <c r="L90" s="14" t="str">
        <f>IF($A90="","",IF(OR(UPPER(D90)="Y",UPPER(E90)="Y"),4,IF(C90&gt;=Model!$B$10,4,IF(C90&gt;=Model!$B$11,3,IF(C90&gt;=Model!$B$12,2,1)))))</f>
        <v/>
      </c>
      <c r="M90" s="14" t="str">
        <f>IF($A90="","",IFERROR(VLOOKUP(F90,Model!$A$19:$B$22,2,FALSE()),""))</f>
        <v/>
      </c>
      <c r="N90" s="14" t="str">
        <f>IF($A90="","",IFERROR(VLOOKUP(G90,Model!$A$25:$B$28,2,FALSE()),""))</f>
        <v/>
      </c>
      <c r="O90" s="14" t="str">
        <f t="shared" si="6"/>
        <v/>
      </c>
      <c r="P90" s="14" t="str">
        <f>IF($A90="","",IF(AND(G90="Internet-facing",OR(UPPER(D90)="Y",UPPER(E90)="Y",C90&gt;=Model!$B$16)),"P1",""))</f>
        <v/>
      </c>
      <c r="Q90" s="14" t="str">
        <f>IF($A90="","",IF(P90="P1","P1","P"&amp;MIN(4,IF(O90&gt;=Model!$B$31,1,IF(O90&gt;=Model!$B$32,2,IF(O90&gt;=Model!$B$33,3,4)))+IF(UPPER(H90)="Y",1,0))))</f>
        <v/>
      </c>
      <c r="R90" s="14" t="str">
        <f>IF($A90="","",IFERROR(VLOOKUP(VALUE(MID(Q90,2,1)),Model!$B$38:$C$41,2,FALSE()),""))</f>
        <v/>
      </c>
      <c r="S90" s="18" t="str">
        <f t="shared" si="7"/>
        <v/>
      </c>
      <c r="T90" s="14" t="str">
        <f t="shared" si="8"/>
        <v/>
      </c>
      <c r="U90" s="14" t="str">
        <f t="shared" si="9"/>
        <v/>
      </c>
      <c r="V90" s="14" t="str">
        <f t="shared" ca="1" si="10"/>
        <v/>
      </c>
      <c r="W90" s="14" t="str">
        <f t="shared" ca="1" si="11"/>
        <v/>
      </c>
    </row>
    <row r="91" spans="1:23" x14ac:dyDescent="0.3">
      <c r="A91" s="2"/>
      <c r="B91" s="2"/>
      <c r="C91" s="2"/>
      <c r="D91" s="2"/>
      <c r="E91" s="2"/>
      <c r="F91" s="2"/>
      <c r="G91" s="2"/>
      <c r="H91" s="2"/>
      <c r="I91" s="16"/>
      <c r="J91" s="16"/>
      <c r="K91" s="14" t="str">
        <f>IF($A91="","",IF(B91&gt;=Model!$B$4,4,IF(B91&gt;=Model!$B$5,3,IF(B91&gt;=Model!$B$6,2,1))))</f>
        <v/>
      </c>
      <c r="L91" s="14" t="str">
        <f>IF($A91="","",IF(OR(UPPER(D91)="Y",UPPER(E91)="Y"),4,IF(C91&gt;=Model!$B$10,4,IF(C91&gt;=Model!$B$11,3,IF(C91&gt;=Model!$B$12,2,1)))))</f>
        <v/>
      </c>
      <c r="M91" s="14" t="str">
        <f>IF($A91="","",IFERROR(VLOOKUP(F91,Model!$A$19:$B$22,2,FALSE()),""))</f>
        <v/>
      </c>
      <c r="N91" s="14" t="str">
        <f>IF($A91="","",IFERROR(VLOOKUP(G91,Model!$A$25:$B$28,2,FALSE()),""))</f>
        <v/>
      </c>
      <c r="O91" s="14" t="str">
        <f t="shared" si="6"/>
        <v/>
      </c>
      <c r="P91" s="14" t="str">
        <f>IF($A91="","",IF(AND(G91="Internet-facing",OR(UPPER(D91)="Y",UPPER(E91)="Y",C91&gt;=Model!$B$16)),"P1",""))</f>
        <v/>
      </c>
      <c r="Q91" s="14" t="str">
        <f>IF($A91="","",IF(P91="P1","P1","P"&amp;MIN(4,IF(O91&gt;=Model!$B$31,1,IF(O91&gt;=Model!$B$32,2,IF(O91&gt;=Model!$B$33,3,4)))+IF(UPPER(H91)="Y",1,0))))</f>
        <v/>
      </c>
      <c r="R91" s="14" t="str">
        <f>IF($A91="","",IFERROR(VLOOKUP(VALUE(MID(Q91,2,1)),Model!$B$38:$C$41,2,FALSE()),""))</f>
        <v/>
      </c>
      <c r="S91" s="18" t="str">
        <f t="shared" si="7"/>
        <v/>
      </c>
      <c r="T91" s="14" t="str">
        <f t="shared" si="8"/>
        <v/>
      </c>
      <c r="U91" s="14" t="str">
        <f t="shared" si="9"/>
        <v/>
      </c>
      <c r="V91" s="14" t="str">
        <f t="shared" ca="1" si="10"/>
        <v/>
      </c>
      <c r="W91" s="14" t="str">
        <f t="shared" ca="1" si="11"/>
        <v/>
      </c>
    </row>
    <row r="92" spans="1:23" x14ac:dyDescent="0.3">
      <c r="A92" s="2"/>
      <c r="B92" s="2"/>
      <c r="C92" s="2"/>
      <c r="D92" s="2"/>
      <c r="E92" s="2"/>
      <c r="F92" s="2"/>
      <c r="G92" s="2"/>
      <c r="H92" s="2"/>
      <c r="I92" s="16"/>
      <c r="J92" s="16"/>
      <c r="K92" s="14" t="str">
        <f>IF($A92="","",IF(B92&gt;=Model!$B$4,4,IF(B92&gt;=Model!$B$5,3,IF(B92&gt;=Model!$B$6,2,1))))</f>
        <v/>
      </c>
      <c r="L92" s="14" t="str">
        <f>IF($A92="","",IF(OR(UPPER(D92)="Y",UPPER(E92)="Y"),4,IF(C92&gt;=Model!$B$10,4,IF(C92&gt;=Model!$B$11,3,IF(C92&gt;=Model!$B$12,2,1)))))</f>
        <v/>
      </c>
      <c r="M92" s="14" t="str">
        <f>IF($A92="","",IFERROR(VLOOKUP(F92,Model!$A$19:$B$22,2,FALSE()),""))</f>
        <v/>
      </c>
      <c r="N92" s="14" t="str">
        <f>IF($A92="","",IFERROR(VLOOKUP(G92,Model!$A$25:$B$28,2,FALSE()),""))</f>
        <v/>
      </c>
      <c r="O92" s="14" t="str">
        <f t="shared" si="6"/>
        <v/>
      </c>
      <c r="P92" s="14" t="str">
        <f>IF($A92="","",IF(AND(G92="Internet-facing",OR(UPPER(D92)="Y",UPPER(E92)="Y",C92&gt;=Model!$B$16)),"P1",""))</f>
        <v/>
      </c>
      <c r="Q92" s="14" t="str">
        <f>IF($A92="","",IF(P92="P1","P1","P"&amp;MIN(4,IF(O92&gt;=Model!$B$31,1,IF(O92&gt;=Model!$B$32,2,IF(O92&gt;=Model!$B$33,3,4)))+IF(UPPER(H92)="Y",1,0))))</f>
        <v/>
      </c>
      <c r="R92" s="14" t="str">
        <f>IF($A92="","",IFERROR(VLOOKUP(VALUE(MID(Q92,2,1)),Model!$B$38:$C$41,2,FALSE()),""))</f>
        <v/>
      </c>
      <c r="S92" s="18" t="str">
        <f t="shared" si="7"/>
        <v/>
      </c>
      <c r="T92" s="14" t="str">
        <f t="shared" si="8"/>
        <v/>
      </c>
      <c r="U92" s="14" t="str">
        <f t="shared" si="9"/>
        <v/>
      </c>
      <c r="V92" s="14" t="str">
        <f t="shared" ca="1" si="10"/>
        <v/>
      </c>
      <c r="W92" s="14" t="str">
        <f t="shared" ca="1" si="11"/>
        <v/>
      </c>
    </row>
    <row r="93" spans="1:23" x14ac:dyDescent="0.3">
      <c r="A93" s="2"/>
      <c r="B93" s="2"/>
      <c r="C93" s="2"/>
      <c r="D93" s="2"/>
      <c r="E93" s="2"/>
      <c r="F93" s="2"/>
      <c r="G93" s="2"/>
      <c r="H93" s="2"/>
      <c r="I93" s="16"/>
      <c r="J93" s="16"/>
      <c r="K93" s="14" t="str">
        <f>IF($A93="","",IF(B93&gt;=Model!$B$4,4,IF(B93&gt;=Model!$B$5,3,IF(B93&gt;=Model!$B$6,2,1))))</f>
        <v/>
      </c>
      <c r="L93" s="14" t="str">
        <f>IF($A93="","",IF(OR(UPPER(D93)="Y",UPPER(E93)="Y"),4,IF(C93&gt;=Model!$B$10,4,IF(C93&gt;=Model!$B$11,3,IF(C93&gt;=Model!$B$12,2,1)))))</f>
        <v/>
      </c>
      <c r="M93" s="14" t="str">
        <f>IF($A93="","",IFERROR(VLOOKUP(F93,Model!$A$19:$B$22,2,FALSE()),""))</f>
        <v/>
      </c>
      <c r="N93" s="14" t="str">
        <f>IF($A93="","",IFERROR(VLOOKUP(G93,Model!$A$25:$B$28,2,FALSE()),""))</f>
        <v/>
      </c>
      <c r="O93" s="14" t="str">
        <f t="shared" si="6"/>
        <v/>
      </c>
      <c r="P93" s="14" t="str">
        <f>IF($A93="","",IF(AND(G93="Internet-facing",OR(UPPER(D93)="Y",UPPER(E93)="Y",C93&gt;=Model!$B$16)),"P1",""))</f>
        <v/>
      </c>
      <c r="Q93" s="14" t="str">
        <f>IF($A93="","",IF(P93="P1","P1","P"&amp;MIN(4,IF(O93&gt;=Model!$B$31,1,IF(O93&gt;=Model!$B$32,2,IF(O93&gt;=Model!$B$33,3,4)))+IF(UPPER(H93)="Y",1,0))))</f>
        <v/>
      </c>
      <c r="R93" s="14" t="str">
        <f>IF($A93="","",IFERROR(VLOOKUP(VALUE(MID(Q93,2,1)),Model!$B$38:$C$41,2,FALSE()),""))</f>
        <v/>
      </c>
      <c r="S93" s="18" t="str">
        <f t="shared" si="7"/>
        <v/>
      </c>
      <c r="T93" s="14" t="str">
        <f t="shared" si="8"/>
        <v/>
      </c>
      <c r="U93" s="14" t="str">
        <f t="shared" si="9"/>
        <v/>
      </c>
      <c r="V93" s="14" t="str">
        <f t="shared" ca="1" si="10"/>
        <v/>
      </c>
      <c r="W93" s="14" t="str">
        <f t="shared" ca="1" si="11"/>
        <v/>
      </c>
    </row>
    <row r="94" spans="1:23" x14ac:dyDescent="0.3">
      <c r="A94" s="2"/>
      <c r="B94" s="2"/>
      <c r="C94" s="2"/>
      <c r="D94" s="2"/>
      <c r="E94" s="2"/>
      <c r="F94" s="2"/>
      <c r="G94" s="2"/>
      <c r="H94" s="2"/>
      <c r="I94" s="16"/>
      <c r="J94" s="16"/>
      <c r="K94" s="14" t="str">
        <f>IF($A94="","",IF(B94&gt;=Model!$B$4,4,IF(B94&gt;=Model!$B$5,3,IF(B94&gt;=Model!$B$6,2,1))))</f>
        <v/>
      </c>
      <c r="L94" s="14" t="str">
        <f>IF($A94="","",IF(OR(UPPER(D94)="Y",UPPER(E94)="Y"),4,IF(C94&gt;=Model!$B$10,4,IF(C94&gt;=Model!$B$11,3,IF(C94&gt;=Model!$B$12,2,1)))))</f>
        <v/>
      </c>
      <c r="M94" s="14" t="str">
        <f>IF($A94="","",IFERROR(VLOOKUP(F94,Model!$A$19:$B$22,2,FALSE()),""))</f>
        <v/>
      </c>
      <c r="N94" s="14" t="str">
        <f>IF($A94="","",IFERROR(VLOOKUP(G94,Model!$A$25:$B$28,2,FALSE()),""))</f>
        <v/>
      </c>
      <c r="O94" s="14" t="str">
        <f t="shared" si="6"/>
        <v/>
      </c>
      <c r="P94" s="14" t="str">
        <f>IF($A94="","",IF(AND(G94="Internet-facing",OR(UPPER(D94)="Y",UPPER(E94)="Y",C94&gt;=Model!$B$16)),"P1",""))</f>
        <v/>
      </c>
      <c r="Q94" s="14" t="str">
        <f>IF($A94="","",IF(P94="P1","P1","P"&amp;MIN(4,IF(O94&gt;=Model!$B$31,1,IF(O94&gt;=Model!$B$32,2,IF(O94&gt;=Model!$B$33,3,4)))+IF(UPPER(H94)="Y",1,0))))</f>
        <v/>
      </c>
      <c r="R94" s="14" t="str">
        <f>IF($A94="","",IFERROR(VLOOKUP(VALUE(MID(Q94,2,1)),Model!$B$38:$C$41,2,FALSE()),""))</f>
        <v/>
      </c>
      <c r="S94" s="18" t="str">
        <f t="shared" si="7"/>
        <v/>
      </c>
      <c r="T94" s="14" t="str">
        <f t="shared" si="8"/>
        <v/>
      </c>
      <c r="U94" s="14" t="str">
        <f t="shared" si="9"/>
        <v/>
      </c>
      <c r="V94" s="14" t="str">
        <f t="shared" ca="1" si="10"/>
        <v/>
      </c>
      <c r="W94" s="14" t="str">
        <f t="shared" ca="1" si="11"/>
        <v/>
      </c>
    </row>
    <row r="95" spans="1:23" x14ac:dyDescent="0.3">
      <c r="A95" s="2"/>
      <c r="B95" s="2"/>
      <c r="C95" s="2"/>
      <c r="D95" s="2"/>
      <c r="E95" s="2"/>
      <c r="F95" s="2"/>
      <c r="G95" s="2"/>
      <c r="H95" s="2"/>
      <c r="I95" s="16"/>
      <c r="J95" s="16"/>
      <c r="K95" s="14" t="str">
        <f>IF($A95="","",IF(B95&gt;=Model!$B$4,4,IF(B95&gt;=Model!$B$5,3,IF(B95&gt;=Model!$B$6,2,1))))</f>
        <v/>
      </c>
      <c r="L95" s="14" t="str">
        <f>IF($A95="","",IF(OR(UPPER(D95)="Y",UPPER(E95)="Y"),4,IF(C95&gt;=Model!$B$10,4,IF(C95&gt;=Model!$B$11,3,IF(C95&gt;=Model!$B$12,2,1)))))</f>
        <v/>
      </c>
      <c r="M95" s="14" t="str">
        <f>IF($A95="","",IFERROR(VLOOKUP(F95,Model!$A$19:$B$22,2,FALSE()),""))</f>
        <v/>
      </c>
      <c r="N95" s="14" t="str">
        <f>IF($A95="","",IFERROR(VLOOKUP(G95,Model!$A$25:$B$28,2,FALSE()),""))</f>
        <v/>
      </c>
      <c r="O95" s="14" t="str">
        <f t="shared" si="6"/>
        <v/>
      </c>
      <c r="P95" s="14" t="str">
        <f>IF($A95="","",IF(AND(G95="Internet-facing",OR(UPPER(D95)="Y",UPPER(E95)="Y",C95&gt;=Model!$B$16)),"P1",""))</f>
        <v/>
      </c>
      <c r="Q95" s="14" t="str">
        <f>IF($A95="","",IF(P95="P1","P1","P"&amp;MIN(4,IF(O95&gt;=Model!$B$31,1,IF(O95&gt;=Model!$B$32,2,IF(O95&gt;=Model!$B$33,3,4)))+IF(UPPER(H95)="Y",1,0))))</f>
        <v/>
      </c>
      <c r="R95" s="14" t="str">
        <f>IF($A95="","",IFERROR(VLOOKUP(VALUE(MID(Q95,2,1)),Model!$B$38:$C$41,2,FALSE()),""))</f>
        <v/>
      </c>
      <c r="S95" s="18" t="str">
        <f t="shared" si="7"/>
        <v/>
      </c>
      <c r="T95" s="14" t="str">
        <f t="shared" si="8"/>
        <v/>
      </c>
      <c r="U95" s="14" t="str">
        <f t="shared" si="9"/>
        <v/>
      </c>
      <c r="V95" s="14" t="str">
        <f t="shared" ca="1" si="10"/>
        <v/>
      </c>
      <c r="W95" s="14" t="str">
        <f t="shared" ca="1" si="11"/>
        <v/>
      </c>
    </row>
    <row r="96" spans="1:23" x14ac:dyDescent="0.3">
      <c r="A96" s="2"/>
      <c r="B96" s="2"/>
      <c r="C96" s="2"/>
      <c r="D96" s="2"/>
      <c r="E96" s="2"/>
      <c r="F96" s="2"/>
      <c r="G96" s="2"/>
      <c r="H96" s="2"/>
      <c r="I96" s="16"/>
      <c r="J96" s="16"/>
      <c r="K96" s="14" t="str">
        <f>IF($A96="","",IF(B96&gt;=Model!$B$4,4,IF(B96&gt;=Model!$B$5,3,IF(B96&gt;=Model!$B$6,2,1))))</f>
        <v/>
      </c>
      <c r="L96" s="14" t="str">
        <f>IF($A96="","",IF(OR(UPPER(D96)="Y",UPPER(E96)="Y"),4,IF(C96&gt;=Model!$B$10,4,IF(C96&gt;=Model!$B$11,3,IF(C96&gt;=Model!$B$12,2,1)))))</f>
        <v/>
      </c>
      <c r="M96" s="14" t="str">
        <f>IF($A96="","",IFERROR(VLOOKUP(F96,Model!$A$19:$B$22,2,FALSE()),""))</f>
        <v/>
      </c>
      <c r="N96" s="14" t="str">
        <f>IF($A96="","",IFERROR(VLOOKUP(G96,Model!$A$25:$B$28,2,FALSE()),""))</f>
        <v/>
      </c>
      <c r="O96" s="14" t="str">
        <f t="shared" si="6"/>
        <v/>
      </c>
      <c r="P96" s="14" t="str">
        <f>IF($A96="","",IF(AND(G96="Internet-facing",OR(UPPER(D96)="Y",UPPER(E96)="Y",C96&gt;=Model!$B$16)),"P1",""))</f>
        <v/>
      </c>
      <c r="Q96" s="14" t="str">
        <f>IF($A96="","",IF(P96="P1","P1","P"&amp;MIN(4,IF(O96&gt;=Model!$B$31,1,IF(O96&gt;=Model!$B$32,2,IF(O96&gt;=Model!$B$33,3,4)))+IF(UPPER(H96)="Y",1,0))))</f>
        <v/>
      </c>
      <c r="R96" s="14" t="str">
        <f>IF($A96="","",IFERROR(VLOOKUP(VALUE(MID(Q96,2,1)),Model!$B$38:$C$41,2,FALSE()),""))</f>
        <v/>
      </c>
      <c r="S96" s="18" t="str">
        <f t="shared" si="7"/>
        <v/>
      </c>
      <c r="T96" s="14" t="str">
        <f t="shared" si="8"/>
        <v/>
      </c>
      <c r="U96" s="14" t="str">
        <f t="shared" si="9"/>
        <v/>
      </c>
      <c r="V96" s="14" t="str">
        <f t="shared" ca="1" si="10"/>
        <v/>
      </c>
      <c r="W96" s="14" t="str">
        <f t="shared" ca="1" si="11"/>
        <v/>
      </c>
    </row>
    <row r="97" spans="1:23" x14ac:dyDescent="0.3">
      <c r="A97" s="2"/>
      <c r="B97" s="2"/>
      <c r="C97" s="2"/>
      <c r="D97" s="2"/>
      <c r="E97" s="2"/>
      <c r="F97" s="2"/>
      <c r="G97" s="2"/>
      <c r="H97" s="2"/>
      <c r="I97" s="16"/>
      <c r="J97" s="16"/>
      <c r="K97" s="14" t="str">
        <f>IF($A97="","",IF(B97&gt;=Model!$B$4,4,IF(B97&gt;=Model!$B$5,3,IF(B97&gt;=Model!$B$6,2,1))))</f>
        <v/>
      </c>
      <c r="L97" s="14" t="str">
        <f>IF($A97="","",IF(OR(UPPER(D97)="Y",UPPER(E97)="Y"),4,IF(C97&gt;=Model!$B$10,4,IF(C97&gt;=Model!$B$11,3,IF(C97&gt;=Model!$B$12,2,1)))))</f>
        <v/>
      </c>
      <c r="M97" s="14" t="str">
        <f>IF($A97="","",IFERROR(VLOOKUP(F97,Model!$A$19:$B$22,2,FALSE()),""))</f>
        <v/>
      </c>
      <c r="N97" s="14" t="str">
        <f>IF($A97="","",IFERROR(VLOOKUP(G97,Model!$A$25:$B$28,2,FALSE()),""))</f>
        <v/>
      </c>
      <c r="O97" s="14" t="str">
        <f t="shared" si="6"/>
        <v/>
      </c>
      <c r="P97" s="14" t="str">
        <f>IF($A97="","",IF(AND(G97="Internet-facing",OR(UPPER(D97)="Y",UPPER(E97)="Y",C97&gt;=Model!$B$16)),"P1",""))</f>
        <v/>
      </c>
      <c r="Q97" s="14" t="str">
        <f>IF($A97="","",IF(P97="P1","P1","P"&amp;MIN(4,IF(O97&gt;=Model!$B$31,1,IF(O97&gt;=Model!$B$32,2,IF(O97&gt;=Model!$B$33,3,4)))+IF(UPPER(H97)="Y",1,0))))</f>
        <v/>
      </c>
      <c r="R97" s="14" t="str">
        <f>IF($A97="","",IFERROR(VLOOKUP(VALUE(MID(Q97,2,1)),Model!$B$38:$C$41,2,FALSE()),""))</f>
        <v/>
      </c>
      <c r="S97" s="18" t="str">
        <f t="shared" si="7"/>
        <v/>
      </c>
      <c r="T97" s="14" t="str">
        <f t="shared" si="8"/>
        <v/>
      </c>
      <c r="U97" s="14" t="str">
        <f t="shared" si="9"/>
        <v/>
      </c>
      <c r="V97" s="14" t="str">
        <f t="shared" ca="1" si="10"/>
        <v/>
      </c>
      <c r="W97" s="14" t="str">
        <f t="shared" ca="1" si="11"/>
        <v/>
      </c>
    </row>
    <row r="98" spans="1:23" x14ac:dyDescent="0.3">
      <c r="A98" s="2"/>
      <c r="B98" s="2"/>
      <c r="C98" s="2"/>
      <c r="D98" s="2"/>
      <c r="E98" s="2"/>
      <c r="F98" s="2"/>
      <c r="G98" s="2"/>
      <c r="H98" s="2"/>
      <c r="I98" s="16"/>
      <c r="J98" s="16"/>
      <c r="K98" s="14" t="str">
        <f>IF($A98="","",IF(B98&gt;=Model!$B$4,4,IF(B98&gt;=Model!$B$5,3,IF(B98&gt;=Model!$B$6,2,1))))</f>
        <v/>
      </c>
      <c r="L98" s="14" t="str">
        <f>IF($A98="","",IF(OR(UPPER(D98)="Y",UPPER(E98)="Y"),4,IF(C98&gt;=Model!$B$10,4,IF(C98&gt;=Model!$B$11,3,IF(C98&gt;=Model!$B$12,2,1)))))</f>
        <v/>
      </c>
      <c r="M98" s="14" t="str">
        <f>IF($A98="","",IFERROR(VLOOKUP(F98,Model!$A$19:$B$22,2,FALSE()),""))</f>
        <v/>
      </c>
      <c r="N98" s="14" t="str">
        <f>IF($A98="","",IFERROR(VLOOKUP(G98,Model!$A$25:$B$28,2,FALSE()),""))</f>
        <v/>
      </c>
      <c r="O98" s="14" t="str">
        <f t="shared" si="6"/>
        <v/>
      </c>
      <c r="P98" s="14" t="str">
        <f>IF($A98="","",IF(AND(G98="Internet-facing",OR(UPPER(D98)="Y",UPPER(E98)="Y",C98&gt;=Model!$B$16)),"P1",""))</f>
        <v/>
      </c>
      <c r="Q98" s="14" t="str">
        <f>IF($A98="","",IF(P98="P1","P1","P"&amp;MIN(4,IF(O98&gt;=Model!$B$31,1,IF(O98&gt;=Model!$B$32,2,IF(O98&gt;=Model!$B$33,3,4)))+IF(UPPER(H98)="Y",1,0))))</f>
        <v/>
      </c>
      <c r="R98" s="14" t="str">
        <f>IF($A98="","",IFERROR(VLOOKUP(VALUE(MID(Q98,2,1)),Model!$B$38:$C$41,2,FALSE()),""))</f>
        <v/>
      </c>
      <c r="S98" s="18" t="str">
        <f t="shared" si="7"/>
        <v/>
      </c>
      <c r="T98" s="14" t="str">
        <f t="shared" si="8"/>
        <v/>
      </c>
      <c r="U98" s="14" t="str">
        <f t="shared" si="9"/>
        <v/>
      </c>
      <c r="V98" s="14" t="str">
        <f t="shared" ca="1" si="10"/>
        <v/>
      </c>
      <c r="W98" s="14" t="str">
        <f t="shared" ca="1" si="11"/>
        <v/>
      </c>
    </row>
    <row r="99" spans="1:23" x14ac:dyDescent="0.3">
      <c r="A99" s="2"/>
      <c r="B99" s="2"/>
      <c r="C99" s="2"/>
      <c r="D99" s="2"/>
      <c r="E99" s="2"/>
      <c r="F99" s="2"/>
      <c r="G99" s="2"/>
      <c r="H99" s="2"/>
      <c r="I99" s="16"/>
      <c r="J99" s="16"/>
      <c r="K99" s="14" t="str">
        <f>IF($A99="","",IF(B99&gt;=Model!$B$4,4,IF(B99&gt;=Model!$B$5,3,IF(B99&gt;=Model!$B$6,2,1))))</f>
        <v/>
      </c>
      <c r="L99" s="14" t="str">
        <f>IF($A99="","",IF(OR(UPPER(D99)="Y",UPPER(E99)="Y"),4,IF(C99&gt;=Model!$B$10,4,IF(C99&gt;=Model!$B$11,3,IF(C99&gt;=Model!$B$12,2,1)))))</f>
        <v/>
      </c>
      <c r="M99" s="14" t="str">
        <f>IF($A99="","",IFERROR(VLOOKUP(F99,Model!$A$19:$B$22,2,FALSE()),""))</f>
        <v/>
      </c>
      <c r="N99" s="14" t="str">
        <f>IF($A99="","",IFERROR(VLOOKUP(G99,Model!$A$25:$B$28,2,FALSE()),""))</f>
        <v/>
      </c>
      <c r="O99" s="14" t="str">
        <f t="shared" si="6"/>
        <v/>
      </c>
      <c r="P99" s="14" t="str">
        <f>IF($A99="","",IF(AND(G99="Internet-facing",OR(UPPER(D99)="Y",UPPER(E99)="Y",C99&gt;=Model!$B$16)),"P1",""))</f>
        <v/>
      </c>
      <c r="Q99" s="14" t="str">
        <f>IF($A99="","",IF(P99="P1","P1","P"&amp;MIN(4,IF(O99&gt;=Model!$B$31,1,IF(O99&gt;=Model!$B$32,2,IF(O99&gt;=Model!$B$33,3,4)))+IF(UPPER(H99)="Y",1,0))))</f>
        <v/>
      </c>
      <c r="R99" s="14" t="str">
        <f>IF($A99="","",IFERROR(VLOOKUP(VALUE(MID(Q99,2,1)),Model!$B$38:$C$41,2,FALSE()),""))</f>
        <v/>
      </c>
      <c r="S99" s="18" t="str">
        <f t="shared" si="7"/>
        <v/>
      </c>
      <c r="T99" s="14" t="str">
        <f t="shared" si="8"/>
        <v/>
      </c>
      <c r="U99" s="14" t="str">
        <f t="shared" si="9"/>
        <v/>
      </c>
      <c r="V99" s="14" t="str">
        <f t="shared" ca="1" si="10"/>
        <v/>
      </c>
      <c r="W99" s="14" t="str">
        <f t="shared" ca="1" si="11"/>
        <v/>
      </c>
    </row>
    <row r="100" spans="1:23" x14ac:dyDescent="0.3">
      <c r="A100" s="2"/>
      <c r="B100" s="2"/>
      <c r="C100" s="2"/>
      <c r="D100" s="2"/>
      <c r="E100" s="2"/>
      <c r="F100" s="2"/>
      <c r="G100" s="2"/>
      <c r="H100" s="2"/>
      <c r="I100" s="16"/>
      <c r="J100" s="16"/>
      <c r="K100" s="14" t="str">
        <f>IF($A100="","",IF(B100&gt;=Model!$B$4,4,IF(B100&gt;=Model!$B$5,3,IF(B100&gt;=Model!$B$6,2,1))))</f>
        <v/>
      </c>
      <c r="L100" s="14" t="str">
        <f>IF($A100="","",IF(OR(UPPER(D100)="Y",UPPER(E100)="Y"),4,IF(C100&gt;=Model!$B$10,4,IF(C100&gt;=Model!$B$11,3,IF(C100&gt;=Model!$B$12,2,1)))))</f>
        <v/>
      </c>
      <c r="M100" s="14" t="str">
        <f>IF($A100="","",IFERROR(VLOOKUP(F100,Model!$A$19:$B$22,2,FALSE()),""))</f>
        <v/>
      </c>
      <c r="N100" s="14" t="str">
        <f>IF($A100="","",IFERROR(VLOOKUP(G100,Model!$A$25:$B$28,2,FALSE()),""))</f>
        <v/>
      </c>
      <c r="O100" s="14" t="str">
        <f t="shared" si="6"/>
        <v/>
      </c>
      <c r="P100" s="14" t="str">
        <f>IF($A100="","",IF(AND(G100="Internet-facing",OR(UPPER(D100)="Y",UPPER(E100)="Y",C100&gt;=Model!$B$16)),"P1",""))</f>
        <v/>
      </c>
      <c r="Q100" s="14" t="str">
        <f>IF($A100="","",IF(P100="P1","P1","P"&amp;MIN(4,IF(O100&gt;=Model!$B$31,1,IF(O100&gt;=Model!$B$32,2,IF(O100&gt;=Model!$B$33,3,4)))+IF(UPPER(H100)="Y",1,0))))</f>
        <v/>
      </c>
      <c r="R100" s="14" t="str">
        <f>IF($A100="","",IFERROR(VLOOKUP(VALUE(MID(Q100,2,1)),Model!$B$38:$C$41,2,FALSE()),""))</f>
        <v/>
      </c>
      <c r="S100" s="18" t="str">
        <f t="shared" si="7"/>
        <v/>
      </c>
      <c r="T100" s="14" t="str">
        <f t="shared" si="8"/>
        <v/>
      </c>
      <c r="U100" s="14" t="str">
        <f t="shared" si="9"/>
        <v/>
      </c>
      <c r="V100" s="14" t="str">
        <f t="shared" ca="1" si="10"/>
        <v/>
      </c>
      <c r="W100" s="14" t="str">
        <f t="shared" ca="1" si="11"/>
        <v/>
      </c>
    </row>
    <row r="101" spans="1:23" x14ac:dyDescent="0.3">
      <c r="A101" s="2"/>
      <c r="B101" s="2"/>
      <c r="C101" s="2"/>
      <c r="D101" s="2"/>
      <c r="E101" s="2"/>
      <c r="F101" s="2"/>
      <c r="G101" s="2"/>
      <c r="H101" s="2"/>
      <c r="I101" s="16"/>
      <c r="J101" s="16"/>
      <c r="K101" s="14" t="str">
        <f>IF($A101="","",IF(B101&gt;=Model!$B$4,4,IF(B101&gt;=Model!$B$5,3,IF(B101&gt;=Model!$B$6,2,1))))</f>
        <v/>
      </c>
      <c r="L101" s="14" t="str">
        <f>IF($A101="","",IF(OR(UPPER(D101)="Y",UPPER(E101)="Y"),4,IF(C101&gt;=Model!$B$10,4,IF(C101&gt;=Model!$B$11,3,IF(C101&gt;=Model!$B$12,2,1)))))</f>
        <v/>
      </c>
      <c r="M101" s="14" t="str">
        <f>IF($A101="","",IFERROR(VLOOKUP(F101,Model!$A$19:$B$22,2,FALSE()),""))</f>
        <v/>
      </c>
      <c r="N101" s="14" t="str">
        <f>IF($A101="","",IFERROR(VLOOKUP(G101,Model!$A$25:$B$28,2,FALSE()),""))</f>
        <v/>
      </c>
      <c r="O101" s="14" t="str">
        <f t="shared" si="6"/>
        <v/>
      </c>
      <c r="P101" s="14" t="str">
        <f>IF($A101="","",IF(AND(G101="Internet-facing",OR(UPPER(D101)="Y",UPPER(E101)="Y",C101&gt;=Model!$B$16)),"P1",""))</f>
        <v/>
      </c>
      <c r="Q101" s="14" t="str">
        <f>IF($A101="","",IF(P101="P1","P1","P"&amp;MIN(4,IF(O101&gt;=Model!$B$31,1,IF(O101&gt;=Model!$B$32,2,IF(O101&gt;=Model!$B$33,3,4)))+IF(UPPER(H101)="Y",1,0))))</f>
        <v/>
      </c>
      <c r="R101" s="14" t="str">
        <f>IF($A101="","",IFERROR(VLOOKUP(VALUE(MID(Q101,2,1)),Model!$B$38:$C$41,2,FALSE()),""))</f>
        <v/>
      </c>
      <c r="S101" s="18" t="str">
        <f t="shared" si="7"/>
        <v/>
      </c>
      <c r="T101" s="14" t="str">
        <f t="shared" si="8"/>
        <v/>
      </c>
      <c r="U101" s="14" t="str">
        <f t="shared" si="9"/>
        <v/>
      </c>
      <c r="V101" s="14" t="str">
        <f t="shared" ca="1" si="10"/>
        <v/>
      </c>
      <c r="W101" s="14" t="str">
        <f t="shared" ca="1" si="11"/>
        <v/>
      </c>
    </row>
    <row r="102" spans="1:23" x14ac:dyDescent="0.3">
      <c r="A102" s="2"/>
      <c r="B102" s="2"/>
      <c r="C102" s="2"/>
      <c r="D102" s="2"/>
      <c r="E102" s="2"/>
      <c r="F102" s="2"/>
      <c r="G102" s="2"/>
      <c r="H102" s="2"/>
      <c r="I102" s="16"/>
      <c r="J102" s="16"/>
      <c r="K102" s="14" t="str">
        <f>IF($A102="","",IF(B102&gt;=Model!$B$4,4,IF(B102&gt;=Model!$B$5,3,IF(B102&gt;=Model!$B$6,2,1))))</f>
        <v/>
      </c>
      <c r="L102" s="14" t="str">
        <f>IF($A102="","",IF(OR(UPPER(D102)="Y",UPPER(E102)="Y"),4,IF(C102&gt;=Model!$B$10,4,IF(C102&gt;=Model!$B$11,3,IF(C102&gt;=Model!$B$12,2,1)))))</f>
        <v/>
      </c>
      <c r="M102" s="14" t="str">
        <f>IF($A102="","",IFERROR(VLOOKUP(F102,Model!$A$19:$B$22,2,FALSE()),""))</f>
        <v/>
      </c>
      <c r="N102" s="14" t="str">
        <f>IF($A102="","",IFERROR(VLOOKUP(G102,Model!$A$25:$B$28,2,FALSE()),""))</f>
        <v/>
      </c>
      <c r="O102" s="14" t="str">
        <f t="shared" si="6"/>
        <v/>
      </c>
      <c r="P102" s="14" t="str">
        <f>IF($A102="","",IF(AND(G102="Internet-facing",OR(UPPER(D102)="Y",UPPER(E102)="Y",C102&gt;=Model!$B$16)),"P1",""))</f>
        <v/>
      </c>
      <c r="Q102" s="14" t="str">
        <f>IF($A102="","",IF(P102="P1","P1","P"&amp;MIN(4,IF(O102&gt;=Model!$B$31,1,IF(O102&gt;=Model!$B$32,2,IF(O102&gt;=Model!$B$33,3,4)))+IF(UPPER(H102)="Y",1,0))))</f>
        <v/>
      </c>
      <c r="R102" s="14" t="str">
        <f>IF($A102="","",IFERROR(VLOOKUP(VALUE(MID(Q102,2,1)),Model!$B$38:$C$41,2,FALSE()),""))</f>
        <v/>
      </c>
      <c r="S102" s="18" t="str">
        <f t="shared" si="7"/>
        <v/>
      </c>
      <c r="T102" s="14" t="str">
        <f t="shared" si="8"/>
        <v/>
      </c>
      <c r="U102" s="14" t="str">
        <f t="shared" si="9"/>
        <v/>
      </c>
      <c r="V102" s="14" t="str">
        <f t="shared" ca="1" si="10"/>
        <v/>
      </c>
      <c r="W102" s="14" t="str">
        <f t="shared" ca="1" si="11"/>
        <v/>
      </c>
    </row>
    <row r="103" spans="1:23" x14ac:dyDescent="0.3">
      <c r="A103" s="2"/>
      <c r="B103" s="2"/>
      <c r="C103" s="2"/>
      <c r="D103" s="2"/>
      <c r="E103" s="2"/>
      <c r="F103" s="2"/>
      <c r="G103" s="2"/>
      <c r="H103" s="2"/>
      <c r="I103" s="16"/>
      <c r="J103" s="16"/>
      <c r="K103" s="14" t="str">
        <f>IF($A103="","",IF(B103&gt;=Model!$B$4,4,IF(B103&gt;=Model!$B$5,3,IF(B103&gt;=Model!$B$6,2,1))))</f>
        <v/>
      </c>
      <c r="L103" s="14" t="str">
        <f>IF($A103="","",IF(OR(UPPER(D103)="Y",UPPER(E103)="Y"),4,IF(C103&gt;=Model!$B$10,4,IF(C103&gt;=Model!$B$11,3,IF(C103&gt;=Model!$B$12,2,1)))))</f>
        <v/>
      </c>
      <c r="M103" s="14" t="str">
        <f>IF($A103="","",IFERROR(VLOOKUP(F103,Model!$A$19:$B$22,2,FALSE()),""))</f>
        <v/>
      </c>
      <c r="N103" s="14" t="str">
        <f>IF($A103="","",IFERROR(VLOOKUP(G103,Model!$A$25:$B$28,2,FALSE()),""))</f>
        <v/>
      </c>
      <c r="O103" s="14" t="str">
        <f t="shared" si="6"/>
        <v/>
      </c>
      <c r="P103" s="14" t="str">
        <f>IF($A103="","",IF(AND(G103="Internet-facing",OR(UPPER(D103)="Y",UPPER(E103)="Y",C103&gt;=Model!$B$16)),"P1",""))</f>
        <v/>
      </c>
      <c r="Q103" s="14" t="str">
        <f>IF($A103="","",IF(P103="P1","P1","P"&amp;MIN(4,IF(O103&gt;=Model!$B$31,1,IF(O103&gt;=Model!$B$32,2,IF(O103&gt;=Model!$B$33,3,4)))+IF(UPPER(H103)="Y",1,0))))</f>
        <v/>
      </c>
      <c r="R103" s="14" t="str">
        <f>IF($A103="","",IFERROR(VLOOKUP(VALUE(MID(Q103,2,1)),Model!$B$38:$C$41,2,FALSE()),""))</f>
        <v/>
      </c>
      <c r="S103" s="18" t="str">
        <f t="shared" si="7"/>
        <v/>
      </c>
      <c r="T103" s="14" t="str">
        <f t="shared" si="8"/>
        <v/>
      </c>
      <c r="U103" s="14" t="str">
        <f t="shared" si="9"/>
        <v/>
      </c>
      <c r="V103" s="14" t="str">
        <f t="shared" ca="1" si="10"/>
        <v/>
      </c>
      <c r="W103" s="14" t="str">
        <f t="shared" ca="1" si="11"/>
        <v/>
      </c>
    </row>
    <row r="104" spans="1:23" x14ac:dyDescent="0.3">
      <c r="A104" s="2"/>
      <c r="B104" s="2"/>
      <c r="C104" s="2"/>
      <c r="D104" s="2"/>
      <c r="E104" s="2"/>
      <c r="F104" s="2"/>
      <c r="G104" s="2"/>
      <c r="H104" s="2"/>
      <c r="I104" s="16"/>
      <c r="J104" s="16"/>
      <c r="K104" s="14" t="str">
        <f>IF($A104="","",IF(B104&gt;=Model!$B$4,4,IF(B104&gt;=Model!$B$5,3,IF(B104&gt;=Model!$B$6,2,1))))</f>
        <v/>
      </c>
      <c r="L104" s="14" t="str">
        <f>IF($A104="","",IF(OR(UPPER(D104)="Y",UPPER(E104)="Y"),4,IF(C104&gt;=Model!$B$10,4,IF(C104&gt;=Model!$B$11,3,IF(C104&gt;=Model!$B$12,2,1)))))</f>
        <v/>
      </c>
      <c r="M104" s="14" t="str">
        <f>IF($A104="","",IFERROR(VLOOKUP(F104,Model!$A$19:$B$22,2,FALSE()),""))</f>
        <v/>
      </c>
      <c r="N104" s="14" t="str">
        <f>IF($A104="","",IFERROR(VLOOKUP(G104,Model!$A$25:$B$28,2,FALSE()),""))</f>
        <v/>
      </c>
      <c r="O104" s="14" t="str">
        <f t="shared" si="6"/>
        <v/>
      </c>
      <c r="P104" s="14" t="str">
        <f>IF($A104="","",IF(AND(G104="Internet-facing",OR(UPPER(D104)="Y",UPPER(E104)="Y",C104&gt;=Model!$B$16)),"P1",""))</f>
        <v/>
      </c>
      <c r="Q104" s="14" t="str">
        <f>IF($A104="","",IF(P104="P1","P1","P"&amp;MIN(4,IF(O104&gt;=Model!$B$31,1,IF(O104&gt;=Model!$B$32,2,IF(O104&gt;=Model!$B$33,3,4)))+IF(UPPER(H104)="Y",1,0))))</f>
        <v/>
      </c>
      <c r="R104" s="14" t="str">
        <f>IF($A104="","",IFERROR(VLOOKUP(VALUE(MID(Q104,2,1)),Model!$B$38:$C$41,2,FALSE()),""))</f>
        <v/>
      </c>
      <c r="S104" s="18" t="str">
        <f t="shared" si="7"/>
        <v/>
      </c>
      <c r="T104" s="14" t="str">
        <f t="shared" si="8"/>
        <v/>
      </c>
      <c r="U104" s="14" t="str">
        <f t="shared" si="9"/>
        <v/>
      </c>
      <c r="V104" s="14" t="str">
        <f t="shared" ca="1" si="10"/>
        <v/>
      </c>
      <c r="W104" s="14" t="str">
        <f t="shared" ca="1" si="11"/>
        <v/>
      </c>
    </row>
    <row r="105" spans="1:23" x14ac:dyDescent="0.3">
      <c r="A105" s="2"/>
      <c r="B105" s="2"/>
      <c r="C105" s="2"/>
      <c r="D105" s="2"/>
      <c r="E105" s="2"/>
      <c r="F105" s="2"/>
      <c r="G105" s="2"/>
      <c r="H105" s="2"/>
      <c r="I105" s="16"/>
      <c r="J105" s="16"/>
      <c r="K105" s="14" t="str">
        <f>IF($A105="","",IF(B105&gt;=Model!$B$4,4,IF(B105&gt;=Model!$B$5,3,IF(B105&gt;=Model!$B$6,2,1))))</f>
        <v/>
      </c>
      <c r="L105" s="14" t="str">
        <f>IF($A105="","",IF(OR(UPPER(D105)="Y",UPPER(E105)="Y"),4,IF(C105&gt;=Model!$B$10,4,IF(C105&gt;=Model!$B$11,3,IF(C105&gt;=Model!$B$12,2,1)))))</f>
        <v/>
      </c>
      <c r="M105" s="14" t="str">
        <f>IF($A105="","",IFERROR(VLOOKUP(F105,Model!$A$19:$B$22,2,FALSE()),""))</f>
        <v/>
      </c>
      <c r="N105" s="14" t="str">
        <f>IF($A105="","",IFERROR(VLOOKUP(G105,Model!$A$25:$B$28,2,FALSE()),""))</f>
        <v/>
      </c>
      <c r="O105" s="14" t="str">
        <f t="shared" si="6"/>
        <v/>
      </c>
      <c r="P105" s="14" t="str">
        <f>IF($A105="","",IF(AND(G105="Internet-facing",OR(UPPER(D105)="Y",UPPER(E105)="Y",C105&gt;=Model!$B$16)),"P1",""))</f>
        <v/>
      </c>
      <c r="Q105" s="14" t="str">
        <f>IF($A105="","",IF(P105="P1","P1","P"&amp;MIN(4,IF(O105&gt;=Model!$B$31,1,IF(O105&gt;=Model!$B$32,2,IF(O105&gt;=Model!$B$33,3,4)))+IF(UPPER(H105)="Y",1,0))))</f>
        <v/>
      </c>
      <c r="R105" s="14" t="str">
        <f>IF($A105="","",IFERROR(VLOOKUP(VALUE(MID(Q105,2,1)),Model!$B$38:$C$41,2,FALSE()),""))</f>
        <v/>
      </c>
      <c r="S105" s="18" t="str">
        <f t="shared" si="7"/>
        <v/>
      </c>
      <c r="T105" s="14" t="str">
        <f t="shared" si="8"/>
        <v/>
      </c>
      <c r="U105" s="14" t="str">
        <f t="shared" si="9"/>
        <v/>
      </c>
      <c r="V105" s="14" t="str">
        <f t="shared" ca="1" si="10"/>
        <v/>
      </c>
      <c r="W105" s="14" t="str">
        <f t="shared" ca="1" si="11"/>
        <v/>
      </c>
    </row>
    <row r="106" spans="1:23" x14ac:dyDescent="0.3">
      <c r="A106" s="2"/>
      <c r="B106" s="2"/>
      <c r="C106" s="2"/>
      <c r="D106" s="2"/>
      <c r="E106" s="2"/>
      <c r="F106" s="2"/>
      <c r="G106" s="2"/>
      <c r="H106" s="2"/>
      <c r="I106" s="16"/>
      <c r="J106" s="16"/>
      <c r="K106" s="14" t="str">
        <f>IF($A106="","",IF(B106&gt;=Model!$B$4,4,IF(B106&gt;=Model!$B$5,3,IF(B106&gt;=Model!$B$6,2,1))))</f>
        <v/>
      </c>
      <c r="L106" s="14" t="str">
        <f>IF($A106="","",IF(OR(UPPER(D106)="Y",UPPER(E106)="Y"),4,IF(C106&gt;=Model!$B$10,4,IF(C106&gt;=Model!$B$11,3,IF(C106&gt;=Model!$B$12,2,1)))))</f>
        <v/>
      </c>
      <c r="M106" s="14" t="str">
        <f>IF($A106="","",IFERROR(VLOOKUP(F106,Model!$A$19:$B$22,2,FALSE()),""))</f>
        <v/>
      </c>
      <c r="N106" s="14" t="str">
        <f>IF($A106="","",IFERROR(VLOOKUP(G106,Model!$A$25:$B$28,2,FALSE()),""))</f>
        <v/>
      </c>
      <c r="O106" s="14" t="str">
        <f t="shared" si="6"/>
        <v/>
      </c>
      <c r="P106" s="14" t="str">
        <f>IF($A106="","",IF(AND(G106="Internet-facing",OR(UPPER(D106)="Y",UPPER(E106)="Y",C106&gt;=Model!$B$16)),"P1",""))</f>
        <v/>
      </c>
      <c r="Q106" s="14" t="str">
        <f>IF($A106="","",IF(P106="P1","P1","P"&amp;MIN(4,IF(O106&gt;=Model!$B$31,1,IF(O106&gt;=Model!$B$32,2,IF(O106&gt;=Model!$B$33,3,4)))+IF(UPPER(H106)="Y",1,0))))</f>
        <v/>
      </c>
      <c r="R106" s="14" t="str">
        <f>IF($A106="","",IFERROR(VLOOKUP(VALUE(MID(Q106,2,1)),Model!$B$38:$C$41,2,FALSE()),""))</f>
        <v/>
      </c>
      <c r="S106" s="18" t="str">
        <f t="shared" si="7"/>
        <v/>
      </c>
      <c r="T106" s="14" t="str">
        <f t="shared" si="8"/>
        <v/>
      </c>
      <c r="U106" s="14" t="str">
        <f t="shared" si="9"/>
        <v/>
      </c>
      <c r="V106" s="14" t="str">
        <f t="shared" ca="1" si="10"/>
        <v/>
      </c>
      <c r="W106" s="14" t="str">
        <f t="shared" ca="1" si="11"/>
        <v/>
      </c>
    </row>
    <row r="107" spans="1:23" x14ac:dyDescent="0.3">
      <c r="A107" s="2"/>
      <c r="B107" s="2"/>
      <c r="C107" s="2"/>
      <c r="D107" s="2"/>
      <c r="E107" s="2"/>
      <c r="F107" s="2"/>
      <c r="G107" s="2"/>
      <c r="H107" s="2"/>
      <c r="I107" s="16"/>
      <c r="J107" s="16"/>
      <c r="K107" s="14" t="str">
        <f>IF($A107="","",IF(B107&gt;=Model!$B$4,4,IF(B107&gt;=Model!$B$5,3,IF(B107&gt;=Model!$B$6,2,1))))</f>
        <v/>
      </c>
      <c r="L107" s="14" t="str">
        <f>IF($A107="","",IF(OR(UPPER(D107)="Y",UPPER(E107)="Y"),4,IF(C107&gt;=Model!$B$10,4,IF(C107&gt;=Model!$B$11,3,IF(C107&gt;=Model!$B$12,2,1)))))</f>
        <v/>
      </c>
      <c r="M107" s="14" t="str">
        <f>IF($A107="","",IFERROR(VLOOKUP(F107,Model!$A$19:$B$22,2,FALSE()),""))</f>
        <v/>
      </c>
      <c r="N107" s="14" t="str">
        <f>IF($A107="","",IFERROR(VLOOKUP(G107,Model!$A$25:$B$28,2,FALSE()),""))</f>
        <v/>
      </c>
      <c r="O107" s="14" t="str">
        <f t="shared" si="6"/>
        <v/>
      </c>
      <c r="P107" s="14" t="str">
        <f>IF($A107="","",IF(AND(G107="Internet-facing",OR(UPPER(D107)="Y",UPPER(E107)="Y",C107&gt;=Model!$B$16)),"P1",""))</f>
        <v/>
      </c>
      <c r="Q107" s="14" t="str">
        <f>IF($A107="","",IF(P107="P1","P1","P"&amp;MIN(4,IF(O107&gt;=Model!$B$31,1,IF(O107&gt;=Model!$B$32,2,IF(O107&gt;=Model!$B$33,3,4)))+IF(UPPER(H107)="Y",1,0))))</f>
        <v/>
      </c>
      <c r="R107" s="14" t="str">
        <f>IF($A107="","",IFERROR(VLOOKUP(VALUE(MID(Q107,2,1)),Model!$B$38:$C$41,2,FALSE()),""))</f>
        <v/>
      </c>
      <c r="S107" s="18" t="str">
        <f t="shared" si="7"/>
        <v/>
      </c>
      <c r="T107" s="14" t="str">
        <f t="shared" si="8"/>
        <v/>
      </c>
      <c r="U107" s="14" t="str">
        <f t="shared" si="9"/>
        <v/>
      </c>
      <c r="V107" s="14" t="str">
        <f t="shared" ca="1" si="10"/>
        <v/>
      </c>
      <c r="W107" s="14" t="str">
        <f t="shared" ca="1" si="11"/>
        <v/>
      </c>
    </row>
    <row r="108" spans="1:23" x14ac:dyDescent="0.3">
      <c r="A108" s="2"/>
      <c r="B108" s="2"/>
      <c r="C108" s="2"/>
      <c r="D108" s="2"/>
      <c r="E108" s="2"/>
      <c r="F108" s="2"/>
      <c r="G108" s="2"/>
      <c r="H108" s="2"/>
      <c r="I108" s="16"/>
      <c r="J108" s="16"/>
      <c r="K108" s="14" t="str">
        <f>IF($A108="","",IF(B108&gt;=Model!$B$4,4,IF(B108&gt;=Model!$B$5,3,IF(B108&gt;=Model!$B$6,2,1))))</f>
        <v/>
      </c>
      <c r="L108" s="14" t="str">
        <f>IF($A108="","",IF(OR(UPPER(D108)="Y",UPPER(E108)="Y"),4,IF(C108&gt;=Model!$B$10,4,IF(C108&gt;=Model!$B$11,3,IF(C108&gt;=Model!$B$12,2,1)))))</f>
        <v/>
      </c>
      <c r="M108" s="14" t="str">
        <f>IF($A108="","",IFERROR(VLOOKUP(F108,Model!$A$19:$B$22,2,FALSE()),""))</f>
        <v/>
      </c>
      <c r="N108" s="14" t="str">
        <f>IF($A108="","",IFERROR(VLOOKUP(G108,Model!$A$25:$B$28,2,FALSE()),""))</f>
        <v/>
      </c>
      <c r="O108" s="14" t="str">
        <f t="shared" si="6"/>
        <v/>
      </c>
      <c r="P108" s="14" t="str">
        <f>IF($A108="","",IF(AND(G108="Internet-facing",OR(UPPER(D108)="Y",UPPER(E108)="Y",C108&gt;=Model!$B$16)),"P1",""))</f>
        <v/>
      </c>
      <c r="Q108" s="14" t="str">
        <f>IF($A108="","",IF(P108="P1","P1","P"&amp;MIN(4,IF(O108&gt;=Model!$B$31,1,IF(O108&gt;=Model!$B$32,2,IF(O108&gt;=Model!$B$33,3,4)))+IF(UPPER(H108)="Y",1,0))))</f>
        <v/>
      </c>
      <c r="R108" s="14" t="str">
        <f>IF($A108="","",IFERROR(VLOOKUP(VALUE(MID(Q108,2,1)),Model!$B$38:$C$41,2,FALSE()),""))</f>
        <v/>
      </c>
      <c r="S108" s="18" t="str">
        <f t="shared" si="7"/>
        <v/>
      </c>
      <c r="T108" s="14" t="str">
        <f t="shared" si="8"/>
        <v/>
      </c>
      <c r="U108" s="14" t="str">
        <f t="shared" si="9"/>
        <v/>
      </c>
      <c r="V108" s="14" t="str">
        <f t="shared" ca="1" si="10"/>
        <v/>
      </c>
      <c r="W108" s="14" t="str">
        <f t="shared" ca="1" si="11"/>
        <v/>
      </c>
    </row>
    <row r="109" spans="1:23" x14ac:dyDescent="0.3">
      <c r="A109" s="2"/>
      <c r="B109" s="2"/>
      <c r="C109" s="2"/>
      <c r="D109" s="2"/>
      <c r="E109" s="2"/>
      <c r="F109" s="2"/>
      <c r="G109" s="2"/>
      <c r="H109" s="2"/>
      <c r="I109" s="16"/>
      <c r="J109" s="16"/>
      <c r="K109" s="14" t="str">
        <f>IF($A109="","",IF(B109&gt;=Model!$B$4,4,IF(B109&gt;=Model!$B$5,3,IF(B109&gt;=Model!$B$6,2,1))))</f>
        <v/>
      </c>
      <c r="L109" s="14" t="str">
        <f>IF($A109="","",IF(OR(UPPER(D109)="Y",UPPER(E109)="Y"),4,IF(C109&gt;=Model!$B$10,4,IF(C109&gt;=Model!$B$11,3,IF(C109&gt;=Model!$B$12,2,1)))))</f>
        <v/>
      </c>
      <c r="M109" s="14" t="str">
        <f>IF($A109="","",IFERROR(VLOOKUP(F109,Model!$A$19:$B$22,2,FALSE()),""))</f>
        <v/>
      </c>
      <c r="N109" s="14" t="str">
        <f>IF($A109="","",IFERROR(VLOOKUP(G109,Model!$A$25:$B$28,2,FALSE()),""))</f>
        <v/>
      </c>
      <c r="O109" s="14" t="str">
        <f t="shared" si="6"/>
        <v/>
      </c>
      <c r="P109" s="14" t="str">
        <f>IF($A109="","",IF(AND(G109="Internet-facing",OR(UPPER(D109)="Y",UPPER(E109)="Y",C109&gt;=Model!$B$16)),"P1",""))</f>
        <v/>
      </c>
      <c r="Q109" s="14" t="str">
        <f>IF($A109="","",IF(P109="P1","P1","P"&amp;MIN(4,IF(O109&gt;=Model!$B$31,1,IF(O109&gt;=Model!$B$32,2,IF(O109&gt;=Model!$B$33,3,4)))+IF(UPPER(H109)="Y",1,0))))</f>
        <v/>
      </c>
      <c r="R109" s="14" t="str">
        <f>IF($A109="","",IFERROR(VLOOKUP(VALUE(MID(Q109,2,1)),Model!$B$38:$C$41,2,FALSE()),""))</f>
        <v/>
      </c>
      <c r="S109" s="18" t="str">
        <f t="shared" si="7"/>
        <v/>
      </c>
      <c r="T109" s="14" t="str">
        <f t="shared" si="8"/>
        <v/>
      </c>
      <c r="U109" s="14" t="str">
        <f t="shared" si="9"/>
        <v/>
      </c>
      <c r="V109" s="14" t="str">
        <f t="shared" ca="1" si="10"/>
        <v/>
      </c>
      <c r="W109" s="14" t="str">
        <f t="shared" ca="1" si="11"/>
        <v/>
      </c>
    </row>
    <row r="110" spans="1:23" x14ac:dyDescent="0.3">
      <c r="A110" s="2"/>
      <c r="B110" s="2"/>
      <c r="C110" s="2"/>
      <c r="D110" s="2"/>
      <c r="E110" s="2"/>
      <c r="F110" s="2"/>
      <c r="G110" s="2"/>
      <c r="H110" s="2"/>
      <c r="I110" s="16"/>
      <c r="J110" s="16"/>
      <c r="K110" s="14" t="str">
        <f>IF($A110="","",IF(B110&gt;=Model!$B$4,4,IF(B110&gt;=Model!$B$5,3,IF(B110&gt;=Model!$B$6,2,1))))</f>
        <v/>
      </c>
      <c r="L110" s="14" t="str">
        <f>IF($A110="","",IF(OR(UPPER(D110)="Y",UPPER(E110)="Y"),4,IF(C110&gt;=Model!$B$10,4,IF(C110&gt;=Model!$B$11,3,IF(C110&gt;=Model!$B$12,2,1)))))</f>
        <v/>
      </c>
      <c r="M110" s="14" t="str">
        <f>IF($A110="","",IFERROR(VLOOKUP(F110,Model!$A$19:$B$22,2,FALSE()),""))</f>
        <v/>
      </c>
      <c r="N110" s="14" t="str">
        <f>IF($A110="","",IFERROR(VLOOKUP(G110,Model!$A$25:$B$28,2,FALSE()),""))</f>
        <v/>
      </c>
      <c r="O110" s="14" t="str">
        <f t="shared" si="6"/>
        <v/>
      </c>
      <c r="P110" s="14" t="str">
        <f>IF($A110="","",IF(AND(G110="Internet-facing",OR(UPPER(D110)="Y",UPPER(E110)="Y",C110&gt;=Model!$B$16)),"P1",""))</f>
        <v/>
      </c>
      <c r="Q110" s="14" t="str">
        <f>IF($A110="","",IF(P110="P1","P1","P"&amp;MIN(4,IF(O110&gt;=Model!$B$31,1,IF(O110&gt;=Model!$B$32,2,IF(O110&gt;=Model!$B$33,3,4)))+IF(UPPER(H110)="Y",1,0))))</f>
        <v/>
      </c>
      <c r="R110" s="14" t="str">
        <f>IF($A110="","",IFERROR(VLOOKUP(VALUE(MID(Q110,2,1)),Model!$B$38:$C$41,2,FALSE()),""))</f>
        <v/>
      </c>
      <c r="S110" s="18" t="str">
        <f t="shared" si="7"/>
        <v/>
      </c>
      <c r="T110" s="14" t="str">
        <f t="shared" si="8"/>
        <v/>
      </c>
      <c r="U110" s="14" t="str">
        <f t="shared" si="9"/>
        <v/>
      </c>
      <c r="V110" s="14" t="str">
        <f t="shared" ca="1" si="10"/>
        <v/>
      </c>
      <c r="W110" s="14" t="str">
        <f t="shared" ca="1" si="11"/>
        <v/>
      </c>
    </row>
    <row r="111" spans="1:23" x14ac:dyDescent="0.3">
      <c r="A111" s="2"/>
      <c r="B111" s="2"/>
      <c r="C111" s="2"/>
      <c r="D111" s="2"/>
      <c r="E111" s="2"/>
      <c r="F111" s="2"/>
      <c r="G111" s="2"/>
      <c r="H111" s="2"/>
      <c r="I111" s="16"/>
      <c r="J111" s="16"/>
      <c r="K111" s="14" t="str">
        <f>IF($A111="","",IF(B111&gt;=Model!$B$4,4,IF(B111&gt;=Model!$B$5,3,IF(B111&gt;=Model!$B$6,2,1))))</f>
        <v/>
      </c>
      <c r="L111" s="14" t="str">
        <f>IF($A111="","",IF(OR(UPPER(D111)="Y",UPPER(E111)="Y"),4,IF(C111&gt;=Model!$B$10,4,IF(C111&gt;=Model!$B$11,3,IF(C111&gt;=Model!$B$12,2,1)))))</f>
        <v/>
      </c>
      <c r="M111" s="14" t="str">
        <f>IF($A111="","",IFERROR(VLOOKUP(F111,Model!$A$19:$B$22,2,FALSE()),""))</f>
        <v/>
      </c>
      <c r="N111" s="14" t="str">
        <f>IF($A111="","",IFERROR(VLOOKUP(G111,Model!$A$25:$B$28,2,FALSE()),""))</f>
        <v/>
      </c>
      <c r="O111" s="14" t="str">
        <f t="shared" si="6"/>
        <v/>
      </c>
      <c r="P111" s="14" t="str">
        <f>IF($A111="","",IF(AND(G111="Internet-facing",OR(UPPER(D111)="Y",UPPER(E111)="Y",C111&gt;=Model!$B$16)),"P1",""))</f>
        <v/>
      </c>
      <c r="Q111" s="14" t="str">
        <f>IF($A111="","",IF(P111="P1","P1","P"&amp;MIN(4,IF(O111&gt;=Model!$B$31,1,IF(O111&gt;=Model!$B$32,2,IF(O111&gt;=Model!$B$33,3,4)))+IF(UPPER(H111)="Y",1,0))))</f>
        <v/>
      </c>
      <c r="R111" s="14" t="str">
        <f>IF($A111="","",IFERROR(VLOOKUP(VALUE(MID(Q111,2,1)),Model!$B$38:$C$41,2,FALSE()),""))</f>
        <v/>
      </c>
      <c r="S111" s="18" t="str">
        <f t="shared" si="7"/>
        <v/>
      </c>
      <c r="T111" s="14" t="str">
        <f t="shared" si="8"/>
        <v/>
      </c>
      <c r="U111" s="14" t="str">
        <f t="shared" si="9"/>
        <v/>
      </c>
      <c r="V111" s="14" t="str">
        <f t="shared" ca="1" si="10"/>
        <v/>
      </c>
      <c r="W111" s="14" t="str">
        <f t="shared" ca="1" si="11"/>
        <v/>
      </c>
    </row>
    <row r="112" spans="1:23" x14ac:dyDescent="0.3">
      <c r="A112" s="2"/>
      <c r="B112" s="2"/>
      <c r="C112" s="2"/>
      <c r="D112" s="2"/>
      <c r="E112" s="2"/>
      <c r="F112" s="2"/>
      <c r="G112" s="2"/>
      <c r="H112" s="2"/>
      <c r="I112" s="16"/>
      <c r="J112" s="16"/>
      <c r="K112" s="14" t="str">
        <f>IF($A112="","",IF(B112&gt;=Model!$B$4,4,IF(B112&gt;=Model!$B$5,3,IF(B112&gt;=Model!$B$6,2,1))))</f>
        <v/>
      </c>
      <c r="L112" s="14" t="str">
        <f>IF($A112="","",IF(OR(UPPER(D112)="Y",UPPER(E112)="Y"),4,IF(C112&gt;=Model!$B$10,4,IF(C112&gt;=Model!$B$11,3,IF(C112&gt;=Model!$B$12,2,1)))))</f>
        <v/>
      </c>
      <c r="M112" s="14" t="str">
        <f>IF($A112="","",IFERROR(VLOOKUP(F112,Model!$A$19:$B$22,2,FALSE()),""))</f>
        <v/>
      </c>
      <c r="N112" s="14" t="str">
        <f>IF($A112="","",IFERROR(VLOOKUP(G112,Model!$A$25:$B$28,2,FALSE()),""))</f>
        <v/>
      </c>
      <c r="O112" s="14" t="str">
        <f t="shared" si="6"/>
        <v/>
      </c>
      <c r="P112" s="14" t="str">
        <f>IF($A112="","",IF(AND(G112="Internet-facing",OR(UPPER(D112)="Y",UPPER(E112)="Y",C112&gt;=Model!$B$16)),"P1",""))</f>
        <v/>
      </c>
      <c r="Q112" s="14" t="str">
        <f>IF($A112="","",IF(P112="P1","P1","P"&amp;MIN(4,IF(O112&gt;=Model!$B$31,1,IF(O112&gt;=Model!$B$32,2,IF(O112&gt;=Model!$B$33,3,4)))+IF(UPPER(H112)="Y",1,0))))</f>
        <v/>
      </c>
      <c r="R112" s="14" t="str">
        <f>IF($A112="","",IFERROR(VLOOKUP(VALUE(MID(Q112,2,1)),Model!$B$38:$C$41,2,FALSE()),""))</f>
        <v/>
      </c>
      <c r="S112" s="18" t="str">
        <f t="shared" si="7"/>
        <v/>
      </c>
      <c r="T112" s="14" t="str">
        <f t="shared" si="8"/>
        <v/>
      </c>
      <c r="U112" s="14" t="str">
        <f t="shared" si="9"/>
        <v/>
      </c>
      <c r="V112" s="14" t="str">
        <f t="shared" ca="1" si="10"/>
        <v/>
      </c>
      <c r="W112" s="14" t="str">
        <f t="shared" ca="1" si="11"/>
        <v/>
      </c>
    </row>
    <row r="113" spans="1:23" x14ac:dyDescent="0.3">
      <c r="A113" s="2"/>
      <c r="B113" s="2"/>
      <c r="C113" s="2"/>
      <c r="D113" s="2"/>
      <c r="E113" s="2"/>
      <c r="F113" s="2"/>
      <c r="G113" s="2"/>
      <c r="H113" s="2"/>
      <c r="I113" s="16"/>
      <c r="J113" s="16"/>
      <c r="K113" s="14" t="str">
        <f>IF($A113="","",IF(B113&gt;=Model!$B$4,4,IF(B113&gt;=Model!$B$5,3,IF(B113&gt;=Model!$B$6,2,1))))</f>
        <v/>
      </c>
      <c r="L113" s="14" t="str">
        <f>IF($A113="","",IF(OR(UPPER(D113)="Y",UPPER(E113)="Y"),4,IF(C113&gt;=Model!$B$10,4,IF(C113&gt;=Model!$B$11,3,IF(C113&gt;=Model!$B$12,2,1)))))</f>
        <v/>
      </c>
      <c r="M113" s="14" t="str">
        <f>IF($A113="","",IFERROR(VLOOKUP(F113,Model!$A$19:$B$22,2,FALSE()),""))</f>
        <v/>
      </c>
      <c r="N113" s="14" t="str">
        <f>IF($A113="","",IFERROR(VLOOKUP(G113,Model!$A$25:$B$28,2,FALSE()),""))</f>
        <v/>
      </c>
      <c r="O113" s="14" t="str">
        <f t="shared" si="6"/>
        <v/>
      </c>
      <c r="P113" s="14" t="str">
        <f>IF($A113="","",IF(AND(G113="Internet-facing",OR(UPPER(D113)="Y",UPPER(E113)="Y",C113&gt;=Model!$B$16)),"P1",""))</f>
        <v/>
      </c>
      <c r="Q113" s="14" t="str">
        <f>IF($A113="","",IF(P113="P1","P1","P"&amp;MIN(4,IF(O113&gt;=Model!$B$31,1,IF(O113&gt;=Model!$B$32,2,IF(O113&gt;=Model!$B$33,3,4)))+IF(UPPER(H113)="Y",1,0))))</f>
        <v/>
      </c>
      <c r="R113" s="14" t="str">
        <f>IF($A113="","",IFERROR(VLOOKUP(VALUE(MID(Q113,2,1)),Model!$B$38:$C$41,2,FALSE()),""))</f>
        <v/>
      </c>
      <c r="S113" s="18" t="str">
        <f t="shared" si="7"/>
        <v/>
      </c>
      <c r="T113" s="14" t="str">
        <f t="shared" si="8"/>
        <v/>
      </c>
      <c r="U113" s="14" t="str">
        <f t="shared" si="9"/>
        <v/>
      </c>
      <c r="V113" s="14" t="str">
        <f t="shared" ca="1" si="10"/>
        <v/>
      </c>
      <c r="W113" s="14" t="str">
        <f t="shared" ca="1" si="11"/>
        <v/>
      </c>
    </row>
    <row r="114" spans="1:23" x14ac:dyDescent="0.3">
      <c r="A114" s="2"/>
      <c r="B114" s="2"/>
      <c r="C114" s="2"/>
      <c r="D114" s="2"/>
      <c r="E114" s="2"/>
      <c r="F114" s="2"/>
      <c r="G114" s="2"/>
      <c r="H114" s="2"/>
      <c r="I114" s="16"/>
      <c r="J114" s="16"/>
      <c r="K114" s="14" t="str">
        <f>IF($A114="","",IF(B114&gt;=Model!$B$4,4,IF(B114&gt;=Model!$B$5,3,IF(B114&gt;=Model!$B$6,2,1))))</f>
        <v/>
      </c>
      <c r="L114" s="14" t="str">
        <f>IF($A114="","",IF(OR(UPPER(D114)="Y",UPPER(E114)="Y"),4,IF(C114&gt;=Model!$B$10,4,IF(C114&gt;=Model!$B$11,3,IF(C114&gt;=Model!$B$12,2,1)))))</f>
        <v/>
      </c>
      <c r="M114" s="14" t="str">
        <f>IF($A114="","",IFERROR(VLOOKUP(F114,Model!$A$19:$B$22,2,FALSE()),""))</f>
        <v/>
      </c>
      <c r="N114" s="14" t="str">
        <f>IF($A114="","",IFERROR(VLOOKUP(G114,Model!$A$25:$B$28,2,FALSE()),""))</f>
        <v/>
      </c>
      <c r="O114" s="14" t="str">
        <f t="shared" si="6"/>
        <v/>
      </c>
      <c r="P114" s="14" t="str">
        <f>IF($A114="","",IF(AND(G114="Internet-facing",OR(UPPER(D114)="Y",UPPER(E114)="Y",C114&gt;=Model!$B$16)),"P1",""))</f>
        <v/>
      </c>
      <c r="Q114" s="14" t="str">
        <f>IF($A114="","",IF(P114="P1","P1","P"&amp;MIN(4,IF(O114&gt;=Model!$B$31,1,IF(O114&gt;=Model!$B$32,2,IF(O114&gt;=Model!$B$33,3,4)))+IF(UPPER(H114)="Y",1,0))))</f>
        <v/>
      </c>
      <c r="R114" s="14" t="str">
        <f>IF($A114="","",IFERROR(VLOOKUP(VALUE(MID(Q114,2,1)),Model!$B$38:$C$41,2,FALSE()),""))</f>
        <v/>
      </c>
      <c r="S114" s="18" t="str">
        <f t="shared" si="7"/>
        <v/>
      </c>
      <c r="T114" s="14" t="str">
        <f t="shared" si="8"/>
        <v/>
      </c>
      <c r="U114" s="14" t="str">
        <f t="shared" si="9"/>
        <v/>
      </c>
      <c r="V114" s="14" t="str">
        <f t="shared" ca="1" si="10"/>
        <v/>
      </c>
      <c r="W114" s="14" t="str">
        <f t="shared" ca="1" si="11"/>
        <v/>
      </c>
    </row>
    <row r="115" spans="1:23" x14ac:dyDescent="0.3">
      <c r="A115" s="2"/>
      <c r="B115" s="2"/>
      <c r="C115" s="2"/>
      <c r="D115" s="2"/>
      <c r="E115" s="2"/>
      <c r="F115" s="2"/>
      <c r="G115" s="2"/>
      <c r="H115" s="2"/>
      <c r="I115" s="16"/>
      <c r="J115" s="16"/>
      <c r="K115" s="14" t="str">
        <f>IF($A115="","",IF(B115&gt;=Model!$B$4,4,IF(B115&gt;=Model!$B$5,3,IF(B115&gt;=Model!$B$6,2,1))))</f>
        <v/>
      </c>
      <c r="L115" s="14" t="str">
        <f>IF($A115="","",IF(OR(UPPER(D115)="Y",UPPER(E115)="Y"),4,IF(C115&gt;=Model!$B$10,4,IF(C115&gt;=Model!$B$11,3,IF(C115&gt;=Model!$B$12,2,1)))))</f>
        <v/>
      </c>
      <c r="M115" s="14" t="str">
        <f>IF($A115="","",IFERROR(VLOOKUP(F115,Model!$A$19:$B$22,2,FALSE()),""))</f>
        <v/>
      </c>
      <c r="N115" s="14" t="str">
        <f>IF($A115="","",IFERROR(VLOOKUP(G115,Model!$A$25:$B$28,2,FALSE()),""))</f>
        <v/>
      </c>
      <c r="O115" s="14" t="str">
        <f t="shared" si="6"/>
        <v/>
      </c>
      <c r="P115" s="14" t="str">
        <f>IF($A115="","",IF(AND(G115="Internet-facing",OR(UPPER(D115)="Y",UPPER(E115)="Y",C115&gt;=Model!$B$16)),"P1",""))</f>
        <v/>
      </c>
      <c r="Q115" s="14" t="str">
        <f>IF($A115="","",IF(P115="P1","P1","P"&amp;MIN(4,IF(O115&gt;=Model!$B$31,1,IF(O115&gt;=Model!$B$32,2,IF(O115&gt;=Model!$B$33,3,4)))+IF(UPPER(H115)="Y",1,0))))</f>
        <v/>
      </c>
      <c r="R115" s="14" t="str">
        <f>IF($A115="","",IFERROR(VLOOKUP(VALUE(MID(Q115,2,1)),Model!$B$38:$C$41,2,FALSE()),""))</f>
        <v/>
      </c>
      <c r="S115" s="18" t="str">
        <f t="shared" si="7"/>
        <v/>
      </c>
      <c r="T115" s="14" t="str">
        <f t="shared" si="8"/>
        <v/>
      </c>
      <c r="U115" s="14" t="str">
        <f t="shared" si="9"/>
        <v/>
      </c>
      <c r="V115" s="14" t="str">
        <f t="shared" ca="1" si="10"/>
        <v/>
      </c>
      <c r="W115" s="14" t="str">
        <f t="shared" ca="1" si="11"/>
        <v/>
      </c>
    </row>
    <row r="116" spans="1:23" x14ac:dyDescent="0.3">
      <c r="A116" s="2"/>
      <c r="B116" s="2"/>
      <c r="C116" s="2"/>
      <c r="D116" s="2"/>
      <c r="E116" s="2"/>
      <c r="F116" s="2"/>
      <c r="G116" s="2"/>
      <c r="H116" s="2"/>
      <c r="I116" s="16"/>
      <c r="J116" s="16"/>
      <c r="K116" s="14" t="str">
        <f>IF($A116="","",IF(B116&gt;=Model!$B$4,4,IF(B116&gt;=Model!$B$5,3,IF(B116&gt;=Model!$B$6,2,1))))</f>
        <v/>
      </c>
      <c r="L116" s="14" t="str">
        <f>IF($A116="","",IF(OR(UPPER(D116)="Y",UPPER(E116)="Y"),4,IF(C116&gt;=Model!$B$10,4,IF(C116&gt;=Model!$B$11,3,IF(C116&gt;=Model!$B$12,2,1)))))</f>
        <v/>
      </c>
      <c r="M116" s="14" t="str">
        <f>IF($A116="","",IFERROR(VLOOKUP(F116,Model!$A$19:$B$22,2,FALSE()),""))</f>
        <v/>
      </c>
      <c r="N116" s="14" t="str">
        <f>IF($A116="","",IFERROR(VLOOKUP(G116,Model!$A$25:$B$28,2,FALSE()),""))</f>
        <v/>
      </c>
      <c r="O116" s="14" t="str">
        <f t="shared" si="6"/>
        <v/>
      </c>
      <c r="P116" s="14" t="str">
        <f>IF($A116="","",IF(AND(G116="Internet-facing",OR(UPPER(D116)="Y",UPPER(E116)="Y",C116&gt;=Model!$B$16)),"P1",""))</f>
        <v/>
      </c>
      <c r="Q116" s="14" t="str">
        <f>IF($A116="","",IF(P116="P1","P1","P"&amp;MIN(4,IF(O116&gt;=Model!$B$31,1,IF(O116&gt;=Model!$B$32,2,IF(O116&gt;=Model!$B$33,3,4)))+IF(UPPER(H116)="Y",1,0))))</f>
        <v/>
      </c>
      <c r="R116" s="14" t="str">
        <f>IF($A116="","",IFERROR(VLOOKUP(VALUE(MID(Q116,2,1)),Model!$B$38:$C$41,2,FALSE()),""))</f>
        <v/>
      </c>
      <c r="S116" s="18" t="str">
        <f t="shared" si="7"/>
        <v/>
      </c>
      <c r="T116" s="14" t="str">
        <f t="shared" si="8"/>
        <v/>
      </c>
      <c r="U116" s="14" t="str">
        <f t="shared" si="9"/>
        <v/>
      </c>
      <c r="V116" s="14" t="str">
        <f t="shared" ca="1" si="10"/>
        <v/>
      </c>
      <c r="W116" s="14" t="str">
        <f t="shared" ca="1" si="11"/>
        <v/>
      </c>
    </row>
    <row r="117" spans="1:23" x14ac:dyDescent="0.3">
      <c r="A117" s="2"/>
      <c r="B117" s="2"/>
      <c r="C117" s="2"/>
      <c r="D117" s="2"/>
      <c r="E117" s="2"/>
      <c r="F117" s="2"/>
      <c r="G117" s="2"/>
      <c r="H117" s="2"/>
      <c r="I117" s="16"/>
      <c r="J117" s="16"/>
      <c r="K117" s="14" t="str">
        <f>IF($A117="","",IF(B117&gt;=Model!$B$4,4,IF(B117&gt;=Model!$B$5,3,IF(B117&gt;=Model!$B$6,2,1))))</f>
        <v/>
      </c>
      <c r="L117" s="14" t="str">
        <f>IF($A117="","",IF(OR(UPPER(D117)="Y",UPPER(E117)="Y"),4,IF(C117&gt;=Model!$B$10,4,IF(C117&gt;=Model!$B$11,3,IF(C117&gt;=Model!$B$12,2,1)))))</f>
        <v/>
      </c>
      <c r="M117" s="14" t="str">
        <f>IF($A117="","",IFERROR(VLOOKUP(F117,Model!$A$19:$B$22,2,FALSE()),""))</f>
        <v/>
      </c>
      <c r="N117" s="14" t="str">
        <f>IF($A117="","",IFERROR(VLOOKUP(G117,Model!$A$25:$B$28,2,FALSE()),""))</f>
        <v/>
      </c>
      <c r="O117" s="14" t="str">
        <f t="shared" si="6"/>
        <v/>
      </c>
      <c r="P117" s="14" t="str">
        <f>IF($A117="","",IF(AND(G117="Internet-facing",OR(UPPER(D117)="Y",UPPER(E117)="Y",C117&gt;=Model!$B$16)),"P1",""))</f>
        <v/>
      </c>
      <c r="Q117" s="14" t="str">
        <f>IF($A117="","",IF(P117="P1","P1","P"&amp;MIN(4,IF(O117&gt;=Model!$B$31,1,IF(O117&gt;=Model!$B$32,2,IF(O117&gt;=Model!$B$33,3,4)))+IF(UPPER(H117)="Y",1,0))))</f>
        <v/>
      </c>
      <c r="R117" s="14" t="str">
        <f>IF($A117="","",IFERROR(VLOOKUP(VALUE(MID(Q117,2,1)),Model!$B$38:$C$41,2,FALSE()),""))</f>
        <v/>
      </c>
      <c r="S117" s="18" t="str">
        <f t="shared" si="7"/>
        <v/>
      </c>
      <c r="T117" s="14" t="str">
        <f t="shared" si="8"/>
        <v/>
      </c>
      <c r="U117" s="14" t="str">
        <f t="shared" si="9"/>
        <v/>
      </c>
      <c r="V117" s="14" t="str">
        <f t="shared" ca="1" si="10"/>
        <v/>
      </c>
      <c r="W117" s="14" t="str">
        <f t="shared" ca="1" si="11"/>
        <v/>
      </c>
    </row>
    <row r="118" spans="1:23" x14ac:dyDescent="0.3">
      <c r="A118" s="2"/>
      <c r="B118" s="2"/>
      <c r="C118" s="2"/>
      <c r="D118" s="2"/>
      <c r="E118" s="2"/>
      <c r="F118" s="2"/>
      <c r="G118" s="2"/>
      <c r="H118" s="2"/>
      <c r="I118" s="16"/>
      <c r="J118" s="16"/>
      <c r="K118" s="14" t="str">
        <f>IF($A118="","",IF(B118&gt;=Model!$B$4,4,IF(B118&gt;=Model!$B$5,3,IF(B118&gt;=Model!$B$6,2,1))))</f>
        <v/>
      </c>
      <c r="L118" s="14" t="str">
        <f>IF($A118="","",IF(OR(UPPER(D118)="Y",UPPER(E118)="Y"),4,IF(C118&gt;=Model!$B$10,4,IF(C118&gt;=Model!$B$11,3,IF(C118&gt;=Model!$B$12,2,1)))))</f>
        <v/>
      </c>
      <c r="M118" s="14" t="str">
        <f>IF($A118="","",IFERROR(VLOOKUP(F118,Model!$A$19:$B$22,2,FALSE()),""))</f>
        <v/>
      </c>
      <c r="N118" s="14" t="str">
        <f>IF($A118="","",IFERROR(VLOOKUP(G118,Model!$A$25:$B$28,2,FALSE()),""))</f>
        <v/>
      </c>
      <c r="O118" s="14" t="str">
        <f t="shared" si="6"/>
        <v/>
      </c>
      <c r="P118" s="14" t="str">
        <f>IF($A118="","",IF(AND(G118="Internet-facing",OR(UPPER(D118)="Y",UPPER(E118)="Y",C118&gt;=Model!$B$16)),"P1",""))</f>
        <v/>
      </c>
      <c r="Q118" s="14" t="str">
        <f>IF($A118="","",IF(P118="P1","P1","P"&amp;MIN(4,IF(O118&gt;=Model!$B$31,1,IF(O118&gt;=Model!$B$32,2,IF(O118&gt;=Model!$B$33,3,4)))+IF(UPPER(H118)="Y",1,0))))</f>
        <v/>
      </c>
      <c r="R118" s="14" t="str">
        <f>IF($A118="","",IFERROR(VLOOKUP(VALUE(MID(Q118,2,1)),Model!$B$38:$C$41,2,FALSE()),""))</f>
        <v/>
      </c>
      <c r="S118" s="18" t="str">
        <f t="shared" si="7"/>
        <v/>
      </c>
      <c r="T118" s="14" t="str">
        <f t="shared" si="8"/>
        <v/>
      </c>
      <c r="U118" s="14" t="str">
        <f t="shared" si="9"/>
        <v/>
      </c>
      <c r="V118" s="14" t="str">
        <f t="shared" ca="1" si="10"/>
        <v/>
      </c>
      <c r="W118" s="14" t="str">
        <f t="shared" ca="1" si="11"/>
        <v/>
      </c>
    </row>
    <row r="119" spans="1:23" x14ac:dyDescent="0.3">
      <c r="A119" s="2"/>
      <c r="B119" s="2"/>
      <c r="C119" s="2"/>
      <c r="D119" s="2"/>
      <c r="E119" s="2"/>
      <c r="F119" s="2"/>
      <c r="G119" s="2"/>
      <c r="H119" s="2"/>
      <c r="I119" s="16"/>
      <c r="J119" s="16"/>
      <c r="K119" s="14" t="str">
        <f>IF($A119="","",IF(B119&gt;=Model!$B$4,4,IF(B119&gt;=Model!$B$5,3,IF(B119&gt;=Model!$B$6,2,1))))</f>
        <v/>
      </c>
      <c r="L119" s="14" t="str">
        <f>IF($A119="","",IF(OR(UPPER(D119)="Y",UPPER(E119)="Y"),4,IF(C119&gt;=Model!$B$10,4,IF(C119&gt;=Model!$B$11,3,IF(C119&gt;=Model!$B$12,2,1)))))</f>
        <v/>
      </c>
      <c r="M119" s="14" t="str">
        <f>IF($A119="","",IFERROR(VLOOKUP(F119,Model!$A$19:$B$22,2,FALSE()),""))</f>
        <v/>
      </c>
      <c r="N119" s="14" t="str">
        <f>IF($A119="","",IFERROR(VLOOKUP(G119,Model!$A$25:$B$28,2,FALSE()),""))</f>
        <v/>
      </c>
      <c r="O119" s="14" t="str">
        <f t="shared" si="6"/>
        <v/>
      </c>
      <c r="P119" s="14" t="str">
        <f>IF($A119="","",IF(AND(G119="Internet-facing",OR(UPPER(D119)="Y",UPPER(E119)="Y",C119&gt;=Model!$B$16)),"P1",""))</f>
        <v/>
      </c>
      <c r="Q119" s="14" t="str">
        <f>IF($A119="","",IF(P119="P1","P1","P"&amp;MIN(4,IF(O119&gt;=Model!$B$31,1,IF(O119&gt;=Model!$B$32,2,IF(O119&gt;=Model!$B$33,3,4)))+IF(UPPER(H119)="Y",1,0))))</f>
        <v/>
      </c>
      <c r="R119" s="14" t="str">
        <f>IF($A119="","",IFERROR(VLOOKUP(VALUE(MID(Q119,2,1)),Model!$B$38:$C$41,2,FALSE()),""))</f>
        <v/>
      </c>
      <c r="S119" s="18" t="str">
        <f t="shared" si="7"/>
        <v/>
      </c>
      <c r="T119" s="14" t="str">
        <f t="shared" si="8"/>
        <v/>
      </c>
      <c r="U119" s="14" t="str">
        <f t="shared" si="9"/>
        <v/>
      </c>
      <c r="V119" s="14" t="str">
        <f t="shared" ca="1" si="10"/>
        <v/>
      </c>
      <c r="W119" s="14" t="str">
        <f t="shared" ca="1" si="11"/>
        <v/>
      </c>
    </row>
    <row r="120" spans="1:23" x14ac:dyDescent="0.3">
      <c r="A120" s="2"/>
      <c r="B120" s="2"/>
      <c r="C120" s="2"/>
      <c r="D120" s="2"/>
      <c r="E120" s="2"/>
      <c r="F120" s="2"/>
      <c r="G120" s="2"/>
      <c r="H120" s="2"/>
      <c r="I120" s="16"/>
      <c r="J120" s="16"/>
      <c r="K120" s="14" t="str">
        <f>IF($A120="","",IF(B120&gt;=Model!$B$4,4,IF(B120&gt;=Model!$B$5,3,IF(B120&gt;=Model!$B$6,2,1))))</f>
        <v/>
      </c>
      <c r="L120" s="14" t="str">
        <f>IF($A120="","",IF(OR(UPPER(D120)="Y",UPPER(E120)="Y"),4,IF(C120&gt;=Model!$B$10,4,IF(C120&gt;=Model!$B$11,3,IF(C120&gt;=Model!$B$12,2,1)))))</f>
        <v/>
      </c>
      <c r="M120" s="14" t="str">
        <f>IF($A120="","",IFERROR(VLOOKUP(F120,Model!$A$19:$B$22,2,FALSE()),""))</f>
        <v/>
      </c>
      <c r="N120" s="14" t="str">
        <f>IF($A120="","",IFERROR(VLOOKUP(G120,Model!$A$25:$B$28,2,FALSE()),""))</f>
        <v/>
      </c>
      <c r="O120" s="14" t="str">
        <f t="shared" si="6"/>
        <v/>
      </c>
      <c r="P120" s="14" t="str">
        <f>IF($A120="","",IF(AND(G120="Internet-facing",OR(UPPER(D120)="Y",UPPER(E120)="Y",C120&gt;=Model!$B$16)),"P1",""))</f>
        <v/>
      </c>
      <c r="Q120" s="14" t="str">
        <f>IF($A120="","",IF(P120="P1","P1","P"&amp;MIN(4,IF(O120&gt;=Model!$B$31,1,IF(O120&gt;=Model!$B$32,2,IF(O120&gt;=Model!$B$33,3,4)))+IF(UPPER(H120)="Y",1,0))))</f>
        <v/>
      </c>
      <c r="R120" s="14" t="str">
        <f>IF($A120="","",IFERROR(VLOOKUP(VALUE(MID(Q120,2,1)),Model!$B$38:$C$41,2,FALSE()),""))</f>
        <v/>
      </c>
      <c r="S120" s="18" t="str">
        <f t="shared" si="7"/>
        <v/>
      </c>
      <c r="T120" s="14" t="str">
        <f t="shared" si="8"/>
        <v/>
      </c>
      <c r="U120" s="14" t="str">
        <f t="shared" si="9"/>
        <v/>
      </c>
      <c r="V120" s="14" t="str">
        <f t="shared" ca="1" si="10"/>
        <v/>
      </c>
      <c r="W120" s="14" t="str">
        <f t="shared" ca="1" si="11"/>
        <v/>
      </c>
    </row>
    <row r="121" spans="1:23" x14ac:dyDescent="0.3">
      <c r="A121" s="2"/>
      <c r="B121" s="2"/>
      <c r="C121" s="2"/>
      <c r="D121" s="2"/>
      <c r="E121" s="2"/>
      <c r="F121" s="2"/>
      <c r="G121" s="2"/>
      <c r="H121" s="2"/>
      <c r="I121" s="16"/>
      <c r="J121" s="16"/>
      <c r="K121" s="14" t="str">
        <f>IF($A121="","",IF(B121&gt;=Model!$B$4,4,IF(B121&gt;=Model!$B$5,3,IF(B121&gt;=Model!$B$6,2,1))))</f>
        <v/>
      </c>
      <c r="L121" s="14" t="str">
        <f>IF($A121="","",IF(OR(UPPER(D121)="Y",UPPER(E121)="Y"),4,IF(C121&gt;=Model!$B$10,4,IF(C121&gt;=Model!$B$11,3,IF(C121&gt;=Model!$B$12,2,1)))))</f>
        <v/>
      </c>
      <c r="M121" s="14" t="str">
        <f>IF($A121="","",IFERROR(VLOOKUP(F121,Model!$A$19:$B$22,2,FALSE()),""))</f>
        <v/>
      </c>
      <c r="N121" s="14" t="str">
        <f>IF($A121="","",IFERROR(VLOOKUP(G121,Model!$A$25:$B$28,2,FALSE()),""))</f>
        <v/>
      </c>
      <c r="O121" s="14" t="str">
        <f t="shared" si="6"/>
        <v/>
      </c>
      <c r="P121" s="14" t="str">
        <f>IF($A121="","",IF(AND(G121="Internet-facing",OR(UPPER(D121)="Y",UPPER(E121)="Y",C121&gt;=Model!$B$16)),"P1",""))</f>
        <v/>
      </c>
      <c r="Q121" s="14" t="str">
        <f>IF($A121="","",IF(P121="P1","P1","P"&amp;MIN(4,IF(O121&gt;=Model!$B$31,1,IF(O121&gt;=Model!$B$32,2,IF(O121&gt;=Model!$B$33,3,4)))+IF(UPPER(H121)="Y",1,0))))</f>
        <v/>
      </c>
      <c r="R121" s="14" t="str">
        <f>IF($A121="","",IFERROR(VLOOKUP(VALUE(MID(Q121,2,1)),Model!$B$38:$C$41,2,FALSE()),""))</f>
        <v/>
      </c>
      <c r="S121" s="18" t="str">
        <f t="shared" si="7"/>
        <v/>
      </c>
      <c r="T121" s="14" t="str">
        <f t="shared" si="8"/>
        <v/>
      </c>
      <c r="U121" s="14" t="str">
        <f t="shared" si="9"/>
        <v/>
      </c>
      <c r="V121" s="14" t="str">
        <f t="shared" ca="1" si="10"/>
        <v/>
      </c>
      <c r="W121" s="14" t="str">
        <f t="shared" ca="1" si="11"/>
        <v/>
      </c>
    </row>
    <row r="122" spans="1:23" x14ac:dyDescent="0.3">
      <c r="A122" s="2"/>
      <c r="B122" s="2"/>
      <c r="C122" s="2"/>
      <c r="D122" s="2"/>
      <c r="E122" s="2"/>
      <c r="F122" s="2"/>
      <c r="G122" s="2"/>
      <c r="H122" s="2"/>
      <c r="I122" s="16"/>
      <c r="J122" s="16"/>
      <c r="K122" s="14" t="str">
        <f>IF($A122="","",IF(B122&gt;=Model!$B$4,4,IF(B122&gt;=Model!$B$5,3,IF(B122&gt;=Model!$B$6,2,1))))</f>
        <v/>
      </c>
      <c r="L122" s="14" t="str">
        <f>IF($A122="","",IF(OR(UPPER(D122)="Y",UPPER(E122)="Y"),4,IF(C122&gt;=Model!$B$10,4,IF(C122&gt;=Model!$B$11,3,IF(C122&gt;=Model!$B$12,2,1)))))</f>
        <v/>
      </c>
      <c r="M122" s="14" t="str">
        <f>IF($A122="","",IFERROR(VLOOKUP(F122,Model!$A$19:$B$22,2,FALSE()),""))</f>
        <v/>
      </c>
      <c r="N122" s="14" t="str">
        <f>IF($A122="","",IFERROR(VLOOKUP(G122,Model!$A$25:$B$28,2,FALSE()),""))</f>
        <v/>
      </c>
      <c r="O122" s="14" t="str">
        <f t="shared" si="6"/>
        <v/>
      </c>
      <c r="P122" s="14" t="str">
        <f>IF($A122="","",IF(AND(G122="Internet-facing",OR(UPPER(D122)="Y",UPPER(E122)="Y",C122&gt;=Model!$B$16)),"P1",""))</f>
        <v/>
      </c>
      <c r="Q122" s="14" t="str">
        <f>IF($A122="","",IF(P122="P1","P1","P"&amp;MIN(4,IF(O122&gt;=Model!$B$31,1,IF(O122&gt;=Model!$B$32,2,IF(O122&gt;=Model!$B$33,3,4)))+IF(UPPER(H122)="Y",1,0))))</f>
        <v/>
      </c>
      <c r="R122" s="14" t="str">
        <f>IF($A122="","",IFERROR(VLOOKUP(VALUE(MID(Q122,2,1)),Model!$B$38:$C$41,2,FALSE()),""))</f>
        <v/>
      </c>
      <c r="S122" s="18" t="str">
        <f t="shared" si="7"/>
        <v/>
      </c>
      <c r="T122" s="14" t="str">
        <f t="shared" si="8"/>
        <v/>
      </c>
      <c r="U122" s="14" t="str">
        <f t="shared" si="9"/>
        <v/>
      </c>
      <c r="V122" s="14" t="str">
        <f t="shared" ca="1" si="10"/>
        <v/>
      </c>
      <c r="W122" s="14" t="str">
        <f t="shared" ca="1" si="11"/>
        <v/>
      </c>
    </row>
    <row r="123" spans="1:23" x14ac:dyDescent="0.3">
      <c r="A123" s="2"/>
      <c r="B123" s="2"/>
      <c r="C123" s="2"/>
      <c r="D123" s="2"/>
      <c r="E123" s="2"/>
      <c r="F123" s="2"/>
      <c r="G123" s="2"/>
      <c r="H123" s="2"/>
      <c r="I123" s="16"/>
      <c r="J123" s="16"/>
      <c r="K123" s="14" t="str">
        <f>IF($A123="","",IF(B123&gt;=Model!$B$4,4,IF(B123&gt;=Model!$B$5,3,IF(B123&gt;=Model!$B$6,2,1))))</f>
        <v/>
      </c>
      <c r="L123" s="14" t="str">
        <f>IF($A123="","",IF(OR(UPPER(D123)="Y",UPPER(E123)="Y"),4,IF(C123&gt;=Model!$B$10,4,IF(C123&gt;=Model!$B$11,3,IF(C123&gt;=Model!$B$12,2,1)))))</f>
        <v/>
      </c>
      <c r="M123" s="14" t="str">
        <f>IF($A123="","",IFERROR(VLOOKUP(F123,Model!$A$19:$B$22,2,FALSE()),""))</f>
        <v/>
      </c>
      <c r="N123" s="14" t="str">
        <f>IF($A123="","",IFERROR(VLOOKUP(G123,Model!$A$25:$B$28,2,FALSE()),""))</f>
        <v/>
      </c>
      <c r="O123" s="14" t="str">
        <f t="shared" si="6"/>
        <v/>
      </c>
      <c r="P123" s="14" t="str">
        <f>IF($A123="","",IF(AND(G123="Internet-facing",OR(UPPER(D123)="Y",UPPER(E123)="Y",C123&gt;=Model!$B$16)),"P1",""))</f>
        <v/>
      </c>
      <c r="Q123" s="14" t="str">
        <f>IF($A123="","",IF(P123="P1","P1","P"&amp;MIN(4,IF(O123&gt;=Model!$B$31,1,IF(O123&gt;=Model!$B$32,2,IF(O123&gt;=Model!$B$33,3,4)))+IF(UPPER(H123)="Y",1,0))))</f>
        <v/>
      </c>
      <c r="R123" s="14" t="str">
        <f>IF($A123="","",IFERROR(VLOOKUP(VALUE(MID(Q123,2,1)),Model!$B$38:$C$41,2,FALSE()),""))</f>
        <v/>
      </c>
      <c r="S123" s="18" t="str">
        <f t="shared" si="7"/>
        <v/>
      </c>
      <c r="T123" s="14" t="str">
        <f t="shared" si="8"/>
        <v/>
      </c>
      <c r="U123" s="14" t="str">
        <f t="shared" si="9"/>
        <v/>
      </c>
      <c r="V123" s="14" t="str">
        <f t="shared" ca="1" si="10"/>
        <v/>
      </c>
      <c r="W123" s="14" t="str">
        <f t="shared" ca="1" si="11"/>
        <v/>
      </c>
    </row>
    <row r="124" spans="1:23" x14ac:dyDescent="0.3">
      <c r="A124" s="2"/>
      <c r="B124" s="2"/>
      <c r="C124" s="2"/>
      <c r="D124" s="2"/>
      <c r="E124" s="2"/>
      <c r="F124" s="2"/>
      <c r="G124" s="2"/>
      <c r="H124" s="2"/>
      <c r="I124" s="16"/>
      <c r="J124" s="16"/>
      <c r="K124" s="14" t="str">
        <f>IF($A124="","",IF(B124&gt;=Model!$B$4,4,IF(B124&gt;=Model!$B$5,3,IF(B124&gt;=Model!$B$6,2,1))))</f>
        <v/>
      </c>
      <c r="L124" s="14" t="str">
        <f>IF($A124="","",IF(OR(UPPER(D124)="Y",UPPER(E124)="Y"),4,IF(C124&gt;=Model!$B$10,4,IF(C124&gt;=Model!$B$11,3,IF(C124&gt;=Model!$B$12,2,1)))))</f>
        <v/>
      </c>
      <c r="M124" s="14" t="str">
        <f>IF($A124="","",IFERROR(VLOOKUP(F124,Model!$A$19:$B$22,2,FALSE()),""))</f>
        <v/>
      </c>
      <c r="N124" s="14" t="str">
        <f>IF($A124="","",IFERROR(VLOOKUP(G124,Model!$A$25:$B$28,2,FALSE()),""))</f>
        <v/>
      </c>
      <c r="O124" s="14" t="str">
        <f t="shared" si="6"/>
        <v/>
      </c>
      <c r="P124" s="14" t="str">
        <f>IF($A124="","",IF(AND(G124="Internet-facing",OR(UPPER(D124)="Y",UPPER(E124)="Y",C124&gt;=Model!$B$16)),"P1",""))</f>
        <v/>
      </c>
      <c r="Q124" s="14" t="str">
        <f>IF($A124="","",IF(P124="P1","P1","P"&amp;MIN(4,IF(O124&gt;=Model!$B$31,1,IF(O124&gt;=Model!$B$32,2,IF(O124&gt;=Model!$B$33,3,4)))+IF(UPPER(H124)="Y",1,0))))</f>
        <v/>
      </c>
      <c r="R124" s="14" t="str">
        <f>IF($A124="","",IFERROR(VLOOKUP(VALUE(MID(Q124,2,1)),Model!$B$38:$C$41,2,FALSE()),""))</f>
        <v/>
      </c>
      <c r="S124" s="18" t="str">
        <f t="shared" si="7"/>
        <v/>
      </c>
      <c r="T124" s="14" t="str">
        <f t="shared" si="8"/>
        <v/>
      </c>
      <c r="U124" s="14" t="str">
        <f t="shared" si="9"/>
        <v/>
      </c>
      <c r="V124" s="14" t="str">
        <f t="shared" ca="1" si="10"/>
        <v/>
      </c>
      <c r="W124" s="14" t="str">
        <f t="shared" ca="1" si="11"/>
        <v/>
      </c>
    </row>
    <row r="125" spans="1:23" x14ac:dyDescent="0.3">
      <c r="A125" s="2"/>
      <c r="B125" s="2"/>
      <c r="C125" s="2"/>
      <c r="D125" s="2"/>
      <c r="E125" s="2"/>
      <c r="F125" s="2"/>
      <c r="G125" s="2"/>
      <c r="H125" s="2"/>
      <c r="I125" s="16"/>
      <c r="J125" s="16"/>
      <c r="K125" s="14" t="str">
        <f>IF($A125="","",IF(B125&gt;=Model!$B$4,4,IF(B125&gt;=Model!$B$5,3,IF(B125&gt;=Model!$B$6,2,1))))</f>
        <v/>
      </c>
      <c r="L125" s="14" t="str">
        <f>IF($A125="","",IF(OR(UPPER(D125)="Y",UPPER(E125)="Y"),4,IF(C125&gt;=Model!$B$10,4,IF(C125&gt;=Model!$B$11,3,IF(C125&gt;=Model!$B$12,2,1)))))</f>
        <v/>
      </c>
      <c r="M125" s="14" t="str">
        <f>IF($A125="","",IFERROR(VLOOKUP(F125,Model!$A$19:$B$22,2,FALSE()),""))</f>
        <v/>
      </c>
      <c r="N125" s="14" t="str">
        <f>IF($A125="","",IFERROR(VLOOKUP(G125,Model!$A$25:$B$28,2,FALSE()),""))</f>
        <v/>
      </c>
      <c r="O125" s="14" t="str">
        <f t="shared" si="6"/>
        <v/>
      </c>
      <c r="P125" s="14" t="str">
        <f>IF($A125="","",IF(AND(G125="Internet-facing",OR(UPPER(D125)="Y",UPPER(E125)="Y",C125&gt;=Model!$B$16)),"P1",""))</f>
        <v/>
      </c>
      <c r="Q125" s="14" t="str">
        <f>IF($A125="","",IF(P125="P1","P1","P"&amp;MIN(4,IF(O125&gt;=Model!$B$31,1,IF(O125&gt;=Model!$B$32,2,IF(O125&gt;=Model!$B$33,3,4)))+IF(UPPER(H125)="Y",1,0))))</f>
        <v/>
      </c>
      <c r="R125" s="14" t="str">
        <f>IF($A125="","",IFERROR(VLOOKUP(VALUE(MID(Q125,2,1)),Model!$B$38:$C$41,2,FALSE()),""))</f>
        <v/>
      </c>
      <c r="S125" s="18" t="str">
        <f t="shared" si="7"/>
        <v/>
      </c>
      <c r="T125" s="14" t="str">
        <f t="shared" si="8"/>
        <v/>
      </c>
      <c r="U125" s="14" t="str">
        <f t="shared" si="9"/>
        <v/>
      </c>
      <c r="V125" s="14" t="str">
        <f t="shared" ca="1" si="10"/>
        <v/>
      </c>
      <c r="W125" s="14" t="str">
        <f t="shared" ca="1" si="11"/>
        <v/>
      </c>
    </row>
    <row r="126" spans="1:23" x14ac:dyDescent="0.3">
      <c r="A126" s="2"/>
      <c r="B126" s="2"/>
      <c r="C126" s="2"/>
      <c r="D126" s="2"/>
      <c r="E126" s="2"/>
      <c r="F126" s="2"/>
      <c r="G126" s="2"/>
      <c r="H126" s="2"/>
      <c r="I126" s="16"/>
      <c r="J126" s="16"/>
      <c r="K126" s="14" t="str">
        <f>IF($A126="","",IF(B126&gt;=Model!$B$4,4,IF(B126&gt;=Model!$B$5,3,IF(B126&gt;=Model!$B$6,2,1))))</f>
        <v/>
      </c>
      <c r="L126" s="14" t="str">
        <f>IF($A126="","",IF(OR(UPPER(D126)="Y",UPPER(E126)="Y"),4,IF(C126&gt;=Model!$B$10,4,IF(C126&gt;=Model!$B$11,3,IF(C126&gt;=Model!$B$12,2,1)))))</f>
        <v/>
      </c>
      <c r="M126" s="14" t="str">
        <f>IF($A126="","",IFERROR(VLOOKUP(F126,Model!$A$19:$B$22,2,FALSE()),""))</f>
        <v/>
      </c>
      <c r="N126" s="14" t="str">
        <f>IF($A126="","",IFERROR(VLOOKUP(G126,Model!$A$25:$B$28,2,FALSE()),""))</f>
        <v/>
      </c>
      <c r="O126" s="14" t="str">
        <f t="shared" si="6"/>
        <v/>
      </c>
      <c r="P126" s="14" t="str">
        <f>IF($A126="","",IF(AND(G126="Internet-facing",OR(UPPER(D126)="Y",UPPER(E126)="Y",C126&gt;=Model!$B$16)),"P1",""))</f>
        <v/>
      </c>
      <c r="Q126" s="14" t="str">
        <f>IF($A126="","",IF(P126="P1","P1","P"&amp;MIN(4,IF(O126&gt;=Model!$B$31,1,IF(O126&gt;=Model!$B$32,2,IF(O126&gt;=Model!$B$33,3,4)))+IF(UPPER(H126)="Y",1,0))))</f>
        <v/>
      </c>
      <c r="R126" s="14" t="str">
        <f>IF($A126="","",IFERROR(VLOOKUP(VALUE(MID(Q126,2,1)),Model!$B$38:$C$41,2,FALSE()),""))</f>
        <v/>
      </c>
      <c r="S126" s="18" t="str">
        <f t="shared" si="7"/>
        <v/>
      </c>
      <c r="T126" s="14" t="str">
        <f t="shared" si="8"/>
        <v/>
      </c>
      <c r="U126" s="14" t="str">
        <f t="shared" si="9"/>
        <v/>
      </c>
      <c r="V126" s="14" t="str">
        <f t="shared" ca="1" si="10"/>
        <v/>
      </c>
      <c r="W126" s="14" t="str">
        <f t="shared" ca="1" si="11"/>
        <v/>
      </c>
    </row>
    <row r="127" spans="1:23" x14ac:dyDescent="0.3">
      <c r="A127" s="2"/>
      <c r="B127" s="2"/>
      <c r="C127" s="2"/>
      <c r="D127" s="2"/>
      <c r="E127" s="2"/>
      <c r="F127" s="2"/>
      <c r="G127" s="2"/>
      <c r="H127" s="2"/>
      <c r="I127" s="16"/>
      <c r="J127" s="16"/>
      <c r="K127" s="14" t="str">
        <f>IF($A127="","",IF(B127&gt;=Model!$B$4,4,IF(B127&gt;=Model!$B$5,3,IF(B127&gt;=Model!$B$6,2,1))))</f>
        <v/>
      </c>
      <c r="L127" s="14" t="str">
        <f>IF($A127="","",IF(OR(UPPER(D127)="Y",UPPER(E127)="Y"),4,IF(C127&gt;=Model!$B$10,4,IF(C127&gt;=Model!$B$11,3,IF(C127&gt;=Model!$B$12,2,1)))))</f>
        <v/>
      </c>
      <c r="M127" s="14" t="str">
        <f>IF($A127="","",IFERROR(VLOOKUP(F127,Model!$A$19:$B$22,2,FALSE()),""))</f>
        <v/>
      </c>
      <c r="N127" s="14" t="str">
        <f>IF($A127="","",IFERROR(VLOOKUP(G127,Model!$A$25:$B$28,2,FALSE()),""))</f>
        <v/>
      </c>
      <c r="O127" s="14" t="str">
        <f t="shared" si="6"/>
        <v/>
      </c>
      <c r="P127" s="14" t="str">
        <f>IF($A127="","",IF(AND(G127="Internet-facing",OR(UPPER(D127)="Y",UPPER(E127)="Y",C127&gt;=Model!$B$16)),"P1",""))</f>
        <v/>
      </c>
      <c r="Q127" s="14" t="str">
        <f>IF($A127="","",IF(P127="P1","P1","P"&amp;MIN(4,IF(O127&gt;=Model!$B$31,1,IF(O127&gt;=Model!$B$32,2,IF(O127&gt;=Model!$B$33,3,4)))+IF(UPPER(H127)="Y",1,0))))</f>
        <v/>
      </c>
      <c r="R127" s="14" t="str">
        <f>IF($A127="","",IFERROR(VLOOKUP(VALUE(MID(Q127,2,1)),Model!$B$38:$C$41,2,FALSE()),""))</f>
        <v/>
      </c>
      <c r="S127" s="18" t="str">
        <f t="shared" si="7"/>
        <v/>
      </c>
      <c r="T127" s="14" t="str">
        <f t="shared" si="8"/>
        <v/>
      </c>
      <c r="U127" s="14" t="str">
        <f t="shared" si="9"/>
        <v/>
      </c>
      <c r="V127" s="14" t="str">
        <f t="shared" ca="1" si="10"/>
        <v/>
      </c>
      <c r="W127" s="14" t="str">
        <f t="shared" ca="1" si="11"/>
        <v/>
      </c>
    </row>
    <row r="128" spans="1:23" x14ac:dyDescent="0.3">
      <c r="A128" s="2"/>
      <c r="B128" s="2"/>
      <c r="C128" s="2"/>
      <c r="D128" s="2"/>
      <c r="E128" s="2"/>
      <c r="F128" s="2"/>
      <c r="G128" s="2"/>
      <c r="H128" s="2"/>
      <c r="I128" s="16"/>
      <c r="J128" s="16"/>
      <c r="K128" s="14" t="str">
        <f>IF($A128="","",IF(B128&gt;=Model!$B$4,4,IF(B128&gt;=Model!$B$5,3,IF(B128&gt;=Model!$B$6,2,1))))</f>
        <v/>
      </c>
      <c r="L128" s="14" t="str">
        <f>IF($A128="","",IF(OR(UPPER(D128)="Y",UPPER(E128)="Y"),4,IF(C128&gt;=Model!$B$10,4,IF(C128&gt;=Model!$B$11,3,IF(C128&gt;=Model!$B$12,2,1)))))</f>
        <v/>
      </c>
      <c r="M128" s="14" t="str">
        <f>IF($A128="","",IFERROR(VLOOKUP(F128,Model!$A$19:$B$22,2,FALSE()),""))</f>
        <v/>
      </c>
      <c r="N128" s="14" t="str">
        <f>IF($A128="","",IFERROR(VLOOKUP(G128,Model!$A$25:$B$28,2,FALSE()),""))</f>
        <v/>
      </c>
      <c r="O128" s="14" t="str">
        <f t="shared" si="6"/>
        <v/>
      </c>
      <c r="P128" s="14" t="str">
        <f>IF($A128="","",IF(AND(G128="Internet-facing",OR(UPPER(D128)="Y",UPPER(E128)="Y",C128&gt;=Model!$B$16)),"P1",""))</f>
        <v/>
      </c>
      <c r="Q128" s="14" t="str">
        <f>IF($A128="","",IF(P128="P1","P1","P"&amp;MIN(4,IF(O128&gt;=Model!$B$31,1,IF(O128&gt;=Model!$B$32,2,IF(O128&gt;=Model!$B$33,3,4)))+IF(UPPER(H128)="Y",1,0))))</f>
        <v/>
      </c>
      <c r="R128" s="14" t="str">
        <f>IF($A128="","",IFERROR(VLOOKUP(VALUE(MID(Q128,2,1)),Model!$B$38:$C$41,2,FALSE()),""))</f>
        <v/>
      </c>
      <c r="S128" s="18" t="str">
        <f t="shared" si="7"/>
        <v/>
      </c>
      <c r="T128" s="14" t="str">
        <f t="shared" si="8"/>
        <v/>
      </c>
      <c r="U128" s="14" t="str">
        <f t="shared" si="9"/>
        <v/>
      </c>
      <c r="V128" s="14" t="str">
        <f t="shared" ca="1" si="10"/>
        <v/>
      </c>
      <c r="W128" s="14" t="str">
        <f t="shared" ca="1" si="11"/>
        <v/>
      </c>
    </row>
    <row r="129" spans="1:23" x14ac:dyDescent="0.3">
      <c r="A129" s="2"/>
      <c r="B129" s="2"/>
      <c r="C129" s="2"/>
      <c r="D129" s="2"/>
      <c r="E129" s="2"/>
      <c r="F129" s="2"/>
      <c r="G129" s="2"/>
      <c r="H129" s="2"/>
      <c r="I129" s="16"/>
      <c r="J129" s="16"/>
      <c r="K129" s="14" t="str">
        <f>IF($A129="","",IF(B129&gt;=Model!$B$4,4,IF(B129&gt;=Model!$B$5,3,IF(B129&gt;=Model!$B$6,2,1))))</f>
        <v/>
      </c>
      <c r="L129" s="14" t="str">
        <f>IF($A129="","",IF(OR(UPPER(D129)="Y",UPPER(E129)="Y"),4,IF(C129&gt;=Model!$B$10,4,IF(C129&gt;=Model!$B$11,3,IF(C129&gt;=Model!$B$12,2,1)))))</f>
        <v/>
      </c>
      <c r="M129" s="14" t="str">
        <f>IF($A129="","",IFERROR(VLOOKUP(F129,Model!$A$19:$B$22,2,FALSE()),""))</f>
        <v/>
      </c>
      <c r="N129" s="14" t="str">
        <f>IF($A129="","",IFERROR(VLOOKUP(G129,Model!$A$25:$B$28,2,FALSE()),""))</f>
        <v/>
      </c>
      <c r="O129" s="14" t="str">
        <f t="shared" si="6"/>
        <v/>
      </c>
      <c r="P129" s="14" t="str">
        <f>IF($A129="","",IF(AND(G129="Internet-facing",OR(UPPER(D129)="Y",UPPER(E129)="Y",C129&gt;=Model!$B$16)),"P1",""))</f>
        <v/>
      </c>
      <c r="Q129" s="14" t="str">
        <f>IF($A129="","",IF(P129="P1","P1","P"&amp;MIN(4,IF(O129&gt;=Model!$B$31,1,IF(O129&gt;=Model!$B$32,2,IF(O129&gt;=Model!$B$33,3,4)))+IF(UPPER(H129)="Y",1,0))))</f>
        <v/>
      </c>
      <c r="R129" s="14" t="str">
        <f>IF($A129="","",IFERROR(VLOOKUP(VALUE(MID(Q129,2,1)),Model!$B$38:$C$41,2,FALSE()),""))</f>
        <v/>
      </c>
      <c r="S129" s="18" t="str">
        <f t="shared" si="7"/>
        <v/>
      </c>
      <c r="T129" s="14" t="str">
        <f t="shared" si="8"/>
        <v/>
      </c>
      <c r="U129" s="14" t="str">
        <f t="shared" si="9"/>
        <v/>
      </c>
      <c r="V129" s="14" t="str">
        <f t="shared" ca="1" si="10"/>
        <v/>
      </c>
      <c r="W129" s="14" t="str">
        <f t="shared" ca="1" si="11"/>
        <v/>
      </c>
    </row>
    <row r="130" spans="1:23" x14ac:dyDescent="0.3">
      <c r="A130" s="2"/>
      <c r="B130" s="2"/>
      <c r="C130" s="2"/>
      <c r="D130" s="2"/>
      <c r="E130" s="2"/>
      <c r="F130" s="2"/>
      <c r="G130" s="2"/>
      <c r="H130" s="2"/>
      <c r="I130" s="16"/>
      <c r="J130" s="16"/>
      <c r="K130" s="14" t="str">
        <f>IF($A130="","",IF(B130&gt;=Model!$B$4,4,IF(B130&gt;=Model!$B$5,3,IF(B130&gt;=Model!$B$6,2,1))))</f>
        <v/>
      </c>
      <c r="L130" s="14" t="str">
        <f>IF($A130="","",IF(OR(UPPER(D130)="Y",UPPER(E130)="Y"),4,IF(C130&gt;=Model!$B$10,4,IF(C130&gt;=Model!$B$11,3,IF(C130&gt;=Model!$B$12,2,1)))))</f>
        <v/>
      </c>
      <c r="M130" s="14" t="str">
        <f>IF($A130="","",IFERROR(VLOOKUP(F130,Model!$A$19:$B$22,2,FALSE()),""))</f>
        <v/>
      </c>
      <c r="N130" s="14" t="str">
        <f>IF($A130="","",IFERROR(VLOOKUP(G130,Model!$A$25:$B$28,2,FALSE()),""))</f>
        <v/>
      </c>
      <c r="O130" s="14" t="str">
        <f t="shared" ref="O130:O193" si="12">IF($A130="","",K130*L130*M130*N130)</f>
        <v/>
      </c>
      <c r="P130" s="14" t="str">
        <f>IF($A130="","",IF(AND(G130="Internet-facing",OR(UPPER(D130)="Y",UPPER(E130)="Y",C130&gt;=Model!$B$16)),"P1",""))</f>
        <v/>
      </c>
      <c r="Q130" s="14" t="str">
        <f>IF($A130="","",IF(P130="P1","P1","P"&amp;MIN(4,IF(O130&gt;=Model!$B$31,1,IF(O130&gt;=Model!$B$32,2,IF(O130&gt;=Model!$B$33,3,4)))+IF(UPPER(H130)="Y",1,0))))</f>
        <v/>
      </c>
      <c r="R130" s="14" t="str">
        <f>IF($A130="","",IFERROR(VLOOKUP(VALUE(MID(Q130,2,1)),Model!$B$38:$C$41,2,FALSE()),""))</f>
        <v/>
      </c>
      <c r="S130" s="18" t="str">
        <f t="shared" ref="S130:S193" si="13">IF(OR($A130="",$R130="",$I130=""),"",$I130+$R130)</f>
        <v/>
      </c>
      <c r="T130" s="14" t="str">
        <f t="shared" ref="T130:T193" si="14">IF($A130="","",IF($J130="","Open","Closed"))</f>
        <v/>
      </c>
      <c r="U130" s="14" t="str">
        <f t="shared" ref="U130:U193" si="15">IF(OR($A130="",$J130="",$I130=""),"",$J130-$I130)</f>
        <v/>
      </c>
      <c r="V130" s="14" t="str">
        <f t="shared" ref="V130:V193" ca="1" si="16">IF(OR($A130="",$J130&lt;&gt;"",$I130=""),"",TODAY()-$I130)</f>
        <v/>
      </c>
      <c r="W130" s="14" t="str">
        <f t="shared" ref="W130:W193" ca="1" si="17">IF(OR($A130="",$I130=""),"",IF($J130="",IF(TODAY()&gt;$S130,"Overdue","Open"),IF($J130&lt;=$S130,"Yes","No")))</f>
        <v/>
      </c>
    </row>
    <row r="131" spans="1:23" x14ac:dyDescent="0.3">
      <c r="A131" s="2"/>
      <c r="B131" s="2"/>
      <c r="C131" s="2"/>
      <c r="D131" s="2"/>
      <c r="E131" s="2"/>
      <c r="F131" s="2"/>
      <c r="G131" s="2"/>
      <c r="H131" s="2"/>
      <c r="I131" s="16"/>
      <c r="J131" s="16"/>
      <c r="K131" s="14" t="str">
        <f>IF($A131="","",IF(B131&gt;=Model!$B$4,4,IF(B131&gt;=Model!$B$5,3,IF(B131&gt;=Model!$B$6,2,1))))</f>
        <v/>
      </c>
      <c r="L131" s="14" t="str">
        <f>IF($A131="","",IF(OR(UPPER(D131)="Y",UPPER(E131)="Y"),4,IF(C131&gt;=Model!$B$10,4,IF(C131&gt;=Model!$B$11,3,IF(C131&gt;=Model!$B$12,2,1)))))</f>
        <v/>
      </c>
      <c r="M131" s="14" t="str">
        <f>IF($A131="","",IFERROR(VLOOKUP(F131,Model!$A$19:$B$22,2,FALSE()),""))</f>
        <v/>
      </c>
      <c r="N131" s="14" t="str">
        <f>IF($A131="","",IFERROR(VLOOKUP(G131,Model!$A$25:$B$28,2,FALSE()),""))</f>
        <v/>
      </c>
      <c r="O131" s="14" t="str">
        <f t="shared" si="12"/>
        <v/>
      </c>
      <c r="P131" s="14" t="str">
        <f>IF($A131="","",IF(AND(G131="Internet-facing",OR(UPPER(D131)="Y",UPPER(E131)="Y",C131&gt;=Model!$B$16)),"P1",""))</f>
        <v/>
      </c>
      <c r="Q131" s="14" t="str">
        <f>IF($A131="","",IF(P131="P1","P1","P"&amp;MIN(4,IF(O131&gt;=Model!$B$31,1,IF(O131&gt;=Model!$B$32,2,IF(O131&gt;=Model!$B$33,3,4)))+IF(UPPER(H131)="Y",1,0))))</f>
        <v/>
      </c>
      <c r="R131" s="14" t="str">
        <f>IF($A131="","",IFERROR(VLOOKUP(VALUE(MID(Q131,2,1)),Model!$B$38:$C$41,2,FALSE()),""))</f>
        <v/>
      </c>
      <c r="S131" s="18" t="str">
        <f t="shared" si="13"/>
        <v/>
      </c>
      <c r="T131" s="14" t="str">
        <f t="shared" si="14"/>
        <v/>
      </c>
      <c r="U131" s="14" t="str">
        <f t="shared" si="15"/>
        <v/>
      </c>
      <c r="V131" s="14" t="str">
        <f t="shared" ca="1" si="16"/>
        <v/>
      </c>
      <c r="W131" s="14" t="str">
        <f t="shared" ca="1" si="17"/>
        <v/>
      </c>
    </row>
    <row r="132" spans="1:23" x14ac:dyDescent="0.3">
      <c r="A132" s="2"/>
      <c r="B132" s="2"/>
      <c r="C132" s="2"/>
      <c r="D132" s="2"/>
      <c r="E132" s="2"/>
      <c r="F132" s="2"/>
      <c r="G132" s="2"/>
      <c r="H132" s="2"/>
      <c r="I132" s="16"/>
      <c r="J132" s="16"/>
      <c r="K132" s="14" t="str">
        <f>IF($A132="","",IF(B132&gt;=Model!$B$4,4,IF(B132&gt;=Model!$B$5,3,IF(B132&gt;=Model!$B$6,2,1))))</f>
        <v/>
      </c>
      <c r="L132" s="14" t="str">
        <f>IF($A132="","",IF(OR(UPPER(D132)="Y",UPPER(E132)="Y"),4,IF(C132&gt;=Model!$B$10,4,IF(C132&gt;=Model!$B$11,3,IF(C132&gt;=Model!$B$12,2,1)))))</f>
        <v/>
      </c>
      <c r="M132" s="14" t="str">
        <f>IF($A132="","",IFERROR(VLOOKUP(F132,Model!$A$19:$B$22,2,FALSE()),""))</f>
        <v/>
      </c>
      <c r="N132" s="14" t="str">
        <f>IF($A132="","",IFERROR(VLOOKUP(G132,Model!$A$25:$B$28,2,FALSE()),""))</f>
        <v/>
      </c>
      <c r="O132" s="14" t="str">
        <f t="shared" si="12"/>
        <v/>
      </c>
      <c r="P132" s="14" t="str">
        <f>IF($A132="","",IF(AND(G132="Internet-facing",OR(UPPER(D132)="Y",UPPER(E132)="Y",C132&gt;=Model!$B$16)),"P1",""))</f>
        <v/>
      </c>
      <c r="Q132" s="14" t="str">
        <f>IF($A132="","",IF(P132="P1","P1","P"&amp;MIN(4,IF(O132&gt;=Model!$B$31,1,IF(O132&gt;=Model!$B$32,2,IF(O132&gt;=Model!$B$33,3,4)))+IF(UPPER(H132)="Y",1,0))))</f>
        <v/>
      </c>
      <c r="R132" s="14" t="str">
        <f>IF($A132="","",IFERROR(VLOOKUP(VALUE(MID(Q132,2,1)),Model!$B$38:$C$41,2,FALSE()),""))</f>
        <v/>
      </c>
      <c r="S132" s="18" t="str">
        <f t="shared" si="13"/>
        <v/>
      </c>
      <c r="T132" s="14" t="str">
        <f t="shared" si="14"/>
        <v/>
      </c>
      <c r="U132" s="14" t="str">
        <f t="shared" si="15"/>
        <v/>
      </c>
      <c r="V132" s="14" t="str">
        <f t="shared" ca="1" si="16"/>
        <v/>
      </c>
      <c r="W132" s="14" t="str">
        <f t="shared" ca="1" si="17"/>
        <v/>
      </c>
    </row>
    <row r="133" spans="1:23" x14ac:dyDescent="0.3">
      <c r="A133" s="2"/>
      <c r="B133" s="2"/>
      <c r="C133" s="2"/>
      <c r="D133" s="2"/>
      <c r="E133" s="2"/>
      <c r="F133" s="2"/>
      <c r="G133" s="2"/>
      <c r="H133" s="2"/>
      <c r="I133" s="16"/>
      <c r="J133" s="16"/>
      <c r="K133" s="14" t="str">
        <f>IF($A133="","",IF(B133&gt;=Model!$B$4,4,IF(B133&gt;=Model!$B$5,3,IF(B133&gt;=Model!$B$6,2,1))))</f>
        <v/>
      </c>
      <c r="L133" s="14" t="str">
        <f>IF($A133="","",IF(OR(UPPER(D133)="Y",UPPER(E133)="Y"),4,IF(C133&gt;=Model!$B$10,4,IF(C133&gt;=Model!$B$11,3,IF(C133&gt;=Model!$B$12,2,1)))))</f>
        <v/>
      </c>
      <c r="M133" s="14" t="str">
        <f>IF($A133="","",IFERROR(VLOOKUP(F133,Model!$A$19:$B$22,2,FALSE()),""))</f>
        <v/>
      </c>
      <c r="N133" s="14" t="str">
        <f>IF($A133="","",IFERROR(VLOOKUP(G133,Model!$A$25:$B$28,2,FALSE()),""))</f>
        <v/>
      </c>
      <c r="O133" s="14" t="str">
        <f t="shared" si="12"/>
        <v/>
      </c>
      <c r="P133" s="14" t="str">
        <f>IF($A133="","",IF(AND(G133="Internet-facing",OR(UPPER(D133)="Y",UPPER(E133)="Y",C133&gt;=Model!$B$16)),"P1",""))</f>
        <v/>
      </c>
      <c r="Q133" s="14" t="str">
        <f>IF($A133="","",IF(P133="P1","P1","P"&amp;MIN(4,IF(O133&gt;=Model!$B$31,1,IF(O133&gt;=Model!$B$32,2,IF(O133&gt;=Model!$B$33,3,4)))+IF(UPPER(H133)="Y",1,0))))</f>
        <v/>
      </c>
      <c r="R133" s="14" t="str">
        <f>IF($A133="","",IFERROR(VLOOKUP(VALUE(MID(Q133,2,1)),Model!$B$38:$C$41,2,FALSE()),""))</f>
        <v/>
      </c>
      <c r="S133" s="18" t="str">
        <f t="shared" si="13"/>
        <v/>
      </c>
      <c r="T133" s="14" t="str">
        <f t="shared" si="14"/>
        <v/>
      </c>
      <c r="U133" s="14" t="str">
        <f t="shared" si="15"/>
        <v/>
      </c>
      <c r="V133" s="14" t="str">
        <f t="shared" ca="1" si="16"/>
        <v/>
      </c>
      <c r="W133" s="14" t="str">
        <f t="shared" ca="1" si="17"/>
        <v/>
      </c>
    </row>
    <row r="134" spans="1:23" x14ac:dyDescent="0.3">
      <c r="A134" s="2"/>
      <c r="B134" s="2"/>
      <c r="C134" s="2"/>
      <c r="D134" s="2"/>
      <c r="E134" s="2"/>
      <c r="F134" s="2"/>
      <c r="G134" s="2"/>
      <c r="H134" s="2"/>
      <c r="I134" s="16"/>
      <c r="J134" s="16"/>
      <c r="K134" s="14" t="str">
        <f>IF($A134="","",IF(B134&gt;=Model!$B$4,4,IF(B134&gt;=Model!$B$5,3,IF(B134&gt;=Model!$B$6,2,1))))</f>
        <v/>
      </c>
      <c r="L134" s="14" t="str">
        <f>IF($A134="","",IF(OR(UPPER(D134)="Y",UPPER(E134)="Y"),4,IF(C134&gt;=Model!$B$10,4,IF(C134&gt;=Model!$B$11,3,IF(C134&gt;=Model!$B$12,2,1)))))</f>
        <v/>
      </c>
      <c r="M134" s="14" t="str">
        <f>IF($A134="","",IFERROR(VLOOKUP(F134,Model!$A$19:$B$22,2,FALSE()),""))</f>
        <v/>
      </c>
      <c r="N134" s="14" t="str">
        <f>IF($A134="","",IFERROR(VLOOKUP(G134,Model!$A$25:$B$28,2,FALSE()),""))</f>
        <v/>
      </c>
      <c r="O134" s="14" t="str">
        <f t="shared" si="12"/>
        <v/>
      </c>
      <c r="P134" s="14" t="str">
        <f>IF($A134="","",IF(AND(G134="Internet-facing",OR(UPPER(D134)="Y",UPPER(E134)="Y",C134&gt;=Model!$B$16)),"P1",""))</f>
        <v/>
      </c>
      <c r="Q134" s="14" t="str">
        <f>IF($A134="","",IF(P134="P1","P1","P"&amp;MIN(4,IF(O134&gt;=Model!$B$31,1,IF(O134&gt;=Model!$B$32,2,IF(O134&gt;=Model!$B$33,3,4)))+IF(UPPER(H134)="Y",1,0))))</f>
        <v/>
      </c>
      <c r="R134" s="14" t="str">
        <f>IF($A134="","",IFERROR(VLOOKUP(VALUE(MID(Q134,2,1)),Model!$B$38:$C$41,2,FALSE()),""))</f>
        <v/>
      </c>
      <c r="S134" s="18" t="str">
        <f t="shared" si="13"/>
        <v/>
      </c>
      <c r="T134" s="14" t="str">
        <f t="shared" si="14"/>
        <v/>
      </c>
      <c r="U134" s="14" t="str">
        <f t="shared" si="15"/>
        <v/>
      </c>
      <c r="V134" s="14" t="str">
        <f t="shared" ca="1" si="16"/>
        <v/>
      </c>
      <c r="W134" s="14" t="str">
        <f t="shared" ca="1" si="17"/>
        <v/>
      </c>
    </row>
    <row r="135" spans="1:23" x14ac:dyDescent="0.3">
      <c r="A135" s="2"/>
      <c r="B135" s="2"/>
      <c r="C135" s="2"/>
      <c r="D135" s="2"/>
      <c r="E135" s="2"/>
      <c r="F135" s="2"/>
      <c r="G135" s="2"/>
      <c r="H135" s="2"/>
      <c r="I135" s="16"/>
      <c r="J135" s="16"/>
      <c r="K135" s="14" t="str">
        <f>IF($A135="","",IF(B135&gt;=Model!$B$4,4,IF(B135&gt;=Model!$B$5,3,IF(B135&gt;=Model!$B$6,2,1))))</f>
        <v/>
      </c>
      <c r="L135" s="14" t="str">
        <f>IF($A135="","",IF(OR(UPPER(D135)="Y",UPPER(E135)="Y"),4,IF(C135&gt;=Model!$B$10,4,IF(C135&gt;=Model!$B$11,3,IF(C135&gt;=Model!$B$12,2,1)))))</f>
        <v/>
      </c>
      <c r="M135" s="14" t="str">
        <f>IF($A135="","",IFERROR(VLOOKUP(F135,Model!$A$19:$B$22,2,FALSE()),""))</f>
        <v/>
      </c>
      <c r="N135" s="14" t="str">
        <f>IF($A135="","",IFERROR(VLOOKUP(G135,Model!$A$25:$B$28,2,FALSE()),""))</f>
        <v/>
      </c>
      <c r="O135" s="14" t="str">
        <f t="shared" si="12"/>
        <v/>
      </c>
      <c r="P135" s="14" t="str">
        <f>IF($A135="","",IF(AND(G135="Internet-facing",OR(UPPER(D135)="Y",UPPER(E135)="Y",C135&gt;=Model!$B$16)),"P1",""))</f>
        <v/>
      </c>
      <c r="Q135" s="14" t="str">
        <f>IF($A135="","",IF(P135="P1","P1","P"&amp;MIN(4,IF(O135&gt;=Model!$B$31,1,IF(O135&gt;=Model!$B$32,2,IF(O135&gt;=Model!$B$33,3,4)))+IF(UPPER(H135)="Y",1,0))))</f>
        <v/>
      </c>
      <c r="R135" s="14" t="str">
        <f>IF($A135="","",IFERROR(VLOOKUP(VALUE(MID(Q135,2,1)),Model!$B$38:$C$41,2,FALSE()),""))</f>
        <v/>
      </c>
      <c r="S135" s="18" t="str">
        <f t="shared" si="13"/>
        <v/>
      </c>
      <c r="T135" s="14" t="str">
        <f t="shared" si="14"/>
        <v/>
      </c>
      <c r="U135" s="14" t="str">
        <f t="shared" si="15"/>
        <v/>
      </c>
      <c r="V135" s="14" t="str">
        <f t="shared" ca="1" si="16"/>
        <v/>
      </c>
      <c r="W135" s="14" t="str">
        <f t="shared" ca="1" si="17"/>
        <v/>
      </c>
    </row>
    <row r="136" spans="1:23" x14ac:dyDescent="0.3">
      <c r="A136" s="2"/>
      <c r="B136" s="2"/>
      <c r="C136" s="2"/>
      <c r="D136" s="2"/>
      <c r="E136" s="2"/>
      <c r="F136" s="2"/>
      <c r="G136" s="2"/>
      <c r="H136" s="2"/>
      <c r="I136" s="16"/>
      <c r="J136" s="16"/>
      <c r="K136" s="14" t="str">
        <f>IF($A136="","",IF(B136&gt;=Model!$B$4,4,IF(B136&gt;=Model!$B$5,3,IF(B136&gt;=Model!$B$6,2,1))))</f>
        <v/>
      </c>
      <c r="L136" s="14" t="str">
        <f>IF($A136="","",IF(OR(UPPER(D136)="Y",UPPER(E136)="Y"),4,IF(C136&gt;=Model!$B$10,4,IF(C136&gt;=Model!$B$11,3,IF(C136&gt;=Model!$B$12,2,1)))))</f>
        <v/>
      </c>
      <c r="M136" s="14" t="str">
        <f>IF($A136="","",IFERROR(VLOOKUP(F136,Model!$A$19:$B$22,2,FALSE()),""))</f>
        <v/>
      </c>
      <c r="N136" s="14" t="str">
        <f>IF($A136="","",IFERROR(VLOOKUP(G136,Model!$A$25:$B$28,2,FALSE()),""))</f>
        <v/>
      </c>
      <c r="O136" s="14" t="str">
        <f t="shared" si="12"/>
        <v/>
      </c>
      <c r="P136" s="14" t="str">
        <f>IF($A136="","",IF(AND(G136="Internet-facing",OR(UPPER(D136)="Y",UPPER(E136)="Y",C136&gt;=Model!$B$16)),"P1",""))</f>
        <v/>
      </c>
      <c r="Q136" s="14" t="str">
        <f>IF($A136="","",IF(P136="P1","P1","P"&amp;MIN(4,IF(O136&gt;=Model!$B$31,1,IF(O136&gt;=Model!$B$32,2,IF(O136&gt;=Model!$B$33,3,4)))+IF(UPPER(H136)="Y",1,0))))</f>
        <v/>
      </c>
      <c r="R136" s="14" t="str">
        <f>IF($A136="","",IFERROR(VLOOKUP(VALUE(MID(Q136,2,1)),Model!$B$38:$C$41,2,FALSE()),""))</f>
        <v/>
      </c>
      <c r="S136" s="18" t="str">
        <f t="shared" si="13"/>
        <v/>
      </c>
      <c r="T136" s="14" t="str">
        <f t="shared" si="14"/>
        <v/>
      </c>
      <c r="U136" s="14" t="str">
        <f t="shared" si="15"/>
        <v/>
      </c>
      <c r="V136" s="14" t="str">
        <f t="shared" ca="1" si="16"/>
        <v/>
      </c>
      <c r="W136" s="14" t="str">
        <f t="shared" ca="1" si="17"/>
        <v/>
      </c>
    </row>
    <row r="137" spans="1:23" x14ac:dyDescent="0.3">
      <c r="A137" s="2"/>
      <c r="B137" s="2"/>
      <c r="C137" s="2"/>
      <c r="D137" s="2"/>
      <c r="E137" s="2"/>
      <c r="F137" s="2"/>
      <c r="G137" s="2"/>
      <c r="H137" s="2"/>
      <c r="I137" s="16"/>
      <c r="J137" s="16"/>
      <c r="K137" s="14" t="str">
        <f>IF($A137="","",IF(B137&gt;=Model!$B$4,4,IF(B137&gt;=Model!$B$5,3,IF(B137&gt;=Model!$B$6,2,1))))</f>
        <v/>
      </c>
      <c r="L137" s="14" t="str">
        <f>IF($A137="","",IF(OR(UPPER(D137)="Y",UPPER(E137)="Y"),4,IF(C137&gt;=Model!$B$10,4,IF(C137&gt;=Model!$B$11,3,IF(C137&gt;=Model!$B$12,2,1)))))</f>
        <v/>
      </c>
      <c r="M137" s="14" t="str">
        <f>IF($A137="","",IFERROR(VLOOKUP(F137,Model!$A$19:$B$22,2,FALSE()),""))</f>
        <v/>
      </c>
      <c r="N137" s="14" t="str">
        <f>IF($A137="","",IFERROR(VLOOKUP(G137,Model!$A$25:$B$28,2,FALSE()),""))</f>
        <v/>
      </c>
      <c r="O137" s="14" t="str">
        <f t="shared" si="12"/>
        <v/>
      </c>
      <c r="P137" s="14" t="str">
        <f>IF($A137="","",IF(AND(G137="Internet-facing",OR(UPPER(D137)="Y",UPPER(E137)="Y",C137&gt;=Model!$B$16)),"P1",""))</f>
        <v/>
      </c>
      <c r="Q137" s="14" t="str">
        <f>IF($A137="","",IF(P137="P1","P1","P"&amp;MIN(4,IF(O137&gt;=Model!$B$31,1,IF(O137&gt;=Model!$B$32,2,IF(O137&gt;=Model!$B$33,3,4)))+IF(UPPER(H137)="Y",1,0))))</f>
        <v/>
      </c>
      <c r="R137" s="14" t="str">
        <f>IF($A137="","",IFERROR(VLOOKUP(VALUE(MID(Q137,2,1)),Model!$B$38:$C$41,2,FALSE()),""))</f>
        <v/>
      </c>
      <c r="S137" s="18" t="str">
        <f t="shared" si="13"/>
        <v/>
      </c>
      <c r="T137" s="14" t="str">
        <f t="shared" si="14"/>
        <v/>
      </c>
      <c r="U137" s="14" t="str">
        <f t="shared" si="15"/>
        <v/>
      </c>
      <c r="V137" s="14" t="str">
        <f t="shared" ca="1" si="16"/>
        <v/>
      </c>
      <c r="W137" s="14" t="str">
        <f t="shared" ca="1" si="17"/>
        <v/>
      </c>
    </row>
    <row r="138" spans="1:23" x14ac:dyDescent="0.3">
      <c r="A138" s="2"/>
      <c r="B138" s="2"/>
      <c r="C138" s="2"/>
      <c r="D138" s="2"/>
      <c r="E138" s="2"/>
      <c r="F138" s="2"/>
      <c r="G138" s="2"/>
      <c r="H138" s="2"/>
      <c r="I138" s="16"/>
      <c r="J138" s="16"/>
      <c r="K138" s="14" t="str">
        <f>IF($A138="","",IF(B138&gt;=Model!$B$4,4,IF(B138&gt;=Model!$B$5,3,IF(B138&gt;=Model!$B$6,2,1))))</f>
        <v/>
      </c>
      <c r="L138" s="14" t="str">
        <f>IF($A138="","",IF(OR(UPPER(D138)="Y",UPPER(E138)="Y"),4,IF(C138&gt;=Model!$B$10,4,IF(C138&gt;=Model!$B$11,3,IF(C138&gt;=Model!$B$12,2,1)))))</f>
        <v/>
      </c>
      <c r="M138" s="14" t="str">
        <f>IF($A138="","",IFERROR(VLOOKUP(F138,Model!$A$19:$B$22,2,FALSE()),""))</f>
        <v/>
      </c>
      <c r="N138" s="14" t="str">
        <f>IF($A138="","",IFERROR(VLOOKUP(G138,Model!$A$25:$B$28,2,FALSE()),""))</f>
        <v/>
      </c>
      <c r="O138" s="14" t="str">
        <f t="shared" si="12"/>
        <v/>
      </c>
      <c r="P138" s="14" t="str">
        <f>IF($A138="","",IF(AND(G138="Internet-facing",OR(UPPER(D138)="Y",UPPER(E138)="Y",C138&gt;=Model!$B$16)),"P1",""))</f>
        <v/>
      </c>
      <c r="Q138" s="14" t="str">
        <f>IF($A138="","",IF(P138="P1","P1","P"&amp;MIN(4,IF(O138&gt;=Model!$B$31,1,IF(O138&gt;=Model!$B$32,2,IF(O138&gt;=Model!$B$33,3,4)))+IF(UPPER(H138)="Y",1,0))))</f>
        <v/>
      </c>
      <c r="R138" s="14" t="str">
        <f>IF($A138="","",IFERROR(VLOOKUP(VALUE(MID(Q138,2,1)),Model!$B$38:$C$41,2,FALSE()),""))</f>
        <v/>
      </c>
      <c r="S138" s="18" t="str">
        <f t="shared" si="13"/>
        <v/>
      </c>
      <c r="T138" s="14" t="str">
        <f t="shared" si="14"/>
        <v/>
      </c>
      <c r="U138" s="14" t="str">
        <f t="shared" si="15"/>
        <v/>
      </c>
      <c r="V138" s="14" t="str">
        <f t="shared" ca="1" si="16"/>
        <v/>
      </c>
      <c r="W138" s="14" t="str">
        <f t="shared" ca="1" si="17"/>
        <v/>
      </c>
    </row>
    <row r="139" spans="1:23" x14ac:dyDescent="0.3">
      <c r="A139" s="2"/>
      <c r="B139" s="2"/>
      <c r="C139" s="2"/>
      <c r="D139" s="2"/>
      <c r="E139" s="2"/>
      <c r="F139" s="2"/>
      <c r="G139" s="2"/>
      <c r="H139" s="2"/>
      <c r="I139" s="16"/>
      <c r="J139" s="16"/>
      <c r="K139" s="14" t="str">
        <f>IF($A139="","",IF(B139&gt;=Model!$B$4,4,IF(B139&gt;=Model!$B$5,3,IF(B139&gt;=Model!$B$6,2,1))))</f>
        <v/>
      </c>
      <c r="L139" s="14" t="str">
        <f>IF($A139="","",IF(OR(UPPER(D139)="Y",UPPER(E139)="Y"),4,IF(C139&gt;=Model!$B$10,4,IF(C139&gt;=Model!$B$11,3,IF(C139&gt;=Model!$B$12,2,1)))))</f>
        <v/>
      </c>
      <c r="M139" s="14" t="str">
        <f>IF($A139="","",IFERROR(VLOOKUP(F139,Model!$A$19:$B$22,2,FALSE()),""))</f>
        <v/>
      </c>
      <c r="N139" s="14" t="str">
        <f>IF($A139="","",IFERROR(VLOOKUP(G139,Model!$A$25:$B$28,2,FALSE()),""))</f>
        <v/>
      </c>
      <c r="O139" s="14" t="str">
        <f t="shared" si="12"/>
        <v/>
      </c>
      <c r="P139" s="14" t="str">
        <f>IF($A139="","",IF(AND(G139="Internet-facing",OR(UPPER(D139)="Y",UPPER(E139)="Y",C139&gt;=Model!$B$16)),"P1",""))</f>
        <v/>
      </c>
      <c r="Q139" s="14" t="str">
        <f>IF($A139="","",IF(P139="P1","P1","P"&amp;MIN(4,IF(O139&gt;=Model!$B$31,1,IF(O139&gt;=Model!$B$32,2,IF(O139&gt;=Model!$B$33,3,4)))+IF(UPPER(H139)="Y",1,0))))</f>
        <v/>
      </c>
      <c r="R139" s="14" t="str">
        <f>IF($A139="","",IFERROR(VLOOKUP(VALUE(MID(Q139,2,1)),Model!$B$38:$C$41,2,FALSE()),""))</f>
        <v/>
      </c>
      <c r="S139" s="18" t="str">
        <f t="shared" si="13"/>
        <v/>
      </c>
      <c r="T139" s="14" t="str">
        <f t="shared" si="14"/>
        <v/>
      </c>
      <c r="U139" s="14" t="str">
        <f t="shared" si="15"/>
        <v/>
      </c>
      <c r="V139" s="14" t="str">
        <f t="shared" ca="1" si="16"/>
        <v/>
      </c>
      <c r="W139" s="14" t="str">
        <f t="shared" ca="1" si="17"/>
        <v/>
      </c>
    </row>
    <row r="140" spans="1:23" x14ac:dyDescent="0.3">
      <c r="A140" s="2"/>
      <c r="B140" s="2"/>
      <c r="C140" s="2"/>
      <c r="D140" s="2"/>
      <c r="E140" s="2"/>
      <c r="F140" s="2"/>
      <c r="G140" s="2"/>
      <c r="H140" s="2"/>
      <c r="I140" s="16"/>
      <c r="J140" s="16"/>
      <c r="K140" s="14" t="str">
        <f>IF($A140="","",IF(B140&gt;=Model!$B$4,4,IF(B140&gt;=Model!$B$5,3,IF(B140&gt;=Model!$B$6,2,1))))</f>
        <v/>
      </c>
      <c r="L140" s="14" t="str">
        <f>IF($A140="","",IF(OR(UPPER(D140)="Y",UPPER(E140)="Y"),4,IF(C140&gt;=Model!$B$10,4,IF(C140&gt;=Model!$B$11,3,IF(C140&gt;=Model!$B$12,2,1)))))</f>
        <v/>
      </c>
      <c r="M140" s="14" t="str">
        <f>IF($A140="","",IFERROR(VLOOKUP(F140,Model!$A$19:$B$22,2,FALSE()),""))</f>
        <v/>
      </c>
      <c r="N140" s="14" t="str">
        <f>IF($A140="","",IFERROR(VLOOKUP(G140,Model!$A$25:$B$28,2,FALSE()),""))</f>
        <v/>
      </c>
      <c r="O140" s="14" t="str">
        <f t="shared" si="12"/>
        <v/>
      </c>
      <c r="P140" s="14" t="str">
        <f>IF($A140="","",IF(AND(G140="Internet-facing",OR(UPPER(D140)="Y",UPPER(E140)="Y",C140&gt;=Model!$B$16)),"P1",""))</f>
        <v/>
      </c>
      <c r="Q140" s="14" t="str">
        <f>IF($A140="","",IF(P140="P1","P1","P"&amp;MIN(4,IF(O140&gt;=Model!$B$31,1,IF(O140&gt;=Model!$B$32,2,IF(O140&gt;=Model!$B$33,3,4)))+IF(UPPER(H140)="Y",1,0))))</f>
        <v/>
      </c>
      <c r="R140" s="14" t="str">
        <f>IF($A140="","",IFERROR(VLOOKUP(VALUE(MID(Q140,2,1)),Model!$B$38:$C$41,2,FALSE()),""))</f>
        <v/>
      </c>
      <c r="S140" s="18" t="str">
        <f t="shared" si="13"/>
        <v/>
      </c>
      <c r="T140" s="14" t="str">
        <f t="shared" si="14"/>
        <v/>
      </c>
      <c r="U140" s="14" t="str">
        <f t="shared" si="15"/>
        <v/>
      </c>
      <c r="V140" s="14" t="str">
        <f t="shared" ca="1" si="16"/>
        <v/>
      </c>
      <c r="W140" s="14" t="str">
        <f t="shared" ca="1" si="17"/>
        <v/>
      </c>
    </row>
    <row r="141" spans="1:23" x14ac:dyDescent="0.3">
      <c r="A141" s="2"/>
      <c r="B141" s="2"/>
      <c r="C141" s="2"/>
      <c r="D141" s="2"/>
      <c r="E141" s="2"/>
      <c r="F141" s="2"/>
      <c r="G141" s="2"/>
      <c r="H141" s="2"/>
      <c r="I141" s="16"/>
      <c r="J141" s="16"/>
      <c r="K141" s="14" t="str">
        <f>IF($A141="","",IF(B141&gt;=Model!$B$4,4,IF(B141&gt;=Model!$B$5,3,IF(B141&gt;=Model!$B$6,2,1))))</f>
        <v/>
      </c>
      <c r="L141" s="14" t="str">
        <f>IF($A141="","",IF(OR(UPPER(D141)="Y",UPPER(E141)="Y"),4,IF(C141&gt;=Model!$B$10,4,IF(C141&gt;=Model!$B$11,3,IF(C141&gt;=Model!$B$12,2,1)))))</f>
        <v/>
      </c>
      <c r="M141" s="14" t="str">
        <f>IF($A141="","",IFERROR(VLOOKUP(F141,Model!$A$19:$B$22,2,FALSE()),""))</f>
        <v/>
      </c>
      <c r="N141" s="14" t="str">
        <f>IF($A141="","",IFERROR(VLOOKUP(G141,Model!$A$25:$B$28,2,FALSE()),""))</f>
        <v/>
      </c>
      <c r="O141" s="14" t="str">
        <f t="shared" si="12"/>
        <v/>
      </c>
      <c r="P141" s="14" t="str">
        <f>IF($A141="","",IF(AND(G141="Internet-facing",OR(UPPER(D141)="Y",UPPER(E141)="Y",C141&gt;=Model!$B$16)),"P1",""))</f>
        <v/>
      </c>
      <c r="Q141" s="14" t="str">
        <f>IF($A141="","",IF(P141="P1","P1","P"&amp;MIN(4,IF(O141&gt;=Model!$B$31,1,IF(O141&gt;=Model!$B$32,2,IF(O141&gt;=Model!$B$33,3,4)))+IF(UPPER(H141)="Y",1,0))))</f>
        <v/>
      </c>
      <c r="R141" s="14" t="str">
        <f>IF($A141="","",IFERROR(VLOOKUP(VALUE(MID(Q141,2,1)),Model!$B$38:$C$41,2,FALSE()),""))</f>
        <v/>
      </c>
      <c r="S141" s="18" t="str">
        <f t="shared" si="13"/>
        <v/>
      </c>
      <c r="T141" s="14" t="str">
        <f t="shared" si="14"/>
        <v/>
      </c>
      <c r="U141" s="14" t="str">
        <f t="shared" si="15"/>
        <v/>
      </c>
      <c r="V141" s="14" t="str">
        <f t="shared" ca="1" si="16"/>
        <v/>
      </c>
      <c r="W141" s="14" t="str">
        <f t="shared" ca="1" si="17"/>
        <v/>
      </c>
    </row>
    <row r="142" spans="1:23" x14ac:dyDescent="0.3">
      <c r="A142" s="2"/>
      <c r="B142" s="2"/>
      <c r="C142" s="2"/>
      <c r="D142" s="2"/>
      <c r="E142" s="2"/>
      <c r="F142" s="2"/>
      <c r="G142" s="2"/>
      <c r="H142" s="2"/>
      <c r="I142" s="16"/>
      <c r="J142" s="16"/>
      <c r="K142" s="14" t="str">
        <f>IF($A142="","",IF(B142&gt;=Model!$B$4,4,IF(B142&gt;=Model!$B$5,3,IF(B142&gt;=Model!$B$6,2,1))))</f>
        <v/>
      </c>
      <c r="L142" s="14" t="str">
        <f>IF($A142="","",IF(OR(UPPER(D142)="Y",UPPER(E142)="Y"),4,IF(C142&gt;=Model!$B$10,4,IF(C142&gt;=Model!$B$11,3,IF(C142&gt;=Model!$B$12,2,1)))))</f>
        <v/>
      </c>
      <c r="M142" s="14" t="str">
        <f>IF($A142="","",IFERROR(VLOOKUP(F142,Model!$A$19:$B$22,2,FALSE()),""))</f>
        <v/>
      </c>
      <c r="N142" s="14" t="str">
        <f>IF($A142="","",IFERROR(VLOOKUP(G142,Model!$A$25:$B$28,2,FALSE()),""))</f>
        <v/>
      </c>
      <c r="O142" s="14" t="str">
        <f t="shared" si="12"/>
        <v/>
      </c>
      <c r="P142" s="14" t="str">
        <f>IF($A142="","",IF(AND(G142="Internet-facing",OR(UPPER(D142)="Y",UPPER(E142)="Y",C142&gt;=Model!$B$16)),"P1",""))</f>
        <v/>
      </c>
      <c r="Q142" s="14" t="str">
        <f>IF($A142="","",IF(P142="P1","P1","P"&amp;MIN(4,IF(O142&gt;=Model!$B$31,1,IF(O142&gt;=Model!$B$32,2,IF(O142&gt;=Model!$B$33,3,4)))+IF(UPPER(H142)="Y",1,0))))</f>
        <v/>
      </c>
      <c r="R142" s="14" t="str">
        <f>IF($A142="","",IFERROR(VLOOKUP(VALUE(MID(Q142,2,1)),Model!$B$38:$C$41,2,FALSE()),""))</f>
        <v/>
      </c>
      <c r="S142" s="18" t="str">
        <f t="shared" si="13"/>
        <v/>
      </c>
      <c r="T142" s="14" t="str">
        <f t="shared" si="14"/>
        <v/>
      </c>
      <c r="U142" s="14" t="str">
        <f t="shared" si="15"/>
        <v/>
      </c>
      <c r="V142" s="14" t="str">
        <f t="shared" ca="1" si="16"/>
        <v/>
      </c>
      <c r="W142" s="14" t="str">
        <f t="shared" ca="1" si="17"/>
        <v/>
      </c>
    </row>
    <row r="143" spans="1:23" x14ac:dyDescent="0.3">
      <c r="A143" s="2"/>
      <c r="B143" s="2"/>
      <c r="C143" s="2"/>
      <c r="D143" s="2"/>
      <c r="E143" s="2"/>
      <c r="F143" s="2"/>
      <c r="G143" s="2"/>
      <c r="H143" s="2"/>
      <c r="I143" s="16"/>
      <c r="J143" s="16"/>
      <c r="K143" s="14" t="str">
        <f>IF($A143="","",IF(B143&gt;=Model!$B$4,4,IF(B143&gt;=Model!$B$5,3,IF(B143&gt;=Model!$B$6,2,1))))</f>
        <v/>
      </c>
      <c r="L143" s="14" t="str">
        <f>IF($A143="","",IF(OR(UPPER(D143)="Y",UPPER(E143)="Y"),4,IF(C143&gt;=Model!$B$10,4,IF(C143&gt;=Model!$B$11,3,IF(C143&gt;=Model!$B$12,2,1)))))</f>
        <v/>
      </c>
      <c r="M143" s="14" t="str">
        <f>IF($A143="","",IFERROR(VLOOKUP(F143,Model!$A$19:$B$22,2,FALSE()),""))</f>
        <v/>
      </c>
      <c r="N143" s="14" t="str">
        <f>IF($A143="","",IFERROR(VLOOKUP(G143,Model!$A$25:$B$28,2,FALSE()),""))</f>
        <v/>
      </c>
      <c r="O143" s="14" t="str">
        <f t="shared" si="12"/>
        <v/>
      </c>
      <c r="P143" s="14" t="str">
        <f>IF($A143="","",IF(AND(G143="Internet-facing",OR(UPPER(D143)="Y",UPPER(E143)="Y",C143&gt;=Model!$B$16)),"P1",""))</f>
        <v/>
      </c>
      <c r="Q143" s="14" t="str">
        <f>IF($A143="","",IF(P143="P1","P1","P"&amp;MIN(4,IF(O143&gt;=Model!$B$31,1,IF(O143&gt;=Model!$B$32,2,IF(O143&gt;=Model!$B$33,3,4)))+IF(UPPER(H143)="Y",1,0))))</f>
        <v/>
      </c>
      <c r="R143" s="14" t="str">
        <f>IF($A143="","",IFERROR(VLOOKUP(VALUE(MID(Q143,2,1)),Model!$B$38:$C$41,2,FALSE()),""))</f>
        <v/>
      </c>
      <c r="S143" s="18" t="str">
        <f t="shared" si="13"/>
        <v/>
      </c>
      <c r="T143" s="14" t="str">
        <f t="shared" si="14"/>
        <v/>
      </c>
      <c r="U143" s="14" t="str">
        <f t="shared" si="15"/>
        <v/>
      </c>
      <c r="V143" s="14" t="str">
        <f t="shared" ca="1" si="16"/>
        <v/>
      </c>
      <c r="W143" s="14" t="str">
        <f t="shared" ca="1" si="17"/>
        <v/>
      </c>
    </row>
    <row r="144" spans="1:23" x14ac:dyDescent="0.3">
      <c r="A144" s="2"/>
      <c r="B144" s="2"/>
      <c r="C144" s="2"/>
      <c r="D144" s="2"/>
      <c r="E144" s="2"/>
      <c r="F144" s="2"/>
      <c r="G144" s="2"/>
      <c r="H144" s="2"/>
      <c r="I144" s="16"/>
      <c r="J144" s="16"/>
      <c r="K144" s="14" t="str">
        <f>IF($A144="","",IF(B144&gt;=Model!$B$4,4,IF(B144&gt;=Model!$B$5,3,IF(B144&gt;=Model!$B$6,2,1))))</f>
        <v/>
      </c>
      <c r="L144" s="14" t="str">
        <f>IF($A144="","",IF(OR(UPPER(D144)="Y",UPPER(E144)="Y"),4,IF(C144&gt;=Model!$B$10,4,IF(C144&gt;=Model!$B$11,3,IF(C144&gt;=Model!$B$12,2,1)))))</f>
        <v/>
      </c>
      <c r="M144" s="14" t="str">
        <f>IF($A144="","",IFERROR(VLOOKUP(F144,Model!$A$19:$B$22,2,FALSE()),""))</f>
        <v/>
      </c>
      <c r="N144" s="14" t="str">
        <f>IF($A144="","",IFERROR(VLOOKUP(G144,Model!$A$25:$B$28,2,FALSE()),""))</f>
        <v/>
      </c>
      <c r="O144" s="14" t="str">
        <f t="shared" si="12"/>
        <v/>
      </c>
      <c r="P144" s="14" t="str">
        <f>IF($A144="","",IF(AND(G144="Internet-facing",OR(UPPER(D144)="Y",UPPER(E144)="Y",C144&gt;=Model!$B$16)),"P1",""))</f>
        <v/>
      </c>
      <c r="Q144" s="14" t="str">
        <f>IF($A144="","",IF(P144="P1","P1","P"&amp;MIN(4,IF(O144&gt;=Model!$B$31,1,IF(O144&gt;=Model!$B$32,2,IF(O144&gt;=Model!$B$33,3,4)))+IF(UPPER(H144)="Y",1,0))))</f>
        <v/>
      </c>
      <c r="R144" s="14" t="str">
        <f>IF($A144="","",IFERROR(VLOOKUP(VALUE(MID(Q144,2,1)),Model!$B$38:$C$41,2,FALSE()),""))</f>
        <v/>
      </c>
      <c r="S144" s="18" t="str">
        <f t="shared" si="13"/>
        <v/>
      </c>
      <c r="T144" s="14" t="str">
        <f t="shared" si="14"/>
        <v/>
      </c>
      <c r="U144" s="14" t="str">
        <f t="shared" si="15"/>
        <v/>
      </c>
      <c r="V144" s="14" t="str">
        <f t="shared" ca="1" si="16"/>
        <v/>
      </c>
      <c r="W144" s="14" t="str">
        <f t="shared" ca="1" si="17"/>
        <v/>
      </c>
    </row>
    <row r="145" spans="1:23" x14ac:dyDescent="0.3">
      <c r="A145" s="2"/>
      <c r="B145" s="2"/>
      <c r="C145" s="2"/>
      <c r="D145" s="2"/>
      <c r="E145" s="2"/>
      <c r="F145" s="2"/>
      <c r="G145" s="2"/>
      <c r="H145" s="2"/>
      <c r="I145" s="16"/>
      <c r="J145" s="16"/>
      <c r="K145" s="14" t="str">
        <f>IF($A145="","",IF(B145&gt;=Model!$B$4,4,IF(B145&gt;=Model!$B$5,3,IF(B145&gt;=Model!$B$6,2,1))))</f>
        <v/>
      </c>
      <c r="L145" s="14" t="str">
        <f>IF($A145="","",IF(OR(UPPER(D145)="Y",UPPER(E145)="Y"),4,IF(C145&gt;=Model!$B$10,4,IF(C145&gt;=Model!$B$11,3,IF(C145&gt;=Model!$B$12,2,1)))))</f>
        <v/>
      </c>
      <c r="M145" s="14" t="str">
        <f>IF($A145="","",IFERROR(VLOOKUP(F145,Model!$A$19:$B$22,2,FALSE()),""))</f>
        <v/>
      </c>
      <c r="N145" s="14" t="str">
        <f>IF($A145="","",IFERROR(VLOOKUP(G145,Model!$A$25:$B$28,2,FALSE()),""))</f>
        <v/>
      </c>
      <c r="O145" s="14" t="str">
        <f t="shared" si="12"/>
        <v/>
      </c>
      <c r="P145" s="14" t="str">
        <f>IF($A145="","",IF(AND(G145="Internet-facing",OR(UPPER(D145)="Y",UPPER(E145)="Y",C145&gt;=Model!$B$16)),"P1",""))</f>
        <v/>
      </c>
      <c r="Q145" s="14" t="str">
        <f>IF($A145="","",IF(P145="P1","P1","P"&amp;MIN(4,IF(O145&gt;=Model!$B$31,1,IF(O145&gt;=Model!$B$32,2,IF(O145&gt;=Model!$B$33,3,4)))+IF(UPPER(H145)="Y",1,0))))</f>
        <v/>
      </c>
      <c r="R145" s="14" t="str">
        <f>IF($A145="","",IFERROR(VLOOKUP(VALUE(MID(Q145,2,1)),Model!$B$38:$C$41,2,FALSE()),""))</f>
        <v/>
      </c>
      <c r="S145" s="18" t="str">
        <f t="shared" si="13"/>
        <v/>
      </c>
      <c r="T145" s="14" t="str">
        <f t="shared" si="14"/>
        <v/>
      </c>
      <c r="U145" s="14" t="str">
        <f t="shared" si="15"/>
        <v/>
      </c>
      <c r="V145" s="14" t="str">
        <f t="shared" ca="1" si="16"/>
        <v/>
      </c>
      <c r="W145" s="14" t="str">
        <f t="shared" ca="1" si="17"/>
        <v/>
      </c>
    </row>
    <row r="146" spans="1:23" x14ac:dyDescent="0.3">
      <c r="A146" s="2"/>
      <c r="B146" s="2"/>
      <c r="C146" s="2"/>
      <c r="D146" s="2"/>
      <c r="E146" s="2"/>
      <c r="F146" s="2"/>
      <c r="G146" s="2"/>
      <c r="H146" s="2"/>
      <c r="I146" s="16"/>
      <c r="J146" s="16"/>
      <c r="K146" s="14" t="str">
        <f>IF($A146="","",IF(B146&gt;=Model!$B$4,4,IF(B146&gt;=Model!$B$5,3,IF(B146&gt;=Model!$B$6,2,1))))</f>
        <v/>
      </c>
      <c r="L146" s="14" t="str">
        <f>IF($A146="","",IF(OR(UPPER(D146)="Y",UPPER(E146)="Y"),4,IF(C146&gt;=Model!$B$10,4,IF(C146&gt;=Model!$B$11,3,IF(C146&gt;=Model!$B$12,2,1)))))</f>
        <v/>
      </c>
      <c r="M146" s="14" t="str">
        <f>IF($A146="","",IFERROR(VLOOKUP(F146,Model!$A$19:$B$22,2,FALSE()),""))</f>
        <v/>
      </c>
      <c r="N146" s="14" t="str">
        <f>IF($A146="","",IFERROR(VLOOKUP(G146,Model!$A$25:$B$28,2,FALSE()),""))</f>
        <v/>
      </c>
      <c r="O146" s="14" t="str">
        <f t="shared" si="12"/>
        <v/>
      </c>
      <c r="P146" s="14" t="str">
        <f>IF($A146="","",IF(AND(G146="Internet-facing",OR(UPPER(D146)="Y",UPPER(E146)="Y",C146&gt;=Model!$B$16)),"P1",""))</f>
        <v/>
      </c>
      <c r="Q146" s="14" t="str">
        <f>IF($A146="","",IF(P146="P1","P1","P"&amp;MIN(4,IF(O146&gt;=Model!$B$31,1,IF(O146&gt;=Model!$B$32,2,IF(O146&gt;=Model!$B$33,3,4)))+IF(UPPER(H146)="Y",1,0))))</f>
        <v/>
      </c>
      <c r="R146" s="14" t="str">
        <f>IF($A146="","",IFERROR(VLOOKUP(VALUE(MID(Q146,2,1)),Model!$B$38:$C$41,2,FALSE()),""))</f>
        <v/>
      </c>
      <c r="S146" s="18" t="str">
        <f t="shared" si="13"/>
        <v/>
      </c>
      <c r="T146" s="14" t="str">
        <f t="shared" si="14"/>
        <v/>
      </c>
      <c r="U146" s="14" t="str">
        <f t="shared" si="15"/>
        <v/>
      </c>
      <c r="V146" s="14" t="str">
        <f t="shared" ca="1" si="16"/>
        <v/>
      </c>
      <c r="W146" s="14" t="str">
        <f t="shared" ca="1" si="17"/>
        <v/>
      </c>
    </row>
    <row r="147" spans="1:23" x14ac:dyDescent="0.3">
      <c r="A147" s="2"/>
      <c r="B147" s="2"/>
      <c r="C147" s="2"/>
      <c r="D147" s="2"/>
      <c r="E147" s="2"/>
      <c r="F147" s="2"/>
      <c r="G147" s="2"/>
      <c r="H147" s="2"/>
      <c r="I147" s="16"/>
      <c r="J147" s="16"/>
      <c r="K147" s="14" t="str">
        <f>IF($A147="","",IF(B147&gt;=Model!$B$4,4,IF(B147&gt;=Model!$B$5,3,IF(B147&gt;=Model!$B$6,2,1))))</f>
        <v/>
      </c>
      <c r="L147" s="14" t="str">
        <f>IF($A147="","",IF(OR(UPPER(D147)="Y",UPPER(E147)="Y"),4,IF(C147&gt;=Model!$B$10,4,IF(C147&gt;=Model!$B$11,3,IF(C147&gt;=Model!$B$12,2,1)))))</f>
        <v/>
      </c>
      <c r="M147" s="14" t="str">
        <f>IF($A147="","",IFERROR(VLOOKUP(F147,Model!$A$19:$B$22,2,FALSE()),""))</f>
        <v/>
      </c>
      <c r="N147" s="14" t="str">
        <f>IF($A147="","",IFERROR(VLOOKUP(G147,Model!$A$25:$B$28,2,FALSE()),""))</f>
        <v/>
      </c>
      <c r="O147" s="14" t="str">
        <f t="shared" si="12"/>
        <v/>
      </c>
      <c r="P147" s="14" t="str">
        <f>IF($A147="","",IF(AND(G147="Internet-facing",OR(UPPER(D147)="Y",UPPER(E147)="Y",C147&gt;=Model!$B$16)),"P1",""))</f>
        <v/>
      </c>
      <c r="Q147" s="14" t="str">
        <f>IF($A147="","",IF(P147="P1","P1","P"&amp;MIN(4,IF(O147&gt;=Model!$B$31,1,IF(O147&gt;=Model!$B$32,2,IF(O147&gt;=Model!$B$33,3,4)))+IF(UPPER(H147)="Y",1,0))))</f>
        <v/>
      </c>
      <c r="R147" s="14" t="str">
        <f>IF($A147="","",IFERROR(VLOOKUP(VALUE(MID(Q147,2,1)),Model!$B$38:$C$41,2,FALSE()),""))</f>
        <v/>
      </c>
      <c r="S147" s="18" t="str">
        <f t="shared" si="13"/>
        <v/>
      </c>
      <c r="T147" s="14" t="str">
        <f t="shared" si="14"/>
        <v/>
      </c>
      <c r="U147" s="14" t="str">
        <f t="shared" si="15"/>
        <v/>
      </c>
      <c r="V147" s="14" t="str">
        <f t="shared" ca="1" si="16"/>
        <v/>
      </c>
      <c r="W147" s="14" t="str">
        <f t="shared" ca="1" si="17"/>
        <v/>
      </c>
    </row>
    <row r="148" spans="1:23" x14ac:dyDescent="0.3">
      <c r="A148" s="2"/>
      <c r="B148" s="2"/>
      <c r="C148" s="2"/>
      <c r="D148" s="2"/>
      <c r="E148" s="2"/>
      <c r="F148" s="2"/>
      <c r="G148" s="2"/>
      <c r="H148" s="2"/>
      <c r="I148" s="16"/>
      <c r="J148" s="16"/>
      <c r="K148" s="14" t="str">
        <f>IF($A148="","",IF(B148&gt;=Model!$B$4,4,IF(B148&gt;=Model!$B$5,3,IF(B148&gt;=Model!$B$6,2,1))))</f>
        <v/>
      </c>
      <c r="L148" s="14" t="str">
        <f>IF($A148="","",IF(OR(UPPER(D148)="Y",UPPER(E148)="Y"),4,IF(C148&gt;=Model!$B$10,4,IF(C148&gt;=Model!$B$11,3,IF(C148&gt;=Model!$B$12,2,1)))))</f>
        <v/>
      </c>
      <c r="M148" s="14" t="str">
        <f>IF($A148="","",IFERROR(VLOOKUP(F148,Model!$A$19:$B$22,2,FALSE()),""))</f>
        <v/>
      </c>
      <c r="N148" s="14" t="str">
        <f>IF($A148="","",IFERROR(VLOOKUP(G148,Model!$A$25:$B$28,2,FALSE()),""))</f>
        <v/>
      </c>
      <c r="O148" s="14" t="str">
        <f t="shared" si="12"/>
        <v/>
      </c>
      <c r="P148" s="14" t="str">
        <f>IF($A148="","",IF(AND(G148="Internet-facing",OR(UPPER(D148)="Y",UPPER(E148)="Y",C148&gt;=Model!$B$16)),"P1",""))</f>
        <v/>
      </c>
      <c r="Q148" s="14" t="str">
        <f>IF($A148="","",IF(P148="P1","P1","P"&amp;MIN(4,IF(O148&gt;=Model!$B$31,1,IF(O148&gt;=Model!$B$32,2,IF(O148&gt;=Model!$B$33,3,4)))+IF(UPPER(H148)="Y",1,0))))</f>
        <v/>
      </c>
      <c r="R148" s="14" t="str">
        <f>IF($A148="","",IFERROR(VLOOKUP(VALUE(MID(Q148,2,1)),Model!$B$38:$C$41,2,FALSE()),""))</f>
        <v/>
      </c>
      <c r="S148" s="18" t="str">
        <f t="shared" si="13"/>
        <v/>
      </c>
      <c r="T148" s="14" t="str">
        <f t="shared" si="14"/>
        <v/>
      </c>
      <c r="U148" s="14" t="str">
        <f t="shared" si="15"/>
        <v/>
      </c>
      <c r="V148" s="14" t="str">
        <f t="shared" ca="1" si="16"/>
        <v/>
      </c>
      <c r="W148" s="14" t="str">
        <f t="shared" ca="1" si="17"/>
        <v/>
      </c>
    </row>
    <row r="149" spans="1:23" x14ac:dyDescent="0.3">
      <c r="A149" s="2"/>
      <c r="B149" s="2"/>
      <c r="C149" s="2"/>
      <c r="D149" s="2"/>
      <c r="E149" s="2"/>
      <c r="F149" s="2"/>
      <c r="G149" s="2"/>
      <c r="H149" s="2"/>
      <c r="I149" s="16"/>
      <c r="J149" s="16"/>
      <c r="K149" s="14" t="str">
        <f>IF($A149="","",IF(B149&gt;=Model!$B$4,4,IF(B149&gt;=Model!$B$5,3,IF(B149&gt;=Model!$B$6,2,1))))</f>
        <v/>
      </c>
      <c r="L149" s="14" t="str">
        <f>IF($A149="","",IF(OR(UPPER(D149)="Y",UPPER(E149)="Y"),4,IF(C149&gt;=Model!$B$10,4,IF(C149&gt;=Model!$B$11,3,IF(C149&gt;=Model!$B$12,2,1)))))</f>
        <v/>
      </c>
      <c r="M149" s="14" t="str">
        <f>IF($A149="","",IFERROR(VLOOKUP(F149,Model!$A$19:$B$22,2,FALSE()),""))</f>
        <v/>
      </c>
      <c r="N149" s="14" t="str">
        <f>IF($A149="","",IFERROR(VLOOKUP(G149,Model!$A$25:$B$28,2,FALSE()),""))</f>
        <v/>
      </c>
      <c r="O149" s="14" t="str">
        <f t="shared" si="12"/>
        <v/>
      </c>
      <c r="P149" s="14" t="str">
        <f>IF($A149="","",IF(AND(G149="Internet-facing",OR(UPPER(D149)="Y",UPPER(E149)="Y",C149&gt;=Model!$B$16)),"P1",""))</f>
        <v/>
      </c>
      <c r="Q149" s="14" t="str">
        <f>IF($A149="","",IF(P149="P1","P1","P"&amp;MIN(4,IF(O149&gt;=Model!$B$31,1,IF(O149&gt;=Model!$B$32,2,IF(O149&gt;=Model!$B$33,3,4)))+IF(UPPER(H149)="Y",1,0))))</f>
        <v/>
      </c>
      <c r="R149" s="14" t="str">
        <f>IF($A149="","",IFERROR(VLOOKUP(VALUE(MID(Q149,2,1)),Model!$B$38:$C$41,2,FALSE()),""))</f>
        <v/>
      </c>
      <c r="S149" s="18" t="str">
        <f t="shared" si="13"/>
        <v/>
      </c>
      <c r="T149" s="14" t="str">
        <f t="shared" si="14"/>
        <v/>
      </c>
      <c r="U149" s="14" t="str">
        <f t="shared" si="15"/>
        <v/>
      </c>
      <c r="V149" s="14" t="str">
        <f t="shared" ca="1" si="16"/>
        <v/>
      </c>
      <c r="W149" s="14" t="str">
        <f t="shared" ca="1" si="17"/>
        <v/>
      </c>
    </row>
    <row r="150" spans="1:23" x14ac:dyDescent="0.3">
      <c r="A150" s="2"/>
      <c r="B150" s="2"/>
      <c r="C150" s="2"/>
      <c r="D150" s="2"/>
      <c r="E150" s="2"/>
      <c r="F150" s="2"/>
      <c r="G150" s="2"/>
      <c r="H150" s="2"/>
      <c r="I150" s="16"/>
      <c r="J150" s="16"/>
      <c r="K150" s="14" t="str">
        <f>IF($A150="","",IF(B150&gt;=Model!$B$4,4,IF(B150&gt;=Model!$B$5,3,IF(B150&gt;=Model!$B$6,2,1))))</f>
        <v/>
      </c>
      <c r="L150" s="14" t="str">
        <f>IF($A150="","",IF(OR(UPPER(D150)="Y",UPPER(E150)="Y"),4,IF(C150&gt;=Model!$B$10,4,IF(C150&gt;=Model!$B$11,3,IF(C150&gt;=Model!$B$12,2,1)))))</f>
        <v/>
      </c>
      <c r="M150" s="14" t="str">
        <f>IF($A150="","",IFERROR(VLOOKUP(F150,Model!$A$19:$B$22,2,FALSE()),""))</f>
        <v/>
      </c>
      <c r="N150" s="14" t="str">
        <f>IF($A150="","",IFERROR(VLOOKUP(G150,Model!$A$25:$B$28,2,FALSE()),""))</f>
        <v/>
      </c>
      <c r="O150" s="14" t="str">
        <f t="shared" si="12"/>
        <v/>
      </c>
      <c r="P150" s="14" t="str">
        <f>IF($A150="","",IF(AND(G150="Internet-facing",OR(UPPER(D150)="Y",UPPER(E150)="Y",C150&gt;=Model!$B$16)),"P1",""))</f>
        <v/>
      </c>
      <c r="Q150" s="14" t="str">
        <f>IF($A150="","",IF(P150="P1","P1","P"&amp;MIN(4,IF(O150&gt;=Model!$B$31,1,IF(O150&gt;=Model!$B$32,2,IF(O150&gt;=Model!$B$33,3,4)))+IF(UPPER(H150)="Y",1,0))))</f>
        <v/>
      </c>
      <c r="R150" s="14" t="str">
        <f>IF($A150="","",IFERROR(VLOOKUP(VALUE(MID(Q150,2,1)),Model!$B$38:$C$41,2,FALSE()),""))</f>
        <v/>
      </c>
      <c r="S150" s="18" t="str">
        <f t="shared" si="13"/>
        <v/>
      </c>
      <c r="T150" s="14" t="str">
        <f t="shared" si="14"/>
        <v/>
      </c>
      <c r="U150" s="14" t="str">
        <f t="shared" si="15"/>
        <v/>
      </c>
      <c r="V150" s="14" t="str">
        <f t="shared" ca="1" si="16"/>
        <v/>
      </c>
      <c r="W150" s="14" t="str">
        <f t="shared" ca="1" si="17"/>
        <v/>
      </c>
    </row>
    <row r="151" spans="1:23" x14ac:dyDescent="0.3">
      <c r="A151" s="2"/>
      <c r="B151" s="2"/>
      <c r="C151" s="2"/>
      <c r="D151" s="2"/>
      <c r="E151" s="2"/>
      <c r="F151" s="2"/>
      <c r="G151" s="2"/>
      <c r="H151" s="2"/>
      <c r="I151" s="16"/>
      <c r="J151" s="16"/>
      <c r="K151" s="14" t="str">
        <f>IF($A151="","",IF(B151&gt;=Model!$B$4,4,IF(B151&gt;=Model!$B$5,3,IF(B151&gt;=Model!$B$6,2,1))))</f>
        <v/>
      </c>
      <c r="L151" s="14" t="str">
        <f>IF($A151="","",IF(OR(UPPER(D151)="Y",UPPER(E151)="Y"),4,IF(C151&gt;=Model!$B$10,4,IF(C151&gt;=Model!$B$11,3,IF(C151&gt;=Model!$B$12,2,1)))))</f>
        <v/>
      </c>
      <c r="M151" s="14" t="str">
        <f>IF($A151="","",IFERROR(VLOOKUP(F151,Model!$A$19:$B$22,2,FALSE()),""))</f>
        <v/>
      </c>
      <c r="N151" s="14" t="str">
        <f>IF($A151="","",IFERROR(VLOOKUP(G151,Model!$A$25:$B$28,2,FALSE()),""))</f>
        <v/>
      </c>
      <c r="O151" s="14" t="str">
        <f t="shared" si="12"/>
        <v/>
      </c>
      <c r="P151" s="14" t="str">
        <f>IF($A151="","",IF(AND(G151="Internet-facing",OR(UPPER(D151)="Y",UPPER(E151)="Y",C151&gt;=Model!$B$16)),"P1",""))</f>
        <v/>
      </c>
      <c r="Q151" s="14" t="str">
        <f>IF($A151="","",IF(P151="P1","P1","P"&amp;MIN(4,IF(O151&gt;=Model!$B$31,1,IF(O151&gt;=Model!$B$32,2,IF(O151&gt;=Model!$B$33,3,4)))+IF(UPPER(H151)="Y",1,0))))</f>
        <v/>
      </c>
      <c r="R151" s="14" t="str">
        <f>IF($A151="","",IFERROR(VLOOKUP(VALUE(MID(Q151,2,1)),Model!$B$38:$C$41,2,FALSE()),""))</f>
        <v/>
      </c>
      <c r="S151" s="18" t="str">
        <f t="shared" si="13"/>
        <v/>
      </c>
      <c r="T151" s="14" t="str">
        <f t="shared" si="14"/>
        <v/>
      </c>
      <c r="U151" s="14" t="str">
        <f t="shared" si="15"/>
        <v/>
      </c>
      <c r="V151" s="14" t="str">
        <f t="shared" ca="1" si="16"/>
        <v/>
      </c>
      <c r="W151" s="14" t="str">
        <f t="shared" ca="1" si="17"/>
        <v/>
      </c>
    </row>
    <row r="152" spans="1:23" x14ac:dyDescent="0.3">
      <c r="A152" s="2"/>
      <c r="B152" s="2"/>
      <c r="C152" s="2"/>
      <c r="D152" s="2"/>
      <c r="E152" s="2"/>
      <c r="F152" s="2"/>
      <c r="G152" s="2"/>
      <c r="H152" s="2"/>
      <c r="I152" s="16"/>
      <c r="J152" s="16"/>
      <c r="K152" s="14" t="str">
        <f>IF($A152="","",IF(B152&gt;=Model!$B$4,4,IF(B152&gt;=Model!$B$5,3,IF(B152&gt;=Model!$B$6,2,1))))</f>
        <v/>
      </c>
      <c r="L152" s="14" t="str">
        <f>IF($A152="","",IF(OR(UPPER(D152)="Y",UPPER(E152)="Y"),4,IF(C152&gt;=Model!$B$10,4,IF(C152&gt;=Model!$B$11,3,IF(C152&gt;=Model!$B$12,2,1)))))</f>
        <v/>
      </c>
      <c r="M152" s="14" t="str">
        <f>IF($A152="","",IFERROR(VLOOKUP(F152,Model!$A$19:$B$22,2,FALSE()),""))</f>
        <v/>
      </c>
      <c r="N152" s="14" t="str">
        <f>IF($A152="","",IFERROR(VLOOKUP(G152,Model!$A$25:$B$28,2,FALSE()),""))</f>
        <v/>
      </c>
      <c r="O152" s="14" t="str">
        <f t="shared" si="12"/>
        <v/>
      </c>
      <c r="P152" s="14" t="str">
        <f>IF($A152="","",IF(AND(G152="Internet-facing",OR(UPPER(D152)="Y",UPPER(E152)="Y",C152&gt;=Model!$B$16)),"P1",""))</f>
        <v/>
      </c>
      <c r="Q152" s="14" t="str">
        <f>IF($A152="","",IF(P152="P1","P1","P"&amp;MIN(4,IF(O152&gt;=Model!$B$31,1,IF(O152&gt;=Model!$B$32,2,IF(O152&gt;=Model!$B$33,3,4)))+IF(UPPER(H152)="Y",1,0))))</f>
        <v/>
      </c>
      <c r="R152" s="14" t="str">
        <f>IF($A152="","",IFERROR(VLOOKUP(VALUE(MID(Q152,2,1)),Model!$B$38:$C$41,2,FALSE()),""))</f>
        <v/>
      </c>
      <c r="S152" s="18" t="str">
        <f t="shared" si="13"/>
        <v/>
      </c>
      <c r="T152" s="14" t="str">
        <f t="shared" si="14"/>
        <v/>
      </c>
      <c r="U152" s="14" t="str">
        <f t="shared" si="15"/>
        <v/>
      </c>
      <c r="V152" s="14" t="str">
        <f t="shared" ca="1" si="16"/>
        <v/>
      </c>
      <c r="W152" s="14" t="str">
        <f t="shared" ca="1" si="17"/>
        <v/>
      </c>
    </row>
    <row r="153" spans="1:23" x14ac:dyDescent="0.3">
      <c r="A153" s="2"/>
      <c r="B153" s="2"/>
      <c r="C153" s="2"/>
      <c r="D153" s="2"/>
      <c r="E153" s="2"/>
      <c r="F153" s="2"/>
      <c r="G153" s="2"/>
      <c r="H153" s="2"/>
      <c r="I153" s="16"/>
      <c r="J153" s="16"/>
      <c r="K153" s="14" t="str">
        <f>IF($A153="","",IF(B153&gt;=Model!$B$4,4,IF(B153&gt;=Model!$B$5,3,IF(B153&gt;=Model!$B$6,2,1))))</f>
        <v/>
      </c>
      <c r="L153" s="14" t="str">
        <f>IF($A153="","",IF(OR(UPPER(D153)="Y",UPPER(E153)="Y"),4,IF(C153&gt;=Model!$B$10,4,IF(C153&gt;=Model!$B$11,3,IF(C153&gt;=Model!$B$12,2,1)))))</f>
        <v/>
      </c>
      <c r="M153" s="14" t="str">
        <f>IF($A153="","",IFERROR(VLOOKUP(F153,Model!$A$19:$B$22,2,FALSE()),""))</f>
        <v/>
      </c>
      <c r="N153" s="14" t="str">
        <f>IF($A153="","",IFERROR(VLOOKUP(G153,Model!$A$25:$B$28,2,FALSE()),""))</f>
        <v/>
      </c>
      <c r="O153" s="14" t="str">
        <f t="shared" si="12"/>
        <v/>
      </c>
      <c r="P153" s="14" t="str">
        <f>IF($A153="","",IF(AND(G153="Internet-facing",OR(UPPER(D153)="Y",UPPER(E153)="Y",C153&gt;=Model!$B$16)),"P1",""))</f>
        <v/>
      </c>
      <c r="Q153" s="14" t="str">
        <f>IF($A153="","",IF(P153="P1","P1","P"&amp;MIN(4,IF(O153&gt;=Model!$B$31,1,IF(O153&gt;=Model!$B$32,2,IF(O153&gt;=Model!$B$33,3,4)))+IF(UPPER(H153)="Y",1,0))))</f>
        <v/>
      </c>
      <c r="R153" s="14" t="str">
        <f>IF($A153="","",IFERROR(VLOOKUP(VALUE(MID(Q153,2,1)),Model!$B$38:$C$41,2,FALSE()),""))</f>
        <v/>
      </c>
      <c r="S153" s="18" t="str">
        <f t="shared" si="13"/>
        <v/>
      </c>
      <c r="T153" s="14" t="str">
        <f t="shared" si="14"/>
        <v/>
      </c>
      <c r="U153" s="14" t="str">
        <f t="shared" si="15"/>
        <v/>
      </c>
      <c r="V153" s="14" t="str">
        <f t="shared" ca="1" si="16"/>
        <v/>
      </c>
      <c r="W153" s="14" t="str">
        <f t="shared" ca="1" si="17"/>
        <v/>
      </c>
    </row>
    <row r="154" spans="1:23" x14ac:dyDescent="0.3">
      <c r="A154" s="2"/>
      <c r="B154" s="2"/>
      <c r="C154" s="2"/>
      <c r="D154" s="2"/>
      <c r="E154" s="2"/>
      <c r="F154" s="2"/>
      <c r="G154" s="2"/>
      <c r="H154" s="2"/>
      <c r="I154" s="16"/>
      <c r="J154" s="16"/>
      <c r="K154" s="14" t="str">
        <f>IF($A154="","",IF(B154&gt;=Model!$B$4,4,IF(B154&gt;=Model!$B$5,3,IF(B154&gt;=Model!$B$6,2,1))))</f>
        <v/>
      </c>
      <c r="L154" s="14" t="str">
        <f>IF($A154="","",IF(OR(UPPER(D154)="Y",UPPER(E154)="Y"),4,IF(C154&gt;=Model!$B$10,4,IF(C154&gt;=Model!$B$11,3,IF(C154&gt;=Model!$B$12,2,1)))))</f>
        <v/>
      </c>
      <c r="M154" s="14" t="str">
        <f>IF($A154="","",IFERROR(VLOOKUP(F154,Model!$A$19:$B$22,2,FALSE()),""))</f>
        <v/>
      </c>
      <c r="N154" s="14" t="str">
        <f>IF($A154="","",IFERROR(VLOOKUP(G154,Model!$A$25:$B$28,2,FALSE()),""))</f>
        <v/>
      </c>
      <c r="O154" s="14" t="str">
        <f t="shared" si="12"/>
        <v/>
      </c>
      <c r="P154" s="14" t="str">
        <f>IF($A154="","",IF(AND(G154="Internet-facing",OR(UPPER(D154)="Y",UPPER(E154)="Y",C154&gt;=Model!$B$16)),"P1",""))</f>
        <v/>
      </c>
      <c r="Q154" s="14" t="str">
        <f>IF($A154="","",IF(P154="P1","P1","P"&amp;MIN(4,IF(O154&gt;=Model!$B$31,1,IF(O154&gt;=Model!$B$32,2,IF(O154&gt;=Model!$B$33,3,4)))+IF(UPPER(H154)="Y",1,0))))</f>
        <v/>
      </c>
      <c r="R154" s="14" t="str">
        <f>IF($A154="","",IFERROR(VLOOKUP(VALUE(MID(Q154,2,1)),Model!$B$38:$C$41,2,FALSE()),""))</f>
        <v/>
      </c>
      <c r="S154" s="18" t="str">
        <f t="shared" si="13"/>
        <v/>
      </c>
      <c r="T154" s="14" t="str">
        <f t="shared" si="14"/>
        <v/>
      </c>
      <c r="U154" s="14" t="str">
        <f t="shared" si="15"/>
        <v/>
      </c>
      <c r="V154" s="14" t="str">
        <f t="shared" ca="1" si="16"/>
        <v/>
      </c>
      <c r="W154" s="14" t="str">
        <f t="shared" ca="1" si="17"/>
        <v/>
      </c>
    </row>
    <row r="155" spans="1:23" x14ac:dyDescent="0.3">
      <c r="A155" s="2"/>
      <c r="B155" s="2"/>
      <c r="C155" s="2"/>
      <c r="D155" s="2"/>
      <c r="E155" s="2"/>
      <c r="F155" s="2"/>
      <c r="G155" s="2"/>
      <c r="H155" s="2"/>
      <c r="I155" s="16"/>
      <c r="J155" s="16"/>
      <c r="K155" s="14" t="str">
        <f>IF($A155="","",IF(B155&gt;=Model!$B$4,4,IF(B155&gt;=Model!$B$5,3,IF(B155&gt;=Model!$B$6,2,1))))</f>
        <v/>
      </c>
      <c r="L155" s="14" t="str">
        <f>IF($A155="","",IF(OR(UPPER(D155)="Y",UPPER(E155)="Y"),4,IF(C155&gt;=Model!$B$10,4,IF(C155&gt;=Model!$B$11,3,IF(C155&gt;=Model!$B$12,2,1)))))</f>
        <v/>
      </c>
      <c r="M155" s="14" t="str">
        <f>IF($A155="","",IFERROR(VLOOKUP(F155,Model!$A$19:$B$22,2,FALSE()),""))</f>
        <v/>
      </c>
      <c r="N155" s="14" t="str">
        <f>IF($A155="","",IFERROR(VLOOKUP(G155,Model!$A$25:$B$28,2,FALSE()),""))</f>
        <v/>
      </c>
      <c r="O155" s="14" t="str">
        <f t="shared" si="12"/>
        <v/>
      </c>
      <c r="P155" s="14" t="str">
        <f>IF($A155="","",IF(AND(G155="Internet-facing",OR(UPPER(D155)="Y",UPPER(E155)="Y",C155&gt;=Model!$B$16)),"P1",""))</f>
        <v/>
      </c>
      <c r="Q155" s="14" t="str">
        <f>IF($A155="","",IF(P155="P1","P1","P"&amp;MIN(4,IF(O155&gt;=Model!$B$31,1,IF(O155&gt;=Model!$B$32,2,IF(O155&gt;=Model!$B$33,3,4)))+IF(UPPER(H155)="Y",1,0))))</f>
        <v/>
      </c>
      <c r="R155" s="14" t="str">
        <f>IF($A155="","",IFERROR(VLOOKUP(VALUE(MID(Q155,2,1)),Model!$B$38:$C$41,2,FALSE()),""))</f>
        <v/>
      </c>
      <c r="S155" s="18" t="str">
        <f t="shared" si="13"/>
        <v/>
      </c>
      <c r="T155" s="14" t="str">
        <f t="shared" si="14"/>
        <v/>
      </c>
      <c r="U155" s="14" t="str">
        <f t="shared" si="15"/>
        <v/>
      </c>
      <c r="V155" s="14" t="str">
        <f t="shared" ca="1" si="16"/>
        <v/>
      </c>
      <c r="W155" s="14" t="str">
        <f t="shared" ca="1" si="17"/>
        <v/>
      </c>
    </row>
    <row r="156" spans="1:23" x14ac:dyDescent="0.3">
      <c r="A156" s="2"/>
      <c r="B156" s="2"/>
      <c r="C156" s="2"/>
      <c r="D156" s="2"/>
      <c r="E156" s="2"/>
      <c r="F156" s="2"/>
      <c r="G156" s="2"/>
      <c r="H156" s="2"/>
      <c r="I156" s="16"/>
      <c r="J156" s="16"/>
      <c r="K156" s="14" t="str">
        <f>IF($A156="","",IF(B156&gt;=Model!$B$4,4,IF(B156&gt;=Model!$B$5,3,IF(B156&gt;=Model!$B$6,2,1))))</f>
        <v/>
      </c>
      <c r="L156" s="14" t="str">
        <f>IF($A156="","",IF(OR(UPPER(D156)="Y",UPPER(E156)="Y"),4,IF(C156&gt;=Model!$B$10,4,IF(C156&gt;=Model!$B$11,3,IF(C156&gt;=Model!$B$12,2,1)))))</f>
        <v/>
      </c>
      <c r="M156" s="14" t="str">
        <f>IF($A156="","",IFERROR(VLOOKUP(F156,Model!$A$19:$B$22,2,FALSE()),""))</f>
        <v/>
      </c>
      <c r="N156" s="14" t="str">
        <f>IF($A156="","",IFERROR(VLOOKUP(G156,Model!$A$25:$B$28,2,FALSE()),""))</f>
        <v/>
      </c>
      <c r="O156" s="14" t="str">
        <f t="shared" si="12"/>
        <v/>
      </c>
      <c r="P156" s="14" t="str">
        <f>IF($A156="","",IF(AND(G156="Internet-facing",OR(UPPER(D156)="Y",UPPER(E156)="Y",C156&gt;=Model!$B$16)),"P1",""))</f>
        <v/>
      </c>
      <c r="Q156" s="14" t="str">
        <f>IF($A156="","",IF(P156="P1","P1","P"&amp;MIN(4,IF(O156&gt;=Model!$B$31,1,IF(O156&gt;=Model!$B$32,2,IF(O156&gt;=Model!$B$33,3,4)))+IF(UPPER(H156)="Y",1,0))))</f>
        <v/>
      </c>
      <c r="R156" s="14" t="str">
        <f>IF($A156="","",IFERROR(VLOOKUP(VALUE(MID(Q156,2,1)),Model!$B$38:$C$41,2,FALSE()),""))</f>
        <v/>
      </c>
      <c r="S156" s="18" t="str">
        <f t="shared" si="13"/>
        <v/>
      </c>
      <c r="T156" s="14" t="str">
        <f t="shared" si="14"/>
        <v/>
      </c>
      <c r="U156" s="14" t="str">
        <f t="shared" si="15"/>
        <v/>
      </c>
      <c r="V156" s="14" t="str">
        <f t="shared" ca="1" si="16"/>
        <v/>
      </c>
      <c r="W156" s="14" t="str">
        <f t="shared" ca="1" si="17"/>
        <v/>
      </c>
    </row>
    <row r="157" spans="1:23" x14ac:dyDescent="0.3">
      <c r="A157" s="2"/>
      <c r="B157" s="2"/>
      <c r="C157" s="2"/>
      <c r="D157" s="2"/>
      <c r="E157" s="2"/>
      <c r="F157" s="2"/>
      <c r="G157" s="2"/>
      <c r="H157" s="2"/>
      <c r="I157" s="16"/>
      <c r="J157" s="16"/>
      <c r="K157" s="14" t="str">
        <f>IF($A157="","",IF(B157&gt;=Model!$B$4,4,IF(B157&gt;=Model!$B$5,3,IF(B157&gt;=Model!$B$6,2,1))))</f>
        <v/>
      </c>
      <c r="L157" s="14" t="str">
        <f>IF($A157="","",IF(OR(UPPER(D157)="Y",UPPER(E157)="Y"),4,IF(C157&gt;=Model!$B$10,4,IF(C157&gt;=Model!$B$11,3,IF(C157&gt;=Model!$B$12,2,1)))))</f>
        <v/>
      </c>
      <c r="M157" s="14" t="str">
        <f>IF($A157="","",IFERROR(VLOOKUP(F157,Model!$A$19:$B$22,2,FALSE()),""))</f>
        <v/>
      </c>
      <c r="N157" s="14" t="str">
        <f>IF($A157="","",IFERROR(VLOOKUP(G157,Model!$A$25:$B$28,2,FALSE()),""))</f>
        <v/>
      </c>
      <c r="O157" s="14" t="str">
        <f t="shared" si="12"/>
        <v/>
      </c>
      <c r="P157" s="14" t="str">
        <f>IF($A157="","",IF(AND(G157="Internet-facing",OR(UPPER(D157)="Y",UPPER(E157)="Y",C157&gt;=Model!$B$16)),"P1",""))</f>
        <v/>
      </c>
      <c r="Q157" s="14" t="str">
        <f>IF($A157="","",IF(P157="P1","P1","P"&amp;MIN(4,IF(O157&gt;=Model!$B$31,1,IF(O157&gt;=Model!$B$32,2,IF(O157&gt;=Model!$B$33,3,4)))+IF(UPPER(H157)="Y",1,0))))</f>
        <v/>
      </c>
      <c r="R157" s="14" t="str">
        <f>IF($A157="","",IFERROR(VLOOKUP(VALUE(MID(Q157,2,1)),Model!$B$38:$C$41,2,FALSE()),""))</f>
        <v/>
      </c>
      <c r="S157" s="18" t="str">
        <f t="shared" si="13"/>
        <v/>
      </c>
      <c r="T157" s="14" t="str">
        <f t="shared" si="14"/>
        <v/>
      </c>
      <c r="U157" s="14" t="str">
        <f t="shared" si="15"/>
        <v/>
      </c>
      <c r="V157" s="14" t="str">
        <f t="shared" ca="1" si="16"/>
        <v/>
      </c>
      <c r="W157" s="14" t="str">
        <f t="shared" ca="1" si="17"/>
        <v/>
      </c>
    </row>
    <row r="158" spans="1:23" x14ac:dyDescent="0.3">
      <c r="A158" s="2"/>
      <c r="B158" s="2"/>
      <c r="C158" s="2"/>
      <c r="D158" s="2"/>
      <c r="E158" s="2"/>
      <c r="F158" s="2"/>
      <c r="G158" s="2"/>
      <c r="H158" s="2"/>
      <c r="I158" s="16"/>
      <c r="J158" s="16"/>
      <c r="K158" s="14" t="str">
        <f>IF($A158="","",IF(B158&gt;=Model!$B$4,4,IF(B158&gt;=Model!$B$5,3,IF(B158&gt;=Model!$B$6,2,1))))</f>
        <v/>
      </c>
      <c r="L158" s="14" t="str">
        <f>IF($A158="","",IF(OR(UPPER(D158)="Y",UPPER(E158)="Y"),4,IF(C158&gt;=Model!$B$10,4,IF(C158&gt;=Model!$B$11,3,IF(C158&gt;=Model!$B$12,2,1)))))</f>
        <v/>
      </c>
      <c r="M158" s="14" t="str">
        <f>IF($A158="","",IFERROR(VLOOKUP(F158,Model!$A$19:$B$22,2,FALSE()),""))</f>
        <v/>
      </c>
      <c r="N158" s="14" t="str">
        <f>IF($A158="","",IFERROR(VLOOKUP(G158,Model!$A$25:$B$28,2,FALSE()),""))</f>
        <v/>
      </c>
      <c r="O158" s="14" t="str">
        <f t="shared" si="12"/>
        <v/>
      </c>
      <c r="P158" s="14" t="str">
        <f>IF($A158="","",IF(AND(G158="Internet-facing",OR(UPPER(D158)="Y",UPPER(E158)="Y",C158&gt;=Model!$B$16)),"P1",""))</f>
        <v/>
      </c>
      <c r="Q158" s="14" t="str">
        <f>IF($A158="","",IF(P158="P1","P1","P"&amp;MIN(4,IF(O158&gt;=Model!$B$31,1,IF(O158&gt;=Model!$B$32,2,IF(O158&gt;=Model!$B$33,3,4)))+IF(UPPER(H158)="Y",1,0))))</f>
        <v/>
      </c>
      <c r="R158" s="14" t="str">
        <f>IF($A158="","",IFERROR(VLOOKUP(VALUE(MID(Q158,2,1)),Model!$B$38:$C$41,2,FALSE()),""))</f>
        <v/>
      </c>
      <c r="S158" s="18" t="str">
        <f t="shared" si="13"/>
        <v/>
      </c>
      <c r="T158" s="14" t="str">
        <f t="shared" si="14"/>
        <v/>
      </c>
      <c r="U158" s="14" t="str">
        <f t="shared" si="15"/>
        <v/>
      </c>
      <c r="V158" s="14" t="str">
        <f t="shared" ca="1" si="16"/>
        <v/>
      </c>
      <c r="W158" s="14" t="str">
        <f t="shared" ca="1" si="17"/>
        <v/>
      </c>
    </row>
    <row r="159" spans="1:23" x14ac:dyDescent="0.3">
      <c r="A159" s="2"/>
      <c r="B159" s="2"/>
      <c r="C159" s="2"/>
      <c r="D159" s="2"/>
      <c r="E159" s="2"/>
      <c r="F159" s="2"/>
      <c r="G159" s="2"/>
      <c r="H159" s="2"/>
      <c r="I159" s="16"/>
      <c r="J159" s="16"/>
      <c r="K159" s="14" t="str">
        <f>IF($A159="","",IF(B159&gt;=Model!$B$4,4,IF(B159&gt;=Model!$B$5,3,IF(B159&gt;=Model!$B$6,2,1))))</f>
        <v/>
      </c>
      <c r="L159" s="14" t="str">
        <f>IF($A159="","",IF(OR(UPPER(D159)="Y",UPPER(E159)="Y"),4,IF(C159&gt;=Model!$B$10,4,IF(C159&gt;=Model!$B$11,3,IF(C159&gt;=Model!$B$12,2,1)))))</f>
        <v/>
      </c>
      <c r="M159" s="14" t="str">
        <f>IF($A159="","",IFERROR(VLOOKUP(F159,Model!$A$19:$B$22,2,FALSE()),""))</f>
        <v/>
      </c>
      <c r="N159" s="14" t="str">
        <f>IF($A159="","",IFERROR(VLOOKUP(G159,Model!$A$25:$B$28,2,FALSE()),""))</f>
        <v/>
      </c>
      <c r="O159" s="14" t="str">
        <f t="shared" si="12"/>
        <v/>
      </c>
      <c r="P159" s="14" t="str">
        <f>IF($A159="","",IF(AND(G159="Internet-facing",OR(UPPER(D159)="Y",UPPER(E159)="Y",C159&gt;=Model!$B$16)),"P1",""))</f>
        <v/>
      </c>
      <c r="Q159" s="14" t="str">
        <f>IF($A159="","",IF(P159="P1","P1","P"&amp;MIN(4,IF(O159&gt;=Model!$B$31,1,IF(O159&gt;=Model!$B$32,2,IF(O159&gt;=Model!$B$33,3,4)))+IF(UPPER(H159)="Y",1,0))))</f>
        <v/>
      </c>
      <c r="R159" s="14" t="str">
        <f>IF($A159="","",IFERROR(VLOOKUP(VALUE(MID(Q159,2,1)),Model!$B$38:$C$41,2,FALSE()),""))</f>
        <v/>
      </c>
      <c r="S159" s="18" t="str">
        <f t="shared" si="13"/>
        <v/>
      </c>
      <c r="T159" s="14" t="str">
        <f t="shared" si="14"/>
        <v/>
      </c>
      <c r="U159" s="14" t="str">
        <f t="shared" si="15"/>
        <v/>
      </c>
      <c r="V159" s="14" t="str">
        <f t="shared" ca="1" si="16"/>
        <v/>
      </c>
      <c r="W159" s="14" t="str">
        <f t="shared" ca="1" si="17"/>
        <v/>
      </c>
    </row>
    <row r="160" spans="1:23" x14ac:dyDescent="0.3">
      <c r="A160" s="2"/>
      <c r="B160" s="2"/>
      <c r="C160" s="2"/>
      <c r="D160" s="2"/>
      <c r="E160" s="2"/>
      <c r="F160" s="2"/>
      <c r="G160" s="2"/>
      <c r="H160" s="2"/>
      <c r="I160" s="16"/>
      <c r="J160" s="16"/>
      <c r="K160" s="14" t="str">
        <f>IF($A160="","",IF(B160&gt;=Model!$B$4,4,IF(B160&gt;=Model!$B$5,3,IF(B160&gt;=Model!$B$6,2,1))))</f>
        <v/>
      </c>
      <c r="L160" s="14" t="str">
        <f>IF($A160="","",IF(OR(UPPER(D160)="Y",UPPER(E160)="Y"),4,IF(C160&gt;=Model!$B$10,4,IF(C160&gt;=Model!$B$11,3,IF(C160&gt;=Model!$B$12,2,1)))))</f>
        <v/>
      </c>
      <c r="M160" s="14" t="str">
        <f>IF($A160="","",IFERROR(VLOOKUP(F160,Model!$A$19:$B$22,2,FALSE()),""))</f>
        <v/>
      </c>
      <c r="N160" s="14" t="str">
        <f>IF($A160="","",IFERROR(VLOOKUP(G160,Model!$A$25:$B$28,2,FALSE()),""))</f>
        <v/>
      </c>
      <c r="O160" s="14" t="str">
        <f t="shared" si="12"/>
        <v/>
      </c>
      <c r="P160" s="14" t="str">
        <f>IF($A160="","",IF(AND(G160="Internet-facing",OR(UPPER(D160)="Y",UPPER(E160)="Y",C160&gt;=Model!$B$16)),"P1",""))</f>
        <v/>
      </c>
      <c r="Q160" s="14" t="str">
        <f>IF($A160="","",IF(P160="P1","P1","P"&amp;MIN(4,IF(O160&gt;=Model!$B$31,1,IF(O160&gt;=Model!$B$32,2,IF(O160&gt;=Model!$B$33,3,4)))+IF(UPPER(H160)="Y",1,0))))</f>
        <v/>
      </c>
      <c r="R160" s="14" t="str">
        <f>IF($A160="","",IFERROR(VLOOKUP(VALUE(MID(Q160,2,1)),Model!$B$38:$C$41,2,FALSE()),""))</f>
        <v/>
      </c>
      <c r="S160" s="18" t="str">
        <f t="shared" si="13"/>
        <v/>
      </c>
      <c r="T160" s="14" t="str">
        <f t="shared" si="14"/>
        <v/>
      </c>
      <c r="U160" s="14" t="str">
        <f t="shared" si="15"/>
        <v/>
      </c>
      <c r="V160" s="14" t="str">
        <f t="shared" ca="1" si="16"/>
        <v/>
      </c>
      <c r="W160" s="14" t="str">
        <f t="shared" ca="1" si="17"/>
        <v/>
      </c>
    </row>
    <row r="161" spans="1:23" x14ac:dyDescent="0.3">
      <c r="A161" s="2"/>
      <c r="B161" s="2"/>
      <c r="C161" s="2"/>
      <c r="D161" s="2"/>
      <c r="E161" s="2"/>
      <c r="F161" s="2"/>
      <c r="G161" s="2"/>
      <c r="H161" s="2"/>
      <c r="I161" s="16"/>
      <c r="J161" s="16"/>
      <c r="K161" s="14" t="str">
        <f>IF($A161="","",IF(B161&gt;=Model!$B$4,4,IF(B161&gt;=Model!$B$5,3,IF(B161&gt;=Model!$B$6,2,1))))</f>
        <v/>
      </c>
      <c r="L161" s="14" t="str">
        <f>IF($A161="","",IF(OR(UPPER(D161)="Y",UPPER(E161)="Y"),4,IF(C161&gt;=Model!$B$10,4,IF(C161&gt;=Model!$B$11,3,IF(C161&gt;=Model!$B$12,2,1)))))</f>
        <v/>
      </c>
      <c r="M161" s="14" t="str">
        <f>IF($A161="","",IFERROR(VLOOKUP(F161,Model!$A$19:$B$22,2,FALSE()),""))</f>
        <v/>
      </c>
      <c r="N161" s="14" t="str">
        <f>IF($A161="","",IFERROR(VLOOKUP(G161,Model!$A$25:$B$28,2,FALSE()),""))</f>
        <v/>
      </c>
      <c r="O161" s="14" t="str">
        <f t="shared" si="12"/>
        <v/>
      </c>
      <c r="P161" s="14" t="str">
        <f>IF($A161="","",IF(AND(G161="Internet-facing",OR(UPPER(D161)="Y",UPPER(E161)="Y",C161&gt;=Model!$B$16)),"P1",""))</f>
        <v/>
      </c>
      <c r="Q161" s="14" t="str">
        <f>IF($A161="","",IF(P161="P1","P1","P"&amp;MIN(4,IF(O161&gt;=Model!$B$31,1,IF(O161&gt;=Model!$B$32,2,IF(O161&gt;=Model!$B$33,3,4)))+IF(UPPER(H161)="Y",1,0))))</f>
        <v/>
      </c>
      <c r="R161" s="14" t="str">
        <f>IF($A161="","",IFERROR(VLOOKUP(VALUE(MID(Q161,2,1)),Model!$B$38:$C$41,2,FALSE()),""))</f>
        <v/>
      </c>
      <c r="S161" s="18" t="str">
        <f t="shared" si="13"/>
        <v/>
      </c>
      <c r="T161" s="14" t="str">
        <f t="shared" si="14"/>
        <v/>
      </c>
      <c r="U161" s="14" t="str">
        <f t="shared" si="15"/>
        <v/>
      </c>
      <c r="V161" s="14" t="str">
        <f t="shared" ca="1" si="16"/>
        <v/>
      </c>
      <c r="W161" s="14" t="str">
        <f t="shared" ca="1" si="17"/>
        <v/>
      </c>
    </row>
    <row r="162" spans="1:23" x14ac:dyDescent="0.3">
      <c r="A162" s="2"/>
      <c r="B162" s="2"/>
      <c r="C162" s="2"/>
      <c r="D162" s="2"/>
      <c r="E162" s="2"/>
      <c r="F162" s="2"/>
      <c r="G162" s="2"/>
      <c r="H162" s="2"/>
      <c r="I162" s="16"/>
      <c r="J162" s="16"/>
      <c r="K162" s="14" t="str">
        <f>IF($A162="","",IF(B162&gt;=Model!$B$4,4,IF(B162&gt;=Model!$B$5,3,IF(B162&gt;=Model!$B$6,2,1))))</f>
        <v/>
      </c>
      <c r="L162" s="14" t="str">
        <f>IF($A162="","",IF(OR(UPPER(D162)="Y",UPPER(E162)="Y"),4,IF(C162&gt;=Model!$B$10,4,IF(C162&gt;=Model!$B$11,3,IF(C162&gt;=Model!$B$12,2,1)))))</f>
        <v/>
      </c>
      <c r="M162" s="14" t="str">
        <f>IF($A162="","",IFERROR(VLOOKUP(F162,Model!$A$19:$B$22,2,FALSE()),""))</f>
        <v/>
      </c>
      <c r="N162" s="14" t="str">
        <f>IF($A162="","",IFERROR(VLOOKUP(G162,Model!$A$25:$B$28,2,FALSE()),""))</f>
        <v/>
      </c>
      <c r="O162" s="14" t="str">
        <f t="shared" si="12"/>
        <v/>
      </c>
      <c r="P162" s="14" t="str">
        <f>IF($A162="","",IF(AND(G162="Internet-facing",OR(UPPER(D162)="Y",UPPER(E162)="Y",C162&gt;=Model!$B$16)),"P1",""))</f>
        <v/>
      </c>
      <c r="Q162" s="14" t="str">
        <f>IF($A162="","",IF(P162="P1","P1","P"&amp;MIN(4,IF(O162&gt;=Model!$B$31,1,IF(O162&gt;=Model!$B$32,2,IF(O162&gt;=Model!$B$33,3,4)))+IF(UPPER(H162)="Y",1,0))))</f>
        <v/>
      </c>
      <c r="R162" s="14" t="str">
        <f>IF($A162="","",IFERROR(VLOOKUP(VALUE(MID(Q162,2,1)),Model!$B$38:$C$41,2,FALSE()),""))</f>
        <v/>
      </c>
      <c r="S162" s="18" t="str">
        <f t="shared" si="13"/>
        <v/>
      </c>
      <c r="T162" s="14" t="str">
        <f t="shared" si="14"/>
        <v/>
      </c>
      <c r="U162" s="14" t="str">
        <f t="shared" si="15"/>
        <v/>
      </c>
      <c r="V162" s="14" t="str">
        <f t="shared" ca="1" si="16"/>
        <v/>
      </c>
      <c r="W162" s="14" t="str">
        <f t="shared" ca="1" si="17"/>
        <v/>
      </c>
    </row>
    <row r="163" spans="1:23" x14ac:dyDescent="0.3">
      <c r="A163" s="2"/>
      <c r="B163" s="2"/>
      <c r="C163" s="2"/>
      <c r="D163" s="2"/>
      <c r="E163" s="2"/>
      <c r="F163" s="2"/>
      <c r="G163" s="2"/>
      <c r="H163" s="2"/>
      <c r="I163" s="16"/>
      <c r="J163" s="16"/>
      <c r="K163" s="14" t="str">
        <f>IF($A163="","",IF(B163&gt;=Model!$B$4,4,IF(B163&gt;=Model!$B$5,3,IF(B163&gt;=Model!$B$6,2,1))))</f>
        <v/>
      </c>
      <c r="L163" s="14" t="str">
        <f>IF($A163="","",IF(OR(UPPER(D163)="Y",UPPER(E163)="Y"),4,IF(C163&gt;=Model!$B$10,4,IF(C163&gt;=Model!$B$11,3,IF(C163&gt;=Model!$B$12,2,1)))))</f>
        <v/>
      </c>
      <c r="M163" s="14" t="str">
        <f>IF($A163="","",IFERROR(VLOOKUP(F163,Model!$A$19:$B$22,2,FALSE()),""))</f>
        <v/>
      </c>
      <c r="N163" s="14" t="str">
        <f>IF($A163="","",IFERROR(VLOOKUP(G163,Model!$A$25:$B$28,2,FALSE()),""))</f>
        <v/>
      </c>
      <c r="O163" s="14" t="str">
        <f t="shared" si="12"/>
        <v/>
      </c>
      <c r="P163" s="14" t="str">
        <f>IF($A163="","",IF(AND(G163="Internet-facing",OR(UPPER(D163)="Y",UPPER(E163)="Y",C163&gt;=Model!$B$16)),"P1",""))</f>
        <v/>
      </c>
      <c r="Q163" s="14" t="str">
        <f>IF($A163="","",IF(P163="P1","P1","P"&amp;MIN(4,IF(O163&gt;=Model!$B$31,1,IF(O163&gt;=Model!$B$32,2,IF(O163&gt;=Model!$B$33,3,4)))+IF(UPPER(H163)="Y",1,0))))</f>
        <v/>
      </c>
      <c r="R163" s="14" t="str">
        <f>IF($A163="","",IFERROR(VLOOKUP(VALUE(MID(Q163,2,1)),Model!$B$38:$C$41,2,FALSE()),""))</f>
        <v/>
      </c>
      <c r="S163" s="18" t="str">
        <f t="shared" si="13"/>
        <v/>
      </c>
      <c r="T163" s="14" t="str">
        <f t="shared" si="14"/>
        <v/>
      </c>
      <c r="U163" s="14" t="str">
        <f t="shared" si="15"/>
        <v/>
      </c>
      <c r="V163" s="14" t="str">
        <f t="shared" ca="1" si="16"/>
        <v/>
      </c>
      <c r="W163" s="14" t="str">
        <f t="shared" ca="1" si="17"/>
        <v/>
      </c>
    </row>
    <row r="164" spans="1:23" x14ac:dyDescent="0.3">
      <c r="A164" s="2"/>
      <c r="B164" s="2"/>
      <c r="C164" s="2"/>
      <c r="D164" s="2"/>
      <c r="E164" s="2"/>
      <c r="F164" s="2"/>
      <c r="G164" s="2"/>
      <c r="H164" s="2"/>
      <c r="I164" s="16"/>
      <c r="J164" s="16"/>
      <c r="K164" s="14" t="str">
        <f>IF($A164="","",IF(B164&gt;=Model!$B$4,4,IF(B164&gt;=Model!$B$5,3,IF(B164&gt;=Model!$B$6,2,1))))</f>
        <v/>
      </c>
      <c r="L164" s="14" t="str">
        <f>IF($A164="","",IF(OR(UPPER(D164)="Y",UPPER(E164)="Y"),4,IF(C164&gt;=Model!$B$10,4,IF(C164&gt;=Model!$B$11,3,IF(C164&gt;=Model!$B$12,2,1)))))</f>
        <v/>
      </c>
      <c r="M164" s="14" t="str">
        <f>IF($A164="","",IFERROR(VLOOKUP(F164,Model!$A$19:$B$22,2,FALSE()),""))</f>
        <v/>
      </c>
      <c r="N164" s="14" t="str">
        <f>IF($A164="","",IFERROR(VLOOKUP(G164,Model!$A$25:$B$28,2,FALSE()),""))</f>
        <v/>
      </c>
      <c r="O164" s="14" t="str">
        <f t="shared" si="12"/>
        <v/>
      </c>
      <c r="P164" s="14" t="str">
        <f>IF($A164="","",IF(AND(G164="Internet-facing",OR(UPPER(D164)="Y",UPPER(E164)="Y",C164&gt;=Model!$B$16)),"P1",""))</f>
        <v/>
      </c>
      <c r="Q164" s="14" t="str">
        <f>IF($A164="","",IF(P164="P1","P1","P"&amp;MIN(4,IF(O164&gt;=Model!$B$31,1,IF(O164&gt;=Model!$B$32,2,IF(O164&gt;=Model!$B$33,3,4)))+IF(UPPER(H164)="Y",1,0))))</f>
        <v/>
      </c>
      <c r="R164" s="14" t="str">
        <f>IF($A164="","",IFERROR(VLOOKUP(VALUE(MID(Q164,2,1)),Model!$B$38:$C$41,2,FALSE()),""))</f>
        <v/>
      </c>
      <c r="S164" s="18" t="str">
        <f t="shared" si="13"/>
        <v/>
      </c>
      <c r="T164" s="14" t="str">
        <f t="shared" si="14"/>
        <v/>
      </c>
      <c r="U164" s="14" t="str">
        <f t="shared" si="15"/>
        <v/>
      </c>
      <c r="V164" s="14" t="str">
        <f t="shared" ca="1" si="16"/>
        <v/>
      </c>
      <c r="W164" s="14" t="str">
        <f t="shared" ca="1" si="17"/>
        <v/>
      </c>
    </row>
    <row r="165" spans="1:23" x14ac:dyDescent="0.3">
      <c r="A165" s="2"/>
      <c r="B165" s="2"/>
      <c r="C165" s="2"/>
      <c r="D165" s="2"/>
      <c r="E165" s="2"/>
      <c r="F165" s="2"/>
      <c r="G165" s="2"/>
      <c r="H165" s="2"/>
      <c r="I165" s="16"/>
      <c r="J165" s="16"/>
      <c r="K165" s="14" t="str">
        <f>IF($A165="","",IF(B165&gt;=Model!$B$4,4,IF(B165&gt;=Model!$B$5,3,IF(B165&gt;=Model!$B$6,2,1))))</f>
        <v/>
      </c>
      <c r="L165" s="14" t="str">
        <f>IF($A165="","",IF(OR(UPPER(D165)="Y",UPPER(E165)="Y"),4,IF(C165&gt;=Model!$B$10,4,IF(C165&gt;=Model!$B$11,3,IF(C165&gt;=Model!$B$12,2,1)))))</f>
        <v/>
      </c>
      <c r="M165" s="14" t="str">
        <f>IF($A165="","",IFERROR(VLOOKUP(F165,Model!$A$19:$B$22,2,FALSE()),""))</f>
        <v/>
      </c>
      <c r="N165" s="14" t="str">
        <f>IF($A165="","",IFERROR(VLOOKUP(G165,Model!$A$25:$B$28,2,FALSE()),""))</f>
        <v/>
      </c>
      <c r="O165" s="14" t="str">
        <f t="shared" si="12"/>
        <v/>
      </c>
      <c r="P165" s="14" t="str">
        <f>IF($A165="","",IF(AND(G165="Internet-facing",OR(UPPER(D165)="Y",UPPER(E165)="Y",C165&gt;=Model!$B$16)),"P1",""))</f>
        <v/>
      </c>
      <c r="Q165" s="14" t="str">
        <f>IF($A165="","",IF(P165="P1","P1","P"&amp;MIN(4,IF(O165&gt;=Model!$B$31,1,IF(O165&gt;=Model!$B$32,2,IF(O165&gt;=Model!$B$33,3,4)))+IF(UPPER(H165)="Y",1,0))))</f>
        <v/>
      </c>
      <c r="R165" s="14" t="str">
        <f>IF($A165="","",IFERROR(VLOOKUP(VALUE(MID(Q165,2,1)),Model!$B$38:$C$41,2,FALSE()),""))</f>
        <v/>
      </c>
      <c r="S165" s="18" t="str">
        <f t="shared" si="13"/>
        <v/>
      </c>
      <c r="T165" s="14" t="str">
        <f t="shared" si="14"/>
        <v/>
      </c>
      <c r="U165" s="14" t="str">
        <f t="shared" si="15"/>
        <v/>
      </c>
      <c r="V165" s="14" t="str">
        <f t="shared" ca="1" si="16"/>
        <v/>
      </c>
      <c r="W165" s="14" t="str">
        <f t="shared" ca="1" si="17"/>
        <v/>
      </c>
    </row>
    <row r="166" spans="1:23" x14ac:dyDescent="0.3">
      <c r="A166" s="2"/>
      <c r="B166" s="2"/>
      <c r="C166" s="2"/>
      <c r="D166" s="2"/>
      <c r="E166" s="2"/>
      <c r="F166" s="2"/>
      <c r="G166" s="2"/>
      <c r="H166" s="2"/>
      <c r="I166" s="16"/>
      <c r="J166" s="16"/>
      <c r="K166" s="14" t="str">
        <f>IF($A166="","",IF(B166&gt;=Model!$B$4,4,IF(B166&gt;=Model!$B$5,3,IF(B166&gt;=Model!$B$6,2,1))))</f>
        <v/>
      </c>
      <c r="L166" s="14" t="str">
        <f>IF($A166="","",IF(OR(UPPER(D166)="Y",UPPER(E166)="Y"),4,IF(C166&gt;=Model!$B$10,4,IF(C166&gt;=Model!$B$11,3,IF(C166&gt;=Model!$B$12,2,1)))))</f>
        <v/>
      </c>
      <c r="M166" s="14" t="str">
        <f>IF($A166="","",IFERROR(VLOOKUP(F166,Model!$A$19:$B$22,2,FALSE()),""))</f>
        <v/>
      </c>
      <c r="N166" s="14" t="str">
        <f>IF($A166="","",IFERROR(VLOOKUP(G166,Model!$A$25:$B$28,2,FALSE()),""))</f>
        <v/>
      </c>
      <c r="O166" s="14" t="str">
        <f t="shared" si="12"/>
        <v/>
      </c>
      <c r="P166" s="14" t="str">
        <f>IF($A166="","",IF(AND(G166="Internet-facing",OR(UPPER(D166)="Y",UPPER(E166)="Y",C166&gt;=Model!$B$16)),"P1",""))</f>
        <v/>
      </c>
      <c r="Q166" s="14" t="str">
        <f>IF($A166="","",IF(P166="P1","P1","P"&amp;MIN(4,IF(O166&gt;=Model!$B$31,1,IF(O166&gt;=Model!$B$32,2,IF(O166&gt;=Model!$B$33,3,4)))+IF(UPPER(H166)="Y",1,0))))</f>
        <v/>
      </c>
      <c r="R166" s="14" t="str">
        <f>IF($A166="","",IFERROR(VLOOKUP(VALUE(MID(Q166,2,1)),Model!$B$38:$C$41,2,FALSE()),""))</f>
        <v/>
      </c>
      <c r="S166" s="18" t="str">
        <f t="shared" si="13"/>
        <v/>
      </c>
      <c r="T166" s="14" t="str">
        <f t="shared" si="14"/>
        <v/>
      </c>
      <c r="U166" s="14" t="str">
        <f t="shared" si="15"/>
        <v/>
      </c>
      <c r="V166" s="14" t="str">
        <f t="shared" ca="1" si="16"/>
        <v/>
      </c>
      <c r="W166" s="14" t="str">
        <f t="shared" ca="1" si="17"/>
        <v/>
      </c>
    </row>
    <row r="167" spans="1:23" x14ac:dyDescent="0.3">
      <c r="A167" s="2"/>
      <c r="B167" s="2"/>
      <c r="C167" s="2"/>
      <c r="D167" s="2"/>
      <c r="E167" s="2"/>
      <c r="F167" s="2"/>
      <c r="G167" s="2"/>
      <c r="H167" s="2"/>
      <c r="I167" s="16"/>
      <c r="J167" s="16"/>
      <c r="K167" s="14" t="str">
        <f>IF($A167="","",IF(B167&gt;=Model!$B$4,4,IF(B167&gt;=Model!$B$5,3,IF(B167&gt;=Model!$B$6,2,1))))</f>
        <v/>
      </c>
      <c r="L167" s="14" t="str">
        <f>IF($A167="","",IF(OR(UPPER(D167)="Y",UPPER(E167)="Y"),4,IF(C167&gt;=Model!$B$10,4,IF(C167&gt;=Model!$B$11,3,IF(C167&gt;=Model!$B$12,2,1)))))</f>
        <v/>
      </c>
      <c r="M167" s="14" t="str">
        <f>IF($A167="","",IFERROR(VLOOKUP(F167,Model!$A$19:$B$22,2,FALSE()),""))</f>
        <v/>
      </c>
      <c r="N167" s="14" t="str">
        <f>IF($A167="","",IFERROR(VLOOKUP(G167,Model!$A$25:$B$28,2,FALSE()),""))</f>
        <v/>
      </c>
      <c r="O167" s="14" t="str">
        <f t="shared" si="12"/>
        <v/>
      </c>
      <c r="P167" s="14" t="str">
        <f>IF($A167="","",IF(AND(G167="Internet-facing",OR(UPPER(D167)="Y",UPPER(E167)="Y",C167&gt;=Model!$B$16)),"P1",""))</f>
        <v/>
      </c>
      <c r="Q167" s="14" t="str">
        <f>IF($A167="","",IF(P167="P1","P1","P"&amp;MIN(4,IF(O167&gt;=Model!$B$31,1,IF(O167&gt;=Model!$B$32,2,IF(O167&gt;=Model!$B$33,3,4)))+IF(UPPER(H167)="Y",1,0))))</f>
        <v/>
      </c>
      <c r="R167" s="14" t="str">
        <f>IF($A167="","",IFERROR(VLOOKUP(VALUE(MID(Q167,2,1)),Model!$B$38:$C$41,2,FALSE()),""))</f>
        <v/>
      </c>
      <c r="S167" s="18" t="str">
        <f t="shared" si="13"/>
        <v/>
      </c>
      <c r="T167" s="14" t="str">
        <f t="shared" si="14"/>
        <v/>
      </c>
      <c r="U167" s="14" t="str">
        <f t="shared" si="15"/>
        <v/>
      </c>
      <c r="V167" s="14" t="str">
        <f t="shared" ca="1" si="16"/>
        <v/>
      </c>
      <c r="W167" s="14" t="str">
        <f t="shared" ca="1" si="17"/>
        <v/>
      </c>
    </row>
    <row r="168" spans="1:23" x14ac:dyDescent="0.3">
      <c r="A168" s="2"/>
      <c r="B168" s="2"/>
      <c r="C168" s="2"/>
      <c r="D168" s="2"/>
      <c r="E168" s="2"/>
      <c r="F168" s="2"/>
      <c r="G168" s="2"/>
      <c r="H168" s="2"/>
      <c r="I168" s="16"/>
      <c r="J168" s="16"/>
      <c r="K168" s="14" t="str">
        <f>IF($A168="","",IF(B168&gt;=Model!$B$4,4,IF(B168&gt;=Model!$B$5,3,IF(B168&gt;=Model!$B$6,2,1))))</f>
        <v/>
      </c>
      <c r="L168" s="14" t="str">
        <f>IF($A168="","",IF(OR(UPPER(D168)="Y",UPPER(E168)="Y"),4,IF(C168&gt;=Model!$B$10,4,IF(C168&gt;=Model!$B$11,3,IF(C168&gt;=Model!$B$12,2,1)))))</f>
        <v/>
      </c>
      <c r="M168" s="14" t="str">
        <f>IF($A168="","",IFERROR(VLOOKUP(F168,Model!$A$19:$B$22,2,FALSE()),""))</f>
        <v/>
      </c>
      <c r="N168" s="14" t="str">
        <f>IF($A168="","",IFERROR(VLOOKUP(G168,Model!$A$25:$B$28,2,FALSE()),""))</f>
        <v/>
      </c>
      <c r="O168" s="14" t="str">
        <f t="shared" si="12"/>
        <v/>
      </c>
      <c r="P168" s="14" t="str">
        <f>IF($A168="","",IF(AND(G168="Internet-facing",OR(UPPER(D168)="Y",UPPER(E168)="Y",C168&gt;=Model!$B$16)),"P1",""))</f>
        <v/>
      </c>
      <c r="Q168" s="14" t="str">
        <f>IF($A168="","",IF(P168="P1","P1","P"&amp;MIN(4,IF(O168&gt;=Model!$B$31,1,IF(O168&gt;=Model!$B$32,2,IF(O168&gt;=Model!$B$33,3,4)))+IF(UPPER(H168)="Y",1,0))))</f>
        <v/>
      </c>
      <c r="R168" s="14" t="str">
        <f>IF($A168="","",IFERROR(VLOOKUP(VALUE(MID(Q168,2,1)),Model!$B$38:$C$41,2,FALSE()),""))</f>
        <v/>
      </c>
      <c r="S168" s="18" t="str">
        <f t="shared" si="13"/>
        <v/>
      </c>
      <c r="T168" s="14" t="str">
        <f t="shared" si="14"/>
        <v/>
      </c>
      <c r="U168" s="14" t="str">
        <f t="shared" si="15"/>
        <v/>
      </c>
      <c r="V168" s="14" t="str">
        <f t="shared" ca="1" si="16"/>
        <v/>
      </c>
      <c r="W168" s="14" t="str">
        <f t="shared" ca="1" si="17"/>
        <v/>
      </c>
    </row>
    <row r="169" spans="1:23" x14ac:dyDescent="0.3">
      <c r="A169" s="2"/>
      <c r="B169" s="2"/>
      <c r="C169" s="2"/>
      <c r="D169" s="2"/>
      <c r="E169" s="2"/>
      <c r="F169" s="2"/>
      <c r="G169" s="2"/>
      <c r="H169" s="2"/>
      <c r="I169" s="16"/>
      <c r="J169" s="16"/>
      <c r="K169" s="14" t="str">
        <f>IF($A169="","",IF(B169&gt;=Model!$B$4,4,IF(B169&gt;=Model!$B$5,3,IF(B169&gt;=Model!$B$6,2,1))))</f>
        <v/>
      </c>
      <c r="L169" s="14" t="str">
        <f>IF($A169="","",IF(OR(UPPER(D169)="Y",UPPER(E169)="Y"),4,IF(C169&gt;=Model!$B$10,4,IF(C169&gt;=Model!$B$11,3,IF(C169&gt;=Model!$B$12,2,1)))))</f>
        <v/>
      </c>
      <c r="M169" s="14" t="str">
        <f>IF($A169="","",IFERROR(VLOOKUP(F169,Model!$A$19:$B$22,2,FALSE()),""))</f>
        <v/>
      </c>
      <c r="N169" s="14" t="str">
        <f>IF($A169="","",IFERROR(VLOOKUP(G169,Model!$A$25:$B$28,2,FALSE()),""))</f>
        <v/>
      </c>
      <c r="O169" s="14" t="str">
        <f t="shared" si="12"/>
        <v/>
      </c>
      <c r="P169" s="14" t="str">
        <f>IF($A169="","",IF(AND(G169="Internet-facing",OR(UPPER(D169)="Y",UPPER(E169)="Y",C169&gt;=Model!$B$16)),"P1",""))</f>
        <v/>
      </c>
      <c r="Q169" s="14" t="str">
        <f>IF($A169="","",IF(P169="P1","P1","P"&amp;MIN(4,IF(O169&gt;=Model!$B$31,1,IF(O169&gt;=Model!$B$32,2,IF(O169&gt;=Model!$B$33,3,4)))+IF(UPPER(H169)="Y",1,0))))</f>
        <v/>
      </c>
      <c r="R169" s="14" t="str">
        <f>IF($A169="","",IFERROR(VLOOKUP(VALUE(MID(Q169,2,1)),Model!$B$38:$C$41,2,FALSE()),""))</f>
        <v/>
      </c>
      <c r="S169" s="18" t="str">
        <f t="shared" si="13"/>
        <v/>
      </c>
      <c r="T169" s="14" t="str">
        <f t="shared" si="14"/>
        <v/>
      </c>
      <c r="U169" s="14" t="str">
        <f t="shared" si="15"/>
        <v/>
      </c>
      <c r="V169" s="14" t="str">
        <f t="shared" ca="1" si="16"/>
        <v/>
      </c>
      <c r="W169" s="14" t="str">
        <f t="shared" ca="1" si="17"/>
        <v/>
      </c>
    </row>
    <row r="170" spans="1:23" x14ac:dyDescent="0.3">
      <c r="A170" s="2"/>
      <c r="B170" s="2"/>
      <c r="C170" s="2"/>
      <c r="D170" s="2"/>
      <c r="E170" s="2"/>
      <c r="F170" s="2"/>
      <c r="G170" s="2"/>
      <c r="H170" s="2"/>
      <c r="I170" s="16"/>
      <c r="J170" s="16"/>
      <c r="K170" s="14" t="str">
        <f>IF($A170="","",IF(B170&gt;=Model!$B$4,4,IF(B170&gt;=Model!$B$5,3,IF(B170&gt;=Model!$B$6,2,1))))</f>
        <v/>
      </c>
      <c r="L170" s="14" t="str">
        <f>IF($A170="","",IF(OR(UPPER(D170)="Y",UPPER(E170)="Y"),4,IF(C170&gt;=Model!$B$10,4,IF(C170&gt;=Model!$B$11,3,IF(C170&gt;=Model!$B$12,2,1)))))</f>
        <v/>
      </c>
      <c r="M170" s="14" t="str">
        <f>IF($A170="","",IFERROR(VLOOKUP(F170,Model!$A$19:$B$22,2,FALSE()),""))</f>
        <v/>
      </c>
      <c r="N170" s="14" t="str">
        <f>IF($A170="","",IFERROR(VLOOKUP(G170,Model!$A$25:$B$28,2,FALSE()),""))</f>
        <v/>
      </c>
      <c r="O170" s="14" t="str">
        <f t="shared" si="12"/>
        <v/>
      </c>
      <c r="P170" s="14" t="str">
        <f>IF($A170="","",IF(AND(G170="Internet-facing",OR(UPPER(D170)="Y",UPPER(E170)="Y",C170&gt;=Model!$B$16)),"P1",""))</f>
        <v/>
      </c>
      <c r="Q170" s="14" t="str">
        <f>IF($A170="","",IF(P170="P1","P1","P"&amp;MIN(4,IF(O170&gt;=Model!$B$31,1,IF(O170&gt;=Model!$B$32,2,IF(O170&gt;=Model!$B$33,3,4)))+IF(UPPER(H170)="Y",1,0))))</f>
        <v/>
      </c>
      <c r="R170" s="14" t="str">
        <f>IF($A170="","",IFERROR(VLOOKUP(VALUE(MID(Q170,2,1)),Model!$B$38:$C$41,2,FALSE()),""))</f>
        <v/>
      </c>
      <c r="S170" s="18" t="str">
        <f t="shared" si="13"/>
        <v/>
      </c>
      <c r="T170" s="14" t="str">
        <f t="shared" si="14"/>
        <v/>
      </c>
      <c r="U170" s="14" t="str">
        <f t="shared" si="15"/>
        <v/>
      </c>
      <c r="V170" s="14" t="str">
        <f t="shared" ca="1" si="16"/>
        <v/>
      </c>
      <c r="W170" s="14" t="str">
        <f t="shared" ca="1" si="17"/>
        <v/>
      </c>
    </row>
    <row r="171" spans="1:23" x14ac:dyDescent="0.3">
      <c r="A171" s="2"/>
      <c r="B171" s="2"/>
      <c r="C171" s="2"/>
      <c r="D171" s="2"/>
      <c r="E171" s="2"/>
      <c r="F171" s="2"/>
      <c r="G171" s="2"/>
      <c r="H171" s="2"/>
      <c r="I171" s="16"/>
      <c r="J171" s="16"/>
      <c r="K171" s="14" t="str">
        <f>IF($A171="","",IF(B171&gt;=Model!$B$4,4,IF(B171&gt;=Model!$B$5,3,IF(B171&gt;=Model!$B$6,2,1))))</f>
        <v/>
      </c>
      <c r="L171" s="14" t="str">
        <f>IF($A171="","",IF(OR(UPPER(D171)="Y",UPPER(E171)="Y"),4,IF(C171&gt;=Model!$B$10,4,IF(C171&gt;=Model!$B$11,3,IF(C171&gt;=Model!$B$12,2,1)))))</f>
        <v/>
      </c>
      <c r="M171" s="14" t="str">
        <f>IF($A171="","",IFERROR(VLOOKUP(F171,Model!$A$19:$B$22,2,FALSE()),""))</f>
        <v/>
      </c>
      <c r="N171" s="14" t="str">
        <f>IF($A171="","",IFERROR(VLOOKUP(G171,Model!$A$25:$B$28,2,FALSE()),""))</f>
        <v/>
      </c>
      <c r="O171" s="14" t="str">
        <f t="shared" si="12"/>
        <v/>
      </c>
      <c r="P171" s="14" t="str">
        <f>IF($A171="","",IF(AND(G171="Internet-facing",OR(UPPER(D171)="Y",UPPER(E171)="Y",C171&gt;=Model!$B$16)),"P1",""))</f>
        <v/>
      </c>
      <c r="Q171" s="14" t="str">
        <f>IF($A171="","",IF(P171="P1","P1","P"&amp;MIN(4,IF(O171&gt;=Model!$B$31,1,IF(O171&gt;=Model!$B$32,2,IF(O171&gt;=Model!$B$33,3,4)))+IF(UPPER(H171)="Y",1,0))))</f>
        <v/>
      </c>
      <c r="R171" s="14" t="str">
        <f>IF($A171="","",IFERROR(VLOOKUP(VALUE(MID(Q171,2,1)),Model!$B$38:$C$41,2,FALSE()),""))</f>
        <v/>
      </c>
      <c r="S171" s="18" t="str">
        <f t="shared" si="13"/>
        <v/>
      </c>
      <c r="T171" s="14" t="str">
        <f t="shared" si="14"/>
        <v/>
      </c>
      <c r="U171" s="14" t="str">
        <f t="shared" si="15"/>
        <v/>
      </c>
      <c r="V171" s="14" t="str">
        <f t="shared" ca="1" si="16"/>
        <v/>
      </c>
      <c r="W171" s="14" t="str">
        <f t="shared" ca="1" si="17"/>
        <v/>
      </c>
    </row>
    <row r="172" spans="1:23" x14ac:dyDescent="0.3">
      <c r="A172" s="2"/>
      <c r="B172" s="2"/>
      <c r="C172" s="2"/>
      <c r="D172" s="2"/>
      <c r="E172" s="2"/>
      <c r="F172" s="2"/>
      <c r="G172" s="2"/>
      <c r="H172" s="2"/>
      <c r="I172" s="16"/>
      <c r="J172" s="16"/>
      <c r="K172" s="14" t="str">
        <f>IF($A172="","",IF(B172&gt;=Model!$B$4,4,IF(B172&gt;=Model!$B$5,3,IF(B172&gt;=Model!$B$6,2,1))))</f>
        <v/>
      </c>
      <c r="L172" s="14" t="str">
        <f>IF($A172="","",IF(OR(UPPER(D172)="Y",UPPER(E172)="Y"),4,IF(C172&gt;=Model!$B$10,4,IF(C172&gt;=Model!$B$11,3,IF(C172&gt;=Model!$B$12,2,1)))))</f>
        <v/>
      </c>
      <c r="M172" s="14" t="str">
        <f>IF($A172="","",IFERROR(VLOOKUP(F172,Model!$A$19:$B$22,2,FALSE()),""))</f>
        <v/>
      </c>
      <c r="N172" s="14" t="str">
        <f>IF($A172="","",IFERROR(VLOOKUP(G172,Model!$A$25:$B$28,2,FALSE()),""))</f>
        <v/>
      </c>
      <c r="O172" s="14" t="str">
        <f t="shared" si="12"/>
        <v/>
      </c>
      <c r="P172" s="14" t="str">
        <f>IF($A172="","",IF(AND(G172="Internet-facing",OR(UPPER(D172)="Y",UPPER(E172)="Y",C172&gt;=Model!$B$16)),"P1",""))</f>
        <v/>
      </c>
      <c r="Q172" s="14" t="str">
        <f>IF($A172="","",IF(P172="P1","P1","P"&amp;MIN(4,IF(O172&gt;=Model!$B$31,1,IF(O172&gt;=Model!$B$32,2,IF(O172&gt;=Model!$B$33,3,4)))+IF(UPPER(H172)="Y",1,0))))</f>
        <v/>
      </c>
      <c r="R172" s="14" t="str">
        <f>IF($A172="","",IFERROR(VLOOKUP(VALUE(MID(Q172,2,1)),Model!$B$38:$C$41,2,FALSE()),""))</f>
        <v/>
      </c>
      <c r="S172" s="18" t="str">
        <f t="shared" si="13"/>
        <v/>
      </c>
      <c r="T172" s="14" t="str">
        <f t="shared" si="14"/>
        <v/>
      </c>
      <c r="U172" s="14" t="str">
        <f t="shared" si="15"/>
        <v/>
      </c>
      <c r="V172" s="14" t="str">
        <f t="shared" ca="1" si="16"/>
        <v/>
      </c>
      <c r="W172" s="14" t="str">
        <f t="shared" ca="1" si="17"/>
        <v/>
      </c>
    </row>
    <row r="173" spans="1:23" x14ac:dyDescent="0.3">
      <c r="A173" s="2"/>
      <c r="B173" s="2"/>
      <c r="C173" s="2"/>
      <c r="D173" s="2"/>
      <c r="E173" s="2"/>
      <c r="F173" s="2"/>
      <c r="G173" s="2"/>
      <c r="H173" s="2"/>
      <c r="I173" s="16"/>
      <c r="J173" s="16"/>
      <c r="K173" s="14" t="str">
        <f>IF($A173="","",IF(B173&gt;=Model!$B$4,4,IF(B173&gt;=Model!$B$5,3,IF(B173&gt;=Model!$B$6,2,1))))</f>
        <v/>
      </c>
      <c r="L173" s="14" t="str">
        <f>IF($A173="","",IF(OR(UPPER(D173)="Y",UPPER(E173)="Y"),4,IF(C173&gt;=Model!$B$10,4,IF(C173&gt;=Model!$B$11,3,IF(C173&gt;=Model!$B$12,2,1)))))</f>
        <v/>
      </c>
      <c r="M173" s="14" t="str">
        <f>IF($A173="","",IFERROR(VLOOKUP(F173,Model!$A$19:$B$22,2,FALSE()),""))</f>
        <v/>
      </c>
      <c r="N173" s="14" t="str">
        <f>IF($A173="","",IFERROR(VLOOKUP(G173,Model!$A$25:$B$28,2,FALSE()),""))</f>
        <v/>
      </c>
      <c r="O173" s="14" t="str">
        <f t="shared" si="12"/>
        <v/>
      </c>
      <c r="P173" s="14" t="str">
        <f>IF($A173="","",IF(AND(G173="Internet-facing",OR(UPPER(D173)="Y",UPPER(E173)="Y",C173&gt;=Model!$B$16)),"P1",""))</f>
        <v/>
      </c>
      <c r="Q173" s="14" t="str">
        <f>IF($A173="","",IF(P173="P1","P1","P"&amp;MIN(4,IF(O173&gt;=Model!$B$31,1,IF(O173&gt;=Model!$B$32,2,IF(O173&gt;=Model!$B$33,3,4)))+IF(UPPER(H173)="Y",1,0))))</f>
        <v/>
      </c>
      <c r="R173" s="14" t="str">
        <f>IF($A173="","",IFERROR(VLOOKUP(VALUE(MID(Q173,2,1)),Model!$B$38:$C$41,2,FALSE()),""))</f>
        <v/>
      </c>
      <c r="S173" s="18" t="str">
        <f t="shared" si="13"/>
        <v/>
      </c>
      <c r="T173" s="14" t="str">
        <f t="shared" si="14"/>
        <v/>
      </c>
      <c r="U173" s="14" t="str">
        <f t="shared" si="15"/>
        <v/>
      </c>
      <c r="V173" s="14" t="str">
        <f t="shared" ca="1" si="16"/>
        <v/>
      </c>
      <c r="W173" s="14" t="str">
        <f t="shared" ca="1" si="17"/>
        <v/>
      </c>
    </row>
    <row r="174" spans="1:23" x14ac:dyDescent="0.3">
      <c r="A174" s="2"/>
      <c r="B174" s="2"/>
      <c r="C174" s="2"/>
      <c r="D174" s="2"/>
      <c r="E174" s="2"/>
      <c r="F174" s="2"/>
      <c r="G174" s="2"/>
      <c r="H174" s="2"/>
      <c r="I174" s="16"/>
      <c r="J174" s="16"/>
      <c r="K174" s="14" t="str">
        <f>IF($A174="","",IF(B174&gt;=Model!$B$4,4,IF(B174&gt;=Model!$B$5,3,IF(B174&gt;=Model!$B$6,2,1))))</f>
        <v/>
      </c>
      <c r="L174" s="14" t="str">
        <f>IF($A174="","",IF(OR(UPPER(D174)="Y",UPPER(E174)="Y"),4,IF(C174&gt;=Model!$B$10,4,IF(C174&gt;=Model!$B$11,3,IF(C174&gt;=Model!$B$12,2,1)))))</f>
        <v/>
      </c>
      <c r="M174" s="14" t="str">
        <f>IF($A174="","",IFERROR(VLOOKUP(F174,Model!$A$19:$B$22,2,FALSE()),""))</f>
        <v/>
      </c>
      <c r="N174" s="14" t="str">
        <f>IF($A174="","",IFERROR(VLOOKUP(G174,Model!$A$25:$B$28,2,FALSE()),""))</f>
        <v/>
      </c>
      <c r="O174" s="14" t="str">
        <f t="shared" si="12"/>
        <v/>
      </c>
      <c r="P174" s="14" t="str">
        <f>IF($A174="","",IF(AND(G174="Internet-facing",OR(UPPER(D174)="Y",UPPER(E174)="Y",C174&gt;=Model!$B$16)),"P1",""))</f>
        <v/>
      </c>
      <c r="Q174" s="14" t="str">
        <f>IF($A174="","",IF(P174="P1","P1","P"&amp;MIN(4,IF(O174&gt;=Model!$B$31,1,IF(O174&gt;=Model!$B$32,2,IF(O174&gt;=Model!$B$33,3,4)))+IF(UPPER(H174)="Y",1,0))))</f>
        <v/>
      </c>
      <c r="R174" s="14" t="str">
        <f>IF($A174="","",IFERROR(VLOOKUP(VALUE(MID(Q174,2,1)),Model!$B$38:$C$41,2,FALSE()),""))</f>
        <v/>
      </c>
      <c r="S174" s="18" t="str">
        <f t="shared" si="13"/>
        <v/>
      </c>
      <c r="T174" s="14" t="str">
        <f t="shared" si="14"/>
        <v/>
      </c>
      <c r="U174" s="14" t="str">
        <f t="shared" si="15"/>
        <v/>
      </c>
      <c r="V174" s="14" t="str">
        <f t="shared" ca="1" si="16"/>
        <v/>
      </c>
      <c r="W174" s="14" t="str">
        <f t="shared" ca="1" si="17"/>
        <v/>
      </c>
    </row>
    <row r="175" spans="1:23" x14ac:dyDescent="0.3">
      <c r="A175" s="2"/>
      <c r="B175" s="2"/>
      <c r="C175" s="2"/>
      <c r="D175" s="2"/>
      <c r="E175" s="2"/>
      <c r="F175" s="2"/>
      <c r="G175" s="2"/>
      <c r="H175" s="2"/>
      <c r="I175" s="16"/>
      <c r="J175" s="16"/>
      <c r="K175" s="14" t="str">
        <f>IF($A175="","",IF(B175&gt;=Model!$B$4,4,IF(B175&gt;=Model!$B$5,3,IF(B175&gt;=Model!$B$6,2,1))))</f>
        <v/>
      </c>
      <c r="L175" s="14" t="str">
        <f>IF($A175="","",IF(OR(UPPER(D175)="Y",UPPER(E175)="Y"),4,IF(C175&gt;=Model!$B$10,4,IF(C175&gt;=Model!$B$11,3,IF(C175&gt;=Model!$B$12,2,1)))))</f>
        <v/>
      </c>
      <c r="M175" s="14" t="str">
        <f>IF($A175="","",IFERROR(VLOOKUP(F175,Model!$A$19:$B$22,2,FALSE()),""))</f>
        <v/>
      </c>
      <c r="N175" s="14" t="str">
        <f>IF($A175="","",IFERROR(VLOOKUP(G175,Model!$A$25:$B$28,2,FALSE()),""))</f>
        <v/>
      </c>
      <c r="O175" s="14" t="str">
        <f t="shared" si="12"/>
        <v/>
      </c>
      <c r="P175" s="14" t="str">
        <f>IF($A175="","",IF(AND(G175="Internet-facing",OR(UPPER(D175)="Y",UPPER(E175)="Y",C175&gt;=Model!$B$16)),"P1",""))</f>
        <v/>
      </c>
      <c r="Q175" s="14" t="str">
        <f>IF($A175="","",IF(P175="P1","P1","P"&amp;MIN(4,IF(O175&gt;=Model!$B$31,1,IF(O175&gt;=Model!$B$32,2,IF(O175&gt;=Model!$B$33,3,4)))+IF(UPPER(H175)="Y",1,0))))</f>
        <v/>
      </c>
      <c r="R175" s="14" t="str">
        <f>IF($A175="","",IFERROR(VLOOKUP(VALUE(MID(Q175,2,1)),Model!$B$38:$C$41,2,FALSE()),""))</f>
        <v/>
      </c>
      <c r="S175" s="18" t="str">
        <f t="shared" si="13"/>
        <v/>
      </c>
      <c r="T175" s="14" t="str">
        <f t="shared" si="14"/>
        <v/>
      </c>
      <c r="U175" s="14" t="str">
        <f t="shared" si="15"/>
        <v/>
      </c>
      <c r="V175" s="14" t="str">
        <f t="shared" ca="1" si="16"/>
        <v/>
      </c>
      <c r="W175" s="14" t="str">
        <f t="shared" ca="1" si="17"/>
        <v/>
      </c>
    </row>
    <row r="176" spans="1:23" x14ac:dyDescent="0.3">
      <c r="A176" s="2"/>
      <c r="B176" s="2"/>
      <c r="C176" s="2"/>
      <c r="D176" s="2"/>
      <c r="E176" s="2"/>
      <c r="F176" s="2"/>
      <c r="G176" s="2"/>
      <c r="H176" s="2"/>
      <c r="I176" s="16"/>
      <c r="J176" s="16"/>
      <c r="K176" s="14" t="str">
        <f>IF($A176="","",IF(B176&gt;=Model!$B$4,4,IF(B176&gt;=Model!$B$5,3,IF(B176&gt;=Model!$B$6,2,1))))</f>
        <v/>
      </c>
      <c r="L176" s="14" t="str">
        <f>IF($A176="","",IF(OR(UPPER(D176)="Y",UPPER(E176)="Y"),4,IF(C176&gt;=Model!$B$10,4,IF(C176&gt;=Model!$B$11,3,IF(C176&gt;=Model!$B$12,2,1)))))</f>
        <v/>
      </c>
      <c r="M176" s="14" t="str">
        <f>IF($A176="","",IFERROR(VLOOKUP(F176,Model!$A$19:$B$22,2,FALSE()),""))</f>
        <v/>
      </c>
      <c r="N176" s="14" t="str">
        <f>IF($A176="","",IFERROR(VLOOKUP(G176,Model!$A$25:$B$28,2,FALSE()),""))</f>
        <v/>
      </c>
      <c r="O176" s="14" t="str">
        <f t="shared" si="12"/>
        <v/>
      </c>
      <c r="P176" s="14" t="str">
        <f>IF($A176="","",IF(AND(G176="Internet-facing",OR(UPPER(D176)="Y",UPPER(E176)="Y",C176&gt;=Model!$B$16)),"P1",""))</f>
        <v/>
      </c>
      <c r="Q176" s="14" t="str">
        <f>IF($A176="","",IF(P176="P1","P1","P"&amp;MIN(4,IF(O176&gt;=Model!$B$31,1,IF(O176&gt;=Model!$B$32,2,IF(O176&gt;=Model!$B$33,3,4)))+IF(UPPER(H176)="Y",1,0))))</f>
        <v/>
      </c>
      <c r="R176" s="14" t="str">
        <f>IF($A176="","",IFERROR(VLOOKUP(VALUE(MID(Q176,2,1)),Model!$B$38:$C$41,2,FALSE()),""))</f>
        <v/>
      </c>
      <c r="S176" s="18" t="str">
        <f t="shared" si="13"/>
        <v/>
      </c>
      <c r="T176" s="14" t="str">
        <f t="shared" si="14"/>
        <v/>
      </c>
      <c r="U176" s="14" t="str">
        <f t="shared" si="15"/>
        <v/>
      </c>
      <c r="V176" s="14" t="str">
        <f t="shared" ca="1" si="16"/>
        <v/>
      </c>
      <c r="W176" s="14" t="str">
        <f t="shared" ca="1" si="17"/>
        <v/>
      </c>
    </row>
    <row r="177" spans="1:23" x14ac:dyDescent="0.3">
      <c r="A177" s="2"/>
      <c r="B177" s="2"/>
      <c r="C177" s="2"/>
      <c r="D177" s="2"/>
      <c r="E177" s="2"/>
      <c r="F177" s="2"/>
      <c r="G177" s="2"/>
      <c r="H177" s="2"/>
      <c r="I177" s="16"/>
      <c r="J177" s="16"/>
      <c r="K177" s="14" t="str">
        <f>IF($A177="","",IF(B177&gt;=Model!$B$4,4,IF(B177&gt;=Model!$B$5,3,IF(B177&gt;=Model!$B$6,2,1))))</f>
        <v/>
      </c>
      <c r="L177" s="14" t="str">
        <f>IF($A177="","",IF(OR(UPPER(D177)="Y",UPPER(E177)="Y"),4,IF(C177&gt;=Model!$B$10,4,IF(C177&gt;=Model!$B$11,3,IF(C177&gt;=Model!$B$12,2,1)))))</f>
        <v/>
      </c>
      <c r="M177" s="14" t="str">
        <f>IF($A177="","",IFERROR(VLOOKUP(F177,Model!$A$19:$B$22,2,FALSE()),""))</f>
        <v/>
      </c>
      <c r="N177" s="14" t="str">
        <f>IF($A177="","",IFERROR(VLOOKUP(G177,Model!$A$25:$B$28,2,FALSE()),""))</f>
        <v/>
      </c>
      <c r="O177" s="14" t="str">
        <f t="shared" si="12"/>
        <v/>
      </c>
      <c r="P177" s="14" t="str">
        <f>IF($A177="","",IF(AND(G177="Internet-facing",OR(UPPER(D177)="Y",UPPER(E177)="Y",C177&gt;=Model!$B$16)),"P1",""))</f>
        <v/>
      </c>
      <c r="Q177" s="14" t="str">
        <f>IF($A177="","",IF(P177="P1","P1","P"&amp;MIN(4,IF(O177&gt;=Model!$B$31,1,IF(O177&gt;=Model!$B$32,2,IF(O177&gt;=Model!$B$33,3,4)))+IF(UPPER(H177)="Y",1,0))))</f>
        <v/>
      </c>
      <c r="R177" s="14" t="str">
        <f>IF($A177="","",IFERROR(VLOOKUP(VALUE(MID(Q177,2,1)),Model!$B$38:$C$41,2,FALSE()),""))</f>
        <v/>
      </c>
      <c r="S177" s="18" t="str">
        <f t="shared" si="13"/>
        <v/>
      </c>
      <c r="T177" s="14" t="str">
        <f t="shared" si="14"/>
        <v/>
      </c>
      <c r="U177" s="14" t="str">
        <f t="shared" si="15"/>
        <v/>
      </c>
      <c r="V177" s="14" t="str">
        <f t="shared" ca="1" si="16"/>
        <v/>
      </c>
      <c r="W177" s="14" t="str">
        <f t="shared" ca="1" si="17"/>
        <v/>
      </c>
    </row>
    <row r="178" spans="1:23" x14ac:dyDescent="0.3">
      <c r="A178" s="2"/>
      <c r="B178" s="2"/>
      <c r="C178" s="2"/>
      <c r="D178" s="2"/>
      <c r="E178" s="2"/>
      <c r="F178" s="2"/>
      <c r="G178" s="2"/>
      <c r="H178" s="2"/>
      <c r="I178" s="16"/>
      <c r="J178" s="16"/>
      <c r="K178" s="14" t="str">
        <f>IF($A178="","",IF(B178&gt;=Model!$B$4,4,IF(B178&gt;=Model!$B$5,3,IF(B178&gt;=Model!$B$6,2,1))))</f>
        <v/>
      </c>
      <c r="L178" s="14" t="str">
        <f>IF($A178="","",IF(OR(UPPER(D178)="Y",UPPER(E178)="Y"),4,IF(C178&gt;=Model!$B$10,4,IF(C178&gt;=Model!$B$11,3,IF(C178&gt;=Model!$B$12,2,1)))))</f>
        <v/>
      </c>
      <c r="M178" s="14" t="str">
        <f>IF($A178="","",IFERROR(VLOOKUP(F178,Model!$A$19:$B$22,2,FALSE()),""))</f>
        <v/>
      </c>
      <c r="N178" s="14" t="str">
        <f>IF($A178="","",IFERROR(VLOOKUP(G178,Model!$A$25:$B$28,2,FALSE()),""))</f>
        <v/>
      </c>
      <c r="O178" s="14" t="str">
        <f t="shared" si="12"/>
        <v/>
      </c>
      <c r="P178" s="14" t="str">
        <f>IF($A178="","",IF(AND(G178="Internet-facing",OR(UPPER(D178)="Y",UPPER(E178)="Y",C178&gt;=Model!$B$16)),"P1",""))</f>
        <v/>
      </c>
      <c r="Q178" s="14" t="str">
        <f>IF($A178="","",IF(P178="P1","P1","P"&amp;MIN(4,IF(O178&gt;=Model!$B$31,1,IF(O178&gt;=Model!$B$32,2,IF(O178&gt;=Model!$B$33,3,4)))+IF(UPPER(H178)="Y",1,0))))</f>
        <v/>
      </c>
      <c r="R178" s="14" t="str">
        <f>IF($A178="","",IFERROR(VLOOKUP(VALUE(MID(Q178,2,1)),Model!$B$38:$C$41,2,FALSE()),""))</f>
        <v/>
      </c>
      <c r="S178" s="18" t="str">
        <f t="shared" si="13"/>
        <v/>
      </c>
      <c r="T178" s="14" t="str">
        <f t="shared" si="14"/>
        <v/>
      </c>
      <c r="U178" s="14" t="str">
        <f t="shared" si="15"/>
        <v/>
      </c>
      <c r="V178" s="14" t="str">
        <f t="shared" ca="1" si="16"/>
        <v/>
      </c>
      <c r="W178" s="14" t="str">
        <f t="shared" ca="1" si="17"/>
        <v/>
      </c>
    </row>
    <row r="179" spans="1:23" x14ac:dyDescent="0.3">
      <c r="A179" s="2"/>
      <c r="B179" s="2"/>
      <c r="C179" s="2"/>
      <c r="D179" s="2"/>
      <c r="E179" s="2"/>
      <c r="F179" s="2"/>
      <c r="G179" s="2"/>
      <c r="H179" s="2"/>
      <c r="I179" s="16"/>
      <c r="J179" s="16"/>
      <c r="K179" s="14" t="str">
        <f>IF($A179="","",IF(B179&gt;=Model!$B$4,4,IF(B179&gt;=Model!$B$5,3,IF(B179&gt;=Model!$B$6,2,1))))</f>
        <v/>
      </c>
      <c r="L179" s="14" t="str">
        <f>IF($A179="","",IF(OR(UPPER(D179)="Y",UPPER(E179)="Y"),4,IF(C179&gt;=Model!$B$10,4,IF(C179&gt;=Model!$B$11,3,IF(C179&gt;=Model!$B$12,2,1)))))</f>
        <v/>
      </c>
      <c r="M179" s="14" t="str">
        <f>IF($A179="","",IFERROR(VLOOKUP(F179,Model!$A$19:$B$22,2,FALSE()),""))</f>
        <v/>
      </c>
      <c r="N179" s="14" t="str">
        <f>IF($A179="","",IFERROR(VLOOKUP(G179,Model!$A$25:$B$28,2,FALSE()),""))</f>
        <v/>
      </c>
      <c r="O179" s="14" t="str">
        <f t="shared" si="12"/>
        <v/>
      </c>
      <c r="P179" s="14" t="str">
        <f>IF($A179="","",IF(AND(G179="Internet-facing",OR(UPPER(D179)="Y",UPPER(E179)="Y",C179&gt;=Model!$B$16)),"P1",""))</f>
        <v/>
      </c>
      <c r="Q179" s="14" t="str">
        <f>IF($A179="","",IF(P179="P1","P1","P"&amp;MIN(4,IF(O179&gt;=Model!$B$31,1,IF(O179&gt;=Model!$B$32,2,IF(O179&gt;=Model!$B$33,3,4)))+IF(UPPER(H179)="Y",1,0))))</f>
        <v/>
      </c>
      <c r="R179" s="14" t="str">
        <f>IF($A179="","",IFERROR(VLOOKUP(VALUE(MID(Q179,2,1)),Model!$B$38:$C$41,2,FALSE()),""))</f>
        <v/>
      </c>
      <c r="S179" s="18" t="str">
        <f t="shared" si="13"/>
        <v/>
      </c>
      <c r="T179" s="14" t="str">
        <f t="shared" si="14"/>
        <v/>
      </c>
      <c r="U179" s="14" t="str">
        <f t="shared" si="15"/>
        <v/>
      </c>
      <c r="V179" s="14" t="str">
        <f t="shared" ca="1" si="16"/>
        <v/>
      </c>
      <c r="W179" s="14" t="str">
        <f t="shared" ca="1" si="17"/>
        <v/>
      </c>
    </row>
    <row r="180" spans="1:23" x14ac:dyDescent="0.3">
      <c r="A180" s="2"/>
      <c r="B180" s="2"/>
      <c r="C180" s="2"/>
      <c r="D180" s="2"/>
      <c r="E180" s="2"/>
      <c r="F180" s="2"/>
      <c r="G180" s="2"/>
      <c r="H180" s="2"/>
      <c r="I180" s="16"/>
      <c r="J180" s="16"/>
      <c r="K180" s="14" t="str">
        <f>IF($A180="","",IF(B180&gt;=Model!$B$4,4,IF(B180&gt;=Model!$B$5,3,IF(B180&gt;=Model!$B$6,2,1))))</f>
        <v/>
      </c>
      <c r="L180" s="14" t="str">
        <f>IF($A180="","",IF(OR(UPPER(D180)="Y",UPPER(E180)="Y"),4,IF(C180&gt;=Model!$B$10,4,IF(C180&gt;=Model!$B$11,3,IF(C180&gt;=Model!$B$12,2,1)))))</f>
        <v/>
      </c>
      <c r="M180" s="14" t="str">
        <f>IF($A180="","",IFERROR(VLOOKUP(F180,Model!$A$19:$B$22,2,FALSE()),""))</f>
        <v/>
      </c>
      <c r="N180" s="14" t="str">
        <f>IF($A180="","",IFERROR(VLOOKUP(G180,Model!$A$25:$B$28,2,FALSE()),""))</f>
        <v/>
      </c>
      <c r="O180" s="14" t="str">
        <f t="shared" si="12"/>
        <v/>
      </c>
      <c r="P180" s="14" t="str">
        <f>IF($A180="","",IF(AND(G180="Internet-facing",OR(UPPER(D180)="Y",UPPER(E180)="Y",C180&gt;=Model!$B$16)),"P1",""))</f>
        <v/>
      </c>
      <c r="Q180" s="14" t="str">
        <f>IF($A180="","",IF(P180="P1","P1","P"&amp;MIN(4,IF(O180&gt;=Model!$B$31,1,IF(O180&gt;=Model!$B$32,2,IF(O180&gt;=Model!$B$33,3,4)))+IF(UPPER(H180)="Y",1,0))))</f>
        <v/>
      </c>
      <c r="R180" s="14" t="str">
        <f>IF($A180="","",IFERROR(VLOOKUP(VALUE(MID(Q180,2,1)),Model!$B$38:$C$41,2,FALSE()),""))</f>
        <v/>
      </c>
      <c r="S180" s="18" t="str">
        <f t="shared" si="13"/>
        <v/>
      </c>
      <c r="T180" s="14" t="str">
        <f t="shared" si="14"/>
        <v/>
      </c>
      <c r="U180" s="14" t="str">
        <f t="shared" si="15"/>
        <v/>
      </c>
      <c r="V180" s="14" t="str">
        <f t="shared" ca="1" si="16"/>
        <v/>
      </c>
      <c r="W180" s="14" t="str">
        <f t="shared" ca="1" si="17"/>
        <v/>
      </c>
    </row>
    <row r="181" spans="1:23" x14ac:dyDescent="0.3">
      <c r="A181" s="2"/>
      <c r="B181" s="2"/>
      <c r="C181" s="2"/>
      <c r="D181" s="2"/>
      <c r="E181" s="2"/>
      <c r="F181" s="2"/>
      <c r="G181" s="2"/>
      <c r="H181" s="2"/>
      <c r="I181" s="16"/>
      <c r="J181" s="16"/>
      <c r="K181" s="14" t="str">
        <f>IF($A181="","",IF(B181&gt;=Model!$B$4,4,IF(B181&gt;=Model!$B$5,3,IF(B181&gt;=Model!$B$6,2,1))))</f>
        <v/>
      </c>
      <c r="L181" s="14" t="str">
        <f>IF($A181="","",IF(OR(UPPER(D181)="Y",UPPER(E181)="Y"),4,IF(C181&gt;=Model!$B$10,4,IF(C181&gt;=Model!$B$11,3,IF(C181&gt;=Model!$B$12,2,1)))))</f>
        <v/>
      </c>
      <c r="M181" s="14" t="str">
        <f>IF($A181="","",IFERROR(VLOOKUP(F181,Model!$A$19:$B$22,2,FALSE()),""))</f>
        <v/>
      </c>
      <c r="N181" s="14" t="str">
        <f>IF($A181="","",IFERROR(VLOOKUP(G181,Model!$A$25:$B$28,2,FALSE()),""))</f>
        <v/>
      </c>
      <c r="O181" s="14" t="str">
        <f t="shared" si="12"/>
        <v/>
      </c>
      <c r="P181" s="14" t="str">
        <f>IF($A181="","",IF(AND(G181="Internet-facing",OR(UPPER(D181)="Y",UPPER(E181)="Y",C181&gt;=Model!$B$16)),"P1",""))</f>
        <v/>
      </c>
      <c r="Q181" s="14" t="str">
        <f>IF($A181="","",IF(P181="P1","P1","P"&amp;MIN(4,IF(O181&gt;=Model!$B$31,1,IF(O181&gt;=Model!$B$32,2,IF(O181&gt;=Model!$B$33,3,4)))+IF(UPPER(H181)="Y",1,0))))</f>
        <v/>
      </c>
      <c r="R181" s="14" t="str">
        <f>IF($A181="","",IFERROR(VLOOKUP(VALUE(MID(Q181,2,1)),Model!$B$38:$C$41,2,FALSE()),""))</f>
        <v/>
      </c>
      <c r="S181" s="18" t="str">
        <f t="shared" si="13"/>
        <v/>
      </c>
      <c r="T181" s="14" t="str">
        <f t="shared" si="14"/>
        <v/>
      </c>
      <c r="U181" s="14" t="str">
        <f t="shared" si="15"/>
        <v/>
      </c>
      <c r="V181" s="14" t="str">
        <f t="shared" ca="1" si="16"/>
        <v/>
      </c>
      <c r="W181" s="14" t="str">
        <f t="shared" ca="1" si="17"/>
        <v/>
      </c>
    </row>
    <row r="182" spans="1:23" x14ac:dyDescent="0.3">
      <c r="A182" s="2"/>
      <c r="B182" s="2"/>
      <c r="C182" s="2"/>
      <c r="D182" s="2"/>
      <c r="E182" s="2"/>
      <c r="F182" s="2"/>
      <c r="G182" s="2"/>
      <c r="H182" s="2"/>
      <c r="I182" s="16"/>
      <c r="J182" s="16"/>
      <c r="K182" s="14" t="str">
        <f>IF($A182="","",IF(B182&gt;=Model!$B$4,4,IF(B182&gt;=Model!$B$5,3,IF(B182&gt;=Model!$B$6,2,1))))</f>
        <v/>
      </c>
      <c r="L182" s="14" t="str">
        <f>IF($A182="","",IF(OR(UPPER(D182)="Y",UPPER(E182)="Y"),4,IF(C182&gt;=Model!$B$10,4,IF(C182&gt;=Model!$B$11,3,IF(C182&gt;=Model!$B$12,2,1)))))</f>
        <v/>
      </c>
      <c r="M182" s="14" t="str">
        <f>IF($A182="","",IFERROR(VLOOKUP(F182,Model!$A$19:$B$22,2,FALSE()),""))</f>
        <v/>
      </c>
      <c r="N182" s="14" t="str">
        <f>IF($A182="","",IFERROR(VLOOKUP(G182,Model!$A$25:$B$28,2,FALSE()),""))</f>
        <v/>
      </c>
      <c r="O182" s="14" t="str">
        <f t="shared" si="12"/>
        <v/>
      </c>
      <c r="P182" s="14" t="str">
        <f>IF($A182="","",IF(AND(G182="Internet-facing",OR(UPPER(D182)="Y",UPPER(E182)="Y",C182&gt;=Model!$B$16)),"P1",""))</f>
        <v/>
      </c>
      <c r="Q182" s="14" t="str">
        <f>IF($A182="","",IF(P182="P1","P1","P"&amp;MIN(4,IF(O182&gt;=Model!$B$31,1,IF(O182&gt;=Model!$B$32,2,IF(O182&gt;=Model!$B$33,3,4)))+IF(UPPER(H182)="Y",1,0))))</f>
        <v/>
      </c>
      <c r="R182" s="14" t="str">
        <f>IF($A182="","",IFERROR(VLOOKUP(VALUE(MID(Q182,2,1)),Model!$B$38:$C$41,2,FALSE()),""))</f>
        <v/>
      </c>
      <c r="S182" s="18" t="str">
        <f t="shared" si="13"/>
        <v/>
      </c>
      <c r="T182" s="14" t="str">
        <f t="shared" si="14"/>
        <v/>
      </c>
      <c r="U182" s="14" t="str">
        <f t="shared" si="15"/>
        <v/>
      </c>
      <c r="V182" s="14" t="str">
        <f t="shared" ca="1" si="16"/>
        <v/>
      </c>
      <c r="W182" s="14" t="str">
        <f t="shared" ca="1" si="17"/>
        <v/>
      </c>
    </row>
    <row r="183" spans="1:23" x14ac:dyDescent="0.3">
      <c r="A183" s="2"/>
      <c r="B183" s="2"/>
      <c r="C183" s="2"/>
      <c r="D183" s="2"/>
      <c r="E183" s="2"/>
      <c r="F183" s="2"/>
      <c r="G183" s="2"/>
      <c r="H183" s="2"/>
      <c r="I183" s="16"/>
      <c r="J183" s="16"/>
      <c r="K183" s="14" t="str">
        <f>IF($A183="","",IF(B183&gt;=Model!$B$4,4,IF(B183&gt;=Model!$B$5,3,IF(B183&gt;=Model!$B$6,2,1))))</f>
        <v/>
      </c>
      <c r="L183" s="14" t="str">
        <f>IF($A183="","",IF(OR(UPPER(D183)="Y",UPPER(E183)="Y"),4,IF(C183&gt;=Model!$B$10,4,IF(C183&gt;=Model!$B$11,3,IF(C183&gt;=Model!$B$12,2,1)))))</f>
        <v/>
      </c>
      <c r="M183" s="14" t="str">
        <f>IF($A183="","",IFERROR(VLOOKUP(F183,Model!$A$19:$B$22,2,FALSE()),""))</f>
        <v/>
      </c>
      <c r="N183" s="14" t="str">
        <f>IF($A183="","",IFERROR(VLOOKUP(G183,Model!$A$25:$B$28,2,FALSE()),""))</f>
        <v/>
      </c>
      <c r="O183" s="14" t="str">
        <f t="shared" si="12"/>
        <v/>
      </c>
      <c r="P183" s="14" t="str">
        <f>IF($A183="","",IF(AND(G183="Internet-facing",OR(UPPER(D183)="Y",UPPER(E183)="Y",C183&gt;=Model!$B$16)),"P1",""))</f>
        <v/>
      </c>
      <c r="Q183" s="14" t="str">
        <f>IF($A183="","",IF(P183="P1","P1","P"&amp;MIN(4,IF(O183&gt;=Model!$B$31,1,IF(O183&gt;=Model!$B$32,2,IF(O183&gt;=Model!$B$33,3,4)))+IF(UPPER(H183)="Y",1,0))))</f>
        <v/>
      </c>
      <c r="R183" s="14" t="str">
        <f>IF($A183="","",IFERROR(VLOOKUP(VALUE(MID(Q183,2,1)),Model!$B$38:$C$41,2,FALSE()),""))</f>
        <v/>
      </c>
      <c r="S183" s="18" t="str">
        <f t="shared" si="13"/>
        <v/>
      </c>
      <c r="T183" s="14" t="str">
        <f t="shared" si="14"/>
        <v/>
      </c>
      <c r="U183" s="14" t="str">
        <f t="shared" si="15"/>
        <v/>
      </c>
      <c r="V183" s="14" t="str">
        <f t="shared" ca="1" si="16"/>
        <v/>
      </c>
      <c r="W183" s="14" t="str">
        <f t="shared" ca="1" si="17"/>
        <v/>
      </c>
    </row>
    <row r="184" spans="1:23" x14ac:dyDescent="0.3">
      <c r="A184" s="2"/>
      <c r="B184" s="2"/>
      <c r="C184" s="2"/>
      <c r="D184" s="2"/>
      <c r="E184" s="2"/>
      <c r="F184" s="2"/>
      <c r="G184" s="2"/>
      <c r="H184" s="2"/>
      <c r="I184" s="16"/>
      <c r="J184" s="16"/>
      <c r="K184" s="14" t="str">
        <f>IF($A184="","",IF(B184&gt;=Model!$B$4,4,IF(B184&gt;=Model!$B$5,3,IF(B184&gt;=Model!$B$6,2,1))))</f>
        <v/>
      </c>
      <c r="L184" s="14" t="str">
        <f>IF($A184="","",IF(OR(UPPER(D184)="Y",UPPER(E184)="Y"),4,IF(C184&gt;=Model!$B$10,4,IF(C184&gt;=Model!$B$11,3,IF(C184&gt;=Model!$B$12,2,1)))))</f>
        <v/>
      </c>
      <c r="M184" s="14" t="str">
        <f>IF($A184="","",IFERROR(VLOOKUP(F184,Model!$A$19:$B$22,2,FALSE()),""))</f>
        <v/>
      </c>
      <c r="N184" s="14" t="str">
        <f>IF($A184="","",IFERROR(VLOOKUP(G184,Model!$A$25:$B$28,2,FALSE()),""))</f>
        <v/>
      </c>
      <c r="O184" s="14" t="str">
        <f t="shared" si="12"/>
        <v/>
      </c>
      <c r="P184" s="14" t="str">
        <f>IF($A184="","",IF(AND(G184="Internet-facing",OR(UPPER(D184)="Y",UPPER(E184)="Y",C184&gt;=Model!$B$16)),"P1",""))</f>
        <v/>
      </c>
      <c r="Q184" s="14" t="str">
        <f>IF($A184="","",IF(P184="P1","P1","P"&amp;MIN(4,IF(O184&gt;=Model!$B$31,1,IF(O184&gt;=Model!$B$32,2,IF(O184&gt;=Model!$B$33,3,4)))+IF(UPPER(H184)="Y",1,0))))</f>
        <v/>
      </c>
      <c r="R184" s="14" t="str">
        <f>IF($A184="","",IFERROR(VLOOKUP(VALUE(MID(Q184,2,1)),Model!$B$38:$C$41,2,FALSE()),""))</f>
        <v/>
      </c>
      <c r="S184" s="18" t="str">
        <f t="shared" si="13"/>
        <v/>
      </c>
      <c r="T184" s="14" t="str">
        <f t="shared" si="14"/>
        <v/>
      </c>
      <c r="U184" s="14" t="str">
        <f t="shared" si="15"/>
        <v/>
      </c>
      <c r="V184" s="14" t="str">
        <f t="shared" ca="1" si="16"/>
        <v/>
      </c>
      <c r="W184" s="14" t="str">
        <f t="shared" ca="1" si="17"/>
        <v/>
      </c>
    </row>
    <row r="185" spans="1:23" x14ac:dyDescent="0.3">
      <c r="A185" s="2"/>
      <c r="B185" s="2"/>
      <c r="C185" s="2"/>
      <c r="D185" s="2"/>
      <c r="E185" s="2"/>
      <c r="F185" s="2"/>
      <c r="G185" s="2"/>
      <c r="H185" s="2"/>
      <c r="I185" s="16"/>
      <c r="J185" s="16"/>
      <c r="K185" s="14" t="str">
        <f>IF($A185="","",IF(B185&gt;=Model!$B$4,4,IF(B185&gt;=Model!$B$5,3,IF(B185&gt;=Model!$B$6,2,1))))</f>
        <v/>
      </c>
      <c r="L185" s="14" t="str">
        <f>IF($A185="","",IF(OR(UPPER(D185)="Y",UPPER(E185)="Y"),4,IF(C185&gt;=Model!$B$10,4,IF(C185&gt;=Model!$B$11,3,IF(C185&gt;=Model!$B$12,2,1)))))</f>
        <v/>
      </c>
      <c r="M185" s="14" t="str">
        <f>IF($A185="","",IFERROR(VLOOKUP(F185,Model!$A$19:$B$22,2,FALSE()),""))</f>
        <v/>
      </c>
      <c r="N185" s="14" t="str">
        <f>IF($A185="","",IFERROR(VLOOKUP(G185,Model!$A$25:$B$28,2,FALSE()),""))</f>
        <v/>
      </c>
      <c r="O185" s="14" t="str">
        <f t="shared" si="12"/>
        <v/>
      </c>
      <c r="P185" s="14" t="str">
        <f>IF($A185="","",IF(AND(G185="Internet-facing",OR(UPPER(D185)="Y",UPPER(E185)="Y",C185&gt;=Model!$B$16)),"P1",""))</f>
        <v/>
      </c>
      <c r="Q185" s="14" t="str">
        <f>IF($A185="","",IF(P185="P1","P1","P"&amp;MIN(4,IF(O185&gt;=Model!$B$31,1,IF(O185&gt;=Model!$B$32,2,IF(O185&gt;=Model!$B$33,3,4)))+IF(UPPER(H185)="Y",1,0))))</f>
        <v/>
      </c>
      <c r="R185" s="14" t="str">
        <f>IF($A185="","",IFERROR(VLOOKUP(VALUE(MID(Q185,2,1)),Model!$B$38:$C$41,2,FALSE()),""))</f>
        <v/>
      </c>
      <c r="S185" s="18" t="str">
        <f t="shared" si="13"/>
        <v/>
      </c>
      <c r="T185" s="14" t="str">
        <f t="shared" si="14"/>
        <v/>
      </c>
      <c r="U185" s="14" t="str">
        <f t="shared" si="15"/>
        <v/>
      </c>
      <c r="V185" s="14" t="str">
        <f t="shared" ca="1" si="16"/>
        <v/>
      </c>
      <c r="W185" s="14" t="str">
        <f t="shared" ca="1" si="17"/>
        <v/>
      </c>
    </row>
    <row r="186" spans="1:23" x14ac:dyDescent="0.3">
      <c r="A186" s="2"/>
      <c r="B186" s="2"/>
      <c r="C186" s="2"/>
      <c r="D186" s="2"/>
      <c r="E186" s="2"/>
      <c r="F186" s="2"/>
      <c r="G186" s="2"/>
      <c r="H186" s="2"/>
      <c r="I186" s="16"/>
      <c r="J186" s="16"/>
      <c r="K186" s="14" t="str">
        <f>IF($A186="","",IF(B186&gt;=Model!$B$4,4,IF(B186&gt;=Model!$B$5,3,IF(B186&gt;=Model!$B$6,2,1))))</f>
        <v/>
      </c>
      <c r="L186" s="14" t="str">
        <f>IF($A186="","",IF(OR(UPPER(D186)="Y",UPPER(E186)="Y"),4,IF(C186&gt;=Model!$B$10,4,IF(C186&gt;=Model!$B$11,3,IF(C186&gt;=Model!$B$12,2,1)))))</f>
        <v/>
      </c>
      <c r="M186" s="14" t="str">
        <f>IF($A186="","",IFERROR(VLOOKUP(F186,Model!$A$19:$B$22,2,FALSE()),""))</f>
        <v/>
      </c>
      <c r="N186" s="14" t="str">
        <f>IF($A186="","",IFERROR(VLOOKUP(G186,Model!$A$25:$B$28,2,FALSE()),""))</f>
        <v/>
      </c>
      <c r="O186" s="14" t="str">
        <f t="shared" si="12"/>
        <v/>
      </c>
      <c r="P186" s="14" t="str">
        <f>IF($A186="","",IF(AND(G186="Internet-facing",OR(UPPER(D186)="Y",UPPER(E186)="Y",C186&gt;=Model!$B$16)),"P1",""))</f>
        <v/>
      </c>
      <c r="Q186" s="14" t="str">
        <f>IF($A186="","",IF(P186="P1","P1","P"&amp;MIN(4,IF(O186&gt;=Model!$B$31,1,IF(O186&gt;=Model!$B$32,2,IF(O186&gt;=Model!$B$33,3,4)))+IF(UPPER(H186)="Y",1,0))))</f>
        <v/>
      </c>
      <c r="R186" s="14" t="str">
        <f>IF($A186="","",IFERROR(VLOOKUP(VALUE(MID(Q186,2,1)),Model!$B$38:$C$41,2,FALSE()),""))</f>
        <v/>
      </c>
      <c r="S186" s="18" t="str">
        <f t="shared" si="13"/>
        <v/>
      </c>
      <c r="T186" s="14" t="str">
        <f t="shared" si="14"/>
        <v/>
      </c>
      <c r="U186" s="14" t="str">
        <f t="shared" si="15"/>
        <v/>
      </c>
      <c r="V186" s="14" t="str">
        <f t="shared" ca="1" si="16"/>
        <v/>
      </c>
      <c r="W186" s="14" t="str">
        <f t="shared" ca="1" si="17"/>
        <v/>
      </c>
    </row>
    <row r="187" spans="1:23" x14ac:dyDescent="0.3">
      <c r="A187" s="2"/>
      <c r="B187" s="2"/>
      <c r="C187" s="2"/>
      <c r="D187" s="2"/>
      <c r="E187" s="2"/>
      <c r="F187" s="2"/>
      <c r="G187" s="2"/>
      <c r="H187" s="2"/>
      <c r="I187" s="16"/>
      <c r="J187" s="16"/>
      <c r="K187" s="14" t="str">
        <f>IF($A187="","",IF(B187&gt;=Model!$B$4,4,IF(B187&gt;=Model!$B$5,3,IF(B187&gt;=Model!$B$6,2,1))))</f>
        <v/>
      </c>
      <c r="L187" s="14" t="str">
        <f>IF($A187="","",IF(OR(UPPER(D187)="Y",UPPER(E187)="Y"),4,IF(C187&gt;=Model!$B$10,4,IF(C187&gt;=Model!$B$11,3,IF(C187&gt;=Model!$B$12,2,1)))))</f>
        <v/>
      </c>
      <c r="M187" s="14" t="str">
        <f>IF($A187="","",IFERROR(VLOOKUP(F187,Model!$A$19:$B$22,2,FALSE()),""))</f>
        <v/>
      </c>
      <c r="N187" s="14" t="str">
        <f>IF($A187="","",IFERROR(VLOOKUP(G187,Model!$A$25:$B$28,2,FALSE()),""))</f>
        <v/>
      </c>
      <c r="O187" s="14" t="str">
        <f t="shared" si="12"/>
        <v/>
      </c>
      <c r="P187" s="14" t="str">
        <f>IF($A187="","",IF(AND(G187="Internet-facing",OR(UPPER(D187)="Y",UPPER(E187)="Y",C187&gt;=Model!$B$16)),"P1",""))</f>
        <v/>
      </c>
      <c r="Q187" s="14" t="str">
        <f>IF($A187="","",IF(P187="P1","P1","P"&amp;MIN(4,IF(O187&gt;=Model!$B$31,1,IF(O187&gt;=Model!$B$32,2,IF(O187&gt;=Model!$B$33,3,4)))+IF(UPPER(H187)="Y",1,0))))</f>
        <v/>
      </c>
      <c r="R187" s="14" t="str">
        <f>IF($A187="","",IFERROR(VLOOKUP(VALUE(MID(Q187,2,1)),Model!$B$38:$C$41,2,FALSE()),""))</f>
        <v/>
      </c>
      <c r="S187" s="18" t="str">
        <f t="shared" si="13"/>
        <v/>
      </c>
      <c r="T187" s="14" t="str">
        <f t="shared" si="14"/>
        <v/>
      </c>
      <c r="U187" s="14" t="str">
        <f t="shared" si="15"/>
        <v/>
      </c>
      <c r="V187" s="14" t="str">
        <f t="shared" ca="1" si="16"/>
        <v/>
      </c>
      <c r="W187" s="14" t="str">
        <f t="shared" ca="1" si="17"/>
        <v/>
      </c>
    </row>
    <row r="188" spans="1:23" x14ac:dyDescent="0.3">
      <c r="A188" s="2"/>
      <c r="B188" s="2"/>
      <c r="C188" s="2"/>
      <c r="D188" s="2"/>
      <c r="E188" s="2"/>
      <c r="F188" s="2"/>
      <c r="G188" s="2"/>
      <c r="H188" s="2"/>
      <c r="I188" s="16"/>
      <c r="J188" s="16"/>
      <c r="K188" s="14" t="str">
        <f>IF($A188="","",IF(B188&gt;=Model!$B$4,4,IF(B188&gt;=Model!$B$5,3,IF(B188&gt;=Model!$B$6,2,1))))</f>
        <v/>
      </c>
      <c r="L188" s="14" t="str">
        <f>IF($A188="","",IF(OR(UPPER(D188)="Y",UPPER(E188)="Y"),4,IF(C188&gt;=Model!$B$10,4,IF(C188&gt;=Model!$B$11,3,IF(C188&gt;=Model!$B$12,2,1)))))</f>
        <v/>
      </c>
      <c r="M188" s="14" t="str">
        <f>IF($A188="","",IFERROR(VLOOKUP(F188,Model!$A$19:$B$22,2,FALSE()),""))</f>
        <v/>
      </c>
      <c r="N188" s="14" t="str">
        <f>IF($A188="","",IFERROR(VLOOKUP(G188,Model!$A$25:$B$28,2,FALSE()),""))</f>
        <v/>
      </c>
      <c r="O188" s="14" t="str">
        <f t="shared" si="12"/>
        <v/>
      </c>
      <c r="P188" s="14" t="str">
        <f>IF($A188="","",IF(AND(G188="Internet-facing",OR(UPPER(D188)="Y",UPPER(E188)="Y",C188&gt;=Model!$B$16)),"P1",""))</f>
        <v/>
      </c>
      <c r="Q188" s="14" t="str">
        <f>IF($A188="","",IF(P188="P1","P1","P"&amp;MIN(4,IF(O188&gt;=Model!$B$31,1,IF(O188&gt;=Model!$B$32,2,IF(O188&gt;=Model!$B$33,3,4)))+IF(UPPER(H188)="Y",1,0))))</f>
        <v/>
      </c>
      <c r="R188" s="14" t="str">
        <f>IF($A188="","",IFERROR(VLOOKUP(VALUE(MID(Q188,2,1)),Model!$B$38:$C$41,2,FALSE()),""))</f>
        <v/>
      </c>
      <c r="S188" s="18" t="str">
        <f t="shared" si="13"/>
        <v/>
      </c>
      <c r="T188" s="14" t="str">
        <f t="shared" si="14"/>
        <v/>
      </c>
      <c r="U188" s="14" t="str">
        <f t="shared" si="15"/>
        <v/>
      </c>
      <c r="V188" s="14" t="str">
        <f t="shared" ca="1" si="16"/>
        <v/>
      </c>
      <c r="W188" s="14" t="str">
        <f t="shared" ca="1" si="17"/>
        <v/>
      </c>
    </row>
    <row r="189" spans="1:23" x14ac:dyDescent="0.3">
      <c r="A189" s="2"/>
      <c r="B189" s="2"/>
      <c r="C189" s="2"/>
      <c r="D189" s="2"/>
      <c r="E189" s="2"/>
      <c r="F189" s="2"/>
      <c r="G189" s="2"/>
      <c r="H189" s="2"/>
      <c r="I189" s="16"/>
      <c r="J189" s="16"/>
      <c r="K189" s="14" t="str">
        <f>IF($A189="","",IF(B189&gt;=Model!$B$4,4,IF(B189&gt;=Model!$B$5,3,IF(B189&gt;=Model!$B$6,2,1))))</f>
        <v/>
      </c>
      <c r="L189" s="14" t="str">
        <f>IF($A189="","",IF(OR(UPPER(D189)="Y",UPPER(E189)="Y"),4,IF(C189&gt;=Model!$B$10,4,IF(C189&gt;=Model!$B$11,3,IF(C189&gt;=Model!$B$12,2,1)))))</f>
        <v/>
      </c>
      <c r="M189" s="14" t="str">
        <f>IF($A189="","",IFERROR(VLOOKUP(F189,Model!$A$19:$B$22,2,FALSE()),""))</f>
        <v/>
      </c>
      <c r="N189" s="14" t="str">
        <f>IF($A189="","",IFERROR(VLOOKUP(G189,Model!$A$25:$B$28,2,FALSE()),""))</f>
        <v/>
      </c>
      <c r="O189" s="14" t="str">
        <f t="shared" si="12"/>
        <v/>
      </c>
      <c r="P189" s="14" t="str">
        <f>IF($A189="","",IF(AND(G189="Internet-facing",OR(UPPER(D189)="Y",UPPER(E189)="Y",C189&gt;=Model!$B$16)),"P1",""))</f>
        <v/>
      </c>
      <c r="Q189" s="14" t="str">
        <f>IF($A189="","",IF(P189="P1","P1","P"&amp;MIN(4,IF(O189&gt;=Model!$B$31,1,IF(O189&gt;=Model!$B$32,2,IF(O189&gt;=Model!$B$33,3,4)))+IF(UPPER(H189)="Y",1,0))))</f>
        <v/>
      </c>
      <c r="R189" s="14" t="str">
        <f>IF($A189="","",IFERROR(VLOOKUP(VALUE(MID(Q189,2,1)),Model!$B$38:$C$41,2,FALSE()),""))</f>
        <v/>
      </c>
      <c r="S189" s="18" t="str">
        <f t="shared" si="13"/>
        <v/>
      </c>
      <c r="T189" s="14" t="str">
        <f t="shared" si="14"/>
        <v/>
      </c>
      <c r="U189" s="14" t="str">
        <f t="shared" si="15"/>
        <v/>
      </c>
      <c r="V189" s="14" t="str">
        <f t="shared" ca="1" si="16"/>
        <v/>
      </c>
      <c r="W189" s="14" t="str">
        <f t="shared" ca="1" si="17"/>
        <v/>
      </c>
    </row>
    <row r="190" spans="1:23" x14ac:dyDescent="0.3">
      <c r="A190" s="2"/>
      <c r="B190" s="2"/>
      <c r="C190" s="2"/>
      <c r="D190" s="2"/>
      <c r="E190" s="2"/>
      <c r="F190" s="2"/>
      <c r="G190" s="2"/>
      <c r="H190" s="2"/>
      <c r="I190" s="16"/>
      <c r="J190" s="16"/>
      <c r="K190" s="14" t="str">
        <f>IF($A190="","",IF(B190&gt;=Model!$B$4,4,IF(B190&gt;=Model!$B$5,3,IF(B190&gt;=Model!$B$6,2,1))))</f>
        <v/>
      </c>
      <c r="L190" s="14" t="str">
        <f>IF($A190="","",IF(OR(UPPER(D190)="Y",UPPER(E190)="Y"),4,IF(C190&gt;=Model!$B$10,4,IF(C190&gt;=Model!$B$11,3,IF(C190&gt;=Model!$B$12,2,1)))))</f>
        <v/>
      </c>
      <c r="M190" s="14" t="str">
        <f>IF($A190="","",IFERROR(VLOOKUP(F190,Model!$A$19:$B$22,2,FALSE()),""))</f>
        <v/>
      </c>
      <c r="N190" s="14" t="str">
        <f>IF($A190="","",IFERROR(VLOOKUP(G190,Model!$A$25:$B$28,2,FALSE()),""))</f>
        <v/>
      </c>
      <c r="O190" s="14" t="str">
        <f t="shared" si="12"/>
        <v/>
      </c>
      <c r="P190" s="14" t="str">
        <f>IF($A190="","",IF(AND(G190="Internet-facing",OR(UPPER(D190)="Y",UPPER(E190)="Y",C190&gt;=Model!$B$16)),"P1",""))</f>
        <v/>
      </c>
      <c r="Q190" s="14" t="str">
        <f>IF($A190="","",IF(P190="P1","P1","P"&amp;MIN(4,IF(O190&gt;=Model!$B$31,1,IF(O190&gt;=Model!$B$32,2,IF(O190&gt;=Model!$B$33,3,4)))+IF(UPPER(H190)="Y",1,0))))</f>
        <v/>
      </c>
      <c r="R190" s="14" t="str">
        <f>IF($A190="","",IFERROR(VLOOKUP(VALUE(MID(Q190,2,1)),Model!$B$38:$C$41,2,FALSE()),""))</f>
        <v/>
      </c>
      <c r="S190" s="18" t="str">
        <f t="shared" si="13"/>
        <v/>
      </c>
      <c r="T190" s="14" t="str">
        <f t="shared" si="14"/>
        <v/>
      </c>
      <c r="U190" s="14" t="str">
        <f t="shared" si="15"/>
        <v/>
      </c>
      <c r="V190" s="14" t="str">
        <f t="shared" ca="1" si="16"/>
        <v/>
      </c>
      <c r="W190" s="14" t="str">
        <f t="shared" ca="1" si="17"/>
        <v/>
      </c>
    </row>
    <row r="191" spans="1:23" x14ac:dyDescent="0.3">
      <c r="A191" s="2"/>
      <c r="B191" s="2"/>
      <c r="C191" s="2"/>
      <c r="D191" s="2"/>
      <c r="E191" s="2"/>
      <c r="F191" s="2"/>
      <c r="G191" s="2"/>
      <c r="H191" s="2"/>
      <c r="I191" s="16"/>
      <c r="J191" s="16"/>
      <c r="K191" s="14" t="str">
        <f>IF($A191="","",IF(B191&gt;=Model!$B$4,4,IF(B191&gt;=Model!$B$5,3,IF(B191&gt;=Model!$B$6,2,1))))</f>
        <v/>
      </c>
      <c r="L191" s="14" t="str">
        <f>IF($A191="","",IF(OR(UPPER(D191)="Y",UPPER(E191)="Y"),4,IF(C191&gt;=Model!$B$10,4,IF(C191&gt;=Model!$B$11,3,IF(C191&gt;=Model!$B$12,2,1)))))</f>
        <v/>
      </c>
      <c r="M191" s="14" t="str">
        <f>IF($A191="","",IFERROR(VLOOKUP(F191,Model!$A$19:$B$22,2,FALSE()),""))</f>
        <v/>
      </c>
      <c r="N191" s="14" t="str">
        <f>IF($A191="","",IFERROR(VLOOKUP(G191,Model!$A$25:$B$28,2,FALSE()),""))</f>
        <v/>
      </c>
      <c r="O191" s="14" t="str">
        <f t="shared" si="12"/>
        <v/>
      </c>
      <c r="P191" s="14" t="str">
        <f>IF($A191="","",IF(AND(G191="Internet-facing",OR(UPPER(D191)="Y",UPPER(E191)="Y",C191&gt;=Model!$B$16)),"P1",""))</f>
        <v/>
      </c>
      <c r="Q191" s="14" t="str">
        <f>IF($A191="","",IF(P191="P1","P1","P"&amp;MIN(4,IF(O191&gt;=Model!$B$31,1,IF(O191&gt;=Model!$B$32,2,IF(O191&gt;=Model!$B$33,3,4)))+IF(UPPER(H191)="Y",1,0))))</f>
        <v/>
      </c>
      <c r="R191" s="14" t="str">
        <f>IF($A191="","",IFERROR(VLOOKUP(VALUE(MID(Q191,2,1)),Model!$B$38:$C$41,2,FALSE()),""))</f>
        <v/>
      </c>
      <c r="S191" s="18" t="str">
        <f t="shared" si="13"/>
        <v/>
      </c>
      <c r="T191" s="14" t="str">
        <f t="shared" si="14"/>
        <v/>
      </c>
      <c r="U191" s="14" t="str">
        <f t="shared" si="15"/>
        <v/>
      </c>
      <c r="V191" s="14" t="str">
        <f t="shared" ca="1" si="16"/>
        <v/>
      </c>
      <c r="W191" s="14" t="str">
        <f t="shared" ca="1" si="17"/>
        <v/>
      </c>
    </row>
    <row r="192" spans="1:23" x14ac:dyDescent="0.3">
      <c r="A192" s="2"/>
      <c r="B192" s="2"/>
      <c r="C192" s="2"/>
      <c r="D192" s="2"/>
      <c r="E192" s="2"/>
      <c r="F192" s="2"/>
      <c r="G192" s="2"/>
      <c r="H192" s="2"/>
      <c r="I192" s="16"/>
      <c r="J192" s="16"/>
      <c r="K192" s="14" t="str">
        <f>IF($A192="","",IF(B192&gt;=Model!$B$4,4,IF(B192&gt;=Model!$B$5,3,IF(B192&gt;=Model!$B$6,2,1))))</f>
        <v/>
      </c>
      <c r="L192" s="14" t="str">
        <f>IF($A192="","",IF(OR(UPPER(D192)="Y",UPPER(E192)="Y"),4,IF(C192&gt;=Model!$B$10,4,IF(C192&gt;=Model!$B$11,3,IF(C192&gt;=Model!$B$12,2,1)))))</f>
        <v/>
      </c>
      <c r="M192" s="14" t="str">
        <f>IF($A192="","",IFERROR(VLOOKUP(F192,Model!$A$19:$B$22,2,FALSE()),""))</f>
        <v/>
      </c>
      <c r="N192" s="14" t="str">
        <f>IF($A192="","",IFERROR(VLOOKUP(G192,Model!$A$25:$B$28,2,FALSE()),""))</f>
        <v/>
      </c>
      <c r="O192" s="14" t="str">
        <f t="shared" si="12"/>
        <v/>
      </c>
      <c r="P192" s="14" t="str">
        <f>IF($A192="","",IF(AND(G192="Internet-facing",OR(UPPER(D192)="Y",UPPER(E192)="Y",C192&gt;=Model!$B$16)),"P1",""))</f>
        <v/>
      </c>
      <c r="Q192" s="14" t="str">
        <f>IF($A192="","",IF(P192="P1","P1","P"&amp;MIN(4,IF(O192&gt;=Model!$B$31,1,IF(O192&gt;=Model!$B$32,2,IF(O192&gt;=Model!$B$33,3,4)))+IF(UPPER(H192)="Y",1,0))))</f>
        <v/>
      </c>
      <c r="R192" s="14" t="str">
        <f>IF($A192="","",IFERROR(VLOOKUP(VALUE(MID(Q192,2,1)),Model!$B$38:$C$41,2,FALSE()),""))</f>
        <v/>
      </c>
      <c r="S192" s="18" t="str">
        <f t="shared" si="13"/>
        <v/>
      </c>
      <c r="T192" s="14" t="str">
        <f t="shared" si="14"/>
        <v/>
      </c>
      <c r="U192" s="14" t="str">
        <f t="shared" si="15"/>
        <v/>
      </c>
      <c r="V192" s="14" t="str">
        <f t="shared" ca="1" si="16"/>
        <v/>
      </c>
      <c r="W192" s="14" t="str">
        <f t="shared" ca="1" si="17"/>
        <v/>
      </c>
    </row>
    <row r="193" spans="1:23" x14ac:dyDescent="0.3">
      <c r="A193" s="2"/>
      <c r="B193" s="2"/>
      <c r="C193" s="2"/>
      <c r="D193" s="2"/>
      <c r="E193" s="2"/>
      <c r="F193" s="2"/>
      <c r="G193" s="2"/>
      <c r="H193" s="2"/>
      <c r="I193" s="16"/>
      <c r="J193" s="16"/>
      <c r="K193" s="14" t="str">
        <f>IF($A193="","",IF(B193&gt;=Model!$B$4,4,IF(B193&gt;=Model!$B$5,3,IF(B193&gt;=Model!$B$6,2,1))))</f>
        <v/>
      </c>
      <c r="L193" s="14" t="str">
        <f>IF($A193="","",IF(OR(UPPER(D193)="Y",UPPER(E193)="Y"),4,IF(C193&gt;=Model!$B$10,4,IF(C193&gt;=Model!$B$11,3,IF(C193&gt;=Model!$B$12,2,1)))))</f>
        <v/>
      </c>
      <c r="M193" s="14" t="str">
        <f>IF($A193="","",IFERROR(VLOOKUP(F193,Model!$A$19:$B$22,2,FALSE()),""))</f>
        <v/>
      </c>
      <c r="N193" s="14" t="str">
        <f>IF($A193="","",IFERROR(VLOOKUP(G193,Model!$A$25:$B$28,2,FALSE()),""))</f>
        <v/>
      </c>
      <c r="O193" s="14" t="str">
        <f t="shared" si="12"/>
        <v/>
      </c>
      <c r="P193" s="14" t="str">
        <f>IF($A193="","",IF(AND(G193="Internet-facing",OR(UPPER(D193)="Y",UPPER(E193)="Y",C193&gt;=Model!$B$16)),"P1",""))</f>
        <v/>
      </c>
      <c r="Q193" s="14" t="str">
        <f>IF($A193="","",IF(P193="P1","P1","P"&amp;MIN(4,IF(O193&gt;=Model!$B$31,1,IF(O193&gt;=Model!$B$32,2,IF(O193&gt;=Model!$B$33,3,4)))+IF(UPPER(H193)="Y",1,0))))</f>
        <v/>
      </c>
      <c r="R193" s="14" t="str">
        <f>IF($A193="","",IFERROR(VLOOKUP(VALUE(MID(Q193,2,1)),Model!$B$38:$C$41,2,FALSE()),""))</f>
        <v/>
      </c>
      <c r="S193" s="18" t="str">
        <f t="shared" si="13"/>
        <v/>
      </c>
      <c r="T193" s="14" t="str">
        <f t="shared" si="14"/>
        <v/>
      </c>
      <c r="U193" s="14" t="str">
        <f t="shared" si="15"/>
        <v/>
      </c>
      <c r="V193" s="14" t="str">
        <f t="shared" ca="1" si="16"/>
        <v/>
      </c>
      <c r="W193" s="14" t="str">
        <f t="shared" ca="1" si="17"/>
        <v/>
      </c>
    </row>
    <row r="194" spans="1:23" x14ac:dyDescent="0.3">
      <c r="A194" s="2"/>
      <c r="B194" s="2"/>
      <c r="C194" s="2"/>
      <c r="D194" s="2"/>
      <c r="E194" s="2"/>
      <c r="F194" s="2"/>
      <c r="G194" s="2"/>
      <c r="H194" s="2"/>
      <c r="I194" s="16"/>
      <c r="J194" s="16"/>
      <c r="K194" s="14" t="str">
        <f>IF($A194="","",IF(B194&gt;=Model!$B$4,4,IF(B194&gt;=Model!$B$5,3,IF(B194&gt;=Model!$B$6,2,1))))</f>
        <v/>
      </c>
      <c r="L194" s="14" t="str">
        <f>IF($A194="","",IF(OR(UPPER(D194)="Y",UPPER(E194)="Y"),4,IF(C194&gt;=Model!$B$10,4,IF(C194&gt;=Model!$B$11,3,IF(C194&gt;=Model!$B$12,2,1)))))</f>
        <v/>
      </c>
      <c r="M194" s="14" t="str">
        <f>IF($A194="","",IFERROR(VLOOKUP(F194,Model!$A$19:$B$22,2,FALSE()),""))</f>
        <v/>
      </c>
      <c r="N194" s="14" t="str">
        <f>IF($A194="","",IFERROR(VLOOKUP(G194,Model!$A$25:$B$28,2,FALSE()),""))</f>
        <v/>
      </c>
      <c r="O194" s="14" t="str">
        <f t="shared" ref="O194:O257" si="18">IF($A194="","",K194*L194*M194*N194)</f>
        <v/>
      </c>
      <c r="P194" s="14" t="str">
        <f>IF($A194="","",IF(AND(G194="Internet-facing",OR(UPPER(D194)="Y",UPPER(E194)="Y",C194&gt;=Model!$B$16)),"P1",""))</f>
        <v/>
      </c>
      <c r="Q194" s="14" t="str">
        <f>IF($A194="","",IF(P194="P1","P1","P"&amp;MIN(4,IF(O194&gt;=Model!$B$31,1,IF(O194&gt;=Model!$B$32,2,IF(O194&gt;=Model!$B$33,3,4)))+IF(UPPER(H194)="Y",1,0))))</f>
        <v/>
      </c>
      <c r="R194" s="14" t="str">
        <f>IF($A194="","",IFERROR(VLOOKUP(VALUE(MID(Q194,2,1)),Model!$B$38:$C$41,2,FALSE()),""))</f>
        <v/>
      </c>
      <c r="S194" s="18" t="str">
        <f t="shared" ref="S194:S257" si="19">IF(OR($A194="",$R194="",$I194=""),"",$I194+$R194)</f>
        <v/>
      </c>
      <c r="T194" s="14" t="str">
        <f t="shared" ref="T194:T257" si="20">IF($A194="","",IF($J194="","Open","Closed"))</f>
        <v/>
      </c>
      <c r="U194" s="14" t="str">
        <f t="shared" ref="U194:U257" si="21">IF(OR($A194="",$J194="",$I194=""),"",$J194-$I194)</f>
        <v/>
      </c>
      <c r="V194" s="14" t="str">
        <f t="shared" ref="V194:V257" ca="1" si="22">IF(OR($A194="",$J194&lt;&gt;"",$I194=""),"",TODAY()-$I194)</f>
        <v/>
      </c>
      <c r="W194" s="14" t="str">
        <f t="shared" ref="W194:W257" ca="1" si="23">IF(OR($A194="",$I194=""),"",IF($J194="",IF(TODAY()&gt;$S194,"Overdue","Open"),IF($J194&lt;=$S194,"Yes","No")))</f>
        <v/>
      </c>
    </row>
    <row r="195" spans="1:23" x14ac:dyDescent="0.3">
      <c r="A195" s="2"/>
      <c r="B195" s="2"/>
      <c r="C195" s="2"/>
      <c r="D195" s="2"/>
      <c r="E195" s="2"/>
      <c r="F195" s="2"/>
      <c r="G195" s="2"/>
      <c r="H195" s="2"/>
      <c r="I195" s="16"/>
      <c r="J195" s="16"/>
      <c r="K195" s="14" t="str">
        <f>IF($A195="","",IF(B195&gt;=Model!$B$4,4,IF(B195&gt;=Model!$B$5,3,IF(B195&gt;=Model!$B$6,2,1))))</f>
        <v/>
      </c>
      <c r="L195" s="14" t="str">
        <f>IF($A195="","",IF(OR(UPPER(D195)="Y",UPPER(E195)="Y"),4,IF(C195&gt;=Model!$B$10,4,IF(C195&gt;=Model!$B$11,3,IF(C195&gt;=Model!$B$12,2,1)))))</f>
        <v/>
      </c>
      <c r="M195" s="14" t="str">
        <f>IF($A195="","",IFERROR(VLOOKUP(F195,Model!$A$19:$B$22,2,FALSE()),""))</f>
        <v/>
      </c>
      <c r="N195" s="14" t="str">
        <f>IF($A195="","",IFERROR(VLOOKUP(G195,Model!$A$25:$B$28,2,FALSE()),""))</f>
        <v/>
      </c>
      <c r="O195" s="14" t="str">
        <f t="shared" si="18"/>
        <v/>
      </c>
      <c r="P195" s="14" t="str">
        <f>IF($A195="","",IF(AND(G195="Internet-facing",OR(UPPER(D195)="Y",UPPER(E195)="Y",C195&gt;=Model!$B$16)),"P1",""))</f>
        <v/>
      </c>
      <c r="Q195" s="14" t="str">
        <f>IF($A195="","",IF(P195="P1","P1","P"&amp;MIN(4,IF(O195&gt;=Model!$B$31,1,IF(O195&gt;=Model!$B$32,2,IF(O195&gt;=Model!$B$33,3,4)))+IF(UPPER(H195)="Y",1,0))))</f>
        <v/>
      </c>
      <c r="R195" s="14" t="str">
        <f>IF($A195="","",IFERROR(VLOOKUP(VALUE(MID(Q195,2,1)),Model!$B$38:$C$41,2,FALSE()),""))</f>
        <v/>
      </c>
      <c r="S195" s="18" t="str">
        <f t="shared" si="19"/>
        <v/>
      </c>
      <c r="T195" s="14" t="str">
        <f t="shared" si="20"/>
        <v/>
      </c>
      <c r="U195" s="14" t="str">
        <f t="shared" si="21"/>
        <v/>
      </c>
      <c r="V195" s="14" t="str">
        <f t="shared" ca="1" si="22"/>
        <v/>
      </c>
      <c r="W195" s="14" t="str">
        <f t="shared" ca="1" si="23"/>
        <v/>
      </c>
    </row>
    <row r="196" spans="1:23" x14ac:dyDescent="0.3">
      <c r="A196" s="2"/>
      <c r="B196" s="2"/>
      <c r="C196" s="2"/>
      <c r="D196" s="2"/>
      <c r="E196" s="2"/>
      <c r="F196" s="2"/>
      <c r="G196" s="2"/>
      <c r="H196" s="2"/>
      <c r="I196" s="16"/>
      <c r="J196" s="16"/>
      <c r="K196" s="14" t="str">
        <f>IF($A196="","",IF(B196&gt;=Model!$B$4,4,IF(B196&gt;=Model!$B$5,3,IF(B196&gt;=Model!$B$6,2,1))))</f>
        <v/>
      </c>
      <c r="L196" s="14" t="str">
        <f>IF($A196="","",IF(OR(UPPER(D196)="Y",UPPER(E196)="Y"),4,IF(C196&gt;=Model!$B$10,4,IF(C196&gt;=Model!$B$11,3,IF(C196&gt;=Model!$B$12,2,1)))))</f>
        <v/>
      </c>
      <c r="M196" s="14" t="str">
        <f>IF($A196="","",IFERROR(VLOOKUP(F196,Model!$A$19:$B$22,2,FALSE()),""))</f>
        <v/>
      </c>
      <c r="N196" s="14" t="str">
        <f>IF($A196="","",IFERROR(VLOOKUP(G196,Model!$A$25:$B$28,2,FALSE()),""))</f>
        <v/>
      </c>
      <c r="O196" s="14" t="str">
        <f t="shared" si="18"/>
        <v/>
      </c>
      <c r="P196" s="14" t="str">
        <f>IF($A196="","",IF(AND(G196="Internet-facing",OR(UPPER(D196)="Y",UPPER(E196)="Y",C196&gt;=Model!$B$16)),"P1",""))</f>
        <v/>
      </c>
      <c r="Q196" s="14" t="str">
        <f>IF($A196="","",IF(P196="P1","P1","P"&amp;MIN(4,IF(O196&gt;=Model!$B$31,1,IF(O196&gt;=Model!$B$32,2,IF(O196&gt;=Model!$B$33,3,4)))+IF(UPPER(H196)="Y",1,0))))</f>
        <v/>
      </c>
      <c r="R196" s="14" t="str">
        <f>IF($A196="","",IFERROR(VLOOKUP(VALUE(MID(Q196,2,1)),Model!$B$38:$C$41,2,FALSE()),""))</f>
        <v/>
      </c>
      <c r="S196" s="18" t="str">
        <f t="shared" si="19"/>
        <v/>
      </c>
      <c r="T196" s="14" t="str">
        <f t="shared" si="20"/>
        <v/>
      </c>
      <c r="U196" s="14" t="str">
        <f t="shared" si="21"/>
        <v/>
      </c>
      <c r="V196" s="14" t="str">
        <f t="shared" ca="1" si="22"/>
        <v/>
      </c>
      <c r="W196" s="14" t="str">
        <f t="shared" ca="1" si="23"/>
        <v/>
      </c>
    </row>
    <row r="197" spans="1:23" x14ac:dyDescent="0.3">
      <c r="A197" s="2"/>
      <c r="B197" s="2"/>
      <c r="C197" s="2"/>
      <c r="D197" s="2"/>
      <c r="E197" s="2"/>
      <c r="F197" s="2"/>
      <c r="G197" s="2"/>
      <c r="H197" s="2"/>
      <c r="I197" s="16"/>
      <c r="J197" s="16"/>
      <c r="K197" s="14" t="str">
        <f>IF($A197="","",IF(B197&gt;=Model!$B$4,4,IF(B197&gt;=Model!$B$5,3,IF(B197&gt;=Model!$B$6,2,1))))</f>
        <v/>
      </c>
      <c r="L197" s="14" t="str">
        <f>IF($A197="","",IF(OR(UPPER(D197)="Y",UPPER(E197)="Y"),4,IF(C197&gt;=Model!$B$10,4,IF(C197&gt;=Model!$B$11,3,IF(C197&gt;=Model!$B$12,2,1)))))</f>
        <v/>
      </c>
      <c r="M197" s="14" t="str">
        <f>IF($A197="","",IFERROR(VLOOKUP(F197,Model!$A$19:$B$22,2,FALSE()),""))</f>
        <v/>
      </c>
      <c r="N197" s="14" t="str">
        <f>IF($A197="","",IFERROR(VLOOKUP(G197,Model!$A$25:$B$28,2,FALSE()),""))</f>
        <v/>
      </c>
      <c r="O197" s="14" t="str">
        <f t="shared" si="18"/>
        <v/>
      </c>
      <c r="P197" s="14" t="str">
        <f>IF($A197="","",IF(AND(G197="Internet-facing",OR(UPPER(D197)="Y",UPPER(E197)="Y",C197&gt;=Model!$B$16)),"P1",""))</f>
        <v/>
      </c>
      <c r="Q197" s="14" t="str">
        <f>IF($A197="","",IF(P197="P1","P1","P"&amp;MIN(4,IF(O197&gt;=Model!$B$31,1,IF(O197&gt;=Model!$B$32,2,IF(O197&gt;=Model!$B$33,3,4)))+IF(UPPER(H197)="Y",1,0))))</f>
        <v/>
      </c>
      <c r="R197" s="14" t="str">
        <f>IF($A197="","",IFERROR(VLOOKUP(VALUE(MID(Q197,2,1)),Model!$B$38:$C$41,2,FALSE()),""))</f>
        <v/>
      </c>
      <c r="S197" s="18" t="str">
        <f t="shared" si="19"/>
        <v/>
      </c>
      <c r="T197" s="14" t="str">
        <f t="shared" si="20"/>
        <v/>
      </c>
      <c r="U197" s="14" t="str">
        <f t="shared" si="21"/>
        <v/>
      </c>
      <c r="V197" s="14" t="str">
        <f t="shared" ca="1" si="22"/>
        <v/>
      </c>
      <c r="W197" s="14" t="str">
        <f t="shared" ca="1" si="23"/>
        <v/>
      </c>
    </row>
    <row r="198" spans="1:23" x14ac:dyDescent="0.3">
      <c r="A198" s="2"/>
      <c r="B198" s="2"/>
      <c r="C198" s="2"/>
      <c r="D198" s="2"/>
      <c r="E198" s="2"/>
      <c r="F198" s="2"/>
      <c r="G198" s="2"/>
      <c r="H198" s="2"/>
      <c r="I198" s="16"/>
      <c r="J198" s="16"/>
      <c r="K198" s="14" t="str">
        <f>IF($A198="","",IF(B198&gt;=Model!$B$4,4,IF(B198&gt;=Model!$B$5,3,IF(B198&gt;=Model!$B$6,2,1))))</f>
        <v/>
      </c>
      <c r="L198" s="14" t="str">
        <f>IF($A198="","",IF(OR(UPPER(D198)="Y",UPPER(E198)="Y"),4,IF(C198&gt;=Model!$B$10,4,IF(C198&gt;=Model!$B$11,3,IF(C198&gt;=Model!$B$12,2,1)))))</f>
        <v/>
      </c>
      <c r="M198" s="14" t="str">
        <f>IF($A198="","",IFERROR(VLOOKUP(F198,Model!$A$19:$B$22,2,FALSE()),""))</f>
        <v/>
      </c>
      <c r="N198" s="14" t="str">
        <f>IF($A198="","",IFERROR(VLOOKUP(G198,Model!$A$25:$B$28,2,FALSE()),""))</f>
        <v/>
      </c>
      <c r="O198" s="14" t="str">
        <f t="shared" si="18"/>
        <v/>
      </c>
      <c r="P198" s="14" t="str">
        <f>IF($A198="","",IF(AND(G198="Internet-facing",OR(UPPER(D198)="Y",UPPER(E198)="Y",C198&gt;=Model!$B$16)),"P1",""))</f>
        <v/>
      </c>
      <c r="Q198" s="14" t="str">
        <f>IF($A198="","",IF(P198="P1","P1","P"&amp;MIN(4,IF(O198&gt;=Model!$B$31,1,IF(O198&gt;=Model!$B$32,2,IF(O198&gt;=Model!$B$33,3,4)))+IF(UPPER(H198)="Y",1,0))))</f>
        <v/>
      </c>
      <c r="R198" s="14" t="str">
        <f>IF($A198="","",IFERROR(VLOOKUP(VALUE(MID(Q198,2,1)),Model!$B$38:$C$41,2,FALSE()),""))</f>
        <v/>
      </c>
      <c r="S198" s="18" t="str">
        <f t="shared" si="19"/>
        <v/>
      </c>
      <c r="T198" s="14" t="str">
        <f t="shared" si="20"/>
        <v/>
      </c>
      <c r="U198" s="14" t="str">
        <f t="shared" si="21"/>
        <v/>
      </c>
      <c r="V198" s="14" t="str">
        <f t="shared" ca="1" si="22"/>
        <v/>
      </c>
      <c r="W198" s="14" t="str">
        <f t="shared" ca="1" si="23"/>
        <v/>
      </c>
    </row>
    <row r="199" spans="1:23" x14ac:dyDescent="0.3">
      <c r="A199" s="2"/>
      <c r="B199" s="2"/>
      <c r="C199" s="2"/>
      <c r="D199" s="2"/>
      <c r="E199" s="2"/>
      <c r="F199" s="2"/>
      <c r="G199" s="2"/>
      <c r="H199" s="2"/>
      <c r="I199" s="16"/>
      <c r="J199" s="16"/>
      <c r="K199" s="14" t="str">
        <f>IF($A199="","",IF(B199&gt;=Model!$B$4,4,IF(B199&gt;=Model!$B$5,3,IF(B199&gt;=Model!$B$6,2,1))))</f>
        <v/>
      </c>
      <c r="L199" s="14" t="str">
        <f>IF($A199="","",IF(OR(UPPER(D199)="Y",UPPER(E199)="Y"),4,IF(C199&gt;=Model!$B$10,4,IF(C199&gt;=Model!$B$11,3,IF(C199&gt;=Model!$B$12,2,1)))))</f>
        <v/>
      </c>
      <c r="M199" s="14" t="str">
        <f>IF($A199="","",IFERROR(VLOOKUP(F199,Model!$A$19:$B$22,2,FALSE()),""))</f>
        <v/>
      </c>
      <c r="N199" s="14" t="str">
        <f>IF($A199="","",IFERROR(VLOOKUP(G199,Model!$A$25:$B$28,2,FALSE()),""))</f>
        <v/>
      </c>
      <c r="O199" s="14" t="str">
        <f t="shared" si="18"/>
        <v/>
      </c>
      <c r="P199" s="14" t="str">
        <f>IF($A199="","",IF(AND(G199="Internet-facing",OR(UPPER(D199)="Y",UPPER(E199)="Y",C199&gt;=Model!$B$16)),"P1",""))</f>
        <v/>
      </c>
      <c r="Q199" s="14" t="str">
        <f>IF($A199="","",IF(P199="P1","P1","P"&amp;MIN(4,IF(O199&gt;=Model!$B$31,1,IF(O199&gt;=Model!$B$32,2,IF(O199&gt;=Model!$B$33,3,4)))+IF(UPPER(H199)="Y",1,0))))</f>
        <v/>
      </c>
      <c r="R199" s="14" t="str">
        <f>IF($A199="","",IFERROR(VLOOKUP(VALUE(MID(Q199,2,1)),Model!$B$38:$C$41,2,FALSE()),""))</f>
        <v/>
      </c>
      <c r="S199" s="18" t="str">
        <f t="shared" si="19"/>
        <v/>
      </c>
      <c r="T199" s="14" t="str">
        <f t="shared" si="20"/>
        <v/>
      </c>
      <c r="U199" s="14" t="str">
        <f t="shared" si="21"/>
        <v/>
      </c>
      <c r="V199" s="14" t="str">
        <f t="shared" ca="1" si="22"/>
        <v/>
      </c>
      <c r="W199" s="14" t="str">
        <f t="shared" ca="1" si="23"/>
        <v/>
      </c>
    </row>
    <row r="200" spans="1:23" x14ac:dyDescent="0.3">
      <c r="A200" s="2"/>
      <c r="B200" s="2"/>
      <c r="C200" s="2"/>
      <c r="D200" s="2"/>
      <c r="E200" s="2"/>
      <c r="F200" s="2"/>
      <c r="G200" s="2"/>
      <c r="H200" s="2"/>
      <c r="I200" s="16"/>
      <c r="J200" s="16"/>
      <c r="K200" s="14" t="str">
        <f>IF($A200="","",IF(B200&gt;=Model!$B$4,4,IF(B200&gt;=Model!$B$5,3,IF(B200&gt;=Model!$B$6,2,1))))</f>
        <v/>
      </c>
      <c r="L200" s="14" t="str">
        <f>IF($A200="","",IF(OR(UPPER(D200)="Y",UPPER(E200)="Y"),4,IF(C200&gt;=Model!$B$10,4,IF(C200&gt;=Model!$B$11,3,IF(C200&gt;=Model!$B$12,2,1)))))</f>
        <v/>
      </c>
      <c r="M200" s="14" t="str">
        <f>IF($A200="","",IFERROR(VLOOKUP(F200,Model!$A$19:$B$22,2,FALSE()),""))</f>
        <v/>
      </c>
      <c r="N200" s="14" t="str">
        <f>IF($A200="","",IFERROR(VLOOKUP(G200,Model!$A$25:$B$28,2,FALSE()),""))</f>
        <v/>
      </c>
      <c r="O200" s="14" t="str">
        <f t="shared" si="18"/>
        <v/>
      </c>
      <c r="P200" s="14" t="str">
        <f>IF($A200="","",IF(AND(G200="Internet-facing",OR(UPPER(D200)="Y",UPPER(E200)="Y",C200&gt;=Model!$B$16)),"P1",""))</f>
        <v/>
      </c>
      <c r="Q200" s="14" t="str">
        <f>IF($A200="","",IF(P200="P1","P1","P"&amp;MIN(4,IF(O200&gt;=Model!$B$31,1,IF(O200&gt;=Model!$B$32,2,IF(O200&gt;=Model!$B$33,3,4)))+IF(UPPER(H200)="Y",1,0))))</f>
        <v/>
      </c>
      <c r="R200" s="14" t="str">
        <f>IF($A200="","",IFERROR(VLOOKUP(VALUE(MID(Q200,2,1)),Model!$B$38:$C$41,2,FALSE()),""))</f>
        <v/>
      </c>
      <c r="S200" s="18" t="str">
        <f t="shared" si="19"/>
        <v/>
      </c>
      <c r="T200" s="14" t="str">
        <f t="shared" si="20"/>
        <v/>
      </c>
      <c r="U200" s="14" t="str">
        <f t="shared" si="21"/>
        <v/>
      </c>
      <c r="V200" s="14" t="str">
        <f t="shared" ca="1" si="22"/>
        <v/>
      </c>
      <c r="W200" s="14" t="str">
        <f t="shared" ca="1" si="23"/>
        <v/>
      </c>
    </row>
    <row r="201" spans="1:23" x14ac:dyDescent="0.3">
      <c r="A201" s="2"/>
      <c r="B201" s="2"/>
      <c r="C201" s="2"/>
      <c r="D201" s="2"/>
      <c r="E201" s="2"/>
      <c r="F201" s="2"/>
      <c r="G201" s="2"/>
      <c r="H201" s="2"/>
      <c r="I201" s="16"/>
      <c r="J201" s="16"/>
      <c r="K201" s="14" t="str">
        <f>IF($A201="","",IF(B201&gt;=Model!$B$4,4,IF(B201&gt;=Model!$B$5,3,IF(B201&gt;=Model!$B$6,2,1))))</f>
        <v/>
      </c>
      <c r="L201" s="14" t="str">
        <f>IF($A201="","",IF(OR(UPPER(D201)="Y",UPPER(E201)="Y"),4,IF(C201&gt;=Model!$B$10,4,IF(C201&gt;=Model!$B$11,3,IF(C201&gt;=Model!$B$12,2,1)))))</f>
        <v/>
      </c>
      <c r="M201" s="14" t="str">
        <f>IF($A201="","",IFERROR(VLOOKUP(F201,Model!$A$19:$B$22,2,FALSE()),""))</f>
        <v/>
      </c>
      <c r="N201" s="14" t="str">
        <f>IF($A201="","",IFERROR(VLOOKUP(G201,Model!$A$25:$B$28,2,FALSE()),""))</f>
        <v/>
      </c>
      <c r="O201" s="14" t="str">
        <f t="shared" si="18"/>
        <v/>
      </c>
      <c r="P201" s="14" t="str">
        <f>IF($A201="","",IF(AND(G201="Internet-facing",OR(UPPER(D201)="Y",UPPER(E201)="Y",C201&gt;=Model!$B$16)),"P1",""))</f>
        <v/>
      </c>
      <c r="Q201" s="14" t="str">
        <f>IF($A201="","",IF(P201="P1","P1","P"&amp;MIN(4,IF(O201&gt;=Model!$B$31,1,IF(O201&gt;=Model!$B$32,2,IF(O201&gt;=Model!$B$33,3,4)))+IF(UPPER(H201)="Y",1,0))))</f>
        <v/>
      </c>
      <c r="R201" s="14" t="str">
        <f>IF($A201="","",IFERROR(VLOOKUP(VALUE(MID(Q201,2,1)),Model!$B$38:$C$41,2,FALSE()),""))</f>
        <v/>
      </c>
      <c r="S201" s="18" t="str">
        <f t="shared" si="19"/>
        <v/>
      </c>
      <c r="T201" s="14" t="str">
        <f t="shared" si="20"/>
        <v/>
      </c>
      <c r="U201" s="14" t="str">
        <f t="shared" si="21"/>
        <v/>
      </c>
      <c r="V201" s="14" t="str">
        <f t="shared" ca="1" si="22"/>
        <v/>
      </c>
      <c r="W201" s="14" t="str">
        <f t="shared" ca="1" si="23"/>
        <v/>
      </c>
    </row>
    <row r="202" spans="1:23" x14ac:dyDescent="0.3">
      <c r="A202" s="2"/>
      <c r="B202" s="2"/>
      <c r="C202" s="2"/>
      <c r="D202" s="2"/>
      <c r="E202" s="2"/>
      <c r="F202" s="2"/>
      <c r="G202" s="2"/>
      <c r="H202" s="2"/>
      <c r="I202" s="16"/>
      <c r="J202" s="16"/>
      <c r="K202" s="14" t="str">
        <f>IF($A202="","",IF(B202&gt;=Model!$B$4,4,IF(B202&gt;=Model!$B$5,3,IF(B202&gt;=Model!$B$6,2,1))))</f>
        <v/>
      </c>
      <c r="L202" s="14" t="str">
        <f>IF($A202="","",IF(OR(UPPER(D202)="Y",UPPER(E202)="Y"),4,IF(C202&gt;=Model!$B$10,4,IF(C202&gt;=Model!$B$11,3,IF(C202&gt;=Model!$B$12,2,1)))))</f>
        <v/>
      </c>
      <c r="M202" s="14" t="str">
        <f>IF($A202="","",IFERROR(VLOOKUP(F202,Model!$A$19:$B$22,2,FALSE()),""))</f>
        <v/>
      </c>
      <c r="N202" s="14" t="str">
        <f>IF($A202="","",IFERROR(VLOOKUP(G202,Model!$A$25:$B$28,2,FALSE()),""))</f>
        <v/>
      </c>
      <c r="O202" s="14" t="str">
        <f t="shared" si="18"/>
        <v/>
      </c>
      <c r="P202" s="14" t="str">
        <f>IF($A202="","",IF(AND(G202="Internet-facing",OR(UPPER(D202)="Y",UPPER(E202)="Y",C202&gt;=Model!$B$16)),"P1",""))</f>
        <v/>
      </c>
      <c r="Q202" s="14" t="str">
        <f>IF($A202="","",IF(P202="P1","P1","P"&amp;MIN(4,IF(O202&gt;=Model!$B$31,1,IF(O202&gt;=Model!$B$32,2,IF(O202&gt;=Model!$B$33,3,4)))+IF(UPPER(H202)="Y",1,0))))</f>
        <v/>
      </c>
      <c r="R202" s="14" t="str">
        <f>IF($A202="","",IFERROR(VLOOKUP(VALUE(MID(Q202,2,1)),Model!$B$38:$C$41,2,FALSE()),""))</f>
        <v/>
      </c>
      <c r="S202" s="18" t="str">
        <f t="shared" si="19"/>
        <v/>
      </c>
      <c r="T202" s="14" t="str">
        <f t="shared" si="20"/>
        <v/>
      </c>
      <c r="U202" s="14" t="str">
        <f t="shared" si="21"/>
        <v/>
      </c>
      <c r="V202" s="14" t="str">
        <f t="shared" ca="1" si="22"/>
        <v/>
      </c>
      <c r="W202" s="14" t="str">
        <f t="shared" ca="1" si="23"/>
        <v/>
      </c>
    </row>
    <row r="203" spans="1:23" x14ac:dyDescent="0.3">
      <c r="A203" s="2"/>
      <c r="B203" s="2"/>
      <c r="C203" s="2"/>
      <c r="D203" s="2"/>
      <c r="E203" s="2"/>
      <c r="F203" s="2"/>
      <c r="G203" s="2"/>
      <c r="H203" s="2"/>
      <c r="I203" s="16"/>
      <c r="J203" s="16"/>
      <c r="K203" s="14" t="str">
        <f>IF($A203="","",IF(B203&gt;=Model!$B$4,4,IF(B203&gt;=Model!$B$5,3,IF(B203&gt;=Model!$B$6,2,1))))</f>
        <v/>
      </c>
      <c r="L203" s="14" t="str">
        <f>IF($A203="","",IF(OR(UPPER(D203)="Y",UPPER(E203)="Y"),4,IF(C203&gt;=Model!$B$10,4,IF(C203&gt;=Model!$B$11,3,IF(C203&gt;=Model!$B$12,2,1)))))</f>
        <v/>
      </c>
      <c r="M203" s="14" t="str">
        <f>IF($A203="","",IFERROR(VLOOKUP(F203,Model!$A$19:$B$22,2,FALSE()),""))</f>
        <v/>
      </c>
      <c r="N203" s="14" t="str">
        <f>IF($A203="","",IFERROR(VLOOKUP(G203,Model!$A$25:$B$28,2,FALSE()),""))</f>
        <v/>
      </c>
      <c r="O203" s="14" t="str">
        <f t="shared" si="18"/>
        <v/>
      </c>
      <c r="P203" s="14" t="str">
        <f>IF($A203="","",IF(AND(G203="Internet-facing",OR(UPPER(D203)="Y",UPPER(E203)="Y",C203&gt;=Model!$B$16)),"P1",""))</f>
        <v/>
      </c>
      <c r="Q203" s="14" t="str">
        <f>IF($A203="","",IF(P203="P1","P1","P"&amp;MIN(4,IF(O203&gt;=Model!$B$31,1,IF(O203&gt;=Model!$B$32,2,IF(O203&gt;=Model!$B$33,3,4)))+IF(UPPER(H203)="Y",1,0))))</f>
        <v/>
      </c>
      <c r="R203" s="14" t="str">
        <f>IF($A203="","",IFERROR(VLOOKUP(VALUE(MID(Q203,2,1)),Model!$B$38:$C$41,2,FALSE()),""))</f>
        <v/>
      </c>
      <c r="S203" s="18" t="str">
        <f t="shared" si="19"/>
        <v/>
      </c>
      <c r="T203" s="14" t="str">
        <f t="shared" si="20"/>
        <v/>
      </c>
      <c r="U203" s="14" t="str">
        <f t="shared" si="21"/>
        <v/>
      </c>
      <c r="V203" s="14" t="str">
        <f t="shared" ca="1" si="22"/>
        <v/>
      </c>
      <c r="W203" s="14" t="str">
        <f t="shared" ca="1" si="23"/>
        <v/>
      </c>
    </row>
    <row r="204" spans="1:23" x14ac:dyDescent="0.3">
      <c r="A204" s="2"/>
      <c r="B204" s="2"/>
      <c r="C204" s="2"/>
      <c r="D204" s="2"/>
      <c r="E204" s="2"/>
      <c r="F204" s="2"/>
      <c r="G204" s="2"/>
      <c r="H204" s="2"/>
      <c r="I204" s="16"/>
      <c r="J204" s="16"/>
      <c r="K204" s="14" t="str">
        <f>IF($A204="","",IF(B204&gt;=Model!$B$4,4,IF(B204&gt;=Model!$B$5,3,IF(B204&gt;=Model!$B$6,2,1))))</f>
        <v/>
      </c>
      <c r="L204" s="14" t="str">
        <f>IF($A204="","",IF(OR(UPPER(D204)="Y",UPPER(E204)="Y"),4,IF(C204&gt;=Model!$B$10,4,IF(C204&gt;=Model!$B$11,3,IF(C204&gt;=Model!$B$12,2,1)))))</f>
        <v/>
      </c>
      <c r="M204" s="14" t="str">
        <f>IF($A204="","",IFERROR(VLOOKUP(F204,Model!$A$19:$B$22,2,FALSE()),""))</f>
        <v/>
      </c>
      <c r="N204" s="14" t="str">
        <f>IF($A204="","",IFERROR(VLOOKUP(G204,Model!$A$25:$B$28,2,FALSE()),""))</f>
        <v/>
      </c>
      <c r="O204" s="14" t="str">
        <f t="shared" si="18"/>
        <v/>
      </c>
      <c r="P204" s="14" t="str">
        <f>IF($A204="","",IF(AND(G204="Internet-facing",OR(UPPER(D204)="Y",UPPER(E204)="Y",C204&gt;=Model!$B$16)),"P1",""))</f>
        <v/>
      </c>
      <c r="Q204" s="14" t="str">
        <f>IF($A204="","",IF(P204="P1","P1","P"&amp;MIN(4,IF(O204&gt;=Model!$B$31,1,IF(O204&gt;=Model!$B$32,2,IF(O204&gt;=Model!$B$33,3,4)))+IF(UPPER(H204)="Y",1,0))))</f>
        <v/>
      </c>
      <c r="R204" s="14" t="str">
        <f>IF($A204="","",IFERROR(VLOOKUP(VALUE(MID(Q204,2,1)),Model!$B$38:$C$41,2,FALSE()),""))</f>
        <v/>
      </c>
      <c r="S204" s="18" t="str">
        <f t="shared" si="19"/>
        <v/>
      </c>
      <c r="T204" s="14" t="str">
        <f t="shared" si="20"/>
        <v/>
      </c>
      <c r="U204" s="14" t="str">
        <f t="shared" si="21"/>
        <v/>
      </c>
      <c r="V204" s="14" t="str">
        <f t="shared" ca="1" si="22"/>
        <v/>
      </c>
      <c r="W204" s="14" t="str">
        <f t="shared" ca="1" si="23"/>
        <v/>
      </c>
    </row>
    <row r="205" spans="1:23" x14ac:dyDescent="0.3">
      <c r="A205" s="2"/>
      <c r="B205" s="2"/>
      <c r="C205" s="2"/>
      <c r="D205" s="2"/>
      <c r="E205" s="2"/>
      <c r="F205" s="2"/>
      <c r="G205" s="2"/>
      <c r="H205" s="2"/>
      <c r="I205" s="16"/>
      <c r="J205" s="16"/>
      <c r="K205" s="14" t="str">
        <f>IF($A205="","",IF(B205&gt;=Model!$B$4,4,IF(B205&gt;=Model!$B$5,3,IF(B205&gt;=Model!$B$6,2,1))))</f>
        <v/>
      </c>
      <c r="L205" s="14" t="str">
        <f>IF($A205="","",IF(OR(UPPER(D205)="Y",UPPER(E205)="Y"),4,IF(C205&gt;=Model!$B$10,4,IF(C205&gt;=Model!$B$11,3,IF(C205&gt;=Model!$B$12,2,1)))))</f>
        <v/>
      </c>
      <c r="M205" s="14" t="str">
        <f>IF($A205="","",IFERROR(VLOOKUP(F205,Model!$A$19:$B$22,2,FALSE()),""))</f>
        <v/>
      </c>
      <c r="N205" s="14" t="str">
        <f>IF($A205="","",IFERROR(VLOOKUP(G205,Model!$A$25:$B$28,2,FALSE()),""))</f>
        <v/>
      </c>
      <c r="O205" s="14" t="str">
        <f t="shared" si="18"/>
        <v/>
      </c>
      <c r="P205" s="14" t="str">
        <f>IF($A205="","",IF(AND(G205="Internet-facing",OR(UPPER(D205)="Y",UPPER(E205)="Y",C205&gt;=Model!$B$16)),"P1",""))</f>
        <v/>
      </c>
      <c r="Q205" s="14" t="str">
        <f>IF($A205="","",IF(P205="P1","P1","P"&amp;MIN(4,IF(O205&gt;=Model!$B$31,1,IF(O205&gt;=Model!$B$32,2,IF(O205&gt;=Model!$B$33,3,4)))+IF(UPPER(H205)="Y",1,0))))</f>
        <v/>
      </c>
      <c r="R205" s="14" t="str">
        <f>IF($A205="","",IFERROR(VLOOKUP(VALUE(MID(Q205,2,1)),Model!$B$38:$C$41,2,FALSE()),""))</f>
        <v/>
      </c>
      <c r="S205" s="18" t="str">
        <f t="shared" si="19"/>
        <v/>
      </c>
      <c r="T205" s="14" t="str">
        <f t="shared" si="20"/>
        <v/>
      </c>
      <c r="U205" s="14" t="str">
        <f t="shared" si="21"/>
        <v/>
      </c>
      <c r="V205" s="14" t="str">
        <f t="shared" ca="1" si="22"/>
        <v/>
      </c>
      <c r="W205" s="14" t="str">
        <f t="shared" ca="1" si="23"/>
        <v/>
      </c>
    </row>
    <row r="206" spans="1:23" x14ac:dyDescent="0.3">
      <c r="A206" s="2"/>
      <c r="B206" s="2"/>
      <c r="C206" s="2"/>
      <c r="D206" s="2"/>
      <c r="E206" s="2"/>
      <c r="F206" s="2"/>
      <c r="G206" s="2"/>
      <c r="H206" s="2"/>
      <c r="I206" s="16"/>
      <c r="J206" s="16"/>
      <c r="K206" s="14" t="str">
        <f>IF($A206="","",IF(B206&gt;=Model!$B$4,4,IF(B206&gt;=Model!$B$5,3,IF(B206&gt;=Model!$B$6,2,1))))</f>
        <v/>
      </c>
      <c r="L206" s="14" t="str">
        <f>IF($A206="","",IF(OR(UPPER(D206)="Y",UPPER(E206)="Y"),4,IF(C206&gt;=Model!$B$10,4,IF(C206&gt;=Model!$B$11,3,IF(C206&gt;=Model!$B$12,2,1)))))</f>
        <v/>
      </c>
      <c r="M206" s="14" t="str">
        <f>IF($A206="","",IFERROR(VLOOKUP(F206,Model!$A$19:$B$22,2,FALSE()),""))</f>
        <v/>
      </c>
      <c r="N206" s="14" t="str">
        <f>IF($A206="","",IFERROR(VLOOKUP(G206,Model!$A$25:$B$28,2,FALSE()),""))</f>
        <v/>
      </c>
      <c r="O206" s="14" t="str">
        <f t="shared" si="18"/>
        <v/>
      </c>
      <c r="P206" s="14" t="str">
        <f>IF($A206="","",IF(AND(G206="Internet-facing",OR(UPPER(D206)="Y",UPPER(E206)="Y",C206&gt;=Model!$B$16)),"P1",""))</f>
        <v/>
      </c>
      <c r="Q206" s="14" t="str">
        <f>IF($A206="","",IF(P206="P1","P1","P"&amp;MIN(4,IF(O206&gt;=Model!$B$31,1,IF(O206&gt;=Model!$B$32,2,IF(O206&gt;=Model!$B$33,3,4)))+IF(UPPER(H206)="Y",1,0))))</f>
        <v/>
      </c>
      <c r="R206" s="14" t="str">
        <f>IF($A206="","",IFERROR(VLOOKUP(VALUE(MID(Q206,2,1)),Model!$B$38:$C$41,2,FALSE()),""))</f>
        <v/>
      </c>
      <c r="S206" s="18" t="str">
        <f t="shared" si="19"/>
        <v/>
      </c>
      <c r="T206" s="14" t="str">
        <f t="shared" si="20"/>
        <v/>
      </c>
      <c r="U206" s="14" t="str">
        <f t="shared" si="21"/>
        <v/>
      </c>
      <c r="V206" s="14" t="str">
        <f t="shared" ca="1" si="22"/>
        <v/>
      </c>
      <c r="W206" s="14" t="str">
        <f t="shared" ca="1" si="23"/>
        <v/>
      </c>
    </row>
    <row r="207" spans="1:23" x14ac:dyDescent="0.3">
      <c r="A207" s="2"/>
      <c r="B207" s="2"/>
      <c r="C207" s="2"/>
      <c r="D207" s="2"/>
      <c r="E207" s="2"/>
      <c r="F207" s="2"/>
      <c r="G207" s="2"/>
      <c r="H207" s="2"/>
      <c r="I207" s="16"/>
      <c r="J207" s="16"/>
      <c r="K207" s="14" t="str">
        <f>IF($A207="","",IF(B207&gt;=Model!$B$4,4,IF(B207&gt;=Model!$B$5,3,IF(B207&gt;=Model!$B$6,2,1))))</f>
        <v/>
      </c>
      <c r="L207" s="14" t="str">
        <f>IF($A207="","",IF(OR(UPPER(D207)="Y",UPPER(E207)="Y"),4,IF(C207&gt;=Model!$B$10,4,IF(C207&gt;=Model!$B$11,3,IF(C207&gt;=Model!$B$12,2,1)))))</f>
        <v/>
      </c>
      <c r="M207" s="14" t="str">
        <f>IF($A207="","",IFERROR(VLOOKUP(F207,Model!$A$19:$B$22,2,FALSE()),""))</f>
        <v/>
      </c>
      <c r="N207" s="14" t="str">
        <f>IF($A207="","",IFERROR(VLOOKUP(G207,Model!$A$25:$B$28,2,FALSE()),""))</f>
        <v/>
      </c>
      <c r="O207" s="14" t="str">
        <f t="shared" si="18"/>
        <v/>
      </c>
      <c r="P207" s="14" t="str">
        <f>IF($A207="","",IF(AND(G207="Internet-facing",OR(UPPER(D207)="Y",UPPER(E207)="Y",C207&gt;=Model!$B$16)),"P1",""))</f>
        <v/>
      </c>
      <c r="Q207" s="14" t="str">
        <f>IF($A207="","",IF(P207="P1","P1","P"&amp;MIN(4,IF(O207&gt;=Model!$B$31,1,IF(O207&gt;=Model!$B$32,2,IF(O207&gt;=Model!$B$33,3,4)))+IF(UPPER(H207)="Y",1,0))))</f>
        <v/>
      </c>
      <c r="R207" s="14" t="str">
        <f>IF($A207="","",IFERROR(VLOOKUP(VALUE(MID(Q207,2,1)),Model!$B$38:$C$41,2,FALSE()),""))</f>
        <v/>
      </c>
      <c r="S207" s="18" t="str">
        <f t="shared" si="19"/>
        <v/>
      </c>
      <c r="T207" s="14" t="str">
        <f t="shared" si="20"/>
        <v/>
      </c>
      <c r="U207" s="14" t="str">
        <f t="shared" si="21"/>
        <v/>
      </c>
      <c r="V207" s="14" t="str">
        <f t="shared" ca="1" si="22"/>
        <v/>
      </c>
      <c r="W207" s="14" t="str">
        <f t="shared" ca="1" si="23"/>
        <v/>
      </c>
    </row>
    <row r="208" spans="1:23" x14ac:dyDescent="0.3">
      <c r="A208" s="2"/>
      <c r="B208" s="2"/>
      <c r="C208" s="2"/>
      <c r="D208" s="2"/>
      <c r="E208" s="2"/>
      <c r="F208" s="2"/>
      <c r="G208" s="2"/>
      <c r="H208" s="2"/>
      <c r="I208" s="16"/>
      <c r="J208" s="16"/>
      <c r="K208" s="14" t="str">
        <f>IF($A208="","",IF(B208&gt;=Model!$B$4,4,IF(B208&gt;=Model!$B$5,3,IF(B208&gt;=Model!$B$6,2,1))))</f>
        <v/>
      </c>
      <c r="L208" s="14" t="str">
        <f>IF($A208="","",IF(OR(UPPER(D208)="Y",UPPER(E208)="Y"),4,IF(C208&gt;=Model!$B$10,4,IF(C208&gt;=Model!$B$11,3,IF(C208&gt;=Model!$B$12,2,1)))))</f>
        <v/>
      </c>
      <c r="M208" s="14" t="str">
        <f>IF($A208="","",IFERROR(VLOOKUP(F208,Model!$A$19:$B$22,2,FALSE()),""))</f>
        <v/>
      </c>
      <c r="N208" s="14" t="str">
        <f>IF($A208="","",IFERROR(VLOOKUP(G208,Model!$A$25:$B$28,2,FALSE()),""))</f>
        <v/>
      </c>
      <c r="O208" s="14" t="str">
        <f t="shared" si="18"/>
        <v/>
      </c>
      <c r="P208" s="14" t="str">
        <f>IF($A208="","",IF(AND(G208="Internet-facing",OR(UPPER(D208)="Y",UPPER(E208)="Y",C208&gt;=Model!$B$16)),"P1",""))</f>
        <v/>
      </c>
      <c r="Q208" s="14" t="str">
        <f>IF($A208="","",IF(P208="P1","P1","P"&amp;MIN(4,IF(O208&gt;=Model!$B$31,1,IF(O208&gt;=Model!$B$32,2,IF(O208&gt;=Model!$B$33,3,4)))+IF(UPPER(H208)="Y",1,0))))</f>
        <v/>
      </c>
      <c r="R208" s="14" t="str">
        <f>IF($A208="","",IFERROR(VLOOKUP(VALUE(MID(Q208,2,1)),Model!$B$38:$C$41,2,FALSE()),""))</f>
        <v/>
      </c>
      <c r="S208" s="18" t="str">
        <f t="shared" si="19"/>
        <v/>
      </c>
      <c r="T208" s="14" t="str">
        <f t="shared" si="20"/>
        <v/>
      </c>
      <c r="U208" s="14" t="str">
        <f t="shared" si="21"/>
        <v/>
      </c>
      <c r="V208" s="14" t="str">
        <f t="shared" ca="1" si="22"/>
        <v/>
      </c>
      <c r="W208" s="14" t="str">
        <f t="shared" ca="1" si="23"/>
        <v/>
      </c>
    </row>
    <row r="209" spans="1:23" x14ac:dyDescent="0.3">
      <c r="A209" s="2"/>
      <c r="B209" s="2"/>
      <c r="C209" s="2"/>
      <c r="D209" s="2"/>
      <c r="E209" s="2"/>
      <c r="F209" s="2"/>
      <c r="G209" s="2"/>
      <c r="H209" s="2"/>
      <c r="I209" s="16"/>
      <c r="J209" s="16"/>
      <c r="K209" s="14" t="str">
        <f>IF($A209="","",IF(B209&gt;=Model!$B$4,4,IF(B209&gt;=Model!$B$5,3,IF(B209&gt;=Model!$B$6,2,1))))</f>
        <v/>
      </c>
      <c r="L209" s="14" t="str">
        <f>IF($A209="","",IF(OR(UPPER(D209)="Y",UPPER(E209)="Y"),4,IF(C209&gt;=Model!$B$10,4,IF(C209&gt;=Model!$B$11,3,IF(C209&gt;=Model!$B$12,2,1)))))</f>
        <v/>
      </c>
      <c r="M209" s="14" t="str">
        <f>IF($A209="","",IFERROR(VLOOKUP(F209,Model!$A$19:$B$22,2,FALSE()),""))</f>
        <v/>
      </c>
      <c r="N209" s="14" t="str">
        <f>IF($A209="","",IFERROR(VLOOKUP(G209,Model!$A$25:$B$28,2,FALSE()),""))</f>
        <v/>
      </c>
      <c r="O209" s="14" t="str">
        <f t="shared" si="18"/>
        <v/>
      </c>
      <c r="P209" s="14" t="str">
        <f>IF($A209="","",IF(AND(G209="Internet-facing",OR(UPPER(D209)="Y",UPPER(E209)="Y",C209&gt;=Model!$B$16)),"P1",""))</f>
        <v/>
      </c>
      <c r="Q209" s="14" t="str">
        <f>IF($A209="","",IF(P209="P1","P1","P"&amp;MIN(4,IF(O209&gt;=Model!$B$31,1,IF(O209&gt;=Model!$B$32,2,IF(O209&gt;=Model!$B$33,3,4)))+IF(UPPER(H209)="Y",1,0))))</f>
        <v/>
      </c>
      <c r="R209" s="14" t="str">
        <f>IF($A209="","",IFERROR(VLOOKUP(VALUE(MID(Q209,2,1)),Model!$B$38:$C$41,2,FALSE()),""))</f>
        <v/>
      </c>
      <c r="S209" s="18" t="str">
        <f t="shared" si="19"/>
        <v/>
      </c>
      <c r="T209" s="14" t="str">
        <f t="shared" si="20"/>
        <v/>
      </c>
      <c r="U209" s="14" t="str">
        <f t="shared" si="21"/>
        <v/>
      </c>
      <c r="V209" s="14" t="str">
        <f t="shared" ca="1" si="22"/>
        <v/>
      </c>
      <c r="W209" s="14" t="str">
        <f t="shared" ca="1" si="23"/>
        <v/>
      </c>
    </row>
    <row r="210" spans="1:23" x14ac:dyDescent="0.3">
      <c r="A210" s="2"/>
      <c r="B210" s="2"/>
      <c r="C210" s="2"/>
      <c r="D210" s="2"/>
      <c r="E210" s="2"/>
      <c r="F210" s="2"/>
      <c r="G210" s="2"/>
      <c r="H210" s="2"/>
      <c r="I210" s="16"/>
      <c r="J210" s="16"/>
      <c r="K210" s="14" t="str">
        <f>IF($A210="","",IF(B210&gt;=Model!$B$4,4,IF(B210&gt;=Model!$B$5,3,IF(B210&gt;=Model!$B$6,2,1))))</f>
        <v/>
      </c>
      <c r="L210" s="14" t="str">
        <f>IF($A210="","",IF(OR(UPPER(D210)="Y",UPPER(E210)="Y"),4,IF(C210&gt;=Model!$B$10,4,IF(C210&gt;=Model!$B$11,3,IF(C210&gt;=Model!$B$12,2,1)))))</f>
        <v/>
      </c>
      <c r="M210" s="14" t="str">
        <f>IF($A210="","",IFERROR(VLOOKUP(F210,Model!$A$19:$B$22,2,FALSE()),""))</f>
        <v/>
      </c>
      <c r="N210" s="14" t="str">
        <f>IF($A210="","",IFERROR(VLOOKUP(G210,Model!$A$25:$B$28,2,FALSE()),""))</f>
        <v/>
      </c>
      <c r="O210" s="14" t="str">
        <f t="shared" si="18"/>
        <v/>
      </c>
      <c r="P210" s="14" t="str">
        <f>IF($A210="","",IF(AND(G210="Internet-facing",OR(UPPER(D210)="Y",UPPER(E210)="Y",C210&gt;=Model!$B$16)),"P1",""))</f>
        <v/>
      </c>
      <c r="Q210" s="14" t="str">
        <f>IF($A210="","",IF(P210="P1","P1","P"&amp;MIN(4,IF(O210&gt;=Model!$B$31,1,IF(O210&gt;=Model!$B$32,2,IF(O210&gt;=Model!$B$33,3,4)))+IF(UPPER(H210)="Y",1,0))))</f>
        <v/>
      </c>
      <c r="R210" s="14" t="str">
        <f>IF($A210="","",IFERROR(VLOOKUP(VALUE(MID(Q210,2,1)),Model!$B$38:$C$41,2,FALSE()),""))</f>
        <v/>
      </c>
      <c r="S210" s="18" t="str">
        <f t="shared" si="19"/>
        <v/>
      </c>
      <c r="T210" s="14" t="str">
        <f t="shared" si="20"/>
        <v/>
      </c>
      <c r="U210" s="14" t="str">
        <f t="shared" si="21"/>
        <v/>
      </c>
      <c r="V210" s="14" t="str">
        <f t="shared" ca="1" si="22"/>
        <v/>
      </c>
      <c r="W210" s="14" t="str">
        <f t="shared" ca="1" si="23"/>
        <v/>
      </c>
    </row>
    <row r="211" spans="1:23" x14ac:dyDescent="0.3">
      <c r="A211" s="2"/>
      <c r="B211" s="2"/>
      <c r="C211" s="2"/>
      <c r="D211" s="2"/>
      <c r="E211" s="2"/>
      <c r="F211" s="2"/>
      <c r="G211" s="2"/>
      <c r="H211" s="2"/>
      <c r="I211" s="16"/>
      <c r="J211" s="16"/>
      <c r="K211" s="14" t="str">
        <f>IF($A211="","",IF(B211&gt;=Model!$B$4,4,IF(B211&gt;=Model!$B$5,3,IF(B211&gt;=Model!$B$6,2,1))))</f>
        <v/>
      </c>
      <c r="L211" s="14" t="str">
        <f>IF($A211="","",IF(OR(UPPER(D211)="Y",UPPER(E211)="Y"),4,IF(C211&gt;=Model!$B$10,4,IF(C211&gt;=Model!$B$11,3,IF(C211&gt;=Model!$B$12,2,1)))))</f>
        <v/>
      </c>
      <c r="M211" s="14" t="str">
        <f>IF($A211="","",IFERROR(VLOOKUP(F211,Model!$A$19:$B$22,2,FALSE()),""))</f>
        <v/>
      </c>
      <c r="N211" s="14" t="str">
        <f>IF($A211="","",IFERROR(VLOOKUP(G211,Model!$A$25:$B$28,2,FALSE()),""))</f>
        <v/>
      </c>
      <c r="O211" s="14" t="str">
        <f t="shared" si="18"/>
        <v/>
      </c>
      <c r="P211" s="14" t="str">
        <f>IF($A211="","",IF(AND(G211="Internet-facing",OR(UPPER(D211)="Y",UPPER(E211)="Y",C211&gt;=Model!$B$16)),"P1",""))</f>
        <v/>
      </c>
      <c r="Q211" s="14" t="str">
        <f>IF($A211="","",IF(P211="P1","P1","P"&amp;MIN(4,IF(O211&gt;=Model!$B$31,1,IF(O211&gt;=Model!$B$32,2,IF(O211&gt;=Model!$B$33,3,4)))+IF(UPPER(H211)="Y",1,0))))</f>
        <v/>
      </c>
      <c r="R211" s="14" t="str">
        <f>IF($A211="","",IFERROR(VLOOKUP(VALUE(MID(Q211,2,1)),Model!$B$38:$C$41,2,FALSE()),""))</f>
        <v/>
      </c>
      <c r="S211" s="18" t="str">
        <f t="shared" si="19"/>
        <v/>
      </c>
      <c r="T211" s="14" t="str">
        <f t="shared" si="20"/>
        <v/>
      </c>
      <c r="U211" s="14" t="str">
        <f t="shared" si="21"/>
        <v/>
      </c>
      <c r="V211" s="14" t="str">
        <f t="shared" ca="1" si="22"/>
        <v/>
      </c>
      <c r="W211" s="14" t="str">
        <f t="shared" ca="1" si="23"/>
        <v/>
      </c>
    </row>
    <row r="212" spans="1:23" x14ac:dyDescent="0.3">
      <c r="A212" s="2"/>
      <c r="B212" s="2"/>
      <c r="C212" s="2"/>
      <c r="D212" s="2"/>
      <c r="E212" s="2"/>
      <c r="F212" s="2"/>
      <c r="G212" s="2"/>
      <c r="H212" s="2"/>
      <c r="I212" s="16"/>
      <c r="J212" s="16"/>
      <c r="K212" s="14" t="str">
        <f>IF($A212="","",IF(B212&gt;=Model!$B$4,4,IF(B212&gt;=Model!$B$5,3,IF(B212&gt;=Model!$B$6,2,1))))</f>
        <v/>
      </c>
      <c r="L212" s="14" t="str">
        <f>IF($A212="","",IF(OR(UPPER(D212)="Y",UPPER(E212)="Y"),4,IF(C212&gt;=Model!$B$10,4,IF(C212&gt;=Model!$B$11,3,IF(C212&gt;=Model!$B$12,2,1)))))</f>
        <v/>
      </c>
      <c r="M212" s="14" t="str">
        <f>IF($A212="","",IFERROR(VLOOKUP(F212,Model!$A$19:$B$22,2,FALSE()),""))</f>
        <v/>
      </c>
      <c r="N212" s="14" t="str">
        <f>IF($A212="","",IFERROR(VLOOKUP(G212,Model!$A$25:$B$28,2,FALSE()),""))</f>
        <v/>
      </c>
      <c r="O212" s="14" t="str">
        <f t="shared" si="18"/>
        <v/>
      </c>
      <c r="P212" s="14" t="str">
        <f>IF($A212="","",IF(AND(G212="Internet-facing",OR(UPPER(D212)="Y",UPPER(E212)="Y",C212&gt;=Model!$B$16)),"P1",""))</f>
        <v/>
      </c>
      <c r="Q212" s="14" t="str">
        <f>IF($A212="","",IF(P212="P1","P1","P"&amp;MIN(4,IF(O212&gt;=Model!$B$31,1,IF(O212&gt;=Model!$B$32,2,IF(O212&gt;=Model!$B$33,3,4)))+IF(UPPER(H212)="Y",1,0))))</f>
        <v/>
      </c>
      <c r="R212" s="14" t="str">
        <f>IF($A212="","",IFERROR(VLOOKUP(VALUE(MID(Q212,2,1)),Model!$B$38:$C$41,2,FALSE()),""))</f>
        <v/>
      </c>
      <c r="S212" s="18" t="str">
        <f t="shared" si="19"/>
        <v/>
      </c>
      <c r="T212" s="14" t="str">
        <f t="shared" si="20"/>
        <v/>
      </c>
      <c r="U212" s="14" t="str">
        <f t="shared" si="21"/>
        <v/>
      </c>
      <c r="V212" s="14" t="str">
        <f t="shared" ca="1" si="22"/>
        <v/>
      </c>
      <c r="W212" s="14" t="str">
        <f t="shared" ca="1" si="23"/>
        <v/>
      </c>
    </row>
    <row r="213" spans="1:23" x14ac:dyDescent="0.3">
      <c r="A213" s="2"/>
      <c r="B213" s="2"/>
      <c r="C213" s="2"/>
      <c r="D213" s="2"/>
      <c r="E213" s="2"/>
      <c r="F213" s="2"/>
      <c r="G213" s="2"/>
      <c r="H213" s="2"/>
      <c r="I213" s="16"/>
      <c r="J213" s="16"/>
      <c r="K213" s="14" t="str">
        <f>IF($A213="","",IF(B213&gt;=Model!$B$4,4,IF(B213&gt;=Model!$B$5,3,IF(B213&gt;=Model!$B$6,2,1))))</f>
        <v/>
      </c>
      <c r="L213" s="14" t="str">
        <f>IF($A213="","",IF(OR(UPPER(D213)="Y",UPPER(E213)="Y"),4,IF(C213&gt;=Model!$B$10,4,IF(C213&gt;=Model!$B$11,3,IF(C213&gt;=Model!$B$12,2,1)))))</f>
        <v/>
      </c>
      <c r="M213" s="14" t="str">
        <f>IF($A213="","",IFERROR(VLOOKUP(F213,Model!$A$19:$B$22,2,FALSE()),""))</f>
        <v/>
      </c>
      <c r="N213" s="14" t="str">
        <f>IF($A213="","",IFERROR(VLOOKUP(G213,Model!$A$25:$B$28,2,FALSE()),""))</f>
        <v/>
      </c>
      <c r="O213" s="14" t="str">
        <f t="shared" si="18"/>
        <v/>
      </c>
      <c r="P213" s="14" t="str">
        <f>IF($A213="","",IF(AND(G213="Internet-facing",OR(UPPER(D213)="Y",UPPER(E213)="Y",C213&gt;=Model!$B$16)),"P1",""))</f>
        <v/>
      </c>
      <c r="Q213" s="14" t="str">
        <f>IF($A213="","",IF(P213="P1","P1","P"&amp;MIN(4,IF(O213&gt;=Model!$B$31,1,IF(O213&gt;=Model!$B$32,2,IF(O213&gt;=Model!$B$33,3,4)))+IF(UPPER(H213)="Y",1,0))))</f>
        <v/>
      </c>
      <c r="R213" s="14" t="str">
        <f>IF($A213="","",IFERROR(VLOOKUP(VALUE(MID(Q213,2,1)),Model!$B$38:$C$41,2,FALSE()),""))</f>
        <v/>
      </c>
      <c r="S213" s="18" t="str">
        <f t="shared" si="19"/>
        <v/>
      </c>
      <c r="T213" s="14" t="str">
        <f t="shared" si="20"/>
        <v/>
      </c>
      <c r="U213" s="14" t="str">
        <f t="shared" si="21"/>
        <v/>
      </c>
      <c r="V213" s="14" t="str">
        <f t="shared" ca="1" si="22"/>
        <v/>
      </c>
      <c r="W213" s="14" t="str">
        <f t="shared" ca="1" si="23"/>
        <v/>
      </c>
    </row>
    <row r="214" spans="1:23" x14ac:dyDescent="0.3">
      <c r="A214" s="2"/>
      <c r="B214" s="2"/>
      <c r="C214" s="2"/>
      <c r="D214" s="2"/>
      <c r="E214" s="2"/>
      <c r="F214" s="2"/>
      <c r="G214" s="2"/>
      <c r="H214" s="2"/>
      <c r="I214" s="16"/>
      <c r="J214" s="16"/>
      <c r="K214" s="14" t="str">
        <f>IF($A214="","",IF(B214&gt;=Model!$B$4,4,IF(B214&gt;=Model!$B$5,3,IF(B214&gt;=Model!$B$6,2,1))))</f>
        <v/>
      </c>
      <c r="L214" s="14" t="str">
        <f>IF($A214="","",IF(OR(UPPER(D214)="Y",UPPER(E214)="Y"),4,IF(C214&gt;=Model!$B$10,4,IF(C214&gt;=Model!$B$11,3,IF(C214&gt;=Model!$B$12,2,1)))))</f>
        <v/>
      </c>
      <c r="M214" s="14" t="str">
        <f>IF($A214="","",IFERROR(VLOOKUP(F214,Model!$A$19:$B$22,2,FALSE()),""))</f>
        <v/>
      </c>
      <c r="N214" s="14" t="str">
        <f>IF($A214="","",IFERROR(VLOOKUP(G214,Model!$A$25:$B$28,2,FALSE()),""))</f>
        <v/>
      </c>
      <c r="O214" s="14" t="str">
        <f t="shared" si="18"/>
        <v/>
      </c>
      <c r="P214" s="14" t="str">
        <f>IF($A214="","",IF(AND(G214="Internet-facing",OR(UPPER(D214)="Y",UPPER(E214)="Y",C214&gt;=Model!$B$16)),"P1",""))</f>
        <v/>
      </c>
      <c r="Q214" s="14" t="str">
        <f>IF($A214="","",IF(P214="P1","P1","P"&amp;MIN(4,IF(O214&gt;=Model!$B$31,1,IF(O214&gt;=Model!$B$32,2,IF(O214&gt;=Model!$B$33,3,4)))+IF(UPPER(H214)="Y",1,0))))</f>
        <v/>
      </c>
      <c r="R214" s="14" t="str">
        <f>IF($A214="","",IFERROR(VLOOKUP(VALUE(MID(Q214,2,1)),Model!$B$38:$C$41,2,FALSE()),""))</f>
        <v/>
      </c>
      <c r="S214" s="18" t="str">
        <f t="shared" si="19"/>
        <v/>
      </c>
      <c r="T214" s="14" t="str">
        <f t="shared" si="20"/>
        <v/>
      </c>
      <c r="U214" s="14" t="str">
        <f t="shared" si="21"/>
        <v/>
      </c>
      <c r="V214" s="14" t="str">
        <f t="shared" ca="1" si="22"/>
        <v/>
      </c>
      <c r="W214" s="14" t="str">
        <f t="shared" ca="1" si="23"/>
        <v/>
      </c>
    </row>
    <row r="215" spans="1:23" x14ac:dyDescent="0.3">
      <c r="A215" s="2"/>
      <c r="B215" s="2"/>
      <c r="C215" s="2"/>
      <c r="D215" s="2"/>
      <c r="E215" s="2"/>
      <c r="F215" s="2"/>
      <c r="G215" s="2"/>
      <c r="H215" s="2"/>
      <c r="I215" s="16"/>
      <c r="J215" s="16"/>
      <c r="K215" s="14" t="str">
        <f>IF($A215="","",IF(B215&gt;=Model!$B$4,4,IF(B215&gt;=Model!$B$5,3,IF(B215&gt;=Model!$B$6,2,1))))</f>
        <v/>
      </c>
      <c r="L215" s="14" t="str">
        <f>IF($A215="","",IF(OR(UPPER(D215)="Y",UPPER(E215)="Y"),4,IF(C215&gt;=Model!$B$10,4,IF(C215&gt;=Model!$B$11,3,IF(C215&gt;=Model!$B$12,2,1)))))</f>
        <v/>
      </c>
      <c r="M215" s="14" t="str">
        <f>IF($A215="","",IFERROR(VLOOKUP(F215,Model!$A$19:$B$22,2,FALSE()),""))</f>
        <v/>
      </c>
      <c r="N215" s="14" t="str">
        <f>IF($A215="","",IFERROR(VLOOKUP(G215,Model!$A$25:$B$28,2,FALSE()),""))</f>
        <v/>
      </c>
      <c r="O215" s="14" t="str">
        <f t="shared" si="18"/>
        <v/>
      </c>
      <c r="P215" s="14" t="str">
        <f>IF($A215="","",IF(AND(G215="Internet-facing",OR(UPPER(D215)="Y",UPPER(E215)="Y",C215&gt;=Model!$B$16)),"P1",""))</f>
        <v/>
      </c>
      <c r="Q215" s="14" t="str">
        <f>IF($A215="","",IF(P215="P1","P1","P"&amp;MIN(4,IF(O215&gt;=Model!$B$31,1,IF(O215&gt;=Model!$B$32,2,IF(O215&gt;=Model!$B$33,3,4)))+IF(UPPER(H215)="Y",1,0))))</f>
        <v/>
      </c>
      <c r="R215" s="14" t="str">
        <f>IF($A215="","",IFERROR(VLOOKUP(VALUE(MID(Q215,2,1)),Model!$B$38:$C$41,2,FALSE()),""))</f>
        <v/>
      </c>
      <c r="S215" s="18" t="str">
        <f t="shared" si="19"/>
        <v/>
      </c>
      <c r="T215" s="14" t="str">
        <f t="shared" si="20"/>
        <v/>
      </c>
      <c r="U215" s="14" t="str">
        <f t="shared" si="21"/>
        <v/>
      </c>
      <c r="V215" s="14" t="str">
        <f t="shared" ca="1" si="22"/>
        <v/>
      </c>
      <c r="W215" s="14" t="str">
        <f t="shared" ca="1" si="23"/>
        <v/>
      </c>
    </row>
    <row r="216" spans="1:23" x14ac:dyDescent="0.3">
      <c r="A216" s="2"/>
      <c r="B216" s="2"/>
      <c r="C216" s="2"/>
      <c r="D216" s="2"/>
      <c r="E216" s="2"/>
      <c r="F216" s="2"/>
      <c r="G216" s="2"/>
      <c r="H216" s="2"/>
      <c r="I216" s="16"/>
      <c r="J216" s="16"/>
      <c r="K216" s="14" t="str">
        <f>IF($A216="","",IF(B216&gt;=Model!$B$4,4,IF(B216&gt;=Model!$B$5,3,IF(B216&gt;=Model!$B$6,2,1))))</f>
        <v/>
      </c>
      <c r="L216" s="14" t="str">
        <f>IF($A216="","",IF(OR(UPPER(D216)="Y",UPPER(E216)="Y"),4,IF(C216&gt;=Model!$B$10,4,IF(C216&gt;=Model!$B$11,3,IF(C216&gt;=Model!$B$12,2,1)))))</f>
        <v/>
      </c>
      <c r="M216" s="14" t="str">
        <f>IF($A216="","",IFERROR(VLOOKUP(F216,Model!$A$19:$B$22,2,FALSE()),""))</f>
        <v/>
      </c>
      <c r="N216" s="14" t="str">
        <f>IF($A216="","",IFERROR(VLOOKUP(G216,Model!$A$25:$B$28,2,FALSE()),""))</f>
        <v/>
      </c>
      <c r="O216" s="14" t="str">
        <f t="shared" si="18"/>
        <v/>
      </c>
      <c r="P216" s="14" t="str">
        <f>IF($A216="","",IF(AND(G216="Internet-facing",OR(UPPER(D216)="Y",UPPER(E216)="Y",C216&gt;=Model!$B$16)),"P1",""))</f>
        <v/>
      </c>
      <c r="Q216" s="14" t="str">
        <f>IF($A216="","",IF(P216="P1","P1","P"&amp;MIN(4,IF(O216&gt;=Model!$B$31,1,IF(O216&gt;=Model!$B$32,2,IF(O216&gt;=Model!$B$33,3,4)))+IF(UPPER(H216)="Y",1,0))))</f>
        <v/>
      </c>
      <c r="R216" s="14" t="str">
        <f>IF($A216="","",IFERROR(VLOOKUP(VALUE(MID(Q216,2,1)),Model!$B$38:$C$41,2,FALSE()),""))</f>
        <v/>
      </c>
      <c r="S216" s="18" t="str">
        <f t="shared" si="19"/>
        <v/>
      </c>
      <c r="T216" s="14" t="str">
        <f t="shared" si="20"/>
        <v/>
      </c>
      <c r="U216" s="14" t="str">
        <f t="shared" si="21"/>
        <v/>
      </c>
      <c r="V216" s="14" t="str">
        <f t="shared" ca="1" si="22"/>
        <v/>
      </c>
      <c r="W216" s="14" t="str">
        <f t="shared" ca="1" si="23"/>
        <v/>
      </c>
    </row>
    <row r="217" spans="1:23" x14ac:dyDescent="0.3">
      <c r="A217" s="2"/>
      <c r="B217" s="2"/>
      <c r="C217" s="2"/>
      <c r="D217" s="2"/>
      <c r="E217" s="2"/>
      <c r="F217" s="2"/>
      <c r="G217" s="2"/>
      <c r="H217" s="2"/>
      <c r="I217" s="16"/>
      <c r="J217" s="16"/>
      <c r="K217" s="14" t="str">
        <f>IF($A217="","",IF(B217&gt;=Model!$B$4,4,IF(B217&gt;=Model!$B$5,3,IF(B217&gt;=Model!$B$6,2,1))))</f>
        <v/>
      </c>
      <c r="L217" s="14" t="str">
        <f>IF($A217="","",IF(OR(UPPER(D217)="Y",UPPER(E217)="Y"),4,IF(C217&gt;=Model!$B$10,4,IF(C217&gt;=Model!$B$11,3,IF(C217&gt;=Model!$B$12,2,1)))))</f>
        <v/>
      </c>
      <c r="M217" s="14" t="str">
        <f>IF($A217="","",IFERROR(VLOOKUP(F217,Model!$A$19:$B$22,2,FALSE()),""))</f>
        <v/>
      </c>
      <c r="N217" s="14" t="str">
        <f>IF($A217="","",IFERROR(VLOOKUP(G217,Model!$A$25:$B$28,2,FALSE()),""))</f>
        <v/>
      </c>
      <c r="O217" s="14" t="str">
        <f t="shared" si="18"/>
        <v/>
      </c>
      <c r="P217" s="14" t="str">
        <f>IF($A217="","",IF(AND(G217="Internet-facing",OR(UPPER(D217)="Y",UPPER(E217)="Y",C217&gt;=Model!$B$16)),"P1",""))</f>
        <v/>
      </c>
      <c r="Q217" s="14" t="str">
        <f>IF($A217="","",IF(P217="P1","P1","P"&amp;MIN(4,IF(O217&gt;=Model!$B$31,1,IF(O217&gt;=Model!$B$32,2,IF(O217&gt;=Model!$B$33,3,4)))+IF(UPPER(H217)="Y",1,0))))</f>
        <v/>
      </c>
      <c r="R217" s="14" t="str">
        <f>IF($A217="","",IFERROR(VLOOKUP(VALUE(MID(Q217,2,1)),Model!$B$38:$C$41,2,FALSE()),""))</f>
        <v/>
      </c>
      <c r="S217" s="18" t="str">
        <f t="shared" si="19"/>
        <v/>
      </c>
      <c r="T217" s="14" t="str">
        <f t="shared" si="20"/>
        <v/>
      </c>
      <c r="U217" s="14" t="str">
        <f t="shared" si="21"/>
        <v/>
      </c>
      <c r="V217" s="14" t="str">
        <f t="shared" ca="1" si="22"/>
        <v/>
      </c>
      <c r="W217" s="14" t="str">
        <f t="shared" ca="1" si="23"/>
        <v/>
      </c>
    </row>
    <row r="218" spans="1:23" x14ac:dyDescent="0.3">
      <c r="A218" s="2"/>
      <c r="B218" s="2"/>
      <c r="C218" s="2"/>
      <c r="D218" s="2"/>
      <c r="E218" s="2"/>
      <c r="F218" s="2"/>
      <c r="G218" s="2"/>
      <c r="H218" s="2"/>
      <c r="I218" s="16"/>
      <c r="J218" s="16"/>
      <c r="K218" s="14" t="str">
        <f>IF($A218="","",IF(B218&gt;=Model!$B$4,4,IF(B218&gt;=Model!$B$5,3,IF(B218&gt;=Model!$B$6,2,1))))</f>
        <v/>
      </c>
      <c r="L218" s="14" t="str">
        <f>IF($A218="","",IF(OR(UPPER(D218)="Y",UPPER(E218)="Y"),4,IF(C218&gt;=Model!$B$10,4,IF(C218&gt;=Model!$B$11,3,IF(C218&gt;=Model!$B$12,2,1)))))</f>
        <v/>
      </c>
      <c r="M218" s="14" t="str">
        <f>IF($A218="","",IFERROR(VLOOKUP(F218,Model!$A$19:$B$22,2,FALSE()),""))</f>
        <v/>
      </c>
      <c r="N218" s="14" t="str">
        <f>IF($A218="","",IFERROR(VLOOKUP(G218,Model!$A$25:$B$28,2,FALSE()),""))</f>
        <v/>
      </c>
      <c r="O218" s="14" t="str">
        <f t="shared" si="18"/>
        <v/>
      </c>
      <c r="P218" s="14" t="str">
        <f>IF($A218="","",IF(AND(G218="Internet-facing",OR(UPPER(D218)="Y",UPPER(E218)="Y",C218&gt;=Model!$B$16)),"P1",""))</f>
        <v/>
      </c>
      <c r="Q218" s="14" t="str">
        <f>IF($A218="","",IF(P218="P1","P1","P"&amp;MIN(4,IF(O218&gt;=Model!$B$31,1,IF(O218&gt;=Model!$B$32,2,IF(O218&gt;=Model!$B$33,3,4)))+IF(UPPER(H218)="Y",1,0))))</f>
        <v/>
      </c>
      <c r="R218" s="14" t="str">
        <f>IF($A218="","",IFERROR(VLOOKUP(VALUE(MID(Q218,2,1)),Model!$B$38:$C$41,2,FALSE()),""))</f>
        <v/>
      </c>
      <c r="S218" s="18" t="str">
        <f t="shared" si="19"/>
        <v/>
      </c>
      <c r="T218" s="14" t="str">
        <f t="shared" si="20"/>
        <v/>
      </c>
      <c r="U218" s="14" t="str">
        <f t="shared" si="21"/>
        <v/>
      </c>
      <c r="V218" s="14" t="str">
        <f t="shared" ca="1" si="22"/>
        <v/>
      </c>
      <c r="W218" s="14" t="str">
        <f t="shared" ca="1" si="23"/>
        <v/>
      </c>
    </row>
    <row r="219" spans="1:23" x14ac:dyDescent="0.3">
      <c r="A219" s="2"/>
      <c r="B219" s="2"/>
      <c r="C219" s="2"/>
      <c r="D219" s="2"/>
      <c r="E219" s="2"/>
      <c r="F219" s="2"/>
      <c r="G219" s="2"/>
      <c r="H219" s="2"/>
      <c r="I219" s="16"/>
      <c r="J219" s="16"/>
      <c r="K219" s="14" t="str">
        <f>IF($A219="","",IF(B219&gt;=Model!$B$4,4,IF(B219&gt;=Model!$B$5,3,IF(B219&gt;=Model!$B$6,2,1))))</f>
        <v/>
      </c>
      <c r="L219" s="14" t="str">
        <f>IF($A219="","",IF(OR(UPPER(D219)="Y",UPPER(E219)="Y"),4,IF(C219&gt;=Model!$B$10,4,IF(C219&gt;=Model!$B$11,3,IF(C219&gt;=Model!$B$12,2,1)))))</f>
        <v/>
      </c>
      <c r="M219" s="14" t="str">
        <f>IF($A219="","",IFERROR(VLOOKUP(F219,Model!$A$19:$B$22,2,FALSE()),""))</f>
        <v/>
      </c>
      <c r="N219" s="14" t="str">
        <f>IF($A219="","",IFERROR(VLOOKUP(G219,Model!$A$25:$B$28,2,FALSE()),""))</f>
        <v/>
      </c>
      <c r="O219" s="14" t="str">
        <f t="shared" si="18"/>
        <v/>
      </c>
      <c r="P219" s="14" t="str">
        <f>IF($A219="","",IF(AND(G219="Internet-facing",OR(UPPER(D219)="Y",UPPER(E219)="Y",C219&gt;=Model!$B$16)),"P1",""))</f>
        <v/>
      </c>
      <c r="Q219" s="14" t="str">
        <f>IF($A219="","",IF(P219="P1","P1","P"&amp;MIN(4,IF(O219&gt;=Model!$B$31,1,IF(O219&gt;=Model!$B$32,2,IF(O219&gt;=Model!$B$33,3,4)))+IF(UPPER(H219)="Y",1,0))))</f>
        <v/>
      </c>
      <c r="R219" s="14" t="str">
        <f>IF($A219="","",IFERROR(VLOOKUP(VALUE(MID(Q219,2,1)),Model!$B$38:$C$41,2,FALSE()),""))</f>
        <v/>
      </c>
      <c r="S219" s="18" t="str">
        <f t="shared" si="19"/>
        <v/>
      </c>
      <c r="T219" s="14" t="str">
        <f t="shared" si="20"/>
        <v/>
      </c>
      <c r="U219" s="14" t="str">
        <f t="shared" si="21"/>
        <v/>
      </c>
      <c r="V219" s="14" t="str">
        <f t="shared" ca="1" si="22"/>
        <v/>
      </c>
      <c r="W219" s="14" t="str">
        <f t="shared" ca="1" si="23"/>
        <v/>
      </c>
    </row>
    <row r="220" spans="1:23" x14ac:dyDescent="0.3">
      <c r="A220" s="2"/>
      <c r="B220" s="2"/>
      <c r="C220" s="2"/>
      <c r="D220" s="2"/>
      <c r="E220" s="2"/>
      <c r="F220" s="2"/>
      <c r="G220" s="2"/>
      <c r="H220" s="2"/>
      <c r="I220" s="16"/>
      <c r="J220" s="16"/>
      <c r="K220" s="14" t="str">
        <f>IF($A220="","",IF(B220&gt;=Model!$B$4,4,IF(B220&gt;=Model!$B$5,3,IF(B220&gt;=Model!$B$6,2,1))))</f>
        <v/>
      </c>
      <c r="L220" s="14" t="str">
        <f>IF($A220="","",IF(OR(UPPER(D220)="Y",UPPER(E220)="Y"),4,IF(C220&gt;=Model!$B$10,4,IF(C220&gt;=Model!$B$11,3,IF(C220&gt;=Model!$B$12,2,1)))))</f>
        <v/>
      </c>
      <c r="M220" s="14" t="str">
        <f>IF($A220="","",IFERROR(VLOOKUP(F220,Model!$A$19:$B$22,2,FALSE()),""))</f>
        <v/>
      </c>
      <c r="N220" s="14" t="str">
        <f>IF($A220="","",IFERROR(VLOOKUP(G220,Model!$A$25:$B$28,2,FALSE()),""))</f>
        <v/>
      </c>
      <c r="O220" s="14" t="str">
        <f t="shared" si="18"/>
        <v/>
      </c>
      <c r="P220" s="14" t="str">
        <f>IF($A220="","",IF(AND(G220="Internet-facing",OR(UPPER(D220)="Y",UPPER(E220)="Y",C220&gt;=Model!$B$16)),"P1",""))</f>
        <v/>
      </c>
      <c r="Q220" s="14" t="str">
        <f>IF($A220="","",IF(P220="P1","P1","P"&amp;MIN(4,IF(O220&gt;=Model!$B$31,1,IF(O220&gt;=Model!$B$32,2,IF(O220&gt;=Model!$B$33,3,4)))+IF(UPPER(H220)="Y",1,0))))</f>
        <v/>
      </c>
      <c r="R220" s="14" t="str">
        <f>IF($A220="","",IFERROR(VLOOKUP(VALUE(MID(Q220,2,1)),Model!$B$38:$C$41,2,FALSE()),""))</f>
        <v/>
      </c>
      <c r="S220" s="18" t="str">
        <f t="shared" si="19"/>
        <v/>
      </c>
      <c r="T220" s="14" t="str">
        <f t="shared" si="20"/>
        <v/>
      </c>
      <c r="U220" s="14" t="str">
        <f t="shared" si="21"/>
        <v/>
      </c>
      <c r="V220" s="14" t="str">
        <f t="shared" ca="1" si="22"/>
        <v/>
      </c>
      <c r="W220" s="14" t="str">
        <f t="shared" ca="1" si="23"/>
        <v/>
      </c>
    </row>
    <row r="221" spans="1:23" x14ac:dyDescent="0.3">
      <c r="A221" s="2"/>
      <c r="B221" s="2"/>
      <c r="C221" s="2"/>
      <c r="D221" s="2"/>
      <c r="E221" s="2"/>
      <c r="F221" s="2"/>
      <c r="G221" s="2"/>
      <c r="H221" s="2"/>
      <c r="I221" s="16"/>
      <c r="J221" s="16"/>
      <c r="K221" s="14" t="str">
        <f>IF($A221="","",IF(B221&gt;=Model!$B$4,4,IF(B221&gt;=Model!$B$5,3,IF(B221&gt;=Model!$B$6,2,1))))</f>
        <v/>
      </c>
      <c r="L221" s="14" t="str">
        <f>IF($A221="","",IF(OR(UPPER(D221)="Y",UPPER(E221)="Y"),4,IF(C221&gt;=Model!$B$10,4,IF(C221&gt;=Model!$B$11,3,IF(C221&gt;=Model!$B$12,2,1)))))</f>
        <v/>
      </c>
      <c r="M221" s="14" t="str">
        <f>IF($A221="","",IFERROR(VLOOKUP(F221,Model!$A$19:$B$22,2,FALSE()),""))</f>
        <v/>
      </c>
      <c r="N221" s="14" t="str">
        <f>IF($A221="","",IFERROR(VLOOKUP(G221,Model!$A$25:$B$28,2,FALSE()),""))</f>
        <v/>
      </c>
      <c r="O221" s="14" t="str">
        <f t="shared" si="18"/>
        <v/>
      </c>
      <c r="P221" s="14" t="str">
        <f>IF($A221="","",IF(AND(G221="Internet-facing",OR(UPPER(D221)="Y",UPPER(E221)="Y",C221&gt;=Model!$B$16)),"P1",""))</f>
        <v/>
      </c>
      <c r="Q221" s="14" t="str">
        <f>IF($A221="","",IF(P221="P1","P1","P"&amp;MIN(4,IF(O221&gt;=Model!$B$31,1,IF(O221&gt;=Model!$B$32,2,IF(O221&gt;=Model!$B$33,3,4)))+IF(UPPER(H221)="Y",1,0))))</f>
        <v/>
      </c>
      <c r="R221" s="14" t="str">
        <f>IF($A221="","",IFERROR(VLOOKUP(VALUE(MID(Q221,2,1)),Model!$B$38:$C$41,2,FALSE()),""))</f>
        <v/>
      </c>
      <c r="S221" s="18" t="str">
        <f t="shared" si="19"/>
        <v/>
      </c>
      <c r="T221" s="14" t="str">
        <f t="shared" si="20"/>
        <v/>
      </c>
      <c r="U221" s="14" t="str">
        <f t="shared" si="21"/>
        <v/>
      </c>
      <c r="V221" s="14" t="str">
        <f t="shared" ca="1" si="22"/>
        <v/>
      </c>
      <c r="W221" s="14" t="str">
        <f t="shared" ca="1" si="23"/>
        <v/>
      </c>
    </row>
    <row r="222" spans="1:23" x14ac:dyDescent="0.3">
      <c r="A222" s="2"/>
      <c r="B222" s="2"/>
      <c r="C222" s="2"/>
      <c r="D222" s="2"/>
      <c r="E222" s="2"/>
      <c r="F222" s="2"/>
      <c r="G222" s="2"/>
      <c r="H222" s="2"/>
      <c r="I222" s="16"/>
      <c r="J222" s="16"/>
      <c r="K222" s="14" t="str">
        <f>IF($A222="","",IF(B222&gt;=Model!$B$4,4,IF(B222&gt;=Model!$B$5,3,IF(B222&gt;=Model!$B$6,2,1))))</f>
        <v/>
      </c>
      <c r="L222" s="14" t="str">
        <f>IF($A222="","",IF(OR(UPPER(D222)="Y",UPPER(E222)="Y"),4,IF(C222&gt;=Model!$B$10,4,IF(C222&gt;=Model!$B$11,3,IF(C222&gt;=Model!$B$12,2,1)))))</f>
        <v/>
      </c>
      <c r="M222" s="14" t="str">
        <f>IF($A222="","",IFERROR(VLOOKUP(F222,Model!$A$19:$B$22,2,FALSE()),""))</f>
        <v/>
      </c>
      <c r="N222" s="14" t="str">
        <f>IF($A222="","",IFERROR(VLOOKUP(G222,Model!$A$25:$B$28,2,FALSE()),""))</f>
        <v/>
      </c>
      <c r="O222" s="14" t="str">
        <f t="shared" si="18"/>
        <v/>
      </c>
      <c r="P222" s="14" t="str">
        <f>IF($A222="","",IF(AND(G222="Internet-facing",OR(UPPER(D222)="Y",UPPER(E222)="Y",C222&gt;=Model!$B$16)),"P1",""))</f>
        <v/>
      </c>
      <c r="Q222" s="14" t="str">
        <f>IF($A222="","",IF(P222="P1","P1","P"&amp;MIN(4,IF(O222&gt;=Model!$B$31,1,IF(O222&gt;=Model!$B$32,2,IF(O222&gt;=Model!$B$33,3,4)))+IF(UPPER(H222)="Y",1,0))))</f>
        <v/>
      </c>
      <c r="R222" s="14" t="str">
        <f>IF($A222="","",IFERROR(VLOOKUP(VALUE(MID(Q222,2,1)),Model!$B$38:$C$41,2,FALSE()),""))</f>
        <v/>
      </c>
      <c r="S222" s="18" t="str">
        <f t="shared" si="19"/>
        <v/>
      </c>
      <c r="T222" s="14" t="str">
        <f t="shared" si="20"/>
        <v/>
      </c>
      <c r="U222" s="14" t="str">
        <f t="shared" si="21"/>
        <v/>
      </c>
      <c r="V222" s="14" t="str">
        <f t="shared" ca="1" si="22"/>
        <v/>
      </c>
      <c r="W222" s="14" t="str">
        <f t="shared" ca="1" si="23"/>
        <v/>
      </c>
    </row>
    <row r="223" spans="1:23" x14ac:dyDescent="0.3">
      <c r="A223" s="2"/>
      <c r="B223" s="2"/>
      <c r="C223" s="2"/>
      <c r="D223" s="2"/>
      <c r="E223" s="2"/>
      <c r="F223" s="2"/>
      <c r="G223" s="2"/>
      <c r="H223" s="2"/>
      <c r="I223" s="16"/>
      <c r="J223" s="16"/>
      <c r="K223" s="14" t="str">
        <f>IF($A223="","",IF(B223&gt;=Model!$B$4,4,IF(B223&gt;=Model!$B$5,3,IF(B223&gt;=Model!$B$6,2,1))))</f>
        <v/>
      </c>
      <c r="L223" s="14" t="str">
        <f>IF($A223="","",IF(OR(UPPER(D223)="Y",UPPER(E223)="Y"),4,IF(C223&gt;=Model!$B$10,4,IF(C223&gt;=Model!$B$11,3,IF(C223&gt;=Model!$B$12,2,1)))))</f>
        <v/>
      </c>
      <c r="M223" s="14" t="str">
        <f>IF($A223="","",IFERROR(VLOOKUP(F223,Model!$A$19:$B$22,2,FALSE()),""))</f>
        <v/>
      </c>
      <c r="N223" s="14" t="str">
        <f>IF($A223="","",IFERROR(VLOOKUP(G223,Model!$A$25:$B$28,2,FALSE()),""))</f>
        <v/>
      </c>
      <c r="O223" s="14" t="str">
        <f t="shared" si="18"/>
        <v/>
      </c>
      <c r="P223" s="14" t="str">
        <f>IF($A223="","",IF(AND(G223="Internet-facing",OR(UPPER(D223)="Y",UPPER(E223)="Y",C223&gt;=Model!$B$16)),"P1",""))</f>
        <v/>
      </c>
      <c r="Q223" s="14" t="str">
        <f>IF($A223="","",IF(P223="P1","P1","P"&amp;MIN(4,IF(O223&gt;=Model!$B$31,1,IF(O223&gt;=Model!$B$32,2,IF(O223&gt;=Model!$B$33,3,4)))+IF(UPPER(H223)="Y",1,0))))</f>
        <v/>
      </c>
      <c r="R223" s="14" t="str">
        <f>IF($A223="","",IFERROR(VLOOKUP(VALUE(MID(Q223,2,1)),Model!$B$38:$C$41,2,FALSE()),""))</f>
        <v/>
      </c>
      <c r="S223" s="18" t="str">
        <f t="shared" si="19"/>
        <v/>
      </c>
      <c r="T223" s="14" t="str">
        <f t="shared" si="20"/>
        <v/>
      </c>
      <c r="U223" s="14" t="str">
        <f t="shared" si="21"/>
        <v/>
      </c>
      <c r="V223" s="14" t="str">
        <f t="shared" ca="1" si="22"/>
        <v/>
      </c>
      <c r="W223" s="14" t="str">
        <f t="shared" ca="1" si="23"/>
        <v/>
      </c>
    </row>
    <row r="224" spans="1:23" x14ac:dyDescent="0.3">
      <c r="A224" s="2"/>
      <c r="B224" s="2"/>
      <c r="C224" s="2"/>
      <c r="D224" s="2"/>
      <c r="E224" s="2"/>
      <c r="F224" s="2"/>
      <c r="G224" s="2"/>
      <c r="H224" s="2"/>
      <c r="I224" s="16"/>
      <c r="J224" s="16"/>
      <c r="K224" s="14" t="str">
        <f>IF($A224="","",IF(B224&gt;=Model!$B$4,4,IF(B224&gt;=Model!$B$5,3,IF(B224&gt;=Model!$B$6,2,1))))</f>
        <v/>
      </c>
      <c r="L224" s="14" t="str">
        <f>IF($A224="","",IF(OR(UPPER(D224)="Y",UPPER(E224)="Y"),4,IF(C224&gt;=Model!$B$10,4,IF(C224&gt;=Model!$B$11,3,IF(C224&gt;=Model!$B$12,2,1)))))</f>
        <v/>
      </c>
      <c r="M224" s="14" t="str">
        <f>IF($A224="","",IFERROR(VLOOKUP(F224,Model!$A$19:$B$22,2,FALSE()),""))</f>
        <v/>
      </c>
      <c r="N224" s="14" t="str">
        <f>IF($A224="","",IFERROR(VLOOKUP(G224,Model!$A$25:$B$28,2,FALSE()),""))</f>
        <v/>
      </c>
      <c r="O224" s="14" t="str">
        <f t="shared" si="18"/>
        <v/>
      </c>
      <c r="P224" s="14" t="str">
        <f>IF($A224="","",IF(AND(G224="Internet-facing",OR(UPPER(D224)="Y",UPPER(E224)="Y",C224&gt;=Model!$B$16)),"P1",""))</f>
        <v/>
      </c>
      <c r="Q224" s="14" t="str">
        <f>IF($A224="","",IF(P224="P1","P1","P"&amp;MIN(4,IF(O224&gt;=Model!$B$31,1,IF(O224&gt;=Model!$B$32,2,IF(O224&gt;=Model!$B$33,3,4)))+IF(UPPER(H224)="Y",1,0))))</f>
        <v/>
      </c>
      <c r="R224" s="14" t="str">
        <f>IF($A224="","",IFERROR(VLOOKUP(VALUE(MID(Q224,2,1)),Model!$B$38:$C$41,2,FALSE()),""))</f>
        <v/>
      </c>
      <c r="S224" s="18" t="str">
        <f t="shared" si="19"/>
        <v/>
      </c>
      <c r="T224" s="14" t="str">
        <f t="shared" si="20"/>
        <v/>
      </c>
      <c r="U224" s="14" t="str">
        <f t="shared" si="21"/>
        <v/>
      </c>
      <c r="V224" s="14" t="str">
        <f t="shared" ca="1" si="22"/>
        <v/>
      </c>
      <c r="W224" s="14" t="str">
        <f t="shared" ca="1" si="23"/>
        <v/>
      </c>
    </row>
    <row r="225" spans="1:23" x14ac:dyDescent="0.3">
      <c r="A225" s="2"/>
      <c r="B225" s="2"/>
      <c r="C225" s="2"/>
      <c r="D225" s="2"/>
      <c r="E225" s="2"/>
      <c r="F225" s="2"/>
      <c r="G225" s="2"/>
      <c r="H225" s="2"/>
      <c r="I225" s="16"/>
      <c r="J225" s="16"/>
      <c r="K225" s="14" t="str">
        <f>IF($A225="","",IF(B225&gt;=Model!$B$4,4,IF(B225&gt;=Model!$B$5,3,IF(B225&gt;=Model!$B$6,2,1))))</f>
        <v/>
      </c>
      <c r="L225" s="14" t="str">
        <f>IF($A225="","",IF(OR(UPPER(D225)="Y",UPPER(E225)="Y"),4,IF(C225&gt;=Model!$B$10,4,IF(C225&gt;=Model!$B$11,3,IF(C225&gt;=Model!$B$12,2,1)))))</f>
        <v/>
      </c>
      <c r="M225" s="14" t="str">
        <f>IF($A225="","",IFERROR(VLOOKUP(F225,Model!$A$19:$B$22,2,FALSE()),""))</f>
        <v/>
      </c>
      <c r="N225" s="14" t="str">
        <f>IF($A225="","",IFERROR(VLOOKUP(G225,Model!$A$25:$B$28,2,FALSE()),""))</f>
        <v/>
      </c>
      <c r="O225" s="14" t="str">
        <f t="shared" si="18"/>
        <v/>
      </c>
      <c r="P225" s="14" t="str">
        <f>IF($A225="","",IF(AND(G225="Internet-facing",OR(UPPER(D225)="Y",UPPER(E225)="Y",C225&gt;=Model!$B$16)),"P1",""))</f>
        <v/>
      </c>
      <c r="Q225" s="14" t="str">
        <f>IF($A225="","",IF(P225="P1","P1","P"&amp;MIN(4,IF(O225&gt;=Model!$B$31,1,IF(O225&gt;=Model!$B$32,2,IF(O225&gt;=Model!$B$33,3,4)))+IF(UPPER(H225)="Y",1,0))))</f>
        <v/>
      </c>
      <c r="R225" s="14" t="str">
        <f>IF($A225="","",IFERROR(VLOOKUP(VALUE(MID(Q225,2,1)),Model!$B$38:$C$41,2,FALSE()),""))</f>
        <v/>
      </c>
      <c r="S225" s="18" t="str">
        <f t="shared" si="19"/>
        <v/>
      </c>
      <c r="T225" s="14" t="str">
        <f t="shared" si="20"/>
        <v/>
      </c>
      <c r="U225" s="14" t="str">
        <f t="shared" si="21"/>
        <v/>
      </c>
      <c r="V225" s="14" t="str">
        <f t="shared" ca="1" si="22"/>
        <v/>
      </c>
      <c r="W225" s="14" t="str">
        <f t="shared" ca="1" si="23"/>
        <v/>
      </c>
    </row>
    <row r="226" spans="1:23" x14ac:dyDescent="0.3">
      <c r="A226" s="2"/>
      <c r="B226" s="2"/>
      <c r="C226" s="2"/>
      <c r="D226" s="2"/>
      <c r="E226" s="2"/>
      <c r="F226" s="2"/>
      <c r="G226" s="2"/>
      <c r="H226" s="2"/>
      <c r="I226" s="16"/>
      <c r="J226" s="16"/>
      <c r="K226" s="14" t="str">
        <f>IF($A226="","",IF(B226&gt;=Model!$B$4,4,IF(B226&gt;=Model!$B$5,3,IF(B226&gt;=Model!$B$6,2,1))))</f>
        <v/>
      </c>
      <c r="L226" s="14" t="str">
        <f>IF($A226="","",IF(OR(UPPER(D226)="Y",UPPER(E226)="Y"),4,IF(C226&gt;=Model!$B$10,4,IF(C226&gt;=Model!$B$11,3,IF(C226&gt;=Model!$B$12,2,1)))))</f>
        <v/>
      </c>
      <c r="M226" s="14" t="str">
        <f>IF($A226="","",IFERROR(VLOOKUP(F226,Model!$A$19:$B$22,2,FALSE()),""))</f>
        <v/>
      </c>
      <c r="N226" s="14" t="str">
        <f>IF($A226="","",IFERROR(VLOOKUP(G226,Model!$A$25:$B$28,2,FALSE()),""))</f>
        <v/>
      </c>
      <c r="O226" s="14" t="str">
        <f t="shared" si="18"/>
        <v/>
      </c>
      <c r="P226" s="14" t="str">
        <f>IF($A226="","",IF(AND(G226="Internet-facing",OR(UPPER(D226)="Y",UPPER(E226)="Y",C226&gt;=Model!$B$16)),"P1",""))</f>
        <v/>
      </c>
      <c r="Q226" s="14" t="str">
        <f>IF($A226="","",IF(P226="P1","P1","P"&amp;MIN(4,IF(O226&gt;=Model!$B$31,1,IF(O226&gt;=Model!$B$32,2,IF(O226&gt;=Model!$B$33,3,4)))+IF(UPPER(H226)="Y",1,0))))</f>
        <v/>
      </c>
      <c r="R226" s="14" t="str">
        <f>IF($A226="","",IFERROR(VLOOKUP(VALUE(MID(Q226,2,1)),Model!$B$38:$C$41,2,FALSE()),""))</f>
        <v/>
      </c>
      <c r="S226" s="18" t="str">
        <f t="shared" si="19"/>
        <v/>
      </c>
      <c r="T226" s="14" t="str">
        <f t="shared" si="20"/>
        <v/>
      </c>
      <c r="U226" s="14" t="str">
        <f t="shared" si="21"/>
        <v/>
      </c>
      <c r="V226" s="14" t="str">
        <f t="shared" ca="1" si="22"/>
        <v/>
      </c>
      <c r="W226" s="14" t="str">
        <f t="shared" ca="1" si="23"/>
        <v/>
      </c>
    </row>
    <row r="227" spans="1:23" x14ac:dyDescent="0.3">
      <c r="A227" s="2"/>
      <c r="B227" s="2"/>
      <c r="C227" s="2"/>
      <c r="D227" s="2"/>
      <c r="E227" s="2"/>
      <c r="F227" s="2"/>
      <c r="G227" s="2"/>
      <c r="H227" s="2"/>
      <c r="I227" s="16"/>
      <c r="J227" s="16"/>
      <c r="K227" s="14" t="str">
        <f>IF($A227="","",IF(B227&gt;=Model!$B$4,4,IF(B227&gt;=Model!$B$5,3,IF(B227&gt;=Model!$B$6,2,1))))</f>
        <v/>
      </c>
      <c r="L227" s="14" t="str">
        <f>IF($A227="","",IF(OR(UPPER(D227)="Y",UPPER(E227)="Y"),4,IF(C227&gt;=Model!$B$10,4,IF(C227&gt;=Model!$B$11,3,IF(C227&gt;=Model!$B$12,2,1)))))</f>
        <v/>
      </c>
      <c r="M227" s="14" t="str">
        <f>IF($A227="","",IFERROR(VLOOKUP(F227,Model!$A$19:$B$22,2,FALSE()),""))</f>
        <v/>
      </c>
      <c r="N227" s="14" t="str">
        <f>IF($A227="","",IFERROR(VLOOKUP(G227,Model!$A$25:$B$28,2,FALSE()),""))</f>
        <v/>
      </c>
      <c r="O227" s="14" t="str">
        <f t="shared" si="18"/>
        <v/>
      </c>
      <c r="P227" s="14" t="str">
        <f>IF($A227="","",IF(AND(G227="Internet-facing",OR(UPPER(D227)="Y",UPPER(E227)="Y",C227&gt;=Model!$B$16)),"P1",""))</f>
        <v/>
      </c>
      <c r="Q227" s="14" t="str">
        <f>IF($A227="","",IF(P227="P1","P1","P"&amp;MIN(4,IF(O227&gt;=Model!$B$31,1,IF(O227&gt;=Model!$B$32,2,IF(O227&gt;=Model!$B$33,3,4)))+IF(UPPER(H227)="Y",1,0))))</f>
        <v/>
      </c>
      <c r="R227" s="14" t="str">
        <f>IF($A227="","",IFERROR(VLOOKUP(VALUE(MID(Q227,2,1)),Model!$B$38:$C$41,2,FALSE()),""))</f>
        <v/>
      </c>
      <c r="S227" s="18" t="str">
        <f t="shared" si="19"/>
        <v/>
      </c>
      <c r="T227" s="14" t="str">
        <f t="shared" si="20"/>
        <v/>
      </c>
      <c r="U227" s="14" t="str">
        <f t="shared" si="21"/>
        <v/>
      </c>
      <c r="V227" s="14" t="str">
        <f t="shared" ca="1" si="22"/>
        <v/>
      </c>
      <c r="W227" s="14" t="str">
        <f t="shared" ca="1" si="23"/>
        <v/>
      </c>
    </row>
    <row r="228" spans="1:23" x14ac:dyDescent="0.3">
      <c r="A228" s="2"/>
      <c r="B228" s="2"/>
      <c r="C228" s="2"/>
      <c r="D228" s="2"/>
      <c r="E228" s="2"/>
      <c r="F228" s="2"/>
      <c r="G228" s="2"/>
      <c r="H228" s="2"/>
      <c r="I228" s="16"/>
      <c r="J228" s="16"/>
      <c r="K228" s="14" t="str">
        <f>IF($A228="","",IF(B228&gt;=Model!$B$4,4,IF(B228&gt;=Model!$B$5,3,IF(B228&gt;=Model!$B$6,2,1))))</f>
        <v/>
      </c>
      <c r="L228" s="14" t="str">
        <f>IF($A228="","",IF(OR(UPPER(D228)="Y",UPPER(E228)="Y"),4,IF(C228&gt;=Model!$B$10,4,IF(C228&gt;=Model!$B$11,3,IF(C228&gt;=Model!$B$12,2,1)))))</f>
        <v/>
      </c>
      <c r="M228" s="14" t="str">
        <f>IF($A228="","",IFERROR(VLOOKUP(F228,Model!$A$19:$B$22,2,FALSE()),""))</f>
        <v/>
      </c>
      <c r="N228" s="14" t="str">
        <f>IF($A228="","",IFERROR(VLOOKUP(G228,Model!$A$25:$B$28,2,FALSE()),""))</f>
        <v/>
      </c>
      <c r="O228" s="14" t="str">
        <f t="shared" si="18"/>
        <v/>
      </c>
      <c r="P228" s="14" t="str">
        <f>IF($A228="","",IF(AND(G228="Internet-facing",OR(UPPER(D228)="Y",UPPER(E228)="Y",C228&gt;=Model!$B$16)),"P1",""))</f>
        <v/>
      </c>
      <c r="Q228" s="14" t="str">
        <f>IF($A228="","",IF(P228="P1","P1","P"&amp;MIN(4,IF(O228&gt;=Model!$B$31,1,IF(O228&gt;=Model!$B$32,2,IF(O228&gt;=Model!$B$33,3,4)))+IF(UPPER(H228)="Y",1,0))))</f>
        <v/>
      </c>
      <c r="R228" s="14" t="str">
        <f>IF($A228="","",IFERROR(VLOOKUP(VALUE(MID(Q228,2,1)),Model!$B$38:$C$41,2,FALSE()),""))</f>
        <v/>
      </c>
      <c r="S228" s="18" t="str">
        <f t="shared" si="19"/>
        <v/>
      </c>
      <c r="T228" s="14" t="str">
        <f t="shared" si="20"/>
        <v/>
      </c>
      <c r="U228" s="14" t="str">
        <f t="shared" si="21"/>
        <v/>
      </c>
      <c r="V228" s="14" t="str">
        <f t="shared" ca="1" si="22"/>
        <v/>
      </c>
      <c r="W228" s="14" t="str">
        <f t="shared" ca="1" si="23"/>
        <v/>
      </c>
    </row>
    <row r="229" spans="1:23" x14ac:dyDescent="0.3">
      <c r="A229" s="2"/>
      <c r="B229" s="2"/>
      <c r="C229" s="2"/>
      <c r="D229" s="2"/>
      <c r="E229" s="2"/>
      <c r="F229" s="2"/>
      <c r="G229" s="2"/>
      <c r="H229" s="2"/>
      <c r="I229" s="16"/>
      <c r="J229" s="16"/>
      <c r="K229" s="14" t="str">
        <f>IF($A229="","",IF(B229&gt;=Model!$B$4,4,IF(B229&gt;=Model!$B$5,3,IF(B229&gt;=Model!$B$6,2,1))))</f>
        <v/>
      </c>
      <c r="L229" s="14" t="str">
        <f>IF($A229="","",IF(OR(UPPER(D229)="Y",UPPER(E229)="Y"),4,IF(C229&gt;=Model!$B$10,4,IF(C229&gt;=Model!$B$11,3,IF(C229&gt;=Model!$B$12,2,1)))))</f>
        <v/>
      </c>
      <c r="M229" s="14" t="str">
        <f>IF($A229="","",IFERROR(VLOOKUP(F229,Model!$A$19:$B$22,2,FALSE()),""))</f>
        <v/>
      </c>
      <c r="N229" s="14" t="str">
        <f>IF($A229="","",IFERROR(VLOOKUP(G229,Model!$A$25:$B$28,2,FALSE()),""))</f>
        <v/>
      </c>
      <c r="O229" s="14" t="str">
        <f t="shared" si="18"/>
        <v/>
      </c>
      <c r="P229" s="14" t="str">
        <f>IF($A229="","",IF(AND(G229="Internet-facing",OR(UPPER(D229)="Y",UPPER(E229)="Y",C229&gt;=Model!$B$16)),"P1",""))</f>
        <v/>
      </c>
      <c r="Q229" s="14" t="str">
        <f>IF($A229="","",IF(P229="P1","P1","P"&amp;MIN(4,IF(O229&gt;=Model!$B$31,1,IF(O229&gt;=Model!$B$32,2,IF(O229&gt;=Model!$B$33,3,4)))+IF(UPPER(H229)="Y",1,0))))</f>
        <v/>
      </c>
      <c r="R229" s="14" t="str">
        <f>IF($A229="","",IFERROR(VLOOKUP(VALUE(MID(Q229,2,1)),Model!$B$38:$C$41,2,FALSE()),""))</f>
        <v/>
      </c>
      <c r="S229" s="18" t="str">
        <f t="shared" si="19"/>
        <v/>
      </c>
      <c r="T229" s="14" t="str">
        <f t="shared" si="20"/>
        <v/>
      </c>
      <c r="U229" s="14" t="str">
        <f t="shared" si="21"/>
        <v/>
      </c>
      <c r="V229" s="14" t="str">
        <f t="shared" ca="1" si="22"/>
        <v/>
      </c>
      <c r="W229" s="14" t="str">
        <f t="shared" ca="1" si="23"/>
        <v/>
      </c>
    </row>
    <row r="230" spans="1:23" x14ac:dyDescent="0.3">
      <c r="A230" s="2"/>
      <c r="B230" s="2"/>
      <c r="C230" s="2"/>
      <c r="D230" s="2"/>
      <c r="E230" s="2"/>
      <c r="F230" s="2"/>
      <c r="G230" s="2"/>
      <c r="H230" s="2"/>
      <c r="I230" s="16"/>
      <c r="J230" s="16"/>
      <c r="K230" s="14" t="str">
        <f>IF($A230="","",IF(B230&gt;=Model!$B$4,4,IF(B230&gt;=Model!$B$5,3,IF(B230&gt;=Model!$B$6,2,1))))</f>
        <v/>
      </c>
      <c r="L230" s="14" t="str">
        <f>IF($A230="","",IF(OR(UPPER(D230)="Y",UPPER(E230)="Y"),4,IF(C230&gt;=Model!$B$10,4,IF(C230&gt;=Model!$B$11,3,IF(C230&gt;=Model!$B$12,2,1)))))</f>
        <v/>
      </c>
      <c r="M230" s="14" t="str">
        <f>IF($A230="","",IFERROR(VLOOKUP(F230,Model!$A$19:$B$22,2,FALSE()),""))</f>
        <v/>
      </c>
      <c r="N230" s="14" t="str">
        <f>IF($A230="","",IFERROR(VLOOKUP(G230,Model!$A$25:$B$28,2,FALSE()),""))</f>
        <v/>
      </c>
      <c r="O230" s="14" t="str">
        <f t="shared" si="18"/>
        <v/>
      </c>
      <c r="P230" s="14" t="str">
        <f>IF($A230="","",IF(AND(G230="Internet-facing",OR(UPPER(D230)="Y",UPPER(E230)="Y",C230&gt;=Model!$B$16)),"P1",""))</f>
        <v/>
      </c>
      <c r="Q230" s="14" t="str">
        <f>IF($A230="","",IF(P230="P1","P1","P"&amp;MIN(4,IF(O230&gt;=Model!$B$31,1,IF(O230&gt;=Model!$B$32,2,IF(O230&gt;=Model!$B$33,3,4)))+IF(UPPER(H230)="Y",1,0))))</f>
        <v/>
      </c>
      <c r="R230" s="14" t="str">
        <f>IF($A230="","",IFERROR(VLOOKUP(VALUE(MID(Q230,2,1)),Model!$B$38:$C$41,2,FALSE()),""))</f>
        <v/>
      </c>
      <c r="S230" s="18" t="str">
        <f t="shared" si="19"/>
        <v/>
      </c>
      <c r="T230" s="14" t="str">
        <f t="shared" si="20"/>
        <v/>
      </c>
      <c r="U230" s="14" t="str">
        <f t="shared" si="21"/>
        <v/>
      </c>
      <c r="V230" s="14" t="str">
        <f t="shared" ca="1" si="22"/>
        <v/>
      </c>
      <c r="W230" s="14" t="str">
        <f t="shared" ca="1" si="23"/>
        <v/>
      </c>
    </row>
    <row r="231" spans="1:23" x14ac:dyDescent="0.3">
      <c r="A231" s="2"/>
      <c r="B231" s="2"/>
      <c r="C231" s="2"/>
      <c r="D231" s="2"/>
      <c r="E231" s="2"/>
      <c r="F231" s="2"/>
      <c r="G231" s="2"/>
      <c r="H231" s="2"/>
      <c r="I231" s="16"/>
      <c r="J231" s="16"/>
      <c r="K231" s="14" t="str">
        <f>IF($A231="","",IF(B231&gt;=Model!$B$4,4,IF(B231&gt;=Model!$B$5,3,IF(B231&gt;=Model!$B$6,2,1))))</f>
        <v/>
      </c>
      <c r="L231" s="14" t="str">
        <f>IF($A231="","",IF(OR(UPPER(D231)="Y",UPPER(E231)="Y"),4,IF(C231&gt;=Model!$B$10,4,IF(C231&gt;=Model!$B$11,3,IF(C231&gt;=Model!$B$12,2,1)))))</f>
        <v/>
      </c>
      <c r="M231" s="14" t="str">
        <f>IF($A231="","",IFERROR(VLOOKUP(F231,Model!$A$19:$B$22,2,FALSE()),""))</f>
        <v/>
      </c>
      <c r="N231" s="14" t="str">
        <f>IF($A231="","",IFERROR(VLOOKUP(G231,Model!$A$25:$B$28,2,FALSE()),""))</f>
        <v/>
      </c>
      <c r="O231" s="14" t="str">
        <f t="shared" si="18"/>
        <v/>
      </c>
      <c r="P231" s="14" t="str">
        <f>IF($A231="","",IF(AND(G231="Internet-facing",OR(UPPER(D231)="Y",UPPER(E231)="Y",C231&gt;=Model!$B$16)),"P1",""))</f>
        <v/>
      </c>
      <c r="Q231" s="14" t="str">
        <f>IF($A231="","",IF(P231="P1","P1","P"&amp;MIN(4,IF(O231&gt;=Model!$B$31,1,IF(O231&gt;=Model!$B$32,2,IF(O231&gt;=Model!$B$33,3,4)))+IF(UPPER(H231)="Y",1,0))))</f>
        <v/>
      </c>
      <c r="R231" s="14" t="str">
        <f>IF($A231="","",IFERROR(VLOOKUP(VALUE(MID(Q231,2,1)),Model!$B$38:$C$41,2,FALSE()),""))</f>
        <v/>
      </c>
      <c r="S231" s="18" t="str">
        <f t="shared" si="19"/>
        <v/>
      </c>
      <c r="T231" s="14" t="str">
        <f t="shared" si="20"/>
        <v/>
      </c>
      <c r="U231" s="14" t="str">
        <f t="shared" si="21"/>
        <v/>
      </c>
      <c r="V231" s="14" t="str">
        <f t="shared" ca="1" si="22"/>
        <v/>
      </c>
      <c r="W231" s="14" t="str">
        <f t="shared" ca="1" si="23"/>
        <v/>
      </c>
    </row>
    <row r="232" spans="1:23" x14ac:dyDescent="0.3">
      <c r="A232" s="2"/>
      <c r="B232" s="2"/>
      <c r="C232" s="2"/>
      <c r="D232" s="2"/>
      <c r="E232" s="2"/>
      <c r="F232" s="2"/>
      <c r="G232" s="2"/>
      <c r="H232" s="2"/>
      <c r="I232" s="16"/>
      <c r="J232" s="16"/>
      <c r="K232" s="14" t="str">
        <f>IF($A232="","",IF(B232&gt;=Model!$B$4,4,IF(B232&gt;=Model!$B$5,3,IF(B232&gt;=Model!$B$6,2,1))))</f>
        <v/>
      </c>
      <c r="L232" s="14" t="str">
        <f>IF($A232="","",IF(OR(UPPER(D232)="Y",UPPER(E232)="Y"),4,IF(C232&gt;=Model!$B$10,4,IF(C232&gt;=Model!$B$11,3,IF(C232&gt;=Model!$B$12,2,1)))))</f>
        <v/>
      </c>
      <c r="M232" s="14" t="str">
        <f>IF($A232="","",IFERROR(VLOOKUP(F232,Model!$A$19:$B$22,2,FALSE()),""))</f>
        <v/>
      </c>
      <c r="N232" s="14" t="str">
        <f>IF($A232="","",IFERROR(VLOOKUP(G232,Model!$A$25:$B$28,2,FALSE()),""))</f>
        <v/>
      </c>
      <c r="O232" s="14" t="str">
        <f t="shared" si="18"/>
        <v/>
      </c>
      <c r="P232" s="14" t="str">
        <f>IF($A232="","",IF(AND(G232="Internet-facing",OR(UPPER(D232)="Y",UPPER(E232)="Y",C232&gt;=Model!$B$16)),"P1",""))</f>
        <v/>
      </c>
      <c r="Q232" s="14" t="str">
        <f>IF($A232="","",IF(P232="P1","P1","P"&amp;MIN(4,IF(O232&gt;=Model!$B$31,1,IF(O232&gt;=Model!$B$32,2,IF(O232&gt;=Model!$B$33,3,4)))+IF(UPPER(H232)="Y",1,0))))</f>
        <v/>
      </c>
      <c r="R232" s="14" t="str">
        <f>IF($A232="","",IFERROR(VLOOKUP(VALUE(MID(Q232,2,1)),Model!$B$38:$C$41,2,FALSE()),""))</f>
        <v/>
      </c>
      <c r="S232" s="18" t="str">
        <f t="shared" si="19"/>
        <v/>
      </c>
      <c r="T232" s="14" t="str">
        <f t="shared" si="20"/>
        <v/>
      </c>
      <c r="U232" s="14" t="str">
        <f t="shared" si="21"/>
        <v/>
      </c>
      <c r="V232" s="14" t="str">
        <f t="shared" ca="1" si="22"/>
        <v/>
      </c>
      <c r="W232" s="14" t="str">
        <f t="shared" ca="1" si="23"/>
        <v/>
      </c>
    </row>
    <row r="233" spans="1:23" x14ac:dyDescent="0.3">
      <c r="A233" s="2"/>
      <c r="B233" s="2"/>
      <c r="C233" s="2"/>
      <c r="D233" s="2"/>
      <c r="E233" s="2"/>
      <c r="F233" s="2"/>
      <c r="G233" s="2"/>
      <c r="H233" s="2"/>
      <c r="I233" s="16"/>
      <c r="J233" s="16"/>
      <c r="K233" s="14" t="str">
        <f>IF($A233="","",IF(B233&gt;=Model!$B$4,4,IF(B233&gt;=Model!$B$5,3,IF(B233&gt;=Model!$B$6,2,1))))</f>
        <v/>
      </c>
      <c r="L233" s="14" t="str">
        <f>IF($A233="","",IF(OR(UPPER(D233)="Y",UPPER(E233)="Y"),4,IF(C233&gt;=Model!$B$10,4,IF(C233&gt;=Model!$B$11,3,IF(C233&gt;=Model!$B$12,2,1)))))</f>
        <v/>
      </c>
      <c r="M233" s="14" t="str">
        <f>IF($A233="","",IFERROR(VLOOKUP(F233,Model!$A$19:$B$22,2,FALSE()),""))</f>
        <v/>
      </c>
      <c r="N233" s="14" t="str">
        <f>IF($A233="","",IFERROR(VLOOKUP(G233,Model!$A$25:$B$28,2,FALSE()),""))</f>
        <v/>
      </c>
      <c r="O233" s="14" t="str">
        <f t="shared" si="18"/>
        <v/>
      </c>
      <c r="P233" s="14" t="str">
        <f>IF($A233="","",IF(AND(G233="Internet-facing",OR(UPPER(D233)="Y",UPPER(E233)="Y",C233&gt;=Model!$B$16)),"P1",""))</f>
        <v/>
      </c>
      <c r="Q233" s="14" t="str">
        <f>IF($A233="","",IF(P233="P1","P1","P"&amp;MIN(4,IF(O233&gt;=Model!$B$31,1,IF(O233&gt;=Model!$B$32,2,IF(O233&gt;=Model!$B$33,3,4)))+IF(UPPER(H233)="Y",1,0))))</f>
        <v/>
      </c>
      <c r="R233" s="14" t="str">
        <f>IF($A233="","",IFERROR(VLOOKUP(VALUE(MID(Q233,2,1)),Model!$B$38:$C$41,2,FALSE()),""))</f>
        <v/>
      </c>
      <c r="S233" s="18" t="str">
        <f t="shared" si="19"/>
        <v/>
      </c>
      <c r="T233" s="14" t="str">
        <f t="shared" si="20"/>
        <v/>
      </c>
      <c r="U233" s="14" t="str">
        <f t="shared" si="21"/>
        <v/>
      </c>
      <c r="V233" s="14" t="str">
        <f t="shared" ca="1" si="22"/>
        <v/>
      </c>
      <c r="W233" s="14" t="str">
        <f t="shared" ca="1" si="23"/>
        <v/>
      </c>
    </row>
    <row r="234" spans="1:23" x14ac:dyDescent="0.3">
      <c r="A234" s="2"/>
      <c r="B234" s="2"/>
      <c r="C234" s="2"/>
      <c r="D234" s="2"/>
      <c r="E234" s="2"/>
      <c r="F234" s="2"/>
      <c r="G234" s="2"/>
      <c r="H234" s="2"/>
      <c r="I234" s="16"/>
      <c r="J234" s="16"/>
      <c r="K234" s="14" t="str">
        <f>IF($A234="","",IF(B234&gt;=Model!$B$4,4,IF(B234&gt;=Model!$B$5,3,IF(B234&gt;=Model!$B$6,2,1))))</f>
        <v/>
      </c>
      <c r="L234" s="14" t="str">
        <f>IF($A234="","",IF(OR(UPPER(D234)="Y",UPPER(E234)="Y"),4,IF(C234&gt;=Model!$B$10,4,IF(C234&gt;=Model!$B$11,3,IF(C234&gt;=Model!$B$12,2,1)))))</f>
        <v/>
      </c>
      <c r="M234" s="14" t="str">
        <f>IF($A234="","",IFERROR(VLOOKUP(F234,Model!$A$19:$B$22,2,FALSE()),""))</f>
        <v/>
      </c>
      <c r="N234" s="14" t="str">
        <f>IF($A234="","",IFERROR(VLOOKUP(G234,Model!$A$25:$B$28,2,FALSE()),""))</f>
        <v/>
      </c>
      <c r="O234" s="14" t="str">
        <f t="shared" si="18"/>
        <v/>
      </c>
      <c r="P234" s="14" t="str">
        <f>IF($A234="","",IF(AND(G234="Internet-facing",OR(UPPER(D234)="Y",UPPER(E234)="Y",C234&gt;=Model!$B$16)),"P1",""))</f>
        <v/>
      </c>
      <c r="Q234" s="14" t="str">
        <f>IF($A234="","",IF(P234="P1","P1","P"&amp;MIN(4,IF(O234&gt;=Model!$B$31,1,IF(O234&gt;=Model!$B$32,2,IF(O234&gt;=Model!$B$33,3,4)))+IF(UPPER(H234)="Y",1,0))))</f>
        <v/>
      </c>
      <c r="R234" s="14" t="str">
        <f>IF($A234="","",IFERROR(VLOOKUP(VALUE(MID(Q234,2,1)),Model!$B$38:$C$41,2,FALSE()),""))</f>
        <v/>
      </c>
      <c r="S234" s="18" t="str">
        <f t="shared" si="19"/>
        <v/>
      </c>
      <c r="T234" s="14" t="str">
        <f t="shared" si="20"/>
        <v/>
      </c>
      <c r="U234" s="14" t="str">
        <f t="shared" si="21"/>
        <v/>
      </c>
      <c r="V234" s="14" t="str">
        <f t="shared" ca="1" si="22"/>
        <v/>
      </c>
      <c r="W234" s="14" t="str">
        <f t="shared" ca="1" si="23"/>
        <v/>
      </c>
    </row>
    <row r="235" spans="1:23" x14ac:dyDescent="0.3">
      <c r="A235" s="2"/>
      <c r="B235" s="2"/>
      <c r="C235" s="2"/>
      <c r="D235" s="2"/>
      <c r="E235" s="2"/>
      <c r="F235" s="2"/>
      <c r="G235" s="2"/>
      <c r="H235" s="2"/>
      <c r="I235" s="16"/>
      <c r="J235" s="16"/>
      <c r="K235" s="14" t="str">
        <f>IF($A235="","",IF(B235&gt;=Model!$B$4,4,IF(B235&gt;=Model!$B$5,3,IF(B235&gt;=Model!$B$6,2,1))))</f>
        <v/>
      </c>
      <c r="L235" s="14" t="str">
        <f>IF($A235="","",IF(OR(UPPER(D235)="Y",UPPER(E235)="Y"),4,IF(C235&gt;=Model!$B$10,4,IF(C235&gt;=Model!$B$11,3,IF(C235&gt;=Model!$B$12,2,1)))))</f>
        <v/>
      </c>
      <c r="M235" s="14" t="str">
        <f>IF($A235="","",IFERROR(VLOOKUP(F235,Model!$A$19:$B$22,2,FALSE()),""))</f>
        <v/>
      </c>
      <c r="N235" s="14" t="str">
        <f>IF($A235="","",IFERROR(VLOOKUP(G235,Model!$A$25:$B$28,2,FALSE()),""))</f>
        <v/>
      </c>
      <c r="O235" s="14" t="str">
        <f t="shared" si="18"/>
        <v/>
      </c>
      <c r="P235" s="14" t="str">
        <f>IF($A235="","",IF(AND(G235="Internet-facing",OR(UPPER(D235)="Y",UPPER(E235)="Y",C235&gt;=Model!$B$16)),"P1",""))</f>
        <v/>
      </c>
      <c r="Q235" s="14" t="str">
        <f>IF($A235="","",IF(P235="P1","P1","P"&amp;MIN(4,IF(O235&gt;=Model!$B$31,1,IF(O235&gt;=Model!$B$32,2,IF(O235&gt;=Model!$B$33,3,4)))+IF(UPPER(H235)="Y",1,0))))</f>
        <v/>
      </c>
      <c r="R235" s="14" t="str">
        <f>IF($A235="","",IFERROR(VLOOKUP(VALUE(MID(Q235,2,1)),Model!$B$38:$C$41,2,FALSE()),""))</f>
        <v/>
      </c>
      <c r="S235" s="18" t="str">
        <f t="shared" si="19"/>
        <v/>
      </c>
      <c r="T235" s="14" t="str">
        <f t="shared" si="20"/>
        <v/>
      </c>
      <c r="U235" s="14" t="str">
        <f t="shared" si="21"/>
        <v/>
      </c>
      <c r="V235" s="14" t="str">
        <f t="shared" ca="1" si="22"/>
        <v/>
      </c>
      <c r="W235" s="14" t="str">
        <f t="shared" ca="1" si="23"/>
        <v/>
      </c>
    </row>
    <row r="236" spans="1:23" x14ac:dyDescent="0.3">
      <c r="A236" s="2"/>
      <c r="B236" s="2"/>
      <c r="C236" s="2"/>
      <c r="D236" s="2"/>
      <c r="E236" s="2"/>
      <c r="F236" s="2"/>
      <c r="G236" s="2"/>
      <c r="H236" s="2"/>
      <c r="I236" s="16"/>
      <c r="J236" s="16"/>
      <c r="K236" s="14" t="str">
        <f>IF($A236="","",IF(B236&gt;=Model!$B$4,4,IF(B236&gt;=Model!$B$5,3,IF(B236&gt;=Model!$B$6,2,1))))</f>
        <v/>
      </c>
      <c r="L236" s="14" t="str">
        <f>IF($A236="","",IF(OR(UPPER(D236)="Y",UPPER(E236)="Y"),4,IF(C236&gt;=Model!$B$10,4,IF(C236&gt;=Model!$B$11,3,IF(C236&gt;=Model!$B$12,2,1)))))</f>
        <v/>
      </c>
      <c r="M236" s="14" t="str">
        <f>IF($A236="","",IFERROR(VLOOKUP(F236,Model!$A$19:$B$22,2,FALSE()),""))</f>
        <v/>
      </c>
      <c r="N236" s="14" t="str">
        <f>IF($A236="","",IFERROR(VLOOKUP(G236,Model!$A$25:$B$28,2,FALSE()),""))</f>
        <v/>
      </c>
      <c r="O236" s="14" t="str">
        <f t="shared" si="18"/>
        <v/>
      </c>
      <c r="P236" s="14" t="str">
        <f>IF($A236="","",IF(AND(G236="Internet-facing",OR(UPPER(D236)="Y",UPPER(E236)="Y",C236&gt;=Model!$B$16)),"P1",""))</f>
        <v/>
      </c>
      <c r="Q236" s="14" t="str">
        <f>IF($A236="","",IF(P236="P1","P1","P"&amp;MIN(4,IF(O236&gt;=Model!$B$31,1,IF(O236&gt;=Model!$B$32,2,IF(O236&gt;=Model!$B$33,3,4)))+IF(UPPER(H236)="Y",1,0))))</f>
        <v/>
      </c>
      <c r="R236" s="14" t="str">
        <f>IF($A236="","",IFERROR(VLOOKUP(VALUE(MID(Q236,2,1)),Model!$B$38:$C$41,2,FALSE()),""))</f>
        <v/>
      </c>
      <c r="S236" s="18" t="str">
        <f t="shared" si="19"/>
        <v/>
      </c>
      <c r="T236" s="14" t="str">
        <f t="shared" si="20"/>
        <v/>
      </c>
      <c r="U236" s="14" t="str">
        <f t="shared" si="21"/>
        <v/>
      </c>
      <c r="V236" s="14" t="str">
        <f t="shared" ca="1" si="22"/>
        <v/>
      </c>
      <c r="W236" s="14" t="str">
        <f t="shared" ca="1" si="23"/>
        <v/>
      </c>
    </row>
    <row r="237" spans="1:23" x14ac:dyDescent="0.3">
      <c r="A237" s="2"/>
      <c r="B237" s="2"/>
      <c r="C237" s="2"/>
      <c r="D237" s="2"/>
      <c r="E237" s="2"/>
      <c r="F237" s="2"/>
      <c r="G237" s="2"/>
      <c r="H237" s="2"/>
      <c r="I237" s="16"/>
      <c r="J237" s="16"/>
      <c r="K237" s="14" t="str">
        <f>IF($A237="","",IF(B237&gt;=Model!$B$4,4,IF(B237&gt;=Model!$B$5,3,IF(B237&gt;=Model!$B$6,2,1))))</f>
        <v/>
      </c>
      <c r="L237" s="14" t="str">
        <f>IF($A237="","",IF(OR(UPPER(D237)="Y",UPPER(E237)="Y"),4,IF(C237&gt;=Model!$B$10,4,IF(C237&gt;=Model!$B$11,3,IF(C237&gt;=Model!$B$12,2,1)))))</f>
        <v/>
      </c>
      <c r="M237" s="14" t="str">
        <f>IF($A237="","",IFERROR(VLOOKUP(F237,Model!$A$19:$B$22,2,FALSE()),""))</f>
        <v/>
      </c>
      <c r="N237" s="14" t="str">
        <f>IF($A237="","",IFERROR(VLOOKUP(G237,Model!$A$25:$B$28,2,FALSE()),""))</f>
        <v/>
      </c>
      <c r="O237" s="14" t="str">
        <f t="shared" si="18"/>
        <v/>
      </c>
      <c r="P237" s="14" t="str">
        <f>IF($A237="","",IF(AND(G237="Internet-facing",OR(UPPER(D237)="Y",UPPER(E237)="Y",C237&gt;=Model!$B$16)),"P1",""))</f>
        <v/>
      </c>
      <c r="Q237" s="14" t="str">
        <f>IF($A237="","",IF(P237="P1","P1","P"&amp;MIN(4,IF(O237&gt;=Model!$B$31,1,IF(O237&gt;=Model!$B$32,2,IF(O237&gt;=Model!$B$33,3,4)))+IF(UPPER(H237)="Y",1,0))))</f>
        <v/>
      </c>
      <c r="R237" s="14" t="str">
        <f>IF($A237="","",IFERROR(VLOOKUP(VALUE(MID(Q237,2,1)),Model!$B$38:$C$41,2,FALSE()),""))</f>
        <v/>
      </c>
      <c r="S237" s="18" t="str">
        <f t="shared" si="19"/>
        <v/>
      </c>
      <c r="T237" s="14" t="str">
        <f t="shared" si="20"/>
        <v/>
      </c>
      <c r="U237" s="14" t="str">
        <f t="shared" si="21"/>
        <v/>
      </c>
      <c r="V237" s="14" t="str">
        <f t="shared" ca="1" si="22"/>
        <v/>
      </c>
      <c r="W237" s="14" t="str">
        <f t="shared" ca="1" si="23"/>
        <v/>
      </c>
    </row>
    <row r="238" spans="1:23" x14ac:dyDescent="0.3">
      <c r="A238" s="2"/>
      <c r="B238" s="2"/>
      <c r="C238" s="2"/>
      <c r="D238" s="2"/>
      <c r="E238" s="2"/>
      <c r="F238" s="2"/>
      <c r="G238" s="2"/>
      <c r="H238" s="2"/>
      <c r="I238" s="16"/>
      <c r="J238" s="16"/>
      <c r="K238" s="14" t="str">
        <f>IF($A238="","",IF(B238&gt;=Model!$B$4,4,IF(B238&gt;=Model!$B$5,3,IF(B238&gt;=Model!$B$6,2,1))))</f>
        <v/>
      </c>
      <c r="L238" s="14" t="str">
        <f>IF($A238="","",IF(OR(UPPER(D238)="Y",UPPER(E238)="Y"),4,IF(C238&gt;=Model!$B$10,4,IF(C238&gt;=Model!$B$11,3,IF(C238&gt;=Model!$B$12,2,1)))))</f>
        <v/>
      </c>
      <c r="M238" s="14" t="str">
        <f>IF($A238="","",IFERROR(VLOOKUP(F238,Model!$A$19:$B$22,2,FALSE()),""))</f>
        <v/>
      </c>
      <c r="N238" s="14" t="str">
        <f>IF($A238="","",IFERROR(VLOOKUP(G238,Model!$A$25:$B$28,2,FALSE()),""))</f>
        <v/>
      </c>
      <c r="O238" s="14" t="str">
        <f t="shared" si="18"/>
        <v/>
      </c>
      <c r="P238" s="14" t="str">
        <f>IF($A238="","",IF(AND(G238="Internet-facing",OR(UPPER(D238)="Y",UPPER(E238)="Y",C238&gt;=Model!$B$16)),"P1",""))</f>
        <v/>
      </c>
      <c r="Q238" s="14" t="str">
        <f>IF($A238="","",IF(P238="P1","P1","P"&amp;MIN(4,IF(O238&gt;=Model!$B$31,1,IF(O238&gt;=Model!$B$32,2,IF(O238&gt;=Model!$B$33,3,4)))+IF(UPPER(H238)="Y",1,0))))</f>
        <v/>
      </c>
      <c r="R238" s="14" t="str">
        <f>IF($A238="","",IFERROR(VLOOKUP(VALUE(MID(Q238,2,1)),Model!$B$38:$C$41,2,FALSE()),""))</f>
        <v/>
      </c>
      <c r="S238" s="18" t="str">
        <f t="shared" si="19"/>
        <v/>
      </c>
      <c r="T238" s="14" t="str">
        <f t="shared" si="20"/>
        <v/>
      </c>
      <c r="U238" s="14" t="str">
        <f t="shared" si="21"/>
        <v/>
      </c>
      <c r="V238" s="14" t="str">
        <f t="shared" ca="1" si="22"/>
        <v/>
      </c>
      <c r="W238" s="14" t="str">
        <f t="shared" ca="1" si="23"/>
        <v/>
      </c>
    </row>
    <row r="239" spans="1:23" x14ac:dyDescent="0.3">
      <c r="A239" s="2"/>
      <c r="B239" s="2"/>
      <c r="C239" s="2"/>
      <c r="D239" s="2"/>
      <c r="E239" s="2"/>
      <c r="F239" s="2"/>
      <c r="G239" s="2"/>
      <c r="H239" s="2"/>
      <c r="I239" s="16"/>
      <c r="J239" s="16"/>
      <c r="K239" s="14" t="str">
        <f>IF($A239="","",IF(B239&gt;=Model!$B$4,4,IF(B239&gt;=Model!$B$5,3,IF(B239&gt;=Model!$B$6,2,1))))</f>
        <v/>
      </c>
      <c r="L239" s="14" t="str">
        <f>IF($A239="","",IF(OR(UPPER(D239)="Y",UPPER(E239)="Y"),4,IF(C239&gt;=Model!$B$10,4,IF(C239&gt;=Model!$B$11,3,IF(C239&gt;=Model!$B$12,2,1)))))</f>
        <v/>
      </c>
      <c r="M239" s="14" t="str">
        <f>IF($A239="","",IFERROR(VLOOKUP(F239,Model!$A$19:$B$22,2,FALSE()),""))</f>
        <v/>
      </c>
      <c r="N239" s="14" t="str">
        <f>IF($A239="","",IFERROR(VLOOKUP(G239,Model!$A$25:$B$28,2,FALSE()),""))</f>
        <v/>
      </c>
      <c r="O239" s="14" t="str">
        <f t="shared" si="18"/>
        <v/>
      </c>
      <c r="P239" s="14" t="str">
        <f>IF($A239="","",IF(AND(G239="Internet-facing",OR(UPPER(D239)="Y",UPPER(E239)="Y",C239&gt;=Model!$B$16)),"P1",""))</f>
        <v/>
      </c>
      <c r="Q239" s="14" t="str">
        <f>IF($A239="","",IF(P239="P1","P1","P"&amp;MIN(4,IF(O239&gt;=Model!$B$31,1,IF(O239&gt;=Model!$B$32,2,IF(O239&gt;=Model!$B$33,3,4)))+IF(UPPER(H239)="Y",1,0))))</f>
        <v/>
      </c>
      <c r="R239" s="14" t="str">
        <f>IF($A239="","",IFERROR(VLOOKUP(VALUE(MID(Q239,2,1)),Model!$B$38:$C$41,2,FALSE()),""))</f>
        <v/>
      </c>
      <c r="S239" s="18" t="str">
        <f t="shared" si="19"/>
        <v/>
      </c>
      <c r="T239" s="14" t="str">
        <f t="shared" si="20"/>
        <v/>
      </c>
      <c r="U239" s="14" t="str">
        <f t="shared" si="21"/>
        <v/>
      </c>
      <c r="V239" s="14" t="str">
        <f t="shared" ca="1" si="22"/>
        <v/>
      </c>
      <c r="W239" s="14" t="str">
        <f t="shared" ca="1" si="23"/>
        <v/>
      </c>
    </row>
    <row r="240" spans="1:23" x14ac:dyDescent="0.3">
      <c r="A240" s="2"/>
      <c r="B240" s="2"/>
      <c r="C240" s="2"/>
      <c r="D240" s="2"/>
      <c r="E240" s="2"/>
      <c r="F240" s="2"/>
      <c r="G240" s="2"/>
      <c r="H240" s="2"/>
      <c r="I240" s="16"/>
      <c r="J240" s="16"/>
      <c r="K240" s="14" t="str">
        <f>IF($A240="","",IF(B240&gt;=Model!$B$4,4,IF(B240&gt;=Model!$B$5,3,IF(B240&gt;=Model!$B$6,2,1))))</f>
        <v/>
      </c>
      <c r="L240" s="14" t="str">
        <f>IF($A240="","",IF(OR(UPPER(D240)="Y",UPPER(E240)="Y"),4,IF(C240&gt;=Model!$B$10,4,IF(C240&gt;=Model!$B$11,3,IF(C240&gt;=Model!$B$12,2,1)))))</f>
        <v/>
      </c>
      <c r="M240" s="14" t="str">
        <f>IF($A240="","",IFERROR(VLOOKUP(F240,Model!$A$19:$B$22,2,FALSE()),""))</f>
        <v/>
      </c>
      <c r="N240" s="14" t="str">
        <f>IF($A240="","",IFERROR(VLOOKUP(G240,Model!$A$25:$B$28,2,FALSE()),""))</f>
        <v/>
      </c>
      <c r="O240" s="14" t="str">
        <f t="shared" si="18"/>
        <v/>
      </c>
      <c r="P240" s="14" t="str">
        <f>IF($A240="","",IF(AND(G240="Internet-facing",OR(UPPER(D240)="Y",UPPER(E240)="Y",C240&gt;=Model!$B$16)),"P1",""))</f>
        <v/>
      </c>
      <c r="Q240" s="14" t="str">
        <f>IF($A240="","",IF(P240="P1","P1","P"&amp;MIN(4,IF(O240&gt;=Model!$B$31,1,IF(O240&gt;=Model!$B$32,2,IF(O240&gt;=Model!$B$33,3,4)))+IF(UPPER(H240)="Y",1,0))))</f>
        <v/>
      </c>
      <c r="R240" s="14" t="str">
        <f>IF($A240="","",IFERROR(VLOOKUP(VALUE(MID(Q240,2,1)),Model!$B$38:$C$41,2,FALSE()),""))</f>
        <v/>
      </c>
      <c r="S240" s="18" t="str">
        <f t="shared" si="19"/>
        <v/>
      </c>
      <c r="T240" s="14" t="str">
        <f t="shared" si="20"/>
        <v/>
      </c>
      <c r="U240" s="14" t="str">
        <f t="shared" si="21"/>
        <v/>
      </c>
      <c r="V240" s="14" t="str">
        <f t="shared" ca="1" si="22"/>
        <v/>
      </c>
      <c r="W240" s="14" t="str">
        <f t="shared" ca="1" si="23"/>
        <v/>
      </c>
    </row>
    <row r="241" spans="1:23" x14ac:dyDescent="0.3">
      <c r="A241" s="2"/>
      <c r="B241" s="2"/>
      <c r="C241" s="2"/>
      <c r="D241" s="2"/>
      <c r="E241" s="2"/>
      <c r="F241" s="2"/>
      <c r="G241" s="2"/>
      <c r="H241" s="2"/>
      <c r="I241" s="16"/>
      <c r="J241" s="16"/>
      <c r="K241" s="14" t="str">
        <f>IF($A241="","",IF(B241&gt;=Model!$B$4,4,IF(B241&gt;=Model!$B$5,3,IF(B241&gt;=Model!$B$6,2,1))))</f>
        <v/>
      </c>
      <c r="L241" s="14" t="str">
        <f>IF($A241="","",IF(OR(UPPER(D241)="Y",UPPER(E241)="Y"),4,IF(C241&gt;=Model!$B$10,4,IF(C241&gt;=Model!$B$11,3,IF(C241&gt;=Model!$B$12,2,1)))))</f>
        <v/>
      </c>
      <c r="M241" s="14" t="str">
        <f>IF($A241="","",IFERROR(VLOOKUP(F241,Model!$A$19:$B$22,2,FALSE()),""))</f>
        <v/>
      </c>
      <c r="N241" s="14" t="str">
        <f>IF($A241="","",IFERROR(VLOOKUP(G241,Model!$A$25:$B$28,2,FALSE()),""))</f>
        <v/>
      </c>
      <c r="O241" s="14" t="str">
        <f t="shared" si="18"/>
        <v/>
      </c>
      <c r="P241" s="14" t="str">
        <f>IF($A241="","",IF(AND(G241="Internet-facing",OR(UPPER(D241)="Y",UPPER(E241)="Y",C241&gt;=Model!$B$16)),"P1",""))</f>
        <v/>
      </c>
      <c r="Q241" s="14" t="str">
        <f>IF($A241="","",IF(P241="P1","P1","P"&amp;MIN(4,IF(O241&gt;=Model!$B$31,1,IF(O241&gt;=Model!$B$32,2,IF(O241&gt;=Model!$B$33,3,4)))+IF(UPPER(H241)="Y",1,0))))</f>
        <v/>
      </c>
      <c r="R241" s="14" t="str">
        <f>IF($A241="","",IFERROR(VLOOKUP(VALUE(MID(Q241,2,1)),Model!$B$38:$C$41,2,FALSE()),""))</f>
        <v/>
      </c>
      <c r="S241" s="18" t="str">
        <f t="shared" si="19"/>
        <v/>
      </c>
      <c r="T241" s="14" t="str">
        <f t="shared" si="20"/>
        <v/>
      </c>
      <c r="U241" s="14" t="str">
        <f t="shared" si="21"/>
        <v/>
      </c>
      <c r="V241" s="14" t="str">
        <f t="shared" ca="1" si="22"/>
        <v/>
      </c>
      <c r="W241" s="14" t="str">
        <f t="shared" ca="1" si="23"/>
        <v/>
      </c>
    </row>
    <row r="242" spans="1:23" x14ac:dyDescent="0.3">
      <c r="A242" s="2"/>
      <c r="B242" s="2"/>
      <c r="C242" s="2"/>
      <c r="D242" s="2"/>
      <c r="E242" s="2"/>
      <c r="F242" s="2"/>
      <c r="G242" s="2"/>
      <c r="H242" s="2"/>
      <c r="I242" s="16"/>
      <c r="J242" s="16"/>
      <c r="K242" s="14" t="str">
        <f>IF($A242="","",IF(B242&gt;=Model!$B$4,4,IF(B242&gt;=Model!$B$5,3,IF(B242&gt;=Model!$B$6,2,1))))</f>
        <v/>
      </c>
      <c r="L242" s="14" t="str">
        <f>IF($A242="","",IF(OR(UPPER(D242)="Y",UPPER(E242)="Y"),4,IF(C242&gt;=Model!$B$10,4,IF(C242&gt;=Model!$B$11,3,IF(C242&gt;=Model!$B$12,2,1)))))</f>
        <v/>
      </c>
      <c r="M242" s="14" t="str">
        <f>IF($A242="","",IFERROR(VLOOKUP(F242,Model!$A$19:$B$22,2,FALSE()),""))</f>
        <v/>
      </c>
      <c r="N242" s="14" t="str">
        <f>IF($A242="","",IFERROR(VLOOKUP(G242,Model!$A$25:$B$28,2,FALSE()),""))</f>
        <v/>
      </c>
      <c r="O242" s="14" t="str">
        <f t="shared" si="18"/>
        <v/>
      </c>
      <c r="P242" s="14" t="str">
        <f>IF($A242="","",IF(AND(G242="Internet-facing",OR(UPPER(D242)="Y",UPPER(E242)="Y",C242&gt;=Model!$B$16)),"P1",""))</f>
        <v/>
      </c>
      <c r="Q242" s="14" t="str">
        <f>IF($A242="","",IF(P242="P1","P1","P"&amp;MIN(4,IF(O242&gt;=Model!$B$31,1,IF(O242&gt;=Model!$B$32,2,IF(O242&gt;=Model!$B$33,3,4)))+IF(UPPER(H242)="Y",1,0))))</f>
        <v/>
      </c>
      <c r="R242" s="14" t="str">
        <f>IF($A242="","",IFERROR(VLOOKUP(VALUE(MID(Q242,2,1)),Model!$B$38:$C$41,2,FALSE()),""))</f>
        <v/>
      </c>
      <c r="S242" s="18" t="str">
        <f t="shared" si="19"/>
        <v/>
      </c>
      <c r="T242" s="14" t="str">
        <f t="shared" si="20"/>
        <v/>
      </c>
      <c r="U242" s="14" t="str">
        <f t="shared" si="21"/>
        <v/>
      </c>
      <c r="V242" s="14" t="str">
        <f t="shared" ca="1" si="22"/>
        <v/>
      </c>
      <c r="W242" s="14" t="str">
        <f t="shared" ca="1" si="23"/>
        <v/>
      </c>
    </row>
    <row r="243" spans="1:23" x14ac:dyDescent="0.3">
      <c r="A243" s="2"/>
      <c r="B243" s="2"/>
      <c r="C243" s="2"/>
      <c r="D243" s="2"/>
      <c r="E243" s="2"/>
      <c r="F243" s="2"/>
      <c r="G243" s="2"/>
      <c r="H243" s="2"/>
      <c r="I243" s="16"/>
      <c r="J243" s="16"/>
      <c r="K243" s="14" t="str">
        <f>IF($A243="","",IF(B243&gt;=Model!$B$4,4,IF(B243&gt;=Model!$B$5,3,IF(B243&gt;=Model!$B$6,2,1))))</f>
        <v/>
      </c>
      <c r="L243" s="14" t="str">
        <f>IF($A243="","",IF(OR(UPPER(D243)="Y",UPPER(E243)="Y"),4,IF(C243&gt;=Model!$B$10,4,IF(C243&gt;=Model!$B$11,3,IF(C243&gt;=Model!$B$12,2,1)))))</f>
        <v/>
      </c>
      <c r="M243" s="14" t="str">
        <f>IF($A243="","",IFERROR(VLOOKUP(F243,Model!$A$19:$B$22,2,FALSE()),""))</f>
        <v/>
      </c>
      <c r="N243" s="14" t="str">
        <f>IF($A243="","",IFERROR(VLOOKUP(G243,Model!$A$25:$B$28,2,FALSE()),""))</f>
        <v/>
      </c>
      <c r="O243" s="14" t="str">
        <f t="shared" si="18"/>
        <v/>
      </c>
      <c r="P243" s="14" t="str">
        <f>IF($A243="","",IF(AND(G243="Internet-facing",OR(UPPER(D243)="Y",UPPER(E243)="Y",C243&gt;=Model!$B$16)),"P1",""))</f>
        <v/>
      </c>
      <c r="Q243" s="14" t="str">
        <f>IF($A243="","",IF(P243="P1","P1","P"&amp;MIN(4,IF(O243&gt;=Model!$B$31,1,IF(O243&gt;=Model!$B$32,2,IF(O243&gt;=Model!$B$33,3,4)))+IF(UPPER(H243)="Y",1,0))))</f>
        <v/>
      </c>
      <c r="R243" s="14" t="str">
        <f>IF($A243="","",IFERROR(VLOOKUP(VALUE(MID(Q243,2,1)),Model!$B$38:$C$41,2,FALSE()),""))</f>
        <v/>
      </c>
      <c r="S243" s="18" t="str">
        <f t="shared" si="19"/>
        <v/>
      </c>
      <c r="T243" s="14" t="str">
        <f t="shared" si="20"/>
        <v/>
      </c>
      <c r="U243" s="14" t="str">
        <f t="shared" si="21"/>
        <v/>
      </c>
      <c r="V243" s="14" t="str">
        <f t="shared" ca="1" si="22"/>
        <v/>
      </c>
      <c r="W243" s="14" t="str">
        <f t="shared" ca="1" si="23"/>
        <v/>
      </c>
    </row>
    <row r="244" spans="1:23" x14ac:dyDescent="0.3">
      <c r="A244" s="2"/>
      <c r="B244" s="2"/>
      <c r="C244" s="2"/>
      <c r="D244" s="2"/>
      <c r="E244" s="2"/>
      <c r="F244" s="2"/>
      <c r="G244" s="2"/>
      <c r="H244" s="2"/>
      <c r="I244" s="16"/>
      <c r="J244" s="16"/>
      <c r="K244" s="14" t="str">
        <f>IF($A244="","",IF(B244&gt;=Model!$B$4,4,IF(B244&gt;=Model!$B$5,3,IF(B244&gt;=Model!$B$6,2,1))))</f>
        <v/>
      </c>
      <c r="L244" s="14" t="str">
        <f>IF($A244="","",IF(OR(UPPER(D244)="Y",UPPER(E244)="Y"),4,IF(C244&gt;=Model!$B$10,4,IF(C244&gt;=Model!$B$11,3,IF(C244&gt;=Model!$B$12,2,1)))))</f>
        <v/>
      </c>
      <c r="M244" s="14" t="str">
        <f>IF($A244="","",IFERROR(VLOOKUP(F244,Model!$A$19:$B$22,2,FALSE()),""))</f>
        <v/>
      </c>
      <c r="N244" s="14" t="str">
        <f>IF($A244="","",IFERROR(VLOOKUP(G244,Model!$A$25:$B$28,2,FALSE()),""))</f>
        <v/>
      </c>
      <c r="O244" s="14" t="str">
        <f t="shared" si="18"/>
        <v/>
      </c>
      <c r="P244" s="14" t="str">
        <f>IF($A244="","",IF(AND(G244="Internet-facing",OR(UPPER(D244)="Y",UPPER(E244)="Y",C244&gt;=Model!$B$16)),"P1",""))</f>
        <v/>
      </c>
      <c r="Q244" s="14" t="str">
        <f>IF($A244="","",IF(P244="P1","P1","P"&amp;MIN(4,IF(O244&gt;=Model!$B$31,1,IF(O244&gt;=Model!$B$32,2,IF(O244&gt;=Model!$B$33,3,4)))+IF(UPPER(H244)="Y",1,0))))</f>
        <v/>
      </c>
      <c r="R244" s="14" t="str">
        <f>IF($A244="","",IFERROR(VLOOKUP(VALUE(MID(Q244,2,1)),Model!$B$38:$C$41,2,FALSE()),""))</f>
        <v/>
      </c>
      <c r="S244" s="18" t="str">
        <f t="shared" si="19"/>
        <v/>
      </c>
      <c r="T244" s="14" t="str">
        <f t="shared" si="20"/>
        <v/>
      </c>
      <c r="U244" s="14" t="str">
        <f t="shared" si="21"/>
        <v/>
      </c>
      <c r="V244" s="14" t="str">
        <f t="shared" ca="1" si="22"/>
        <v/>
      </c>
      <c r="W244" s="14" t="str">
        <f t="shared" ca="1" si="23"/>
        <v/>
      </c>
    </row>
    <row r="245" spans="1:23" x14ac:dyDescent="0.3">
      <c r="A245" s="2"/>
      <c r="B245" s="2"/>
      <c r="C245" s="2"/>
      <c r="D245" s="2"/>
      <c r="E245" s="2"/>
      <c r="F245" s="2"/>
      <c r="G245" s="2"/>
      <c r="H245" s="2"/>
      <c r="I245" s="16"/>
      <c r="J245" s="16"/>
      <c r="K245" s="14" t="str">
        <f>IF($A245="","",IF(B245&gt;=Model!$B$4,4,IF(B245&gt;=Model!$B$5,3,IF(B245&gt;=Model!$B$6,2,1))))</f>
        <v/>
      </c>
      <c r="L245" s="14" t="str">
        <f>IF($A245="","",IF(OR(UPPER(D245)="Y",UPPER(E245)="Y"),4,IF(C245&gt;=Model!$B$10,4,IF(C245&gt;=Model!$B$11,3,IF(C245&gt;=Model!$B$12,2,1)))))</f>
        <v/>
      </c>
      <c r="M245" s="14" t="str">
        <f>IF($A245="","",IFERROR(VLOOKUP(F245,Model!$A$19:$B$22,2,FALSE()),""))</f>
        <v/>
      </c>
      <c r="N245" s="14" t="str">
        <f>IF($A245="","",IFERROR(VLOOKUP(G245,Model!$A$25:$B$28,2,FALSE()),""))</f>
        <v/>
      </c>
      <c r="O245" s="14" t="str">
        <f t="shared" si="18"/>
        <v/>
      </c>
      <c r="P245" s="14" t="str">
        <f>IF($A245="","",IF(AND(G245="Internet-facing",OR(UPPER(D245)="Y",UPPER(E245)="Y",C245&gt;=Model!$B$16)),"P1",""))</f>
        <v/>
      </c>
      <c r="Q245" s="14" t="str">
        <f>IF($A245="","",IF(P245="P1","P1","P"&amp;MIN(4,IF(O245&gt;=Model!$B$31,1,IF(O245&gt;=Model!$B$32,2,IF(O245&gt;=Model!$B$33,3,4)))+IF(UPPER(H245)="Y",1,0))))</f>
        <v/>
      </c>
      <c r="R245" s="14" t="str">
        <f>IF($A245="","",IFERROR(VLOOKUP(VALUE(MID(Q245,2,1)),Model!$B$38:$C$41,2,FALSE()),""))</f>
        <v/>
      </c>
      <c r="S245" s="18" t="str">
        <f t="shared" si="19"/>
        <v/>
      </c>
      <c r="T245" s="14" t="str">
        <f t="shared" si="20"/>
        <v/>
      </c>
      <c r="U245" s="14" t="str">
        <f t="shared" si="21"/>
        <v/>
      </c>
      <c r="V245" s="14" t="str">
        <f t="shared" ca="1" si="22"/>
        <v/>
      </c>
      <c r="W245" s="14" t="str">
        <f t="shared" ca="1" si="23"/>
        <v/>
      </c>
    </row>
    <row r="246" spans="1:23" x14ac:dyDescent="0.3">
      <c r="A246" s="2"/>
      <c r="B246" s="2"/>
      <c r="C246" s="2"/>
      <c r="D246" s="2"/>
      <c r="E246" s="2"/>
      <c r="F246" s="2"/>
      <c r="G246" s="2"/>
      <c r="H246" s="2"/>
      <c r="I246" s="16"/>
      <c r="J246" s="16"/>
      <c r="K246" s="14" t="str">
        <f>IF($A246="","",IF(B246&gt;=Model!$B$4,4,IF(B246&gt;=Model!$B$5,3,IF(B246&gt;=Model!$B$6,2,1))))</f>
        <v/>
      </c>
      <c r="L246" s="14" t="str">
        <f>IF($A246="","",IF(OR(UPPER(D246)="Y",UPPER(E246)="Y"),4,IF(C246&gt;=Model!$B$10,4,IF(C246&gt;=Model!$B$11,3,IF(C246&gt;=Model!$B$12,2,1)))))</f>
        <v/>
      </c>
      <c r="M246" s="14" t="str">
        <f>IF($A246="","",IFERROR(VLOOKUP(F246,Model!$A$19:$B$22,2,FALSE()),""))</f>
        <v/>
      </c>
      <c r="N246" s="14" t="str">
        <f>IF($A246="","",IFERROR(VLOOKUP(G246,Model!$A$25:$B$28,2,FALSE()),""))</f>
        <v/>
      </c>
      <c r="O246" s="14" t="str">
        <f t="shared" si="18"/>
        <v/>
      </c>
      <c r="P246" s="14" t="str">
        <f>IF($A246="","",IF(AND(G246="Internet-facing",OR(UPPER(D246)="Y",UPPER(E246)="Y",C246&gt;=Model!$B$16)),"P1",""))</f>
        <v/>
      </c>
      <c r="Q246" s="14" t="str">
        <f>IF($A246="","",IF(P246="P1","P1","P"&amp;MIN(4,IF(O246&gt;=Model!$B$31,1,IF(O246&gt;=Model!$B$32,2,IF(O246&gt;=Model!$B$33,3,4)))+IF(UPPER(H246)="Y",1,0))))</f>
        <v/>
      </c>
      <c r="R246" s="14" t="str">
        <f>IF($A246="","",IFERROR(VLOOKUP(VALUE(MID(Q246,2,1)),Model!$B$38:$C$41,2,FALSE()),""))</f>
        <v/>
      </c>
      <c r="S246" s="18" t="str">
        <f t="shared" si="19"/>
        <v/>
      </c>
      <c r="T246" s="14" t="str">
        <f t="shared" si="20"/>
        <v/>
      </c>
      <c r="U246" s="14" t="str">
        <f t="shared" si="21"/>
        <v/>
      </c>
      <c r="V246" s="14" t="str">
        <f t="shared" ca="1" si="22"/>
        <v/>
      </c>
      <c r="W246" s="14" t="str">
        <f t="shared" ca="1" si="23"/>
        <v/>
      </c>
    </row>
    <row r="247" spans="1:23" x14ac:dyDescent="0.3">
      <c r="A247" s="2"/>
      <c r="B247" s="2"/>
      <c r="C247" s="2"/>
      <c r="D247" s="2"/>
      <c r="E247" s="2"/>
      <c r="F247" s="2"/>
      <c r="G247" s="2"/>
      <c r="H247" s="2"/>
      <c r="I247" s="16"/>
      <c r="J247" s="16"/>
      <c r="K247" s="14" t="str">
        <f>IF($A247="","",IF(B247&gt;=Model!$B$4,4,IF(B247&gt;=Model!$B$5,3,IF(B247&gt;=Model!$B$6,2,1))))</f>
        <v/>
      </c>
      <c r="L247" s="14" t="str">
        <f>IF($A247="","",IF(OR(UPPER(D247)="Y",UPPER(E247)="Y"),4,IF(C247&gt;=Model!$B$10,4,IF(C247&gt;=Model!$B$11,3,IF(C247&gt;=Model!$B$12,2,1)))))</f>
        <v/>
      </c>
      <c r="M247" s="14" t="str">
        <f>IF($A247="","",IFERROR(VLOOKUP(F247,Model!$A$19:$B$22,2,FALSE()),""))</f>
        <v/>
      </c>
      <c r="N247" s="14" t="str">
        <f>IF($A247="","",IFERROR(VLOOKUP(G247,Model!$A$25:$B$28,2,FALSE()),""))</f>
        <v/>
      </c>
      <c r="O247" s="14" t="str">
        <f t="shared" si="18"/>
        <v/>
      </c>
      <c r="P247" s="14" t="str">
        <f>IF($A247="","",IF(AND(G247="Internet-facing",OR(UPPER(D247)="Y",UPPER(E247)="Y",C247&gt;=Model!$B$16)),"P1",""))</f>
        <v/>
      </c>
      <c r="Q247" s="14" t="str">
        <f>IF($A247="","",IF(P247="P1","P1","P"&amp;MIN(4,IF(O247&gt;=Model!$B$31,1,IF(O247&gt;=Model!$B$32,2,IF(O247&gt;=Model!$B$33,3,4)))+IF(UPPER(H247)="Y",1,0))))</f>
        <v/>
      </c>
      <c r="R247" s="14" t="str">
        <f>IF($A247="","",IFERROR(VLOOKUP(VALUE(MID(Q247,2,1)),Model!$B$38:$C$41,2,FALSE()),""))</f>
        <v/>
      </c>
      <c r="S247" s="18" t="str">
        <f t="shared" si="19"/>
        <v/>
      </c>
      <c r="T247" s="14" t="str">
        <f t="shared" si="20"/>
        <v/>
      </c>
      <c r="U247" s="14" t="str">
        <f t="shared" si="21"/>
        <v/>
      </c>
      <c r="V247" s="14" t="str">
        <f t="shared" ca="1" si="22"/>
        <v/>
      </c>
      <c r="W247" s="14" t="str">
        <f t="shared" ca="1" si="23"/>
        <v/>
      </c>
    </row>
    <row r="248" spans="1:23" x14ac:dyDescent="0.3">
      <c r="A248" s="2"/>
      <c r="B248" s="2"/>
      <c r="C248" s="2"/>
      <c r="D248" s="2"/>
      <c r="E248" s="2"/>
      <c r="F248" s="2"/>
      <c r="G248" s="2"/>
      <c r="H248" s="2"/>
      <c r="I248" s="16"/>
      <c r="J248" s="16"/>
      <c r="K248" s="14" t="str">
        <f>IF($A248="","",IF(B248&gt;=Model!$B$4,4,IF(B248&gt;=Model!$B$5,3,IF(B248&gt;=Model!$B$6,2,1))))</f>
        <v/>
      </c>
      <c r="L248" s="14" t="str">
        <f>IF($A248="","",IF(OR(UPPER(D248)="Y",UPPER(E248)="Y"),4,IF(C248&gt;=Model!$B$10,4,IF(C248&gt;=Model!$B$11,3,IF(C248&gt;=Model!$B$12,2,1)))))</f>
        <v/>
      </c>
      <c r="M248" s="14" t="str">
        <f>IF($A248="","",IFERROR(VLOOKUP(F248,Model!$A$19:$B$22,2,FALSE()),""))</f>
        <v/>
      </c>
      <c r="N248" s="14" t="str">
        <f>IF($A248="","",IFERROR(VLOOKUP(G248,Model!$A$25:$B$28,2,FALSE()),""))</f>
        <v/>
      </c>
      <c r="O248" s="14" t="str">
        <f t="shared" si="18"/>
        <v/>
      </c>
      <c r="P248" s="14" t="str">
        <f>IF($A248="","",IF(AND(G248="Internet-facing",OR(UPPER(D248)="Y",UPPER(E248)="Y",C248&gt;=Model!$B$16)),"P1",""))</f>
        <v/>
      </c>
      <c r="Q248" s="14" t="str">
        <f>IF($A248="","",IF(P248="P1","P1","P"&amp;MIN(4,IF(O248&gt;=Model!$B$31,1,IF(O248&gt;=Model!$B$32,2,IF(O248&gt;=Model!$B$33,3,4)))+IF(UPPER(H248)="Y",1,0))))</f>
        <v/>
      </c>
      <c r="R248" s="14" t="str">
        <f>IF($A248="","",IFERROR(VLOOKUP(VALUE(MID(Q248,2,1)),Model!$B$38:$C$41,2,FALSE()),""))</f>
        <v/>
      </c>
      <c r="S248" s="18" t="str">
        <f t="shared" si="19"/>
        <v/>
      </c>
      <c r="T248" s="14" t="str">
        <f t="shared" si="20"/>
        <v/>
      </c>
      <c r="U248" s="14" t="str">
        <f t="shared" si="21"/>
        <v/>
      </c>
      <c r="V248" s="14" t="str">
        <f t="shared" ca="1" si="22"/>
        <v/>
      </c>
      <c r="W248" s="14" t="str">
        <f t="shared" ca="1" si="23"/>
        <v/>
      </c>
    </row>
    <row r="249" spans="1:23" x14ac:dyDescent="0.3">
      <c r="A249" s="2"/>
      <c r="B249" s="2"/>
      <c r="C249" s="2"/>
      <c r="D249" s="2"/>
      <c r="E249" s="2"/>
      <c r="F249" s="2"/>
      <c r="G249" s="2"/>
      <c r="H249" s="2"/>
      <c r="I249" s="16"/>
      <c r="J249" s="16"/>
      <c r="K249" s="14" t="str">
        <f>IF($A249="","",IF(B249&gt;=Model!$B$4,4,IF(B249&gt;=Model!$B$5,3,IF(B249&gt;=Model!$B$6,2,1))))</f>
        <v/>
      </c>
      <c r="L249" s="14" t="str">
        <f>IF($A249="","",IF(OR(UPPER(D249)="Y",UPPER(E249)="Y"),4,IF(C249&gt;=Model!$B$10,4,IF(C249&gt;=Model!$B$11,3,IF(C249&gt;=Model!$B$12,2,1)))))</f>
        <v/>
      </c>
      <c r="M249" s="14" t="str">
        <f>IF($A249="","",IFERROR(VLOOKUP(F249,Model!$A$19:$B$22,2,FALSE()),""))</f>
        <v/>
      </c>
      <c r="N249" s="14" t="str">
        <f>IF($A249="","",IFERROR(VLOOKUP(G249,Model!$A$25:$B$28,2,FALSE()),""))</f>
        <v/>
      </c>
      <c r="O249" s="14" t="str">
        <f t="shared" si="18"/>
        <v/>
      </c>
      <c r="P249" s="14" t="str">
        <f>IF($A249="","",IF(AND(G249="Internet-facing",OR(UPPER(D249)="Y",UPPER(E249)="Y",C249&gt;=Model!$B$16)),"P1",""))</f>
        <v/>
      </c>
      <c r="Q249" s="14" t="str">
        <f>IF($A249="","",IF(P249="P1","P1","P"&amp;MIN(4,IF(O249&gt;=Model!$B$31,1,IF(O249&gt;=Model!$B$32,2,IF(O249&gt;=Model!$B$33,3,4)))+IF(UPPER(H249)="Y",1,0))))</f>
        <v/>
      </c>
      <c r="R249" s="14" t="str">
        <f>IF($A249="","",IFERROR(VLOOKUP(VALUE(MID(Q249,2,1)),Model!$B$38:$C$41,2,FALSE()),""))</f>
        <v/>
      </c>
      <c r="S249" s="18" t="str">
        <f t="shared" si="19"/>
        <v/>
      </c>
      <c r="T249" s="14" t="str">
        <f t="shared" si="20"/>
        <v/>
      </c>
      <c r="U249" s="14" t="str">
        <f t="shared" si="21"/>
        <v/>
      </c>
      <c r="V249" s="14" t="str">
        <f t="shared" ca="1" si="22"/>
        <v/>
      </c>
      <c r="W249" s="14" t="str">
        <f t="shared" ca="1" si="23"/>
        <v/>
      </c>
    </row>
    <row r="250" spans="1:23" x14ac:dyDescent="0.3">
      <c r="A250" s="2"/>
      <c r="B250" s="2"/>
      <c r="C250" s="2"/>
      <c r="D250" s="2"/>
      <c r="E250" s="2"/>
      <c r="F250" s="2"/>
      <c r="G250" s="2"/>
      <c r="H250" s="2"/>
      <c r="I250" s="16"/>
      <c r="J250" s="16"/>
      <c r="K250" s="14" t="str">
        <f>IF($A250="","",IF(B250&gt;=Model!$B$4,4,IF(B250&gt;=Model!$B$5,3,IF(B250&gt;=Model!$B$6,2,1))))</f>
        <v/>
      </c>
      <c r="L250" s="14" t="str">
        <f>IF($A250="","",IF(OR(UPPER(D250)="Y",UPPER(E250)="Y"),4,IF(C250&gt;=Model!$B$10,4,IF(C250&gt;=Model!$B$11,3,IF(C250&gt;=Model!$B$12,2,1)))))</f>
        <v/>
      </c>
      <c r="M250" s="14" t="str">
        <f>IF($A250="","",IFERROR(VLOOKUP(F250,Model!$A$19:$B$22,2,FALSE()),""))</f>
        <v/>
      </c>
      <c r="N250" s="14" t="str">
        <f>IF($A250="","",IFERROR(VLOOKUP(G250,Model!$A$25:$B$28,2,FALSE()),""))</f>
        <v/>
      </c>
      <c r="O250" s="14" t="str">
        <f t="shared" si="18"/>
        <v/>
      </c>
      <c r="P250" s="14" t="str">
        <f>IF($A250="","",IF(AND(G250="Internet-facing",OR(UPPER(D250)="Y",UPPER(E250)="Y",C250&gt;=Model!$B$16)),"P1",""))</f>
        <v/>
      </c>
      <c r="Q250" s="14" t="str">
        <f>IF($A250="","",IF(P250="P1","P1","P"&amp;MIN(4,IF(O250&gt;=Model!$B$31,1,IF(O250&gt;=Model!$B$32,2,IF(O250&gt;=Model!$B$33,3,4)))+IF(UPPER(H250)="Y",1,0))))</f>
        <v/>
      </c>
      <c r="R250" s="14" t="str">
        <f>IF($A250="","",IFERROR(VLOOKUP(VALUE(MID(Q250,2,1)),Model!$B$38:$C$41,2,FALSE()),""))</f>
        <v/>
      </c>
      <c r="S250" s="18" t="str">
        <f t="shared" si="19"/>
        <v/>
      </c>
      <c r="T250" s="14" t="str">
        <f t="shared" si="20"/>
        <v/>
      </c>
      <c r="U250" s="14" t="str">
        <f t="shared" si="21"/>
        <v/>
      </c>
      <c r="V250" s="14" t="str">
        <f t="shared" ca="1" si="22"/>
        <v/>
      </c>
      <c r="W250" s="14" t="str">
        <f t="shared" ca="1" si="23"/>
        <v/>
      </c>
    </row>
    <row r="251" spans="1:23" x14ac:dyDescent="0.3">
      <c r="A251" s="2"/>
      <c r="B251" s="2"/>
      <c r="C251" s="2"/>
      <c r="D251" s="2"/>
      <c r="E251" s="2"/>
      <c r="F251" s="2"/>
      <c r="G251" s="2"/>
      <c r="H251" s="2"/>
      <c r="I251" s="16"/>
      <c r="J251" s="16"/>
      <c r="K251" s="14" t="str">
        <f>IF($A251="","",IF(B251&gt;=Model!$B$4,4,IF(B251&gt;=Model!$B$5,3,IF(B251&gt;=Model!$B$6,2,1))))</f>
        <v/>
      </c>
      <c r="L251" s="14" t="str">
        <f>IF($A251="","",IF(OR(UPPER(D251)="Y",UPPER(E251)="Y"),4,IF(C251&gt;=Model!$B$10,4,IF(C251&gt;=Model!$B$11,3,IF(C251&gt;=Model!$B$12,2,1)))))</f>
        <v/>
      </c>
      <c r="M251" s="14" t="str">
        <f>IF($A251="","",IFERROR(VLOOKUP(F251,Model!$A$19:$B$22,2,FALSE()),""))</f>
        <v/>
      </c>
      <c r="N251" s="14" t="str">
        <f>IF($A251="","",IFERROR(VLOOKUP(G251,Model!$A$25:$B$28,2,FALSE()),""))</f>
        <v/>
      </c>
      <c r="O251" s="14" t="str">
        <f t="shared" si="18"/>
        <v/>
      </c>
      <c r="P251" s="14" t="str">
        <f>IF($A251="","",IF(AND(G251="Internet-facing",OR(UPPER(D251)="Y",UPPER(E251)="Y",C251&gt;=Model!$B$16)),"P1",""))</f>
        <v/>
      </c>
      <c r="Q251" s="14" t="str">
        <f>IF($A251="","",IF(P251="P1","P1","P"&amp;MIN(4,IF(O251&gt;=Model!$B$31,1,IF(O251&gt;=Model!$B$32,2,IF(O251&gt;=Model!$B$33,3,4)))+IF(UPPER(H251)="Y",1,0))))</f>
        <v/>
      </c>
      <c r="R251" s="14" t="str">
        <f>IF($A251="","",IFERROR(VLOOKUP(VALUE(MID(Q251,2,1)),Model!$B$38:$C$41,2,FALSE()),""))</f>
        <v/>
      </c>
      <c r="S251" s="18" t="str">
        <f t="shared" si="19"/>
        <v/>
      </c>
      <c r="T251" s="14" t="str">
        <f t="shared" si="20"/>
        <v/>
      </c>
      <c r="U251" s="14" t="str">
        <f t="shared" si="21"/>
        <v/>
      </c>
      <c r="V251" s="14" t="str">
        <f t="shared" ca="1" si="22"/>
        <v/>
      </c>
      <c r="W251" s="14" t="str">
        <f t="shared" ca="1" si="23"/>
        <v/>
      </c>
    </row>
    <row r="252" spans="1:23" x14ac:dyDescent="0.3">
      <c r="A252" s="2"/>
      <c r="B252" s="2"/>
      <c r="C252" s="2"/>
      <c r="D252" s="2"/>
      <c r="E252" s="2"/>
      <c r="F252" s="2"/>
      <c r="G252" s="2"/>
      <c r="H252" s="2"/>
      <c r="I252" s="16"/>
      <c r="J252" s="16"/>
      <c r="K252" s="14" t="str">
        <f>IF($A252="","",IF(B252&gt;=Model!$B$4,4,IF(B252&gt;=Model!$B$5,3,IF(B252&gt;=Model!$B$6,2,1))))</f>
        <v/>
      </c>
      <c r="L252" s="14" t="str">
        <f>IF($A252="","",IF(OR(UPPER(D252)="Y",UPPER(E252)="Y"),4,IF(C252&gt;=Model!$B$10,4,IF(C252&gt;=Model!$B$11,3,IF(C252&gt;=Model!$B$12,2,1)))))</f>
        <v/>
      </c>
      <c r="M252" s="14" t="str">
        <f>IF($A252="","",IFERROR(VLOOKUP(F252,Model!$A$19:$B$22,2,FALSE()),""))</f>
        <v/>
      </c>
      <c r="N252" s="14" t="str">
        <f>IF($A252="","",IFERROR(VLOOKUP(G252,Model!$A$25:$B$28,2,FALSE()),""))</f>
        <v/>
      </c>
      <c r="O252" s="14" t="str">
        <f t="shared" si="18"/>
        <v/>
      </c>
      <c r="P252" s="14" t="str">
        <f>IF($A252="","",IF(AND(G252="Internet-facing",OR(UPPER(D252)="Y",UPPER(E252)="Y",C252&gt;=Model!$B$16)),"P1",""))</f>
        <v/>
      </c>
      <c r="Q252" s="14" t="str">
        <f>IF($A252="","",IF(P252="P1","P1","P"&amp;MIN(4,IF(O252&gt;=Model!$B$31,1,IF(O252&gt;=Model!$B$32,2,IF(O252&gt;=Model!$B$33,3,4)))+IF(UPPER(H252)="Y",1,0))))</f>
        <v/>
      </c>
      <c r="R252" s="14" t="str">
        <f>IF($A252="","",IFERROR(VLOOKUP(VALUE(MID(Q252,2,1)),Model!$B$38:$C$41,2,FALSE()),""))</f>
        <v/>
      </c>
      <c r="S252" s="18" t="str">
        <f t="shared" si="19"/>
        <v/>
      </c>
      <c r="T252" s="14" t="str">
        <f t="shared" si="20"/>
        <v/>
      </c>
      <c r="U252" s="14" t="str">
        <f t="shared" si="21"/>
        <v/>
      </c>
      <c r="V252" s="14" t="str">
        <f t="shared" ca="1" si="22"/>
        <v/>
      </c>
      <c r="W252" s="14" t="str">
        <f t="shared" ca="1" si="23"/>
        <v/>
      </c>
    </row>
    <row r="253" spans="1:23" x14ac:dyDescent="0.3">
      <c r="A253" s="2"/>
      <c r="B253" s="2"/>
      <c r="C253" s="2"/>
      <c r="D253" s="2"/>
      <c r="E253" s="2"/>
      <c r="F253" s="2"/>
      <c r="G253" s="2"/>
      <c r="H253" s="2"/>
      <c r="I253" s="16"/>
      <c r="J253" s="16"/>
      <c r="K253" s="14" t="str">
        <f>IF($A253="","",IF(B253&gt;=Model!$B$4,4,IF(B253&gt;=Model!$B$5,3,IF(B253&gt;=Model!$B$6,2,1))))</f>
        <v/>
      </c>
      <c r="L253" s="14" t="str">
        <f>IF($A253="","",IF(OR(UPPER(D253)="Y",UPPER(E253)="Y"),4,IF(C253&gt;=Model!$B$10,4,IF(C253&gt;=Model!$B$11,3,IF(C253&gt;=Model!$B$12,2,1)))))</f>
        <v/>
      </c>
      <c r="M253" s="14" t="str">
        <f>IF($A253="","",IFERROR(VLOOKUP(F253,Model!$A$19:$B$22,2,FALSE()),""))</f>
        <v/>
      </c>
      <c r="N253" s="14" t="str">
        <f>IF($A253="","",IFERROR(VLOOKUP(G253,Model!$A$25:$B$28,2,FALSE()),""))</f>
        <v/>
      </c>
      <c r="O253" s="14" t="str">
        <f t="shared" si="18"/>
        <v/>
      </c>
      <c r="P253" s="14" t="str">
        <f>IF($A253="","",IF(AND(G253="Internet-facing",OR(UPPER(D253)="Y",UPPER(E253)="Y",C253&gt;=Model!$B$16)),"P1",""))</f>
        <v/>
      </c>
      <c r="Q253" s="14" t="str">
        <f>IF($A253="","",IF(P253="P1","P1","P"&amp;MIN(4,IF(O253&gt;=Model!$B$31,1,IF(O253&gt;=Model!$B$32,2,IF(O253&gt;=Model!$B$33,3,4)))+IF(UPPER(H253)="Y",1,0))))</f>
        <v/>
      </c>
      <c r="R253" s="14" t="str">
        <f>IF($A253="","",IFERROR(VLOOKUP(VALUE(MID(Q253,2,1)),Model!$B$38:$C$41,2,FALSE()),""))</f>
        <v/>
      </c>
      <c r="S253" s="18" t="str">
        <f t="shared" si="19"/>
        <v/>
      </c>
      <c r="T253" s="14" t="str">
        <f t="shared" si="20"/>
        <v/>
      </c>
      <c r="U253" s="14" t="str">
        <f t="shared" si="21"/>
        <v/>
      </c>
      <c r="V253" s="14" t="str">
        <f t="shared" ca="1" si="22"/>
        <v/>
      </c>
      <c r="W253" s="14" t="str">
        <f t="shared" ca="1" si="23"/>
        <v/>
      </c>
    </row>
    <row r="254" spans="1:23" x14ac:dyDescent="0.3">
      <c r="A254" s="2"/>
      <c r="B254" s="2"/>
      <c r="C254" s="2"/>
      <c r="D254" s="2"/>
      <c r="E254" s="2"/>
      <c r="F254" s="2"/>
      <c r="G254" s="2"/>
      <c r="H254" s="2"/>
      <c r="I254" s="16"/>
      <c r="J254" s="16"/>
      <c r="K254" s="14" t="str">
        <f>IF($A254="","",IF(B254&gt;=Model!$B$4,4,IF(B254&gt;=Model!$B$5,3,IF(B254&gt;=Model!$B$6,2,1))))</f>
        <v/>
      </c>
      <c r="L254" s="14" t="str">
        <f>IF($A254="","",IF(OR(UPPER(D254)="Y",UPPER(E254)="Y"),4,IF(C254&gt;=Model!$B$10,4,IF(C254&gt;=Model!$B$11,3,IF(C254&gt;=Model!$B$12,2,1)))))</f>
        <v/>
      </c>
      <c r="M254" s="14" t="str">
        <f>IF($A254="","",IFERROR(VLOOKUP(F254,Model!$A$19:$B$22,2,FALSE()),""))</f>
        <v/>
      </c>
      <c r="N254" s="14" t="str">
        <f>IF($A254="","",IFERROR(VLOOKUP(G254,Model!$A$25:$B$28,2,FALSE()),""))</f>
        <v/>
      </c>
      <c r="O254" s="14" t="str">
        <f t="shared" si="18"/>
        <v/>
      </c>
      <c r="P254" s="14" t="str">
        <f>IF($A254="","",IF(AND(G254="Internet-facing",OR(UPPER(D254)="Y",UPPER(E254)="Y",C254&gt;=Model!$B$16)),"P1",""))</f>
        <v/>
      </c>
      <c r="Q254" s="14" t="str">
        <f>IF($A254="","",IF(P254="P1","P1","P"&amp;MIN(4,IF(O254&gt;=Model!$B$31,1,IF(O254&gt;=Model!$B$32,2,IF(O254&gt;=Model!$B$33,3,4)))+IF(UPPER(H254)="Y",1,0))))</f>
        <v/>
      </c>
      <c r="R254" s="14" t="str">
        <f>IF($A254="","",IFERROR(VLOOKUP(VALUE(MID(Q254,2,1)),Model!$B$38:$C$41,2,FALSE()),""))</f>
        <v/>
      </c>
      <c r="S254" s="18" t="str">
        <f t="shared" si="19"/>
        <v/>
      </c>
      <c r="T254" s="14" t="str">
        <f t="shared" si="20"/>
        <v/>
      </c>
      <c r="U254" s="14" t="str">
        <f t="shared" si="21"/>
        <v/>
      </c>
      <c r="V254" s="14" t="str">
        <f t="shared" ca="1" si="22"/>
        <v/>
      </c>
      <c r="W254" s="14" t="str">
        <f t="shared" ca="1" si="23"/>
        <v/>
      </c>
    </row>
    <row r="255" spans="1:23" x14ac:dyDescent="0.3">
      <c r="A255" s="2"/>
      <c r="B255" s="2"/>
      <c r="C255" s="2"/>
      <c r="D255" s="2"/>
      <c r="E255" s="2"/>
      <c r="F255" s="2"/>
      <c r="G255" s="2"/>
      <c r="H255" s="2"/>
      <c r="I255" s="16"/>
      <c r="J255" s="16"/>
      <c r="K255" s="14" t="str">
        <f>IF($A255="","",IF(B255&gt;=Model!$B$4,4,IF(B255&gt;=Model!$B$5,3,IF(B255&gt;=Model!$B$6,2,1))))</f>
        <v/>
      </c>
      <c r="L255" s="14" t="str">
        <f>IF($A255="","",IF(OR(UPPER(D255)="Y",UPPER(E255)="Y"),4,IF(C255&gt;=Model!$B$10,4,IF(C255&gt;=Model!$B$11,3,IF(C255&gt;=Model!$B$12,2,1)))))</f>
        <v/>
      </c>
      <c r="M255" s="14" t="str">
        <f>IF($A255="","",IFERROR(VLOOKUP(F255,Model!$A$19:$B$22,2,FALSE()),""))</f>
        <v/>
      </c>
      <c r="N255" s="14" t="str">
        <f>IF($A255="","",IFERROR(VLOOKUP(G255,Model!$A$25:$B$28,2,FALSE()),""))</f>
        <v/>
      </c>
      <c r="O255" s="14" t="str">
        <f t="shared" si="18"/>
        <v/>
      </c>
      <c r="P255" s="14" t="str">
        <f>IF($A255="","",IF(AND(G255="Internet-facing",OR(UPPER(D255)="Y",UPPER(E255)="Y",C255&gt;=Model!$B$16)),"P1",""))</f>
        <v/>
      </c>
      <c r="Q255" s="14" t="str">
        <f>IF($A255="","",IF(P255="P1","P1","P"&amp;MIN(4,IF(O255&gt;=Model!$B$31,1,IF(O255&gt;=Model!$B$32,2,IF(O255&gt;=Model!$B$33,3,4)))+IF(UPPER(H255)="Y",1,0))))</f>
        <v/>
      </c>
      <c r="R255" s="14" t="str">
        <f>IF($A255="","",IFERROR(VLOOKUP(VALUE(MID(Q255,2,1)),Model!$B$38:$C$41,2,FALSE()),""))</f>
        <v/>
      </c>
      <c r="S255" s="18" t="str">
        <f t="shared" si="19"/>
        <v/>
      </c>
      <c r="T255" s="14" t="str">
        <f t="shared" si="20"/>
        <v/>
      </c>
      <c r="U255" s="14" t="str">
        <f t="shared" si="21"/>
        <v/>
      </c>
      <c r="V255" s="14" t="str">
        <f t="shared" ca="1" si="22"/>
        <v/>
      </c>
      <c r="W255" s="14" t="str">
        <f t="shared" ca="1" si="23"/>
        <v/>
      </c>
    </row>
    <row r="256" spans="1:23" x14ac:dyDescent="0.3">
      <c r="A256" s="2"/>
      <c r="B256" s="2"/>
      <c r="C256" s="2"/>
      <c r="D256" s="2"/>
      <c r="E256" s="2"/>
      <c r="F256" s="2"/>
      <c r="G256" s="2"/>
      <c r="H256" s="2"/>
      <c r="I256" s="16"/>
      <c r="J256" s="16"/>
      <c r="K256" s="14" t="str">
        <f>IF($A256="","",IF(B256&gt;=Model!$B$4,4,IF(B256&gt;=Model!$B$5,3,IF(B256&gt;=Model!$B$6,2,1))))</f>
        <v/>
      </c>
      <c r="L256" s="14" t="str">
        <f>IF($A256="","",IF(OR(UPPER(D256)="Y",UPPER(E256)="Y"),4,IF(C256&gt;=Model!$B$10,4,IF(C256&gt;=Model!$B$11,3,IF(C256&gt;=Model!$B$12,2,1)))))</f>
        <v/>
      </c>
      <c r="M256" s="14" t="str">
        <f>IF($A256="","",IFERROR(VLOOKUP(F256,Model!$A$19:$B$22,2,FALSE()),""))</f>
        <v/>
      </c>
      <c r="N256" s="14" t="str">
        <f>IF($A256="","",IFERROR(VLOOKUP(G256,Model!$A$25:$B$28,2,FALSE()),""))</f>
        <v/>
      </c>
      <c r="O256" s="14" t="str">
        <f t="shared" si="18"/>
        <v/>
      </c>
      <c r="P256" s="14" t="str">
        <f>IF($A256="","",IF(AND(G256="Internet-facing",OR(UPPER(D256)="Y",UPPER(E256)="Y",C256&gt;=Model!$B$16)),"P1",""))</f>
        <v/>
      </c>
      <c r="Q256" s="14" t="str">
        <f>IF($A256="","",IF(P256="P1","P1","P"&amp;MIN(4,IF(O256&gt;=Model!$B$31,1,IF(O256&gt;=Model!$B$32,2,IF(O256&gt;=Model!$B$33,3,4)))+IF(UPPER(H256)="Y",1,0))))</f>
        <v/>
      </c>
      <c r="R256" s="14" t="str">
        <f>IF($A256="","",IFERROR(VLOOKUP(VALUE(MID(Q256,2,1)),Model!$B$38:$C$41,2,FALSE()),""))</f>
        <v/>
      </c>
      <c r="S256" s="18" t="str">
        <f t="shared" si="19"/>
        <v/>
      </c>
      <c r="T256" s="14" t="str">
        <f t="shared" si="20"/>
        <v/>
      </c>
      <c r="U256" s="14" t="str">
        <f t="shared" si="21"/>
        <v/>
      </c>
      <c r="V256" s="14" t="str">
        <f t="shared" ca="1" si="22"/>
        <v/>
      </c>
      <c r="W256" s="14" t="str">
        <f t="shared" ca="1" si="23"/>
        <v/>
      </c>
    </row>
    <row r="257" spans="1:23" x14ac:dyDescent="0.3">
      <c r="A257" s="2"/>
      <c r="B257" s="2"/>
      <c r="C257" s="2"/>
      <c r="D257" s="2"/>
      <c r="E257" s="2"/>
      <c r="F257" s="2"/>
      <c r="G257" s="2"/>
      <c r="H257" s="2"/>
      <c r="I257" s="16"/>
      <c r="J257" s="16"/>
      <c r="K257" s="14" t="str">
        <f>IF($A257="","",IF(B257&gt;=Model!$B$4,4,IF(B257&gt;=Model!$B$5,3,IF(B257&gt;=Model!$B$6,2,1))))</f>
        <v/>
      </c>
      <c r="L257" s="14" t="str">
        <f>IF($A257="","",IF(OR(UPPER(D257)="Y",UPPER(E257)="Y"),4,IF(C257&gt;=Model!$B$10,4,IF(C257&gt;=Model!$B$11,3,IF(C257&gt;=Model!$B$12,2,1)))))</f>
        <v/>
      </c>
      <c r="M257" s="14" t="str">
        <f>IF($A257="","",IFERROR(VLOOKUP(F257,Model!$A$19:$B$22,2,FALSE()),""))</f>
        <v/>
      </c>
      <c r="N257" s="14" t="str">
        <f>IF($A257="","",IFERROR(VLOOKUP(G257,Model!$A$25:$B$28,2,FALSE()),""))</f>
        <v/>
      </c>
      <c r="O257" s="14" t="str">
        <f t="shared" si="18"/>
        <v/>
      </c>
      <c r="P257" s="14" t="str">
        <f>IF($A257="","",IF(AND(G257="Internet-facing",OR(UPPER(D257)="Y",UPPER(E257)="Y",C257&gt;=Model!$B$16)),"P1",""))</f>
        <v/>
      </c>
      <c r="Q257" s="14" t="str">
        <f>IF($A257="","",IF(P257="P1","P1","P"&amp;MIN(4,IF(O257&gt;=Model!$B$31,1,IF(O257&gt;=Model!$B$32,2,IF(O257&gt;=Model!$B$33,3,4)))+IF(UPPER(H257)="Y",1,0))))</f>
        <v/>
      </c>
      <c r="R257" s="14" t="str">
        <f>IF($A257="","",IFERROR(VLOOKUP(VALUE(MID(Q257,2,1)),Model!$B$38:$C$41,2,FALSE()),""))</f>
        <v/>
      </c>
      <c r="S257" s="18" t="str">
        <f t="shared" si="19"/>
        <v/>
      </c>
      <c r="T257" s="14" t="str">
        <f t="shared" si="20"/>
        <v/>
      </c>
      <c r="U257" s="14" t="str">
        <f t="shared" si="21"/>
        <v/>
      </c>
      <c r="V257" s="14" t="str">
        <f t="shared" ca="1" si="22"/>
        <v/>
      </c>
      <c r="W257" s="14" t="str">
        <f t="shared" ca="1" si="23"/>
        <v/>
      </c>
    </row>
    <row r="258" spans="1:23" x14ac:dyDescent="0.3">
      <c r="A258" s="2"/>
      <c r="B258" s="2"/>
      <c r="C258" s="2"/>
      <c r="D258" s="2"/>
      <c r="E258" s="2"/>
      <c r="F258" s="2"/>
      <c r="G258" s="2"/>
      <c r="H258" s="2"/>
      <c r="I258" s="16"/>
      <c r="J258" s="16"/>
      <c r="K258" s="14" t="str">
        <f>IF($A258="","",IF(B258&gt;=Model!$B$4,4,IF(B258&gt;=Model!$B$5,3,IF(B258&gt;=Model!$B$6,2,1))))</f>
        <v/>
      </c>
      <c r="L258" s="14" t="str">
        <f>IF($A258="","",IF(OR(UPPER(D258)="Y",UPPER(E258)="Y"),4,IF(C258&gt;=Model!$B$10,4,IF(C258&gt;=Model!$B$11,3,IF(C258&gt;=Model!$B$12,2,1)))))</f>
        <v/>
      </c>
      <c r="M258" s="14" t="str">
        <f>IF($A258="","",IFERROR(VLOOKUP(F258,Model!$A$19:$B$22,2,FALSE()),""))</f>
        <v/>
      </c>
      <c r="N258" s="14" t="str">
        <f>IF($A258="","",IFERROR(VLOOKUP(G258,Model!$A$25:$B$28,2,FALSE()),""))</f>
        <v/>
      </c>
      <c r="O258" s="14" t="str">
        <f t="shared" ref="O258:O321" si="24">IF($A258="","",K258*L258*M258*N258)</f>
        <v/>
      </c>
      <c r="P258" s="14" t="str">
        <f>IF($A258="","",IF(AND(G258="Internet-facing",OR(UPPER(D258)="Y",UPPER(E258)="Y",C258&gt;=Model!$B$16)),"P1",""))</f>
        <v/>
      </c>
      <c r="Q258" s="14" t="str">
        <f>IF($A258="","",IF(P258="P1","P1","P"&amp;MIN(4,IF(O258&gt;=Model!$B$31,1,IF(O258&gt;=Model!$B$32,2,IF(O258&gt;=Model!$B$33,3,4)))+IF(UPPER(H258)="Y",1,0))))</f>
        <v/>
      </c>
      <c r="R258" s="14" t="str">
        <f>IF($A258="","",IFERROR(VLOOKUP(VALUE(MID(Q258,2,1)),Model!$B$38:$C$41,2,FALSE()),""))</f>
        <v/>
      </c>
      <c r="S258" s="18" t="str">
        <f t="shared" ref="S258:S321" si="25">IF(OR($A258="",$R258="",$I258=""),"",$I258+$R258)</f>
        <v/>
      </c>
      <c r="T258" s="14" t="str">
        <f t="shared" ref="T258:T321" si="26">IF($A258="","",IF($J258="","Open","Closed"))</f>
        <v/>
      </c>
      <c r="U258" s="14" t="str">
        <f t="shared" ref="U258:U321" si="27">IF(OR($A258="",$J258="",$I258=""),"",$J258-$I258)</f>
        <v/>
      </c>
      <c r="V258" s="14" t="str">
        <f t="shared" ref="V258:V321" ca="1" si="28">IF(OR($A258="",$J258&lt;&gt;"",$I258=""),"",TODAY()-$I258)</f>
        <v/>
      </c>
      <c r="W258" s="14" t="str">
        <f t="shared" ref="W258:W321" ca="1" si="29">IF(OR($A258="",$I258=""),"",IF($J258="",IF(TODAY()&gt;$S258,"Overdue","Open"),IF($J258&lt;=$S258,"Yes","No")))</f>
        <v/>
      </c>
    </row>
    <row r="259" spans="1:23" x14ac:dyDescent="0.3">
      <c r="A259" s="2"/>
      <c r="B259" s="2"/>
      <c r="C259" s="2"/>
      <c r="D259" s="2"/>
      <c r="E259" s="2"/>
      <c r="F259" s="2"/>
      <c r="G259" s="2"/>
      <c r="H259" s="2"/>
      <c r="I259" s="16"/>
      <c r="J259" s="16"/>
      <c r="K259" s="14" t="str">
        <f>IF($A259="","",IF(B259&gt;=Model!$B$4,4,IF(B259&gt;=Model!$B$5,3,IF(B259&gt;=Model!$B$6,2,1))))</f>
        <v/>
      </c>
      <c r="L259" s="14" t="str">
        <f>IF($A259="","",IF(OR(UPPER(D259)="Y",UPPER(E259)="Y"),4,IF(C259&gt;=Model!$B$10,4,IF(C259&gt;=Model!$B$11,3,IF(C259&gt;=Model!$B$12,2,1)))))</f>
        <v/>
      </c>
      <c r="M259" s="14" t="str">
        <f>IF($A259="","",IFERROR(VLOOKUP(F259,Model!$A$19:$B$22,2,FALSE()),""))</f>
        <v/>
      </c>
      <c r="N259" s="14" t="str">
        <f>IF($A259="","",IFERROR(VLOOKUP(G259,Model!$A$25:$B$28,2,FALSE()),""))</f>
        <v/>
      </c>
      <c r="O259" s="14" t="str">
        <f t="shared" si="24"/>
        <v/>
      </c>
      <c r="P259" s="14" t="str">
        <f>IF($A259="","",IF(AND(G259="Internet-facing",OR(UPPER(D259)="Y",UPPER(E259)="Y",C259&gt;=Model!$B$16)),"P1",""))</f>
        <v/>
      </c>
      <c r="Q259" s="14" t="str">
        <f>IF($A259="","",IF(P259="P1","P1","P"&amp;MIN(4,IF(O259&gt;=Model!$B$31,1,IF(O259&gt;=Model!$B$32,2,IF(O259&gt;=Model!$B$33,3,4)))+IF(UPPER(H259)="Y",1,0))))</f>
        <v/>
      </c>
      <c r="R259" s="14" t="str">
        <f>IF($A259="","",IFERROR(VLOOKUP(VALUE(MID(Q259,2,1)),Model!$B$38:$C$41,2,FALSE()),""))</f>
        <v/>
      </c>
      <c r="S259" s="18" t="str">
        <f t="shared" si="25"/>
        <v/>
      </c>
      <c r="T259" s="14" t="str">
        <f t="shared" si="26"/>
        <v/>
      </c>
      <c r="U259" s="14" t="str">
        <f t="shared" si="27"/>
        <v/>
      </c>
      <c r="V259" s="14" t="str">
        <f t="shared" ca="1" si="28"/>
        <v/>
      </c>
      <c r="W259" s="14" t="str">
        <f t="shared" ca="1" si="29"/>
        <v/>
      </c>
    </row>
    <row r="260" spans="1:23" x14ac:dyDescent="0.3">
      <c r="A260" s="2"/>
      <c r="B260" s="2"/>
      <c r="C260" s="2"/>
      <c r="D260" s="2"/>
      <c r="E260" s="2"/>
      <c r="F260" s="2"/>
      <c r="G260" s="2"/>
      <c r="H260" s="2"/>
      <c r="I260" s="16"/>
      <c r="J260" s="16"/>
      <c r="K260" s="14" t="str">
        <f>IF($A260="","",IF(B260&gt;=Model!$B$4,4,IF(B260&gt;=Model!$B$5,3,IF(B260&gt;=Model!$B$6,2,1))))</f>
        <v/>
      </c>
      <c r="L260" s="14" t="str">
        <f>IF($A260="","",IF(OR(UPPER(D260)="Y",UPPER(E260)="Y"),4,IF(C260&gt;=Model!$B$10,4,IF(C260&gt;=Model!$B$11,3,IF(C260&gt;=Model!$B$12,2,1)))))</f>
        <v/>
      </c>
      <c r="M260" s="14" t="str">
        <f>IF($A260="","",IFERROR(VLOOKUP(F260,Model!$A$19:$B$22,2,FALSE()),""))</f>
        <v/>
      </c>
      <c r="N260" s="14" t="str">
        <f>IF($A260="","",IFERROR(VLOOKUP(G260,Model!$A$25:$B$28,2,FALSE()),""))</f>
        <v/>
      </c>
      <c r="O260" s="14" t="str">
        <f t="shared" si="24"/>
        <v/>
      </c>
      <c r="P260" s="14" t="str">
        <f>IF($A260="","",IF(AND(G260="Internet-facing",OR(UPPER(D260)="Y",UPPER(E260)="Y",C260&gt;=Model!$B$16)),"P1",""))</f>
        <v/>
      </c>
      <c r="Q260" s="14" t="str">
        <f>IF($A260="","",IF(P260="P1","P1","P"&amp;MIN(4,IF(O260&gt;=Model!$B$31,1,IF(O260&gt;=Model!$B$32,2,IF(O260&gt;=Model!$B$33,3,4)))+IF(UPPER(H260)="Y",1,0))))</f>
        <v/>
      </c>
      <c r="R260" s="14" t="str">
        <f>IF($A260="","",IFERROR(VLOOKUP(VALUE(MID(Q260,2,1)),Model!$B$38:$C$41,2,FALSE()),""))</f>
        <v/>
      </c>
      <c r="S260" s="18" t="str">
        <f t="shared" si="25"/>
        <v/>
      </c>
      <c r="T260" s="14" t="str">
        <f t="shared" si="26"/>
        <v/>
      </c>
      <c r="U260" s="14" t="str">
        <f t="shared" si="27"/>
        <v/>
      </c>
      <c r="V260" s="14" t="str">
        <f t="shared" ca="1" si="28"/>
        <v/>
      </c>
      <c r="W260" s="14" t="str">
        <f t="shared" ca="1" si="29"/>
        <v/>
      </c>
    </row>
    <row r="261" spans="1:23" x14ac:dyDescent="0.3">
      <c r="A261" s="2"/>
      <c r="B261" s="2"/>
      <c r="C261" s="2"/>
      <c r="D261" s="2"/>
      <c r="E261" s="2"/>
      <c r="F261" s="2"/>
      <c r="G261" s="2"/>
      <c r="H261" s="2"/>
      <c r="I261" s="16"/>
      <c r="J261" s="16"/>
      <c r="K261" s="14" t="str">
        <f>IF($A261="","",IF(B261&gt;=Model!$B$4,4,IF(B261&gt;=Model!$B$5,3,IF(B261&gt;=Model!$B$6,2,1))))</f>
        <v/>
      </c>
      <c r="L261" s="14" t="str">
        <f>IF($A261="","",IF(OR(UPPER(D261)="Y",UPPER(E261)="Y"),4,IF(C261&gt;=Model!$B$10,4,IF(C261&gt;=Model!$B$11,3,IF(C261&gt;=Model!$B$12,2,1)))))</f>
        <v/>
      </c>
      <c r="M261" s="14" t="str">
        <f>IF($A261="","",IFERROR(VLOOKUP(F261,Model!$A$19:$B$22,2,FALSE()),""))</f>
        <v/>
      </c>
      <c r="N261" s="14" t="str">
        <f>IF($A261="","",IFERROR(VLOOKUP(G261,Model!$A$25:$B$28,2,FALSE()),""))</f>
        <v/>
      </c>
      <c r="O261" s="14" t="str">
        <f t="shared" si="24"/>
        <v/>
      </c>
      <c r="P261" s="14" t="str">
        <f>IF($A261="","",IF(AND(G261="Internet-facing",OR(UPPER(D261)="Y",UPPER(E261)="Y",C261&gt;=Model!$B$16)),"P1",""))</f>
        <v/>
      </c>
      <c r="Q261" s="14" t="str">
        <f>IF($A261="","",IF(P261="P1","P1","P"&amp;MIN(4,IF(O261&gt;=Model!$B$31,1,IF(O261&gt;=Model!$B$32,2,IF(O261&gt;=Model!$B$33,3,4)))+IF(UPPER(H261)="Y",1,0))))</f>
        <v/>
      </c>
      <c r="R261" s="14" t="str">
        <f>IF($A261="","",IFERROR(VLOOKUP(VALUE(MID(Q261,2,1)),Model!$B$38:$C$41,2,FALSE()),""))</f>
        <v/>
      </c>
      <c r="S261" s="18" t="str">
        <f t="shared" si="25"/>
        <v/>
      </c>
      <c r="T261" s="14" t="str">
        <f t="shared" si="26"/>
        <v/>
      </c>
      <c r="U261" s="14" t="str">
        <f t="shared" si="27"/>
        <v/>
      </c>
      <c r="V261" s="14" t="str">
        <f t="shared" ca="1" si="28"/>
        <v/>
      </c>
      <c r="W261" s="14" t="str">
        <f t="shared" ca="1" si="29"/>
        <v/>
      </c>
    </row>
    <row r="262" spans="1:23" x14ac:dyDescent="0.3">
      <c r="A262" s="2"/>
      <c r="B262" s="2"/>
      <c r="C262" s="2"/>
      <c r="D262" s="2"/>
      <c r="E262" s="2"/>
      <c r="F262" s="2"/>
      <c r="G262" s="2"/>
      <c r="H262" s="2"/>
      <c r="I262" s="16"/>
      <c r="J262" s="16"/>
      <c r="K262" s="14" t="str">
        <f>IF($A262="","",IF(B262&gt;=Model!$B$4,4,IF(B262&gt;=Model!$B$5,3,IF(B262&gt;=Model!$B$6,2,1))))</f>
        <v/>
      </c>
      <c r="L262" s="14" t="str">
        <f>IF($A262="","",IF(OR(UPPER(D262)="Y",UPPER(E262)="Y"),4,IF(C262&gt;=Model!$B$10,4,IF(C262&gt;=Model!$B$11,3,IF(C262&gt;=Model!$B$12,2,1)))))</f>
        <v/>
      </c>
      <c r="M262" s="14" t="str">
        <f>IF($A262="","",IFERROR(VLOOKUP(F262,Model!$A$19:$B$22,2,FALSE()),""))</f>
        <v/>
      </c>
      <c r="N262" s="14" t="str">
        <f>IF($A262="","",IFERROR(VLOOKUP(G262,Model!$A$25:$B$28,2,FALSE()),""))</f>
        <v/>
      </c>
      <c r="O262" s="14" t="str">
        <f t="shared" si="24"/>
        <v/>
      </c>
      <c r="P262" s="14" t="str">
        <f>IF($A262="","",IF(AND(G262="Internet-facing",OR(UPPER(D262)="Y",UPPER(E262)="Y",C262&gt;=Model!$B$16)),"P1",""))</f>
        <v/>
      </c>
      <c r="Q262" s="14" t="str">
        <f>IF($A262="","",IF(P262="P1","P1","P"&amp;MIN(4,IF(O262&gt;=Model!$B$31,1,IF(O262&gt;=Model!$B$32,2,IF(O262&gt;=Model!$B$33,3,4)))+IF(UPPER(H262)="Y",1,0))))</f>
        <v/>
      </c>
      <c r="R262" s="14" t="str">
        <f>IF($A262="","",IFERROR(VLOOKUP(VALUE(MID(Q262,2,1)),Model!$B$38:$C$41,2,FALSE()),""))</f>
        <v/>
      </c>
      <c r="S262" s="18" t="str">
        <f t="shared" si="25"/>
        <v/>
      </c>
      <c r="T262" s="14" t="str">
        <f t="shared" si="26"/>
        <v/>
      </c>
      <c r="U262" s="14" t="str">
        <f t="shared" si="27"/>
        <v/>
      </c>
      <c r="V262" s="14" t="str">
        <f t="shared" ca="1" si="28"/>
        <v/>
      </c>
      <c r="W262" s="14" t="str">
        <f t="shared" ca="1" si="29"/>
        <v/>
      </c>
    </row>
    <row r="263" spans="1:23" x14ac:dyDescent="0.3">
      <c r="A263" s="2"/>
      <c r="B263" s="2"/>
      <c r="C263" s="2"/>
      <c r="D263" s="2"/>
      <c r="E263" s="2"/>
      <c r="F263" s="2"/>
      <c r="G263" s="2"/>
      <c r="H263" s="2"/>
      <c r="I263" s="16"/>
      <c r="J263" s="16"/>
      <c r="K263" s="14" t="str">
        <f>IF($A263="","",IF(B263&gt;=Model!$B$4,4,IF(B263&gt;=Model!$B$5,3,IF(B263&gt;=Model!$B$6,2,1))))</f>
        <v/>
      </c>
      <c r="L263" s="14" t="str">
        <f>IF($A263="","",IF(OR(UPPER(D263)="Y",UPPER(E263)="Y"),4,IF(C263&gt;=Model!$B$10,4,IF(C263&gt;=Model!$B$11,3,IF(C263&gt;=Model!$B$12,2,1)))))</f>
        <v/>
      </c>
      <c r="M263" s="14" t="str">
        <f>IF($A263="","",IFERROR(VLOOKUP(F263,Model!$A$19:$B$22,2,FALSE()),""))</f>
        <v/>
      </c>
      <c r="N263" s="14" t="str">
        <f>IF($A263="","",IFERROR(VLOOKUP(G263,Model!$A$25:$B$28,2,FALSE()),""))</f>
        <v/>
      </c>
      <c r="O263" s="14" t="str">
        <f t="shared" si="24"/>
        <v/>
      </c>
      <c r="P263" s="14" t="str">
        <f>IF($A263="","",IF(AND(G263="Internet-facing",OR(UPPER(D263)="Y",UPPER(E263)="Y",C263&gt;=Model!$B$16)),"P1",""))</f>
        <v/>
      </c>
      <c r="Q263" s="14" t="str">
        <f>IF($A263="","",IF(P263="P1","P1","P"&amp;MIN(4,IF(O263&gt;=Model!$B$31,1,IF(O263&gt;=Model!$B$32,2,IF(O263&gt;=Model!$B$33,3,4)))+IF(UPPER(H263)="Y",1,0))))</f>
        <v/>
      </c>
      <c r="R263" s="14" t="str">
        <f>IF($A263="","",IFERROR(VLOOKUP(VALUE(MID(Q263,2,1)),Model!$B$38:$C$41,2,FALSE()),""))</f>
        <v/>
      </c>
      <c r="S263" s="18" t="str">
        <f t="shared" si="25"/>
        <v/>
      </c>
      <c r="T263" s="14" t="str">
        <f t="shared" si="26"/>
        <v/>
      </c>
      <c r="U263" s="14" t="str">
        <f t="shared" si="27"/>
        <v/>
      </c>
      <c r="V263" s="14" t="str">
        <f t="shared" ca="1" si="28"/>
        <v/>
      </c>
      <c r="W263" s="14" t="str">
        <f t="shared" ca="1" si="29"/>
        <v/>
      </c>
    </row>
    <row r="264" spans="1:23" x14ac:dyDescent="0.3">
      <c r="A264" s="2"/>
      <c r="B264" s="2"/>
      <c r="C264" s="2"/>
      <c r="D264" s="2"/>
      <c r="E264" s="2"/>
      <c r="F264" s="2"/>
      <c r="G264" s="2"/>
      <c r="H264" s="2"/>
      <c r="I264" s="16"/>
      <c r="J264" s="16"/>
      <c r="K264" s="14" t="str">
        <f>IF($A264="","",IF(B264&gt;=Model!$B$4,4,IF(B264&gt;=Model!$B$5,3,IF(B264&gt;=Model!$B$6,2,1))))</f>
        <v/>
      </c>
      <c r="L264" s="14" t="str">
        <f>IF($A264="","",IF(OR(UPPER(D264)="Y",UPPER(E264)="Y"),4,IF(C264&gt;=Model!$B$10,4,IF(C264&gt;=Model!$B$11,3,IF(C264&gt;=Model!$B$12,2,1)))))</f>
        <v/>
      </c>
      <c r="M264" s="14" t="str">
        <f>IF($A264="","",IFERROR(VLOOKUP(F264,Model!$A$19:$B$22,2,FALSE()),""))</f>
        <v/>
      </c>
      <c r="N264" s="14" t="str">
        <f>IF($A264="","",IFERROR(VLOOKUP(G264,Model!$A$25:$B$28,2,FALSE()),""))</f>
        <v/>
      </c>
      <c r="O264" s="14" t="str">
        <f t="shared" si="24"/>
        <v/>
      </c>
      <c r="P264" s="14" t="str">
        <f>IF($A264="","",IF(AND(G264="Internet-facing",OR(UPPER(D264)="Y",UPPER(E264)="Y",C264&gt;=Model!$B$16)),"P1",""))</f>
        <v/>
      </c>
      <c r="Q264" s="14" t="str">
        <f>IF($A264="","",IF(P264="P1","P1","P"&amp;MIN(4,IF(O264&gt;=Model!$B$31,1,IF(O264&gt;=Model!$B$32,2,IF(O264&gt;=Model!$B$33,3,4)))+IF(UPPER(H264)="Y",1,0))))</f>
        <v/>
      </c>
      <c r="R264" s="14" t="str">
        <f>IF($A264="","",IFERROR(VLOOKUP(VALUE(MID(Q264,2,1)),Model!$B$38:$C$41,2,FALSE()),""))</f>
        <v/>
      </c>
      <c r="S264" s="18" t="str">
        <f t="shared" si="25"/>
        <v/>
      </c>
      <c r="T264" s="14" t="str">
        <f t="shared" si="26"/>
        <v/>
      </c>
      <c r="U264" s="14" t="str">
        <f t="shared" si="27"/>
        <v/>
      </c>
      <c r="V264" s="14" t="str">
        <f t="shared" ca="1" si="28"/>
        <v/>
      </c>
      <c r="W264" s="14" t="str">
        <f t="shared" ca="1" si="29"/>
        <v/>
      </c>
    </row>
    <row r="265" spans="1:23" x14ac:dyDescent="0.3">
      <c r="A265" s="2"/>
      <c r="B265" s="2"/>
      <c r="C265" s="2"/>
      <c r="D265" s="2"/>
      <c r="E265" s="2"/>
      <c r="F265" s="2"/>
      <c r="G265" s="2"/>
      <c r="H265" s="2"/>
      <c r="I265" s="16"/>
      <c r="J265" s="16"/>
      <c r="K265" s="14" t="str">
        <f>IF($A265="","",IF(B265&gt;=Model!$B$4,4,IF(B265&gt;=Model!$B$5,3,IF(B265&gt;=Model!$B$6,2,1))))</f>
        <v/>
      </c>
      <c r="L265" s="14" t="str">
        <f>IF($A265="","",IF(OR(UPPER(D265)="Y",UPPER(E265)="Y"),4,IF(C265&gt;=Model!$B$10,4,IF(C265&gt;=Model!$B$11,3,IF(C265&gt;=Model!$B$12,2,1)))))</f>
        <v/>
      </c>
      <c r="M265" s="14" t="str">
        <f>IF($A265="","",IFERROR(VLOOKUP(F265,Model!$A$19:$B$22,2,FALSE()),""))</f>
        <v/>
      </c>
      <c r="N265" s="14" t="str">
        <f>IF($A265="","",IFERROR(VLOOKUP(G265,Model!$A$25:$B$28,2,FALSE()),""))</f>
        <v/>
      </c>
      <c r="O265" s="14" t="str">
        <f t="shared" si="24"/>
        <v/>
      </c>
      <c r="P265" s="14" t="str">
        <f>IF($A265="","",IF(AND(G265="Internet-facing",OR(UPPER(D265)="Y",UPPER(E265)="Y",C265&gt;=Model!$B$16)),"P1",""))</f>
        <v/>
      </c>
      <c r="Q265" s="14" t="str">
        <f>IF($A265="","",IF(P265="P1","P1","P"&amp;MIN(4,IF(O265&gt;=Model!$B$31,1,IF(O265&gt;=Model!$B$32,2,IF(O265&gt;=Model!$B$33,3,4)))+IF(UPPER(H265)="Y",1,0))))</f>
        <v/>
      </c>
      <c r="R265" s="14" t="str">
        <f>IF($A265="","",IFERROR(VLOOKUP(VALUE(MID(Q265,2,1)),Model!$B$38:$C$41,2,FALSE()),""))</f>
        <v/>
      </c>
      <c r="S265" s="18" t="str">
        <f t="shared" si="25"/>
        <v/>
      </c>
      <c r="T265" s="14" t="str">
        <f t="shared" si="26"/>
        <v/>
      </c>
      <c r="U265" s="14" t="str">
        <f t="shared" si="27"/>
        <v/>
      </c>
      <c r="V265" s="14" t="str">
        <f t="shared" ca="1" si="28"/>
        <v/>
      </c>
      <c r="W265" s="14" t="str">
        <f t="shared" ca="1" si="29"/>
        <v/>
      </c>
    </row>
    <row r="266" spans="1:23" x14ac:dyDescent="0.3">
      <c r="A266" s="2"/>
      <c r="B266" s="2"/>
      <c r="C266" s="2"/>
      <c r="D266" s="2"/>
      <c r="E266" s="2"/>
      <c r="F266" s="2"/>
      <c r="G266" s="2"/>
      <c r="H266" s="2"/>
      <c r="I266" s="16"/>
      <c r="J266" s="16"/>
      <c r="K266" s="14" t="str">
        <f>IF($A266="","",IF(B266&gt;=Model!$B$4,4,IF(B266&gt;=Model!$B$5,3,IF(B266&gt;=Model!$B$6,2,1))))</f>
        <v/>
      </c>
      <c r="L266" s="14" t="str">
        <f>IF($A266="","",IF(OR(UPPER(D266)="Y",UPPER(E266)="Y"),4,IF(C266&gt;=Model!$B$10,4,IF(C266&gt;=Model!$B$11,3,IF(C266&gt;=Model!$B$12,2,1)))))</f>
        <v/>
      </c>
      <c r="M266" s="14" t="str">
        <f>IF($A266="","",IFERROR(VLOOKUP(F266,Model!$A$19:$B$22,2,FALSE()),""))</f>
        <v/>
      </c>
      <c r="N266" s="14" t="str">
        <f>IF($A266="","",IFERROR(VLOOKUP(G266,Model!$A$25:$B$28,2,FALSE()),""))</f>
        <v/>
      </c>
      <c r="O266" s="14" t="str">
        <f t="shared" si="24"/>
        <v/>
      </c>
      <c r="P266" s="14" t="str">
        <f>IF($A266="","",IF(AND(G266="Internet-facing",OR(UPPER(D266)="Y",UPPER(E266)="Y",C266&gt;=Model!$B$16)),"P1",""))</f>
        <v/>
      </c>
      <c r="Q266" s="14" t="str">
        <f>IF($A266="","",IF(P266="P1","P1","P"&amp;MIN(4,IF(O266&gt;=Model!$B$31,1,IF(O266&gt;=Model!$B$32,2,IF(O266&gt;=Model!$B$33,3,4)))+IF(UPPER(H266)="Y",1,0))))</f>
        <v/>
      </c>
      <c r="R266" s="14" t="str">
        <f>IF($A266="","",IFERROR(VLOOKUP(VALUE(MID(Q266,2,1)),Model!$B$38:$C$41,2,FALSE()),""))</f>
        <v/>
      </c>
      <c r="S266" s="18" t="str">
        <f t="shared" si="25"/>
        <v/>
      </c>
      <c r="T266" s="14" t="str">
        <f t="shared" si="26"/>
        <v/>
      </c>
      <c r="U266" s="14" t="str">
        <f t="shared" si="27"/>
        <v/>
      </c>
      <c r="V266" s="14" t="str">
        <f t="shared" ca="1" si="28"/>
        <v/>
      </c>
      <c r="W266" s="14" t="str">
        <f t="shared" ca="1" si="29"/>
        <v/>
      </c>
    </row>
    <row r="267" spans="1:23" x14ac:dyDescent="0.3">
      <c r="A267" s="2"/>
      <c r="B267" s="2"/>
      <c r="C267" s="2"/>
      <c r="D267" s="2"/>
      <c r="E267" s="2"/>
      <c r="F267" s="2"/>
      <c r="G267" s="2"/>
      <c r="H267" s="2"/>
      <c r="I267" s="16"/>
      <c r="J267" s="16"/>
      <c r="K267" s="14" t="str">
        <f>IF($A267="","",IF(B267&gt;=Model!$B$4,4,IF(B267&gt;=Model!$B$5,3,IF(B267&gt;=Model!$B$6,2,1))))</f>
        <v/>
      </c>
      <c r="L267" s="14" t="str">
        <f>IF($A267="","",IF(OR(UPPER(D267)="Y",UPPER(E267)="Y"),4,IF(C267&gt;=Model!$B$10,4,IF(C267&gt;=Model!$B$11,3,IF(C267&gt;=Model!$B$12,2,1)))))</f>
        <v/>
      </c>
      <c r="M267" s="14" t="str">
        <f>IF($A267="","",IFERROR(VLOOKUP(F267,Model!$A$19:$B$22,2,FALSE()),""))</f>
        <v/>
      </c>
      <c r="N267" s="14" t="str">
        <f>IF($A267="","",IFERROR(VLOOKUP(G267,Model!$A$25:$B$28,2,FALSE()),""))</f>
        <v/>
      </c>
      <c r="O267" s="14" t="str">
        <f t="shared" si="24"/>
        <v/>
      </c>
      <c r="P267" s="14" t="str">
        <f>IF($A267="","",IF(AND(G267="Internet-facing",OR(UPPER(D267)="Y",UPPER(E267)="Y",C267&gt;=Model!$B$16)),"P1",""))</f>
        <v/>
      </c>
      <c r="Q267" s="14" t="str">
        <f>IF($A267="","",IF(P267="P1","P1","P"&amp;MIN(4,IF(O267&gt;=Model!$B$31,1,IF(O267&gt;=Model!$B$32,2,IF(O267&gt;=Model!$B$33,3,4)))+IF(UPPER(H267)="Y",1,0))))</f>
        <v/>
      </c>
      <c r="R267" s="14" t="str">
        <f>IF($A267="","",IFERROR(VLOOKUP(VALUE(MID(Q267,2,1)),Model!$B$38:$C$41,2,FALSE()),""))</f>
        <v/>
      </c>
      <c r="S267" s="18" t="str">
        <f t="shared" si="25"/>
        <v/>
      </c>
      <c r="T267" s="14" t="str">
        <f t="shared" si="26"/>
        <v/>
      </c>
      <c r="U267" s="14" t="str">
        <f t="shared" si="27"/>
        <v/>
      </c>
      <c r="V267" s="14" t="str">
        <f t="shared" ca="1" si="28"/>
        <v/>
      </c>
      <c r="W267" s="14" t="str">
        <f t="shared" ca="1" si="29"/>
        <v/>
      </c>
    </row>
    <row r="268" spans="1:23" x14ac:dyDescent="0.3">
      <c r="A268" s="2"/>
      <c r="B268" s="2"/>
      <c r="C268" s="2"/>
      <c r="D268" s="2"/>
      <c r="E268" s="2"/>
      <c r="F268" s="2"/>
      <c r="G268" s="2"/>
      <c r="H268" s="2"/>
      <c r="I268" s="16"/>
      <c r="J268" s="16"/>
      <c r="K268" s="14" t="str">
        <f>IF($A268="","",IF(B268&gt;=Model!$B$4,4,IF(B268&gt;=Model!$B$5,3,IF(B268&gt;=Model!$B$6,2,1))))</f>
        <v/>
      </c>
      <c r="L268" s="14" t="str">
        <f>IF($A268="","",IF(OR(UPPER(D268)="Y",UPPER(E268)="Y"),4,IF(C268&gt;=Model!$B$10,4,IF(C268&gt;=Model!$B$11,3,IF(C268&gt;=Model!$B$12,2,1)))))</f>
        <v/>
      </c>
      <c r="M268" s="14" t="str">
        <f>IF($A268="","",IFERROR(VLOOKUP(F268,Model!$A$19:$B$22,2,FALSE()),""))</f>
        <v/>
      </c>
      <c r="N268" s="14" t="str">
        <f>IF($A268="","",IFERROR(VLOOKUP(G268,Model!$A$25:$B$28,2,FALSE()),""))</f>
        <v/>
      </c>
      <c r="O268" s="14" t="str">
        <f t="shared" si="24"/>
        <v/>
      </c>
      <c r="P268" s="14" t="str">
        <f>IF($A268="","",IF(AND(G268="Internet-facing",OR(UPPER(D268)="Y",UPPER(E268)="Y",C268&gt;=Model!$B$16)),"P1",""))</f>
        <v/>
      </c>
      <c r="Q268" s="14" t="str">
        <f>IF($A268="","",IF(P268="P1","P1","P"&amp;MIN(4,IF(O268&gt;=Model!$B$31,1,IF(O268&gt;=Model!$B$32,2,IF(O268&gt;=Model!$B$33,3,4)))+IF(UPPER(H268)="Y",1,0))))</f>
        <v/>
      </c>
      <c r="R268" s="14" t="str">
        <f>IF($A268="","",IFERROR(VLOOKUP(VALUE(MID(Q268,2,1)),Model!$B$38:$C$41,2,FALSE()),""))</f>
        <v/>
      </c>
      <c r="S268" s="18" t="str">
        <f t="shared" si="25"/>
        <v/>
      </c>
      <c r="T268" s="14" t="str">
        <f t="shared" si="26"/>
        <v/>
      </c>
      <c r="U268" s="14" t="str">
        <f t="shared" si="27"/>
        <v/>
      </c>
      <c r="V268" s="14" t="str">
        <f t="shared" ca="1" si="28"/>
        <v/>
      </c>
      <c r="W268" s="14" t="str">
        <f t="shared" ca="1" si="29"/>
        <v/>
      </c>
    </row>
    <row r="269" spans="1:23" x14ac:dyDescent="0.3">
      <c r="A269" s="2"/>
      <c r="B269" s="2"/>
      <c r="C269" s="2"/>
      <c r="D269" s="2"/>
      <c r="E269" s="2"/>
      <c r="F269" s="2"/>
      <c r="G269" s="2"/>
      <c r="H269" s="2"/>
      <c r="I269" s="16"/>
      <c r="J269" s="16"/>
      <c r="K269" s="14" t="str">
        <f>IF($A269="","",IF(B269&gt;=Model!$B$4,4,IF(B269&gt;=Model!$B$5,3,IF(B269&gt;=Model!$B$6,2,1))))</f>
        <v/>
      </c>
      <c r="L269" s="14" t="str">
        <f>IF($A269="","",IF(OR(UPPER(D269)="Y",UPPER(E269)="Y"),4,IF(C269&gt;=Model!$B$10,4,IF(C269&gt;=Model!$B$11,3,IF(C269&gt;=Model!$B$12,2,1)))))</f>
        <v/>
      </c>
      <c r="M269" s="14" t="str">
        <f>IF($A269="","",IFERROR(VLOOKUP(F269,Model!$A$19:$B$22,2,FALSE()),""))</f>
        <v/>
      </c>
      <c r="N269" s="14" t="str">
        <f>IF($A269="","",IFERROR(VLOOKUP(G269,Model!$A$25:$B$28,2,FALSE()),""))</f>
        <v/>
      </c>
      <c r="O269" s="14" t="str">
        <f t="shared" si="24"/>
        <v/>
      </c>
      <c r="P269" s="14" t="str">
        <f>IF($A269="","",IF(AND(G269="Internet-facing",OR(UPPER(D269)="Y",UPPER(E269)="Y",C269&gt;=Model!$B$16)),"P1",""))</f>
        <v/>
      </c>
      <c r="Q269" s="14" t="str">
        <f>IF($A269="","",IF(P269="P1","P1","P"&amp;MIN(4,IF(O269&gt;=Model!$B$31,1,IF(O269&gt;=Model!$B$32,2,IF(O269&gt;=Model!$B$33,3,4)))+IF(UPPER(H269)="Y",1,0))))</f>
        <v/>
      </c>
      <c r="R269" s="14" t="str">
        <f>IF($A269="","",IFERROR(VLOOKUP(VALUE(MID(Q269,2,1)),Model!$B$38:$C$41,2,FALSE()),""))</f>
        <v/>
      </c>
      <c r="S269" s="18" t="str">
        <f t="shared" si="25"/>
        <v/>
      </c>
      <c r="T269" s="14" t="str">
        <f t="shared" si="26"/>
        <v/>
      </c>
      <c r="U269" s="14" t="str">
        <f t="shared" si="27"/>
        <v/>
      </c>
      <c r="V269" s="14" t="str">
        <f t="shared" ca="1" si="28"/>
        <v/>
      </c>
      <c r="W269" s="14" t="str">
        <f t="shared" ca="1" si="29"/>
        <v/>
      </c>
    </row>
    <row r="270" spans="1:23" x14ac:dyDescent="0.3">
      <c r="A270" s="2"/>
      <c r="B270" s="2"/>
      <c r="C270" s="2"/>
      <c r="D270" s="2"/>
      <c r="E270" s="2"/>
      <c r="F270" s="2"/>
      <c r="G270" s="2"/>
      <c r="H270" s="2"/>
      <c r="I270" s="16"/>
      <c r="J270" s="16"/>
      <c r="K270" s="14" t="str">
        <f>IF($A270="","",IF(B270&gt;=Model!$B$4,4,IF(B270&gt;=Model!$B$5,3,IF(B270&gt;=Model!$B$6,2,1))))</f>
        <v/>
      </c>
      <c r="L270" s="14" t="str">
        <f>IF($A270="","",IF(OR(UPPER(D270)="Y",UPPER(E270)="Y"),4,IF(C270&gt;=Model!$B$10,4,IF(C270&gt;=Model!$B$11,3,IF(C270&gt;=Model!$B$12,2,1)))))</f>
        <v/>
      </c>
      <c r="M270" s="14" t="str">
        <f>IF($A270="","",IFERROR(VLOOKUP(F270,Model!$A$19:$B$22,2,FALSE()),""))</f>
        <v/>
      </c>
      <c r="N270" s="14" t="str">
        <f>IF($A270="","",IFERROR(VLOOKUP(G270,Model!$A$25:$B$28,2,FALSE()),""))</f>
        <v/>
      </c>
      <c r="O270" s="14" t="str">
        <f t="shared" si="24"/>
        <v/>
      </c>
      <c r="P270" s="14" t="str">
        <f>IF($A270="","",IF(AND(G270="Internet-facing",OR(UPPER(D270)="Y",UPPER(E270)="Y",C270&gt;=Model!$B$16)),"P1",""))</f>
        <v/>
      </c>
      <c r="Q270" s="14" t="str">
        <f>IF($A270="","",IF(P270="P1","P1","P"&amp;MIN(4,IF(O270&gt;=Model!$B$31,1,IF(O270&gt;=Model!$B$32,2,IF(O270&gt;=Model!$B$33,3,4)))+IF(UPPER(H270)="Y",1,0))))</f>
        <v/>
      </c>
      <c r="R270" s="14" t="str">
        <f>IF($A270="","",IFERROR(VLOOKUP(VALUE(MID(Q270,2,1)),Model!$B$38:$C$41,2,FALSE()),""))</f>
        <v/>
      </c>
      <c r="S270" s="18" t="str">
        <f t="shared" si="25"/>
        <v/>
      </c>
      <c r="T270" s="14" t="str">
        <f t="shared" si="26"/>
        <v/>
      </c>
      <c r="U270" s="14" t="str">
        <f t="shared" si="27"/>
        <v/>
      </c>
      <c r="V270" s="14" t="str">
        <f t="shared" ca="1" si="28"/>
        <v/>
      </c>
      <c r="W270" s="14" t="str">
        <f t="shared" ca="1" si="29"/>
        <v/>
      </c>
    </row>
    <row r="271" spans="1:23" x14ac:dyDescent="0.3">
      <c r="A271" s="2"/>
      <c r="B271" s="2"/>
      <c r="C271" s="2"/>
      <c r="D271" s="2"/>
      <c r="E271" s="2"/>
      <c r="F271" s="2"/>
      <c r="G271" s="2"/>
      <c r="H271" s="2"/>
      <c r="I271" s="16"/>
      <c r="J271" s="16"/>
      <c r="K271" s="14" t="str">
        <f>IF($A271="","",IF(B271&gt;=Model!$B$4,4,IF(B271&gt;=Model!$B$5,3,IF(B271&gt;=Model!$B$6,2,1))))</f>
        <v/>
      </c>
      <c r="L271" s="14" t="str">
        <f>IF($A271="","",IF(OR(UPPER(D271)="Y",UPPER(E271)="Y"),4,IF(C271&gt;=Model!$B$10,4,IF(C271&gt;=Model!$B$11,3,IF(C271&gt;=Model!$B$12,2,1)))))</f>
        <v/>
      </c>
      <c r="M271" s="14" t="str">
        <f>IF($A271="","",IFERROR(VLOOKUP(F271,Model!$A$19:$B$22,2,FALSE()),""))</f>
        <v/>
      </c>
      <c r="N271" s="14" t="str">
        <f>IF($A271="","",IFERROR(VLOOKUP(G271,Model!$A$25:$B$28,2,FALSE()),""))</f>
        <v/>
      </c>
      <c r="O271" s="14" t="str">
        <f t="shared" si="24"/>
        <v/>
      </c>
      <c r="P271" s="14" t="str">
        <f>IF($A271="","",IF(AND(G271="Internet-facing",OR(UPPER(D271)="Y",UPPER(E271)="Y",C271&gt;=Model!$B$16)),"P1",""))</f>
        <v/>
      </c>
      <c r="Q271" s="14" t="str">
        <f>IF($A271="","",IF(P271="P1","P1","P"&amp;MIN(4,IF(O271&gt;=Model!$B$31,1,IF(O271&gt;=Model!$B$32,2,IF(O271&gt;=Model!$B$33,3,4)))+IF(UPPER(H271)="Y",1,0))))</f>
        <v/>
      </c>
      <c r="R271" s="14" t="str">
        <f>IF($A271="","",IFERROR(VLOOKUP(VALUE(MID(Q271,2,1)),Model!$B$38:$C$41,2,FALSE()),""))</f>
        <v/>
      </c>
      <c r="S271" s="18" t="str">
        <f t="shared" si="25"/>
        <v/>
      </c>
      <c r="T271" s="14" t="str">
        <f t="shared" si="26"/>
        <v/>
      </c>
      <c r="U271" s="14" t="str">
        <f t="shared" si="27"/>
        <v/>
      </c>
      <c r="V271" s="14" t="str">
        <f t="shared" ca="1" si="28"/>
        <v/>
      </c>
      <c r="W271" s="14" t="str">
        <f t="shared" ca="1" si="29"/>
        <v/>
      </c>
    </row>
    <row r="272" spans="1:23" x14ac:dyDescent="0.3">
      <c r="A272" s="2"/>
      <c r="B272" s="2"/>
      <c r="C272" s="2"/>
      <c r="D272" s="2"/>
      <c r="E272" s="2"/>
      <c r="F272" s="2"/>
      <c r="G272" s="2"/>
      <c r="H272" s="2"/>
      <c r="I272" s="16"/>
      <c r="J272" s="16"/>
      <c r="K272" s="14" t="str">
        <f>IF($A272="","",IF(B272&gt;=Model!$B$4,4,IF(B272&gt;=Model!$B$5,3,IF(B272&gt;=Model!$B$6,2,1))))</f>
        <v/>
      </c>
      <c r="L272" s="14" t="str">
        <f>IF($A272="","",IF(OR(UPPER(D272)="Y",UPPER(E272)="Y"),4,IF(C272&gt;=Model!$B$10,4,IF(C272&gt;=Model!$B$11,3,IF(C272&gt;=Model!$B$12,2,1)))))</f>
        <v/>
      </c>
      <c r="M272" s="14" t="str">
        <f>IF($A272="","",IFERROR(VLOOKUP(F272,Model!$A$19:$B$22,2,FALSE()),""))</f>
        <v/>
      </c>
      <c r="N272" s="14" t="str">
        <f>IF($A272="","",IFERROR(VLOOKUP(G272,Model!$A$25:$B$28,2,FALSE()),""))</f>
        <v/>
      </c>
      <c r="O272" s="14" t="str">
        <f t="shared" si="24"/>
        <v/>
      </c>
      <c r="P272" s="14" t="str">
        <f>IF($A272="","",IF(AND(G272="Internet-facing",OR(UPPER(D272)="Y",UPPER(E272)="Y",C272&gt;=Model!$B$16)),"P1",""))</f>
        <v/>
      </c>
      <c r="Q272" s="14" t="str">
        <f>IF($A272="","",IF(P272="P1","P1","P"&amp;MIN(4,IF(O272&gt;=Model!$B$31,1,IF(O272&gt;=Model!$B$32,2,IF(O272&gt;=Model!$B$33,3,4)))+IF(UPPER(H272)="Y",1,0))))</f>
        <v/>
      </c>
      <c r="R272" s="14" t="str">
        <f>IF($A272="","",IFERROR(VLOOKUP(VALUE(MID(Q272,2,1)),Model!$B$38:$C$41,2,FALSE()),""))</f>
        <v/>
      </c>
      <c r="S272" s="18" t="str">
        <f t="shared" si="25"/>
        <v/>
      </c>
      <c r="T272" s="14" t="str">
        <f t="shared" si="26"/>
        <v/>
      </c>
      <c r="U272" s="14" t="str">
        <f t="shared" si="27"/>
        <v/>
      </c>
      <c r="V272" s="14" t="str">
        <f t="shared" ca="1" si="28"/>
        <v/>
      </c>
      <c r="W272" s="14" t="str">
        <f t="shared" ca="1" si="29"/>
        <v/>
      </c>
    </row>
    <row r="273" spans="1:23" x14ac:dyDescent="0.3">
      <c r="A273" s="2"/>
      <c r="B273" s="2"/>
      <c r="C273" s="2"/>
      <c r="D273" s="2"/>
      <c r="E273" s="2"/>
      <c r="F273" s="2"/>
      <c r="G273" s="2"/>
      <c r="H273" s="2"/>
      <c r="I273" s="16"/>
      <c r="J273" s="16"/>
      <c r="K273" s="14" t="str">
        <f>IF($A273="","",IF(B273&gt;=Model!$B$4,4,IF(B273&gt;=Model!$B$5,3,IF(B273&gt;=Model!$B$6,2,1))))</f>
        <v/>
      </c>
      <c r="L273" s="14" t="str">
        <f>IF($A273="","",IF(OR(UPPER(D273)="Y",UPPER(E273)="Y"),4,IF(C273&gt;=Model!$B$10,4,IF(C273&gt;=Model!$B$11,3,IF(C273&gt;=Model!$B$12,2,1)))))</f>
        <v/>
      </c>
      <c r="M273" s="14" t="str">
        <f>IF($A273="","",IFERROR(VLOOKUP(F273,Model!$A$19:$B$22,2,FALSE()),""))</f>
        <v/>
      </c>
      <c r="N273" s="14" t="str">
        <f>IF($A273="","",IFERROR(VLOOKUP(G273,Model!$A$25:$B$28,2,FALSE()),""))</f>
        <v/>
      </c>
      <c r="O273" s="14" t="str">
        <f t="shared" si="24"/>
        <v/>
      </c>
      <c r="P273" s="14" t="str">
        <f>IF($A273="","",IF(AND(G273="Internet-facing",OR(UPPER(D273)="Y",UPPER(E273)="Y",C273&gt;=Model!$B$16)),"P1",""))</f>
        <v/>
      </c>
      <c r="Q273" s="14" t="str">
        <f>IF($A273="","",IF(P273="P1","P1","P"&amp;MIN(4,IF(O273&gt;=Model!$B$31,1,IF(O273&gt;=Model!$B$32,2,IF(O273&gt;=Model!$B$33,3,4)))+IF(UPPER(H273)="Y",1,0))))</f>
        <v/>
      </c>
      <c r="R273" s="14" t="str">
        <f>IF($A273="","",IFERROR(VLOOKUP(VALUE(MID(Q273,2,1)),Model!$B$38:$C$41,2,FALSE()),""))</f>
        <v/>
      </c>
      <c r="S273" s="18" t="str">
        <f t="shared" si="25"/>
        <v/>
      </c>
      <c r="T273" s="14" t="str">
        <f t="shared" si="26"/>
        <v/>
      </c>
      <c r="U273" s="14" t="str">
        <f t="shared" si="27"/>
        <v/>
      </c>
      <c r="V273" s="14" t="str">
        <f t="shared" ca="1" si="28"/>
        <v/>
      </c>
      <c r="W273" s="14" t="str">
        <f t="shared" ca="1" si="29"/>
        <v/>
      </c>
    </row>
    <row r="274" spans="1:23" x14ac:dyDescent="0.3">
      <c r="A274" s="2"/>
      <c r="B274" s="2"/>
      <c r="C274" s="2"/>
      <c r="D274" s="2"/>
      <c r="E274" s="2"/>
      <c r="F274" s="2"/>
      <c r="G274" s="2"/>
      <c r="H274" s="2"/>
      <c r="I274" s="16"/>
      <c r="J274" s="16"/>
      <c r="K274" s="14" t="str">
        <f>IF($A274="","",IF(B274&gt;=Model!$B$4,4,IF(B274&gt;=Model!$B$5,3,IF(B274&gt;=Model!$B$6,2,1))))</f>
        <v/>
      </c>
      <c r="L274" s="14" t="str">
        <f>IF($A274="","",IF(OR(UPPER(D274)="Y",UPPER(E274)="Y"),4,IF(C274&gt;=Model!$B$10,4,IF(C274&gt;=Model!$B$11,3,IF(C274&gt;=Model!$B$12,2,1)))))</f>
        <v/>
      </c>
      <c r="M274" s="14" t="str">
        <f>IF($A274="","",IFERROR(VLOOKUP(F274,Model!$A$19:$B$22,2,FALSE()),""))</f>
        <v/>
      </c>
      <c r="N274" s="14" t="str">
        <f>IF($A274="","",IFERROR(VLOOKUP(G274,Model!$A$25:$B$28,2,FALSE()),""))</f>
        <v/>
      </c>
      <c r="O274" s="14" t="str">
        <f t="shared" si="24"/>
        <v/>
      </c>
      <c r="P274" s="14" t="str">
        <f>IF($A274="","",IF(AND(G274="Internet-facing",OR(UPPER(D274)="Y",UPPER(E274)="Y",C274&gt;=Model!$B$16)),"P1",""))</f>
        <v/>
      </c>
      <c r="Q274" s="14" t="str">
        <f>IF($A274="","",IF(P274="P1","P1","P"&amp;MIN(4,IF(O274&gt;=Model!$B$31,1,IF(O274&gt;=Model!$B$32,2,IF(O274&gt;=Model!$B$33,3,4)))+IF(UPPER(H274)="Y",1,0))))</f>
        <v/>
      </c>
      <c r="R274" s="14" t="str">
        <f>IF($A274="","",IFERROR(VLOOKUP(VALUE(MID(Q274,2,1)),Model!$B$38:$C$41,2,FALSE()),""))</f>
        <v/>
      </c>
      <c r="S274" s="18" t="str">
        <f t="shared" si="25"/>
        <v/>
      </c>
      <c r="T274" s="14" t="str">
        <f t="shared" si="26"/>
        <v/>
      </c>
      <c r="U274" s="14" t="str">
        <f t="shared" si="27"/>
        <v/>
      </c>
      <c r="V274" s="14" t="str">
        <f t="shared" ca="1" si="28"/>
        <v/>
      </c>
      <c r="W274" s="14" t="str">
        <f t="shared" ca="1" si="29"/>
        <v/>
      </c>
    </row>
    <row r="275" spans="1:23" x14ac:dyDescent="0.3">
      <c r="A275" s="2"/>
      <c r="B275" s="2"/>
      <c r="C275" s="2"/>
      <c r="D275" s="2"/>
      <c r="E275" s="2"/>
      <c r="F275" s="2"/>
      <c r="G275" s="2"/>
      <c r="H275" s="2"/>
      <c r="I275" s="16"/>
      <c r="J275" s="16"/>
      <c r="K275" s="14" t="str">
        <f>IF($A275="","",IF(B275&gt;=Model!$B$4,4,IF(B275&gt;=Model!$B$5,3,IF(B275&gt;=Model!$B$6,2,1))))</f>
        <v/>
      </c>
      <c r="L275" s="14" t="str">
        <f>IF($A275="","",IF(OR(UPPER(D275)="Y",UPPER(E275)="Y"),4,IF(C275&gt;=Model!$B$10,4,IF(C275&gt;=Model!$B$11,3,IF(C275&gt;=Model!$B$12,2,1)))))</f>
        <v/>
      </c>
      <c r="M275" s="14" t="str">
        <f>IF($A275="","",IFERROR(VLOOKUP(F275,Model!$A$19:$B$22,2,FALSE()),""))</f>
        <v/>
      </c>
      <c r="N275" s="14" t="str">
        <f>IF($A275="","",IFERROR(VLOOKUP(G275,Model!$A$25:$B$28,2,FALSE()),""))</f>
        <v/>
      </c>
      <c r="O275" s="14" t="str">
        <f t="shared" si="24"/>
        <v/>
      </c>
      <c r="P275" s="14" t="str">
        <f>IF($A275="","",IF(AND(G275="Internet-facing",OR(UPPER(D275)="Y",UPPER(E275)="Y",C275&gt;=Model!$B$16)),"P1",""))</f>
        <v/>
      </c>
      <c r="Q275" s="14" t="str">
        <f>IF($A275="","",IF(P275="P1","P1","P"&amp;MIN(4,IF(O275&gt;=Model!$B$31,1,IF(O275&gt;=Model!$B$32,2,IF(O275&gt;=Model!$B$33,3,4)))+IF(UPPER(H275)="Y",1,0))))</f>
        <v/>
      </c>
      <c r="R275" s="14" t="str">
        <f>IF($A275="","",IFERROR(VLOOKUP(VALUE(MID(Q275,2,1)),Model!$B$38:$C$41,2,FALSE()),""))</f>
        <v/>
      </c>
      <c r="S275" s="18" t="str">
        <f t="shared" si="25"/>
        <v/>
      </c>
      <c r="T275" s="14" t="str">
        <f t="shared" si="26"/>
        <v/>
      </c>
      <c r="U275" s="14" t="str">
        <f t="shared" si="27"/>
        <v/>
      </c>
      <c r="V275" s="14" t="str">
        <f t="shared" ca="1" si="28"/>
        <v/>
      </c>
      <c r="W275" s="14" t="str">
        <f t="shared" ca="1" si="29"/>
        <v/>
      </c>
    </row>
    <row r="276" spans="1:23" x14ac:dyDescent="0.3">
      <c r="A276" s="2"/>
      <c r="B276" s="2"/>
      <c r="C276" s="2"/>
      <c r="D276" s="2"/>
      <c r="E276" s="2"/>
      <c r="F276" s="2"/>
      <c r="G276" s="2"/>
      <c r="H276" s="2"/>
      <c r="I276" s="16"/>
      <c r="J276" s="16"/>
      <c r="K276" s="14" t="str">
        <f>IF($A276="","",IF(B276&gt;=Model!$B$4,4,IF(B276&gt;=Model!$B$5,3,IF(B276&gt;=Model!$B$6,2,1))))</f>
        <v/>
      </c>
      <c r="L276" s="14" t="str">
        <f>IF($A276="","",IF(OR(UPPER(D276)="Y",UPPER(E276)="Y"),4,IF(C276&gt;=Model!$B$10,4,IF(C276&gt;=Model!$B$11,3,IF(C276&gt;=Model!$B$12,2,1)))))</f>
        <v/>
      </c>
      <c r="M276" s="14" t="str">
        <f>IF($A276="","",IFERROR(VLOOKUP(F276,Model!$A$19:$B$22,2,FALSE()),""))</f>
        <v/>
      </c>
      <c r="N276" s="14" t="str">
        <f>IF($A276="","",IFERROR(VLOOKUP(G276,Model!$A$25:$B$28,2,FALSE()),""))</f>
        <v/>
      </c>
      <c r="O276" s="14" t="str">
        <f t="shared" si="24"/>
        <v/>
      </c>
      <c r="P276" s="14" t="str">
        <f>IF($A276="","",IF(AND(G276="Internet-facing",OR(UPPER(D276)="Y",UPPER(E276)="Y",C276&gt;=Model!$B$16)),"P1",""))</f>
        <v/>
      </c>
      <c r="Q276" s="14" t="str">
        <f>IF($A276="","",IF(P276="P1","P1","P"&amp;MIN(4,IF(O276&gt;=Model!$B$31,1,IF(O276&gt;=Model!$B$32,2,IF(O276&gt;=Model!$B$33,3,4)))+IF(UPPER(H276)="Y",1,0))))</f>
        <v/>
      </c>
      <c r="R276" s="14" t="str">
        <f>IF($A276="","",IFERROR(VLOOKUP(VALUE(MID(Q276,2,1)),Model!$B$38:$C$41,2,FALSE()),""))</f>
        <v/>
      </c>
      <c r="S276" s="18" t="str">
        <f t="shared" si="25"/>
        <v/>
      </c>
      <c r="T276" s="14" t="str">
        <f t="shared" si="26"/>
        <v/>
      </c>
      <c r="U276" s="14" t="str">
        <f t="shared" si="27"/>
        <v/>
      </c>
      <c r="V276" s="14" t="str">
        <f t="shared" ca="1" si="28"/>
        <v/>
      </c>
      <c r="W276" s="14" t="str">
        <f t="shared" ca="1" si="29"/>
        <v/>
      </c>
    </row>
    <row r="277" spans="1:23" x14ac:dyDescent="0.3">
      <c r="A277" s="2"/>
      <c r="B277" s="2"/>
      <c r="C277" s="2"/>
      <c r="D277" s="2"/>
      <c r="E277" s="2"/>
      <c r="F277" s="2"/>
      <c r="G277" s="2"/>
      <c r="H277" s="2"/>
      <c r="I277" s="16"/>
      <c r="J277" s="16"/>
      <c r="K277" s="14" t="str">
        <f>IF($A277="","",IF(B277&gt;=Model!$B$4,4,IF(B277&gt;=Model!$B$5,3,IF(B277&gt;=Model!$B$6,2,1))))</f>
        <v/>
      </c>
      <c r="L277" s="14" t="str">
        <f>IF($A277="","",IF(OR(UPPER(D277)="Y",UPPER(E277)="Y"),4,IF(C277&gt;=Model!$B$10,4,IF(C277&gt;=Model!$B$11,3,IF(C277&gt;=Model!$B$12,2,1)))))</f>
        <v/>
      </c>
      <c r="M277" s="14" t="str">
        <f>IF($A277="","",IFERROR(VLOOKUP(F277,Model!$A$19:$B$22,2,FALSE()),""))</f>
        <v/>
      </c>
      <c r="N277" s="14" t="str">
        <f>IF($A277="","",IFERROR(VLOOKUP(G277,Model!$A$25:$B$28,2,FALSE()),""))</f>
        <v/>
      </c>
      <c r="O277" s="14" t="str">
        <f t="shared" si="24"/>
        <v/>
      </c>
      <c r="P277" s="14" t="str">
        <f>IF($A277="","",IF(AND(G277="Internet-facing",OR(UPPER(D277)="Y",UPPER(E277)="Y",C277&gt;=Model!$B$16)),"P1",""))</f>
        <v/>
      </c>
      <c r="Q277" s="14" t="str">
        <f>IF($A277="","",IF(P277="P1","P1","P"&amp;MIN(4,IF(O277&gt;=Model!$B$31,1,IF(O277&gt;=Model!$B$32,2,IF(O277&gt;=Model!$B$33,3,4)))+IF(UPPER(H277)="Y",1,0))))</f>
        <v/>
      </c>
      <c r="R277" s="14" t="str">
        <f>IF($A277="","",IFERROR(VLOOKUP(VALUE(MID(Q277,2,1)),Model!$B$38:$C$41,2,FALSE()),""))</f>
        <v/>
      </c>
      <c r="S277" s="18" t="str">
        <f t="shared" si="25"/>
        <v/>
      </c>
      <c r="T277" s="14" t="str">
        <f t="shared" si="26"/>
        <v/>
      </c>
      <c r="U277" s="14" t="str">
        <f t="shared" si="27"/>
        <v/>
      </c>
      <c r="V277" s="14" t="str">
        <f t="shared" ca="1" si="28"/>
        <v/>
      </c>
      <c r="W277" s="14" t="str">
        <f t="shared" ca="1" si="29"/>
        <v/>
      </c>
    </row>
    <row r="278" spans="1:23" x14ac:dyDescent="0.3">
      <c r="A278" s="2"/>
      <c r="B278" s="2"/>
      <c r="C278" s="2"/>
      <c r="D278" s="2"/>
      <c r="E278" s="2"/>
      <c r="F278" s="2"/>
      <c r="G278" s="2"/>
      <c r="H278" s="2"/>
      <c r="I278" s="16"/>
      <c r="J278" s="16"/>
      <c r="K278" s="14" t="str">
        <f>IF($A278="","",IF(B278&gt;=Model!$B$4,4,IF(B278&gt;=Model!$B$5,3,IF(B278&gt;=Model!$B$6,2,1))))</f>
        <v/>
      </c>
      <c r="L278" s="14" t="str">
        <f>IF($A278="","",IF(OR(UPPER(D278)="Y",UPPER(E278)="Y"),4,IF(C278&gt;=Model!$B$10,4,IF(C278&gt;=Model!$B$11,3,IF(C278&gt;=Model!$B$12,2,1)))))</f>
        <v/>
      </c>
      <c r="M278" s="14" t="str">
        <f>IF($A278="","",IFERROR(VLOOKUP(F278,Model!$A$19:$B$22,2,FALSE()),""))</f>
        <v/>
      </c>
      <c r="N278" s="14" t="str">
        <f>IF($A278="","",IFERROR(VLOOKUP(G278,Model!$A$25:$B$28,2,FALSE()),""))</f>
        <v/>
      </c>
      <c r="O278" s="14" t="str">
        <f t="shared" si="24"/>
        <v/>
      </c>
      <c r="P278" s="14" t="str">
        <f>IF($A278="","",IF(AND(G278="Internet-facing",OR(UPPER(D278)="Y",UPPER(E278)="Y",C278&gt;=Model!$B$16)),"P1",""))</f>
        <v/>
      </c>
      <c r="Q278" s="14" t="str">
        <f>IF($A278="","",IF(P278="P1","P1","P"&amp;MIN(4,IF(O278&gt;=Model!$B$31,1,IF(O278&gt;=Model!$B$32,2,IF(O278&gt;=Model!$B$33,3,4)))+IF(UPPER(H278)="Y",1,0))))</f>
        <v/>
      </c>
      <c r="R278" s="14" t="str">
        <f>IF($A278="","",IFERROR(VLOOKUP(VALUE(MID(Q278,2,1)),Model!$B$38:$C$41,2,FALSE()),""))</f>
        <v/>
      </c>
      <c r="S278" s="18" t="str">
        <f t="shared" si="25"/>
        <v/>
      </c>
      <c r="T278" s="14" t="str">
        <f t="shared" si="26"/>
        <v/>
      </c>
      <c r="U278" s="14" t="str">
        <f t="shared" si="27"/>
        <v/>
      </c>
      <c r="V278" s="14" t="str">
        <f t="shared" ca="1" si="28"/>
        <v/>
      </c>
      <c r="W278" s="14" t="str">
        <f t="shared" ca="1" si="29"/>
        <v/>
      </c>
    </row>
    <row r="279" spans="1:23" x14ac:dyDescent="0.3">
      <c r="A279" s="2"/>
      <c r="B279" s="2"/>
      <c r="C279" s="2"/>
      <c r="D279" s="2"/>
      <c r="E279" s="2"/>
      <c r="F279" s="2"/>
      <c r="G279" s="2"/>
      <c r="H279" s="2"/>
      <c r="I279" s="16"/>
      <c r="J279" s="16"/>
      <c r="K279" s="14" t="str">
        <f>IF($A279="","",IF(B279&gt;=Model!$B$4,4,IF(B279&gt;=Model!$B$5,3,IF(B279&gt;=Model!$B$6,2,1))))</f>
        <v/>
      </c>
      <c r="L279" s="14" t="str">
        <f>IF($A279="","",IF(OR(UPPER(D279)="Y",UPPER(E279)="Y"),4,IF(C279&gt;=Model!$B$10,4,IF(C279&gt;=Model!$B$11,3,IF(C279&gt;=Model!$B$12,2,1)))))</f>
        <v/>
      </c>
      <c r="M279" s="14" t="str">
        <f>IF($A279="","",IFERROR(VLOOKUP(F279,Model!$A$19:$B$22,2,FALSE()),""))</f>
        <v/>
      </c>
      <c r="N279" s="14" t="str">
        <f>IF($A279="","",IFERROR(VLOOKUP(G279,Model!$A$25:$B$28,2,FALSE()),""))</f>
        <v/>
      </c>
      <c r="O279" s="14" t="str">
        <f t="shared" si="24"/>
        <v/>
      </c>
      <c r="P279" s="14" t="str">
        <f>IF($A279="","",IF(AND(G279="Internet-facing",OR(UPPER(D279)="Y",UPPER(E279)="Y",C279&gt;=Model!$B$16)),"P1",""))</f>
        <v/>
      </c>
      <c r="Q279" s="14" t="str">
        <f>IF($A279="","",IF(P279="P1","P1","P"&amp;MIN(4,IF(O279&gt;=Model!$B$31,1,IF(O279&gt;=Model!$B$32,2,IF(O279&gt;=Model!$B$33,3,4)))+IF(UPPER(H279)="Y",1,0))))</f>
        <v/>
      </c>
      <c r="R279" s="14" t="str">
        <f>IF($A279="","",IFERROR(VLOOKUP(VALUE(MID(Q279,2,1)),Model!$B$38:$C$41,2,FALSE()),""))</f>
        <v/>
      </c>
      <c r="S279" s="18" t="str">
        <f t="shared" si="25"/>
        <v/>
      </c>
      <c r="T279" s="14" t="str">
        <f t="shared" si="26"/>
        <v/>
      </c>
      <c r="U279" s="14" t="str">
        <f t="shared" si="27"/>
        <v/>
      </c>
      <c r="V279" s="14" t="str">
        <f t="shared" ca="1" si="28"/>
        <v/>
      </c>
      <c r="W279" s="14" t="str">
        <f t="shared" ca="1" si="29"/>
        <v/>
      </c>
    </row>
    <row r="280" spans="1:23" x14ac:dyDescent="0.3">
      <c r="A280" s="2"/>
      <c r="B280" s="2"/>
      <c r="C280" s="2"/>
      <c r="D280" s="2"/>
      <c r="E280" s="2"/>
      <c r="F280" s="2"/>
      <c r="G280" s="2"/>
      <c r="H280" s="2"/>
      <c r="I280" s="16"/>
      <c r="J280" s="16"/>
      <c r="K280" s="14" t="str">
        <f>IF($A280="","",IF(B280&gt;=Model!$B$4,4,IF(B280&gt;=Model!$B$5,3,IF(B280&gt;=Model!$B$6,2,1))))</f>
        <v/>
      </c>
      <c r="L280" s="14" t="str">
        <f>IF($A280="","",IF(OR(UPPER(D280)="Y",UPPER(E280)="Y"),4,IF(C280&gt;=Model!$B$10,4,IF(C280&gt;=Model!$B$11,3,IF(C280&gt;=Model!$B$12,2,1)))))</f>
        <v/>
      </c>
      <c r="M280" s="14" t="str">
        <f>IF($A280="","",IFERROR(VLOOKUP(F280,Model!$A$19:$B$22,2,FALSE()),""))</f>
        <v/>
      </c>
      <c r="N280" s="14" t="str">
        <f>IF($A280="","",IFERROR(VLOOKUP(G280,Model!$A$25:$B$28,2,FALSE()),""))</f>
        <v/>
      </c>
      <c r="O280" s="14" t="str">
        <f t="shared" si="24"/>
        <v/>
      </c>
      <c r="P280" s="14" t="str">
        <f>IF($A280="","",IF(AND(G280="Internet-facing",OR(UPPER(D280)="Y",UPPER(E280)="Y",C280&gt;=Model!$B$16)),"P1",""))</f>
        <v/>
      </c>
      <c r="Q280" s="14" t="str">
        <f>IF($A280="","",IF(P280="P1","P1","P"&amp;MIN(4,IF(O280&gt;=Model!$B$31,1,IF(O280&gt;=Model!$B$32,2,IF(O280&gt;=Model!$B$33,3,4)))+IF(UPPER(H280)="Y",1,0))))</f>
        <v/>
      </c>
      <c r="R280" s="14" t="str">
        <f>IF($A280="","",IFERROR(VLOOKUP(VALUE(MID(Q280,2,1)),Model!$B$38:$C$41,2,FALSE()),""))</f>
        <v/>
      </c>
      <c r="S280" s="18" t="str">
        <f t="shared" si="25"/>
        <v/>
      </c>
      <c r="T280" s="14" t="str">
        <f t="shared" si="26"/>
        <v/>
      </c>
      <c r="U280" s="14" t="str">
        <f t="shared" si="27"/>
        <v/>
      </c>
      <c r="V280" s="14" t="str">
        <f t="shared" ca="1" si="28"/>
        <v/>
      </c>
      <c r="W280" s="14" t="str">
        <f t="shared" ca="1" si="29"/>
        <v/>
      </c>
    </row>
    <row r="281" spans="1:23" x14ac:dyDescent="0.3">
      <c r="A281" s="2"/>
      <c r="B281" s="2"/>
      <c r="C281" s="2"/>
      <c r="D281" s="2"/>
      <c r="E281" s="2"/>
      <c r="F281" s="2"/>
      <c r="G281" s="2"/>
      <c r="H281" s="2"/>
      <c r="I281" s="16"/>
      <c r="J281" s="16"/>
      <c r="K281" s="14" t="str">
        <f>IF($A281="","",IF(B281&gt;=Model!$B$4,4,IF(B281&gt;=Model!$B$5,3,IF(B281&gt;=Model!$B$6,2,1))))</f>
        <v/>
      </c>
      <c r="L281" s="14" t="str">
        <f>IF($A281="","",IF(OR(UPPER(D281)="Y",UPPER(E281)="Y"),4,IF(C281&gt;=Model!$B$10,4,IF(C281&gt;=Model!$B$11,3,IF(C281&gt;=Model!$B$12,2,1)))))</f>
        <v/>
      </c>
      <c r="M281" s="14" t="str">
        <f>IF($A281="","",IFERROR(VLOOKUP(F281,Model!$A$19:$B$22,2,FALSE()),""))</f>
        <v/>
      </c>
      <c r="N281" s="14" t="str">
        <f>IF($A281="","",IFERROR(VLOOKUP(G281,Model!$A$25:$B$28,2,FALSE()),""))</f>
        <v/>
      </c>
      <c r="O281" s="14" t="str">
        <f t="shared" si="24"/>
        <v/>
      </c>
      <c r="P281" s="14" t="str">
        <f>IF($A281="","",IF(AND(G281="Internet-facing",OR(UPPER(D281)="Y",UPPER(E281)="Y",C281&gt;=Model!$B$16)),"P1",""))</f>
        <v/>
      </c>
      <c r="Q281" s="14" t="str">
        <f>IF($A281="","",IF(P281="P1","P1","P"&amp;MIN(4,IF(O281&gt;=Model!$B$31,1,IF(O281&gt;=Model!$B$32,2,IF(O281&gt;=Model!$B$33,3,4)))+IF(UPPER(H281)="Y",1,0))))</f>
        <v/>
      </c>
      <c r="R281" s="14" t="str">
        <f>IF($A281="","",IFERROR(VLOOKUP(VALUE(MID(Q281,2,1)),Model!$B$38:$C$41,2,FALSE()),""))</f>
        <v/>
      </c>
      <c r="S281" s="18" t="str">
        <f t="shared" si="25"/>
        <v/>
      </c>
      <c r="T281" s="14" t="str">
        <f t="shared" si="26"/>
        <v/>
      </c>
      <c r="U281" s="14" t="str">
        <f t="shared" si="27"/>
        <v/>
      </c>
      <c r="V281" s="14" t="str">
        <f t="shared" ca="1" si="28"/>
        <v/>
      </c>
      <c r="W281" s="14" t="str">
        <f t="shared" ca="1" si="29"/>
        <v/>
      </c>
    </row>
    <row r="282" spans="1:23" x14ac:dyDescent="0.3">
      <c r="A282" s="2"/>
      <c r="B282" s="2"/>
      <c r="C282" s="2"/>
      <c r="D282" s="2"/>
      <c r="E282" s="2"/>
      <c r="F282" s="2"/>
      <c r="G282" s="2"/>
      <c r="H282" s="2"/>
      <c r="I282" s="16"/>
      <c r="J282" s="16"/>
      <c r="K282" s="14" t="str">
        <f>IF($A282="","",IF(B282&gt;=Model!$B$4,4,IF(B282&gt;=Model!$B$5,3,IF(B282&gt;=Model!$B$6,2,1))))</f>
        <v/>
      </c>
      <c r="L282" s="14" t="str">
        <f>IF($A282="","",IF(OR(UPPER(D282)="Y",UPPER(E282)="Y"),4,IF(C282&gt;=Model!$B$10,4,IF(C282&gt;=Model!$B$11,3,IF(C282&gt;=Model!$B$12,2,1)))))</f>
        <v/>
      </c>
      <c r="M282" s="14" t="str">
        <f>IF($A282="","",IFERROR(VLOOKUP(F282,Model!$A$19:$B$22,2,FALSE()),""))</f>
        <v/>
      </c>
      <c r="N282" s="14" t="str">
        <f>IF($A282="","",IFERROR(VLOOKUP(G282,Model!$A$25:$B$28,2,FALSE()),""))</f>
        <v/>
      </c>
      <c r="O282" s="14" t="str">
        <f t="shared" si="24"/>
        <v/>
      </c>
      <c r="P282" s="14" t="str">
        <f>IF($A282="","",IF(AND(G282="Internet-facing",OR(UPPER(D282)="Y",UPPER(E282)="Y",C282&gt;=Model!$B$16)),"P1",""))</f>
        <v/>
      </c>
      <c r="Q282" s="14" t="str">
        <f>IF($A282="","",IF(P282="P1","P1","P"&amp;MIN(4,IF(O282&gt;=Model!$B$31,1,IF(O282&gt;=Model!$B$32,2,IF(O282&gt;=Model!$B$33,3,4)))+IF(UPPER(H282)="Y",1,0))))</f>
        <v/>
      </c>
      <c r="R282" s="14" t="str">
        <f>IF($A282="","",IFERROR(VLOOKUP(VALUE(MID(Q282,2,1)),Model!$B$38:$C$41,2,FALSE()),""))</f>
        <v/>
      </c>
      <c r="S282" s="18" t="str">
        <f t="shared" si="25"/>
        <v/>
      </c>
      <c r="T282" s="14" t="str">
        <f t="shared" si="26"/>
        <v/>
      </c>
      <c r="U282" s="14" t="str">
        <f t="shared" si="27"/>
        <v/>
      </c>
      <c r="V282" s="14" t="str">
        <f t="shared" ca="1" si="28"/>
        <v/>
      </c>
      <c r="W282" s="14" t="str">
        <f t="shared" ca="1" si="29"/>
        <v/>
      </c>
    </row>
    <row r="283" spans="1:23" x14ac:dyDescent="0.3">
      <c r="A283" s="2"/>
      <c r="B283" s="2"/>
      <c r="C283" s="2"/>
      <c r="D283" s="2"/>
      <c r="E283" s="2"/>
      <c r="F283" s="2"/>
      <c r="G283" s="2"/>
      <c r="H283" s="2"/>
      <c r="I283" s="16"/>
      <c r="J283" s="16"/>
      <c r="K283" s="14" t="str">
        <f>IF($A283="","",IF(B283&gt;=Model!$B$4,4,IF(B283&gt;=Model!$B$5,3,IF(B283&gt;=Model!$B$6,2,1))))</f>
        <v/>
      </c>
      <c r="L283" s="14" t="str">
        <f>IF($A283="","",IF(OR(UPPER(D283)="Y",UPPER(E283)="Y"),4,IF(C283&gt;=Model!$B$10,4,IF(C283&gt;=Model!$B$11,3,IF(C283&gt;=Model!$B$12,2,1)))))</f>
        <v/>
      </c>
      <c r="M283" s="14" t="str">
        <f>IF($A283="","",IFERROR(VLOOKUP(F283,Model!$A$19:$B$22,2,FALSE()),""))</f>
        <v/>
      </c>
      <c r="N283" s="14" t="str">
        <f>IF($A283="","",IFERROR(VLOOKUP(G283,Model!$A$25:$B$28,2,FALSE()),""))</f>
        <v/>
      </c>
      <c r="O283" s="14" t="str">
        <f t="shared" si="24"/>
        <v/>
      </c>
      <c r="P283" s="14" t="str">
        <f>IF($A283="","",IF(AND(G283="Internet-facing",OR(UPPER(D283)="Y",UPPER(E283)="Y",C283&gt;=Model!$B$16)),"P1",""))</f>
        <v/>
      </c>
      <c r="Q283" s="14" t="str">
        <f>IF($A283="","",IF(P283="P1","P1","P"&amp;MIN(4,IF(O283&gt;=Model!$B$31,1,IF(O283&gt;=Model!$B$32,2,IF(O283&gt;=Model!$B$33,3,4)))+IF(UPPER(H283)="Y",1,0))))</f>
        <v/>
      </c>
      <c r="R283" s="14" t="str">
        <f>IF($A283="","",IFERROR(VLOOKUP(VALUE(MID(Q283,2,1)),Model!$B$38:$C$41,2,FALSE()),""))</f>
        <v/>
      </c>
      <c r="S283" s="18" t="str">
        <f t="shared" si="25"/>
        <v/>
      </c>
      <c r="T283" s="14" t="str">
        <f t="shared" si="26"/>
        <v/>
      </c>
      <c r="U283" s="14" t="str">
        <f t="shared" si="27"/>
        <v/>
      </c>
      <c r="V283" s="14" t="str">
        <f t="shared" ca="1" si="28"/>
        <v/>
      </c>
      <c r="W283" s="14" t="str">
        <f t="shared" ca="1" si="29"/>
        <v/>
      </c>
    </row>
    <row r="284" spans="1:23" x14ac:dyDescent="0.3">
      <c r="A284" s="2"/>
      <c r="B284" s="2"/>
      <c r="C284" s="2"/>
      <c r="D284" s="2"/>
      <c r="E284" s="2"/>
      <c r="F284" s="2"/>
      <c r="G284" s="2"/>
      <c r="H284" s="2"/>
      <c r="I284" s="16"/>
      <c r="J284" s="16"/>
      <c r="K284" s="14" t="str">
        <f>IF($A284="","",IF(B284&gt;=Model!$B$4,4,IF(B284&gt;=Model!$B$5,3,IF(B284&gt;=Model!$B$6,2,1))))</f>
        <v/>
      </c>
      <c r="L284" s="14" t="str">
        <f>IF($A284="","",IF(OR(UPPER(D284)="Y",UPPER(E284)="Y"),4,IF(C284&gt;=Model!$B$10,4,IF(C284&gt;=Model!$B$11,3,IF(C284&gt;=Model!$B$12,2,1)))))</f>
        <v/>
      </c>
      <c r="M284" s="14" t="str">
        <f>IF($A284="","",IFERROR(VLOOKUP(F284,Model!$A$19:$B$22,2,FALSE()),""))</f>
        <v/>
      </c>
      <c r="N284" s="14" t="str">
        <f>IF($A284="","",IFERROR(VLOOKUP(G284,Model!$A$25:$B$28,2,FALSE()),""))</f>
        <v/>
      </c>
      <c r="O284" s="14" t="str">
        <f t="shared" si="24"/>
        <v/>
      </c>
      <c r="P284" s="14" t="str">
        <f>IF($A284="","",IF(AND(G284="Internet-facing",OR(UPPER(D284)="Y",UPPER(E284)="Y",C284&gt;=Model!$B$16)),"P1",""))</f>
        <v/>
      </c>
      <c r="Q284" s="14" t="str">
        <f>IF($A284="","",IF(P284="P1","P1","P"&amp;MIN(4,IF(O284&gt;=Model!$B$31,1,IF(O284&gt;=Model!$B$32,2,IF(O284&gt;=Model!$B$33,3,4)))+IF(UPPER(H284)="Y",1,0))))</f>
        <v/>
      </c>
      <c r="R284" s="14" t="str">
        <f>IF($A284="","",IFERROR(VLOOKUP(VALUE(MID(Q284,2,1)),Model!$B$38:$C$41,2,FALSE()),""))</f>
        <v/>
      </c>
      <c r="S284" s="18" t="str">
        <f t="shared" si="25"/>
        <v/>
      </c>
      <c r="T284" s="14" t="str">
        <f t="shared" si="26"/>
        <v/>
      </c>
      <c r="U284" s="14" t="str">
        <f t="shared" si="27"/>
        <v/>
      </c>
      <c r="V284" s="14" t="str">
        <f t="shared" ca="1" si="28"/>
        <v/>
      </c>
      <c r="W284" s="14" t="str">
        <f t="shared" ca="1" si="29"/>
        <v/>
      </c>
    </row>
    <row r="285" spans="1:23" x14ac:dyDescent="0.3">
      <c r="A285" s="2"/>
      <c r="B285" s="2"/>
      <c r="C285" s="2"/>
      <c r="D285" s="2"/>
      <c r="E285" s="2"/>
      <c r="F285" s="2"/>
      <c r="G285" s="2"/>
      <c r="H285" s="2"/>
      <c r="I285" s="16"/>
      <c r="J285" s="16"/>
      <c r="K285" s="14" t="str">
        <f>IF($A285="","",IF(B285&gt;=Model!$B$4,4,IF(B285&gt;=Model!$B$5,3,IF(B285&gt;=Model!$B$6,2,1))))</f>
        <v/>
      </c>
      <c r="L285" s="14" t="str">
        <f>IF($A285="","",IF(OR(UPPER(D285)="Y",UPPER(E285)="Y"),4,IF(C285&gt;=Model!$B$10,4,IF(C285&gt;=Model!$B$11,3,IF(C285&gt;=Model!$B$12,2,1)))))</f>
        <v/>
      </c>
      <c r="M285" s="14" t="str">
        <f>IF($A285="","",IFERROR(VLOOKUP(F285,Model!$A$19:$B$22,2,FALSE()),""))</f>
        <v/>
      </c>
      <c r="N285" s="14" t="str">
        <f>IF($A285="","",IFERROR(VLOOKUP(G285,Model!$A$25:$B$28,2,FALSE()),""))</f>
        <v/>
      </c>
      <c r="O285" s="14" t="str">
        <f t="shared" si="24"/>
        <v/>
      </c>
      <c r="P285" s="14" t="str">
        <f>IF($A285="","",IF(AND(G285="Internet-facing",OR(UPPER(D285)="Y",UPPER(E285)="Y",C285&gt;=Model!$B$16)),"P1",""))</f>
        <v/>
      </c>
      <c r="Q285" s="14" t="str">
        <f>IF($A285="","",IF(P285="P1","P1","P"&amp;MIN(4,IF(O285&gt;=Model!$B$31,1,IF(O285&gt;=Model!$B$32,2,IF(O285&gt;=Model!$B$33,3,4)))+IF(UPPER(H285)="Y",1,0))))</f>
        <v/>
      </c>
      <c r="R285" s="14" t="str">
        <f>IF($A285="","",IFERROR(VLOOKUP(VALUE(MID(Q285,2,1)),Model!$B$38:$C$41,2,FALSE()),""))</f>
        <v/>
      </c>
      <c r="S285" s="18" t="str">
        <f t="shared" si="25"/>
        <v/>
      </c>
      <c r="T285" s="14" t="str">
        <f t="shared" si="26"/>
        <v/>
      </c>
      <c r="U285" s="14" t="str">
        <f t="shared" si="27"/>
        <v/>
      </c>
      <c r="V285" s="14" t="str">
        <f t="shared" ca="1" si="28"/>
        <v/>
      </c>
      <c r="W285" s="14" t="str">
        <f t="shared" ca="1" si="29"/>
        <v/>
      </c>
    </row>
    <row r="286" spans="1:23" x14ac:dyDescent="0.3">
      <c r="A286" s="2"/>
      <c r="B286" s="2"/>
      <c r="C286" s="2"/>
      <c r="D286" s="2"/>
      <c r="E286" s="2"/>
      <c r="F286" s="2"/>
      <c r="G286" s="2"/>
      <c r="H286" s="2"/>
      <c r="I286" s="16"/>
      <c r="J286" s="16"/>
      <c r="K286" s="14" t="str">
        <f>IF($A286="","",IF(B286&gt;=Model!$B$4,4,IF(B286&gt;=Model!$B$5,3,IF(B286&gt;=Model!$B$6,2,1))))</f>
        <v/>
      </c>
      <c r="L286" s="14" t="str">
        <f>IF($A286="","",IF(OR(UPPER(D286)="Y",UPPER(E286)="Y"),4,IF(C286&gt;=Model!$B$10,4,IF(C286&gt;=Model!$B$11,3,IF(C286&gt;=Model!$B$12,2,1)))))</f>
        <v/>
      </c>
      <c r="M286" s="14" t="str">
        <f>IF($A286="","",IFERROR(VLOOKUP(F286,Model!$A$19:$B$22,2,FALSE()),""))</f>
        <v/>
      </c>
      <c r="N286" s="14" t="str">
        <f>IF($A286="","",IFERROR(VLOOKUP(G286,Model!$A$25:$B$28,2,FALSE()),""))</f>
        <v/>
      </c>
      <c r="O286" s="14" t="str">
        <f t="shared" si="24"/>
        <v/>
      </c>
      <c r="P286" s="14" t="str">
        <f>IF($A286="","",IF(AND(G286="Internet-facing",OR(UPPER(D286)="Y",UPPER(E286)="Y",C286&gt;=Model!$B$16)),"P1",""))</f>
        <v/>
      </c>
      <c r="Q286" s="14" t="str">
        <f>IF($A286="","",IF(P286="P1","P1","P"&amp;MIN(4,IF(O286&gt;=Model!$B$31,1,IF(O286&gt;=Model!$B$32,2,IF(O286&gt;=Model!$B$33,3,4)))+IF(UPPER(H286)="Y",1,0))))</f>
        <v/>
      </c>
      <c r="R286" s="14" t="str">
        <f>IF($A286="","",IFERROR(VLOOKUP(VALUE(MID(Q286,2,1)),Model!$B$38:$C$41,2,FALSE()),""))</f>
        <v/>
      </c>
      <c r="S286" s="18" t="str">
        <f t="shared" si="25"/>
        <v/>
      </c>
      <c r="T286" s="14" t="str">
        <f t="shared" si="26"/>
        <v/>
      </c>
      <c r="U286" s="14" t="str">
        <f t="shared" si="27"/>
        <v/>
      </c>
      <c r="V286" s="14" t="str">
        <f t="shared" ca="1" si="28"/>
        <v/>
      </c>
      <c r="W286" s="14" t="str">
        <f t="shared" ca="1" si="29"/>
        <v/>
      </c>
    </row>
    <row r="287" spans="1:23" x14ac:dyDescent="0.3">
      <c r="A287" s="2"/>
      <c r="B287" s="2"/>
      <c r="C287" s="2"/>
      <c r="D287" s="2"/>
      <c r="E287" s="2"/>
      <c r="F287" s="2"/>
      <c r="G287" s="2"/>
      <c r="H287" s="2"/>
      <c r="I287" s="16"/>
      <c r="J287" s="16"/>
      <c r="K287" s="14" t="str">
        <f>IF($A287="","",IF(B287&gt;=Model!$B$4,4,IF(B287&gt;=Model!$B$5,3,IF(B287&gt;=Model!$B$6,2,1))))</f>
        <v/>
      </c>
      <c r="L287" s="14" t="str">
        <f>IF($A287="","",IF(OR(UPPER(D287)="Y",UPPER(E287)="Y"),4,IF(C287&gt;=Model!$B$10,4,IF(C287&gt;=Model!$B$11,3,IF(C287&gt;=Model!$B$12,2,1)))))</f>
        <v/>
      </c>
      <c r="M287" s="14" t="str">
        <f>IF($A287="","",IFERROR(VLOOKUP(F287,Model!$A$19:$B$22,2,FALSE()),""))</f>
        <v/>
      </c>
      <c r="N287" s="14" t="str">
        <f>IF($A287="","",IFERROR(VLOOKUP(G287,Model!$A$25:$B$28,2,FALSE()),""))</f>
        <v/>
      </c>
      <c r="O287" s="14" t="str">
        <f t="shared" si="24"/>
        <v/>
      </c>
      <c r="P287" s="14" t="str">
        <f>IF($A287="","",IF(AND(G287="Internet-facing",OR(UPPER(D287)="Y",UPPER(E287)="Y",C287&gt;=Model!$B$16)),"P1",""))</f>
        <v/>
      </c>
      <c r="Q287" s="14" t="str">
        <f>IF($A287="","",IF(P287="P1","P1","P"&amp;MIN(4,IF(O287&gt;=Model!$B$31,1,IF(O287&gt;=Model!$B$32,2,IF(O287&gt;=Model!$B$33,3,4)))+IF(UPPER(H287)="Y",1,0))))</f>
        <v/>
      </c>
      <c r="R287" s="14" t="str">
        <f>IF($A287="","",IFERROR(VLOOKUP(VALUE(MID(Q287,2,1)),Model!$B$38:$C$41,2,FALSE()),""))</f>
        <v/>
      </c>
      <c r="S287" s="18" t="str">
        <f t="shared" si="25"/>
        <v/>
      </c>
      <c r="T287" s="14" t="str">
        <f t="shared" si="26"/>
        <v/>
      </c>
      <c r="U287" s="14" t="str">
        <f t="shared" si="27"/>
        <v/>
      </c>
      <c r="V287" s="14" t="str">
        <f t="shared" ca="1" si="28"/>
        <v/>
      </c>
      <c r="W287" s="14" t="str">
        <f t="shared" ca="1" si="29"/>
        <v/>
      </c>
    </row>
    <row r="288" spans="1:23" x14ac:dyDescent="0.3">
      <c r="A288" s="2"/>
      <c r="B288" s="2"/>
      <c r="C288" s="2"/>
      <c r="D288" s="2"/>
      <c r="E288" s="2"/>
      <c r="F288" s="2"/>
      <c r="G288" s="2"/>
      <c r="H288" s="2"/>
      <c r="I288" s="16"/>
      <c r="J288" s="16"/>
      <c r="K288" s="14" t="str">
        <f>IF($A288="","",IF(B288&gt;=Model!$B$4,4,IF(B288&gt;=Model!$B$5,3,IF(B288&gt;=Model!$B$6,2,1))))</f>
        <v/>
      </c>
      <c r="L288" s="14" t="str">
        <f>IF($A288="","",IF(OR(UPPER(D288)="Y",UPPER(E288)="Y"),4,IF(C288&gt;=Model!$B$10,4,IF(C288&gt;=Model!$B$11,3,IF(C288&gt;=Model!$B$12,2,1)))))</f>
        <v/>
      </c>
      <c r="M288" s="14" t="str">
        <f>IF($A288="","",IFERROR(VLOOKUP(F288,Model!$A$19:$B$22,2,FALSE()),""))</f>
        <v/>
      </c>
      <c r="N288" s="14" t="str">
        <f>IF($A288="","",IFERROR(VLOOKUP(G288,Model!$A$25:$B$28,2,FALSE()),""))</f>
        <v/>
      </c>
      <c r="O288" s="14" t="str">
        <f t="shared" si="24"/>
        <v/>
      </c>
      <c r="P288" s="14" t="str">
        <f>IF($A288="","",IF(AND(G288="Internet-facing",OR(UPPER(D288)="Y",UPPER(E288)="Y",C288&gt;=Model!$B$16)),"P1",""))</f>
        <v/>
      </c>
      <c r="Q288" s="14" t="str">
        <f>IF($A288="","",IF(P288="P1","P1","P"&amp;MIN(4,IF(O288&gt;=Model!$B$31,1,IF(O288&gt;=Model!$B$32,2,IF(O288&gt;=Model!$B$33,3,4)))+IF(UPPER(H288)="Y",1,0))))</f>
        <v/>
      </c>
      <c r="R288" s="14" t="str">
        <f>IF($A288="","",IFERROR(VLOOKUP(VALUE(MID(Q288,2,1)),Model!$B$38:$C$41,2,FALSE()),""))</f>
        <v/>
      </c>
      <c r="S288" s="18" t="str">
        <f t="shared" si="25"/>
        <v/>
      </c>
      <c r="T288" s="14" t="str">
        <f t="shared" si="26"/>
        <v/>
      </c>
      <c r="U288" s="14" t="str">
        <f t="shared" si="27"/>
        <v/>
      </c>
      <c r="V288" s="14" t="str">
        <f t="shared" ca="1" si="28"/>
        <v/>
      </c>
      <c r="W288" s="14" t="str">
        <f t="shared" ca="1" si="29"/>
        <v/>
      </c>
    </row>
    <row r="289" spans="1:23" x14ac:dyDescent="0.3">
      <c r="A289" s="2"/>
      <c r="B289" s="2"/>
      <c r="C289" s="2"/>
      <c r="D289" s="2"/>
      <c r="E289" s="2"/>
      <c r="F289" s="2"/>
      <c r="G289" s="2"/>
      <c r="H289" s="2"/>
      <c r="I289" s="16"/>
      <c r="J289" s="16"/>
      <c r="K289" s="14" t="str">
        <f>IF($A289="","",IF(B289&gt;=Model!$B$4,4,IF(B289&gt;=Model!$B$5,3,IF(B289&gt;=Model!$B$6,2,1))))</f>
        <v/>
      </c>
      <c r="L289" s="14" t="str">
        <f>IF($A289="","",IF(OR(UPPER(D289)="Y",UPPER(E289)="Y"),4,IF(C289&gt;=Model!$B$10,4,IF(C289&gt;=Model!$B$11,3,IF(C289&gt;=Model!$B$12,2,1)))))</f>
        <v/>
      </c>
      <c r="M289" s="14" t="str">
        <f>IF($A289="","",IFERROR(VLOOKUP(F289,Model!$A$19:$B$22,2,FALSE()),""))</f>
        <v/>
      </c>
      <c r="N289" s="14" t="str">
        <f>IF($A289="","",IFERROR(VLOOKUP(G289,Model!$A$25:$B$28,2,FALSE()),""))</f>
        <v/>
      </c>
      <c r="O289" s="14" t="str">
        <f t="shared" si="24"/>
        <v/>
      </c>
      <c r="P289" s="14" t="str">
        <f>IF($A289="","",IF(AND(G289="Internet-facing",OR(UPPER(D289)="Y",UPPER(E289)="Y",C289&gt;=Model!$B$16)),"P1",""))</f>
        <v/>
      </c>
      <c r="Q289" s="14" t="str">
        <f>IF($A289="","",IF(P289="P1","P1","P"&amp;MIN(4,IF(O289&gt;=Model!$B$31,1,IF(O289&gt;=Model!$B$32,2,IF(O289&gt;=Model!$B$33,3,4)))+IF(UPPER(H289)="Y",1,0))))</f>
        <v/>
      </c>
      <c r="R289" s="14" t="str">
        <f>IF($A289="","",IFERROR(VLOOKUP(VALUE(MID(Q289,2,1)),Model!$B$38:$C$41,2,FALSE()),""))</f>
        <v/>
      </c>
      <c r="S289" s="18" t="str">
        <f t="shared" si="25"/>
        <v/>
      </c>
      <c r="T289" s="14" t="str">
        <f t="shared" si="26"/>
        <v/>
      </c>
      <c r="U289" s="14" t="str">
        <f t="shared" si="27"/>
        <v/>
      </c>
      <c r="V289" s="14" t="str">
        <f t="shared" ca="1" si="28"/>
        <v/>
      </c>
      <c r="W289" s="14" t="str">
        <f t="shared" ca="1" si="29"/>
        <v/>
      </c>
    </row>
    <row r="290" spans="1:23" x14ac:dyDescent="0.3">
      <c r="A290" s="2"/>
      <c r="B290" s="2"/>
      <c r="C290" s="2"/>
      <c r="D290" s="2"/>
      <c r="E290" s="2"/>
      <c r="F290" s="2"/>
      <c r="G290" s="2"/>
      <c r="H290" s="2"/>
      <c r="I290" s="16"/>
      <c r="J290" s="16"/>
      <c r="K290" s="14" t="str">
        <f>IF($A290="","",IF(B290&gt;=Model!$B$4,4,IF(B290&gt;=Model!$B$5,3,IF(B290&gt;=Model!$B$6,2,1))))</f>
        <v/>
      </c>
      <c r="L290" s="14" t="str">
        <f>IF($A290="","",IF(OR(UPPER(D290)="Y",UPPER(E290)="Y"),4,IF(C290&gt;=Model!$B$10,4,IF(C290&gt;=Model!$B$11,3,IF(C290&gt;=Model!$B$12,2,1)))))</f>
        <v/>
      </c>
      <c r="M290" s="14" t="str">
        <f>IF($A290="","",IFERROR(VLOOKUP(F290,Model!$A$19:$B$22,2,FALSE()),""))</f>
        <v/>
      </c>
      <c r="N290" s="14" t="str">
        <f>IF($A290="","",IFERROR(VLOOKUP(G290,Model!$A$25:$B$28,2,FALSE()),""))</f>
        <v/>
      </c>
      <c r="O290" s="14" t="str">
        <f t="shared" si="24"/>
        <v/>
      </c>
      <c r="P290" s="14" t="str">
        <f>IF($A290="","",IF(AND(G290="Internet-facing",OR(UPPER(D290)="Y",UPPER(E290)="Y",C290&gt;=Model!$B$16)),"P1",""))</f>
        <v/>
      </c>
      <c r="Q290" s="14" t="str">
        <f>IF($A290="","",IF(P290="P1","P1","P"&amp;MIN(4,IF(O290&gt;=Model!$B$31,1,IF(O290&gt;=Model!$B$32,2,IF(O290&gt;=Model!$B$33,3,4)))+IF(UPPER(H290)="Y",1,0))))</f>
        <v/>
      </c>
      <c r="R290" s="14" t="str">
        <f>IF($A290="","",IFERROR(VLOOKUP(VALUE(MID(Q290,2,1)),Model!$B$38:$C$41,2,FALSE()),""))</f>
        <v/>
      </c>
      <c r="S290" s="18" t="str">
        <f t="shared" si="25"/>
        <v/>
      </c>
      <c r="T290" s="14" t="str">
        <f t="shared" si="26"/>
        <v/>
      </c>
      <c r="U290" s="14" t="str">
        <f t="shared" si="27"/>
        <v/>
      </c>
      <c r="V290" s="14" t="str">
        <f t="shared" ca="1" si="28"/>
        <v/>
      </c>
      <c r="W290" s="14" t="str">
        <f t="shared" ca="1" si="29"/>
        <v/>
      </c>
    </row>
    <row r="291" spans="1:23" x14ac:dyDescent="0.3">
      <c r="A291" s="2"/>
      <c r="B291" s="2"/>
      <c r="C291" s="2"/>
      <c r="D291" s="2"/>
      <c r="E291" s="2"/>
      <c r="F291" s="2"/>
      <c r="G291" s="2"/>
      <c r="H291" s="2"/>
      <c r="I291" s="16"/>
      <c r="J291" s="16"/>
      <c r="K291" s="14" t="str">
        <f>IF($A291="","",IF(B291&gt;=Model!$B$4,4,IF(B291&gt;=Model!$B$5,3,IF(B291&gt;=Model!$B$6,2,1))))</f>
        <v/>
      </c>
      <c r="L291" s="14" t="str">
        <f>IF($A291="","",IF(OR(UPPER(D291)="Y",UPPER(E291)="Y"),4,IF(C291&gt;=Model!$B$10,4,IF(C291&gt;=Model!$B$11,3,IF(C291&gt;=Model!$B$12,2,1)))))</f>
        <v/>
      </c>
      <c r="M291" s="14" t="str">
        <f>IF($A291="","",IFERROR(VLOOKUP(F291,Model!$A$19:$B$22,2,FALSE()),""))</f>
        <v/>
      </c>
      <c r="N291" s="14" t="str">
        <f>IF($A291="","",IFERROR(VLOOKUP(G291,Model!$A$25:$B$28,2,FALSE()),""))</f>
        <v/>
      </c>
      <c r="O291" s="14" t="str">
        <f t="shared" si="24"/>
        <v/>
      </c>
      <c r="P291" s="14" t="str">
        <f>IF($A291="","",IF(AND(G291="Internet-facing",OR(UPPER(D291)="Y",UPPER(E291)="Y",C291&gt;=Model!$B$16)),"P1",""))</f>
        <v/>
      </c>
      <c r="Q291" s="14" t="str">
        <f>IF($A291="","",IF(P291="P1","P1","P"&amp;MIN(4,IF(O291&gt;=Model!$B$31,1,IF(O291&gt;=Model!$B$32,2,IF(O291&gt;=Model!$B$33,3,4)))+IF(UPPER(H291)="Y",1,0))))</f>
        <v/>
      </c>
      <c r="R291" s="14" t="str">
        <f>IF($A291="","",IFERROR(VLOOKUP(VALUE(MID(Q291,2,1)),Model!$B$38:$C$41,2,FALSE()),""))</f>
        <v/>
      </c>
      <c r="S291" s="18" t="str">
        <f t="shared" si="25"/>
        <v/>
      </c>
      <c r="T291" s="14" t="str">
        <f t="shared" si="26"/>
        <v/>
      </c>
      <c r="U291" s="14" t="str">
        <f t="shared" si="27"/>
        <v/>
      </c>
      <c r="V291" s="14" t="str">
        <f t="shared" ca="1" si="28"/>
        <v/>
      </c>
      <c r="W291" s="14" t="str">
        <f t="shared" ca="1" si="29"/>
        <v/>
      </c>
    </row>
    <row r="292" spans="1:23" x14ac:dyDescent="0.3">
      <c r="A292" s="2"/>
      <c r="B292" s="2"/>
      <c r="C292" s="2"/>
      <c r="D292" s="2"/>
      <c r="E292" s="2"/>
      <c r="F292" s="2"/>
      <c r="G292" s="2"/>
      <c r="H292" s="2"/>
      <c r="I292" s="16"/>
      <c r="J292" s="16"/>
      <c r="K292" s="14" t="str">
        <f>IF($A292="","",IF(B292&gt;=Model!$B$4,4,IF(B292&gt;=Model!$B$5,3,IF(B292&gt;=Model!$B$6,2,1))))</f>
        <v/>
      </c>
      <c r="L292" s="14" t="str">
        <f>IF($A292="","",IF(OR(UPPER(D292)="Y",UPPER(E292)="Y"),4,IF(C292&gt;=Model!$B$10,4,IF(C292&gt;=Model!$B$11,3,IF(C292&gt;=Model!$B$12,2,1)))))</f>
        <v/>
      </c>
      <c r="M292" s="14" t="str">
        <f>IF($A292="","",IFERROR(VLOOKUP(F292,Model!$A$19:$B$22,2,FALSE()),""))</f>
        <v/>
      </c>
      <c r="N292" s="14" t="str">
        <f>IF($A292="","",IFERROR(VLOOKUP(G292,Model!$A$25:$B$28,2,FALSE()),""))</f>
        <v/>
      </c>
      <c r="O292" s="14" t="str">
        <f t="shared" si="24"/>
        <v/>
      </c>
      <c r="P292" s="14" t="str">
        <f>IF($A292="","",IF(AND(G292="Internet-facing",OR(UPPER(D292)="Y",UPPER(E292)="Y",C292&gt;=Model!$B$16)),"P1",""))</f>
        <v/>
      </c>
      <c r="Q292" s="14" t="str">
        <f>IF($A292="","",IF(P292="P1","P1","P"&amp;MIN(4,IF(O292&gt;=Model!$B$31,1,IF(O292&gt;=Model!$B$32,2,IF(O292&gt;=Model!$B$33,3,4)))+IF(UPPER(H292)="Y",1,0))))</f>
        <v/>
      </c>
      <c r="R292" s="14" t="str">
        <f>IF($A292="","",IFERROR(VLOOKUP(VALUE(MID(Q292,2,1)),Model!$B$38:$C$41,2,FALSE()),""))</f>
        <v/>
      </c>
      <c r="S292" s="18" t="str">
        <f t="shared" si="25"/>
        <v/>
      </c>
      <c r="T292" s="14" t="str">
        <f t="shared" si="26"/>
        <v/>
      </c>
      <c r="U292" s="14" t="str">
        <f t="shared" si="27"/>
        <v/>
      </c>
      <c r="V292" s="14" t="str">
        <f t="shared" ca="1" si="28"/>
        <v/>
      </c>
      <c r="W292" s="14" t="str">
        <f t="shared" ca="1" si="29"/>
        <v/>
      </c>
    </row>
    <row r="293" spans="1:23" x14ac:dyDescent="0.3">
      <c r="A293" s="2"/>
      <c r="B293" s="2"/>
      <c r="C293" s="2"/>
      <c r="D293" s="2"/>
      <c r="E293" s="2"/>
      <c r="F293" s="2"/>
      <c r="G293" s="2"/>
      <c r="H293" s="2"/>
      <c r="I293" s="16"/>
      <c r="J293" s="16"/>
      <c r="K293" s="14" t="str">
        <f>IF($A293="","",IF(B293&gt;=Model!$B$4,4,IF(B293&gt;=Model!$B$5,3,IF(B293&gt;=Model!$B$6,2,1))))</f>
        <v/>
      </c>
      <c r="L293" s="14" t="str">
        <f>IF($A293="","",IF(OR(UPPER(D293)="Y",UPPER(E293)="Y"),4,IF(C293&gt;=Model!$B$10,4,IF(C293&gt;=Model!$B$11,3,IF(C293&gt;=Model!$B$12,2,1)))))</f>
        <v/>
      </c>
      <c r="M293" s="14" t="str">
        <f>IF($A293="","",IFERROR(VLOOKUP(F293,Model!$A$19:$B$22,2,FALSE()),""))</f>
        <v/>
      </c>
      <c r="N293" s="14" t="str">
        <f>IF($A293="","",IFERROR(VLOOKUP(G293,Model!$A$25:$B$28,2,FALSE()),""))</f>
        <v/>
      </c>
      <c r="O293" s="14" t="str">
        <f t="shared" si="24"/>
        <v/>
      </c>
      <c r="P293" s="14" t="str">
        <f>IF($A293="","",IF(AND(G293="Internet-facing",OR(UPPER(D293)="Y",UPPER(E293)="Y",C293&gt;=Model!$B$16)),"P1",""))</f>
        <v/>
      </c>
      <c r="Q293" s="14" t="str">
        <f>IF($A293="","",IF(P293="P1","P1","P"&amp;MIN(4,IF(O293&gt;=Model!$B$31,1,IF(O293&gt;=Model!$B$32,2,IF(O293&gt;=Model!$B$33,3,4)))+IF(UPPER(H293)="Y",1,0))))</f>
        <v/>
      </c>
      <c r="R293" s="14" t="str">
        <f>IF($A293="","",IFERROR(VLOOKUP(VALUE(MID(Q293,2,1)),Model!$B$38:$C$41,2,FALSE()),""))</f>
        <v/>
      </c>
      <c r="S293" s="18" t="str">
        <f t="shared" si="25"/>
        <v/>
      </c>
      <c r="T293" s="14" t="str">
        <f t="shared" si="26"/>
        <v/>
      </c>
      <c r="U293" s="14" t="str">
        <f t="shared" si="27"/>
        <v/>
      </c>
      <c r="V293" s="14" t="str">
        <f t="shared" ca="1" si="28"/>
        <v/>
      </c>
      <c r="W293" s="14" t="str">
        <f t="shared" ca="1" si="29"/>
        <v/>
      </c>
    </row>
    <row r="294" spans="1:23" x14ac:dyDescent="0.3">
      <c r="A294" s="2"/>
      <c r="B294" s="2"/>
      <c r="C294" s="2"/>
      <c r="D294" s="2"/>
      <c r="E294" s="2"/>
      <c r="F294" s="2"/>
      <c r="G294" s="2"/>
      <c r="H294" s="2"/>
      <c r="I294" s="16"/>
      <c r="J294" s="16"/>
      <c r="K294" s="14" t="str">
        <f>IF($A294="","",IF(B294&gt;=Model!$B$4,4,IF(B294&gt;=Model!$B$5,3,IF(B294&gt;=Model!$B$6,2,1))))</f>
        <v/>
      </c>
      <c r="L294" s="14" t="str">
        <f>IF($A294="","",IF(OR(UPPER(D294)="Y",UPPER(E294)="Y"),4,IF(C294&gt;=Model!$B$10,4,IF(C294&gt;=Model!$B$11,3,IF(C294&gt;=Model!$B$12,2,1)))))</f>
        <v/>
      </c>
      <c r="M294" s="14" t="str">
        <f>IF($A294="","",IFERROR(VLOOKUP(F294,Model!$A$19:$B$22,2,FALSE()),""))</f>
        <v/>
      </c>
      <c r="N294" s="14" t="str">
        <f>IF($A294="","",IFERROR(VLOOKUP(G294,Model!$A$25:$B$28,2,FALSE()),""))</f>
        <v/>
      </c>
      <c r="O294" s="14" t="str">
        <f t="shared" si="24"/>
        <v/>
      </c>
      <c r="P294" s="14" t="str">
        <f>IF($A294="","",IF(AND(G294="Internet-facing",OR(UPPER(D294)="Y",UPPER(E294)="Y",C294&gt;=Model!$B$16)),"P1",""))</f>
        <v/>
      </c>
      <c r="Q294" s="14" t="str">
        <f>IF($A294="","",IF(P294="P1","P1","P"&amp;MIN(4,IF(O294&gt;=Model!$B$31,1,IF(O294&gt;=Model!$B$32,2,IF(O294&gt;=Model!$B$33,3,4)))+IF(UPPER(H294)="Y",1,0))))</f>
        <v/>
      </c>
      <c r="R294" s="14" t="str">
        <f>IF($A294="","",IFERROR(VLOOKUP(VALUE(MID(Q294,2,1)),Model!$B$38:$C$41,2,FALSE()),""))</f>
        <v/>
      </c>
      <c r="S294" s="18" t="str">
        <f t="shared" si="25"/>
        <v/>
      </c>
      <c r="T294" s="14" t="str">
        <f t="shared" si="26"/>
        <v/>
      </c>
      <c r="U294" s="14" t="str">
        <f t="shared" si="27"/>
        <v/>
      </c>
      <c r="V294" s="14" t="str">
        <f t="shared" ca="1" si="28"/>
        <v/>
      </c>
      <c r="W294" s="14" t="str">
        <f t="shared" ca="1" si="29"/>
        <v/>
      </c>
    </row>
    <row r="295" spans="1:23" x14ac:dyDescent="0.3">
      <c r="A295" s="2"/>
      <c r="B295" s="2"/>
      <c r="C295" s="2"/>
      <c r="D295" s="2"/>
      <c r="E295" s="2"/>
      <c r="F295" s="2"/>
      <c r="G295" s="2"/>
      <c r="H295" s="2"/>
      <c r="I295" s="16"/>
      <c r="J295" s="16"/>
      <c r="K295" s="14" t="str">
        <f>IF($A295="","",IF(B295&gt;=Model!$B$4,4,IF(B295&gt;=Model!$B$5,3,IF(B295&gt;=Model!$B$6,2,1))))</f>
        <v/>
      </c>
      <c r="L295" s="14" t="str">
        <f>IF($A295="","",IF(OR(UPPER(D295)="Y",UPPER(E295)="Y"),4,IF(C295&gt;=Model!$B$10,4,IF(C295&gt;=Model!$B$11,3,IF(C295&gt;=Model!$B$12,2,1)))))</f>
        <v/>
      </c>
      <c r="M295" s="14" t="str">
        <f>IF($A295="","",IFERROR(VLOOKUP(F295,Model!$A$19:$B$22,2,FALSE()),""))</f>
        <v/>
      </c>
      <c r="N295" s="14" t="str">
        <f>IF($A295="","",IFERROR(VLOOKUP(G295,Model!$A$25:$B$28,2,FALSE()),""))</f>
        <v/>
      </c>
      <c r="O295" s="14" t="str">
        <f t="shared" si="24"/>
        <v/>
      </c>
      <c r="P295" s="14" t="str">
        <f>IF($A295="","",IF(AND(G295="Internet-facing",OR(UPPER(D295)="Y",UPPER(E295)="Y",C295&gt;=Model!$B$16)),"P1",""))</f>
        <v/>
      </c>
      <c r="Q295" s="14" t="str">
        <f>IF($A295="","",IF(P295="P1","P1","P"&amp;MIN(4,IF(O295&gt;=Model!$B$31,1,IF(O295&gt;=Model!$B$32,2,IF(O295&gt;=Model!$B$33,3,4)))+IF(UPPER(H295)="Y",1,0))))</f>
        <v/>
      </c>
      <c r="R295" s="14" t="str">
        <f>IF($A295="","",IFERROR(VLOOKUP(VALUE(MID(Q295,2,1)),Model!$B$38:$C$41,2,FALSE()),""))</f>
        <v/>
      </c>
      <c r="S295" s="18" t="str">
        <f t="shared" si="25"/>
        <v/>
      </c>
      <c r="T295" s="14" t="str">
        <f t="shared" si="26"/>
        <v/>
      </c>
      <c r="U295" s="14" t="str">
        <f t="shared" si="27"/>
        <v/>
      </c>
      <c r="V295" s="14" t="str">
        <f t="shared" ca="1" si="28"/>
        <v/>
      </c>
      <c r="W295" s="14" t="str">
        <f t="shared" ca="1" si="29"/>
        <v/>
      </c>
    </row>
    <row r="296" spans="1:23" x14ac:dyDescent="0.3">
      <c r="A296" s="2"/>
      <c r="B296" s="2"/>
      <c r="C296" s="2"/>
      <c r="D296" s="2"/>
      <c r="E296" s="2"/>
      <c r="F296" s="2"/>
      <c r="G296" s="2"/>
      <c r="H296" s="2"/>
      <c r="I296" s="16"/>
      <c r="J296" s="16"/>
      <c r="K296" s="14" t="str">
        <f>IF($A296="","",IF(B296&gt;=Model!$B$4,4,IF(B296&gt;=Model!$B$5,3,IF(B296&gt;=Model!$B$6,2,1))))</f>
        <v/>
      </c>
      <c r="L296" s="14" t="str">
        <f>IF($A296="","",IF(OR(UPPER(D296)="Y",UPPER(E296)="Y"),4,IF(C296&gt;=Model!$B$10,4,IF(C296&gt;=Model!$B$11,3,IF(C296&gt;=Model!$B$12,2,1)))))</f>
        <v/>
      </c>
      <c r="M296" s="14" t="str">
        <f>IF($A296="","",IFERROR(VLOOKUP(F296,Model!$A$19:$B$22,2,FALSE()),""))</f>
        <v/>
      </c>
      <c r="N296" s="14" t="str">
        <f>IF($A296="","",IFERROR(VLOOKUP(G296,Model!$A$25:$B$28,2,FALSE()),""))</f>
        <v/>
      </c>
      <c r="O296" s="14" t="str">
        <f t="shared" si="24"/>
        <v/>
      </c>
      <c r="P296" s="14" t="str">
        <f>IF($A296="","",IF(AND(G296="Internet-facing",OR(UPPER(D296)="Y",UPPER(E296)="Y",C296&gt;=Model!$B$16)),"P1",""))</f>
        <v/>
      </c>
      <c r="Q296" s="14" t="str">
        <f>IF($A296="","",IF(P296="P1","P1","P"&amp;MIN(4,IF(O296&gt;=Model!$B$31,1,IF(O296&gt;=Model!$B$32,2,IF(O296&gt;=Model!$B$33,3,4)))+IF(UPPER(H296)="Y",1,0))))</f>
        <v/>
      </c>
      <c r="R296" s="14" t="str">
        <f>IF($A296="","",IFERROR(VLOOKUP(VALUE(MID(Q296,2,1)),Model!$B$38:$C$41,2,FALSE()),""))</f>
        <v/>
      </c>
      <c r="S296" s="18" t="str">
        <f t="shared" si="25"/>
        <v/>
      </c>
      <c r="T296" s="14" t="str">
        <f t="shared" si="26"/>
        <v/>
      </c>
      <c r="U296" s="14" t="str">
        <f t="shared" si="27"/>
        <v/>
      </c>
      <c r="V296" s="14" t="str">
        <f t="shared" ca="1" si="28"/>
        <v/>
      </c>
      <c r="W296" s="14" t="str">
        <f t="shared" ca="1" si="29"/>
        <v/>
      </c>
    </row>
    <row r="297" spans="1:23" x14ac:dyDescent="0.3">
      <c r="A297" s="2"/>
      <c r="B297" s="2"/>
      <c r="C297" s="2"/>
      <c r="D297" s="2"/>
      <c r="E297" s="2"/>
      <c r="F297" s="2"/>
      <c r="G297" s="2"/>
      <c r="H297" s="2"/>
      <c r="I297" s="16"/>
      <c r="J297" s="16"/>
      <c r="K297" s="14" t="str">
        <f>IF($A297="","",IF(B297&gt;=Model!$B$4,4,IF(B297&gt;=Model!$B$5,3,IF(B297&gt;=Model!$B$6,2,1))))</f>
        <v/>
      </c>
      <c r="L297" s="14" t="str">
        <f>IF($A297="","",IF(OR(UPPER(D297)="Y",UPPER(E297)="Y"),4,IF(C297&gt;=Model!$B$10,4,IF(C297&gt;=Model!$B$11,3,IF(C297&gt;=Model!$B$12,2,1)))))</f>
        <v/>
      </c>
      <c r="M297" s="14" t="str">
        <f>IF($A297="","",IFERROR(VLOOKUP(F297,Model!$A$19:$B$22,2,FALSE()),""))</f>
        <v/>
      </c>
      <c r="N297" s="14" t="str">
        <f>IF($A297="","",IFERROR(VLOOKUP(G297,Model!$A$25:$B$28,2,FALSE()),""))</f>
        <v/>
      </c>
      <c r="O297" s="14" t="str">
        <f t="shared" si="24"/>
        <v/>
      </c>
      <c r="P297" s="14" t="str">
        <f>IF($A297="","",IF(AND(G297="Internet-facing",OR(UPPER(D297)="Y",UPPER(E297)="Y",C297&gt;=Model!$B$16)),"P1",""))</f>
        <v/>
      </c>
      <c r="Q297" s="14" t="str">
        <f>IF($A297="","",IF(P297="P1","P1","P"&amp;MIN(4,IF(O297&gt;=Model!$B$31,1,IF(O297&gt;=Model!$B$32,2,IF(O297&gt;=Model!$B$33,3,4)))+IF(UPPER(H297)="Y",1,0))))</f>
        <v/>
      </c>
      <c r="R297" s="14" t="str">
        <f>IF($A297="","",IFERROR(VLOOKUP(VALUE(MID(Q297,2,1)),Model!$B$38:$C$41,2,FALSE()),""))</f>
        <v/>
      </c>
      <c r="S297" s="18" t="str">
        <f t="shared" si="25"/>
        <v/>
      </c>
      <c r="T297" s="14" t="str">
        <f t="shared" si="26"/>
        <v/>
      </c>
      <c r="U297" s="14" t="str">
        <f t="shared" si="27"/>
        <v/>
      </c>
      <c r="V297" s="14" t="str">
        <f t="shared" ca="1" si="28"/>
        <v/>
      </c>
      <c r="W297" s="14" t="str">
        <f t="shared" ca="1" si="29"/>
        <v/>
      </c>
    </row>
    <row r="298" spans="1:23" x14ac:dyDescent="0.3">
      <c r="A298" s="2"/>
      <c r="B298" s="2"/>
      <c r="C298" s="2"/>
      <c r="D298" s="2"/>
      <c r="E298" s="2"/>
      <c r="F298" s="2"/>
      <c r="G298" s="2"/>
      <c r="H298" s="2"/>
      <c r="I298" s="16"/>
      <c r="J298" s="16"/>
      <c r="K298" s="14" t="str">
        <f>IF($A298="","",IF(B298&gt;=Model!$B$4,4,IF(B298&gt;=Model!$B$5,3,IF(B298&gt;=Model!$B$6,2,1))))</f>
        <v/>
      </c>
      <c r="L298" s="14" t="str">
        <f>IF($A298="","",IF(OR(UPPER(D298)="Y",UPPER(E298)="Y"),4,IF(C298&gt;=Model!$B$10,4,IF(C298&gt;=Model!$B$11,3,IF(C298&gt;=Model!$B$12,2,1)))))</f>
        <v/>
      </c>
      <c r="M298" s="14" t="str">
        <f>IF($A298="","",IFERROR(VLOOKUP(F298,Model!$A$19:$B$22,2,FALSE()),""))</f>
        <v/>
      </c>
      <c r="N298" s="14" t="str">
        <f>IF($A298="","",IFERROR(VLOOKUP(G298,Model!$A$25:$B$28,2,FALSE()),""))</f>
        <v/>
      </c>
      <c r="O298" s="14" t="str">
        <f t="shared" si="24"/>
        <v/>
      </c>
      <c r="P298" s="14" t="str">
        <f>IF($A298="","",IF(AND(G298="Internet-facing",OR(UPPER(D298)="Y",UPPER(E298)="Y",C298&gt;=Model!$B$16)),"P1",""))</f>
        <v/>
      </c>
      <c r="Q298" s="14" t="str">
        <f>IF($A298="","",IF(P298="P1","P1","P"&amp;MIN(4,IF(O298&gt;=Model!$B$31,1,IF(O298&gt;=Model!$B$32,2,IF(O298&gt;=Model!$B$33,3,4)))+IF(UPPER(H298)="Y",1,0))))</f>
        <v/>
      </c>
      <c r="R298" s="14" t="str">
        <f>IF($A298="","",IFERROR(VLOOKUP(VALUE(MID(Q298,2,1)),Model!$B$38:$C$41,2,FALSE()),""))</f>
        <v/>
      </c>
      <c r="S298" s="18" t="str">
        <f t="shared" si="25"/>
        <v/>
      </c>
      <c r="T298" s="14" t="str">
        <f t="shared" si="26"/>
        <v/>
      </c>
      <c r="U298" s="14" t="str">
        <f t="shared" si="27"/>
        <v/>
      </c>
      <c r="V298" s="14" t="str">
        <f t="shared" ca="1" si="28"/>
        <v/>
      </c>
      <c r="W298" s="14" t="str">
        <f t="shared" ca="1" si="29"/>
        <v/>
      </c>
    </row>
    <row r="299" spans="1:23" x14ac:dyDescent="0.3">
      <c r="A299" s="2"/>
      <c r="B299" s="2"/>
      <c r="C299" s="2"/>
      <c r="D299" s="2"/>
      <c r="E299" s="2"/>
      <c r="F299" s="2"/>
      <c r="G299" s="2"/>
      <c r="H299" s="2"/>
      <c r="I299" s="16"/>
      <c r="J299" s="16"/>
      <c r="K299" s="14" t="str">
        <f>IF($A299="","",IF(B299&gt;=Model!$B$4,4,IF(B299&gt;=Model!$B$5,3,IF(B299&gt;=Model!$B$6,2,1))))</f>
        <v/>
      </c>
      <c r="L299" s="14" t="str">
        <f>IF($A299="","",IF(OR(UPPER(D299)="Y",UPPER(E299)="Y"),4,IF(C299&gt;=Model!$B$10,4,IF(C299&gt;=Model!$B$11,3,IF(C299&gt;=Model!$B$12,2,1)))))</f>
        <v/>
      </c>
      <c r="M299" s="14" t="str">
        <f>IF($A299="","",IFERROR(VLOOKUP(F299,Model!$A$19:$B$22,2,FALSE()),""))</f>
        <v/>
      </c>
      <c r="N299" s="14" t="str">
        <f>IF($A299="","",IFERROR(VLOOKUP(G299,Model!$A$25:$B$28,2,FALSE()),""))</f>
        <v/>
      </c>
      <c r="O299" s="14" t="str">
        <f t="shared" si="24"/>
        <v/>
      </c>
      <c r="P299" s="14" t="str">
        <f>IF($A299="","",IF(AND(G299="Internet-facing",OR(UPPER(D299)="Y",UPPER(E299)="Y",C299&gt;=Model!$B$16)),"P1",""))</f>
        <v/>
      </c>
      <c r="Q299" s="14" t="str">
        <f>IF($A299="","",IF(P299="P1","P1","P"&amp;MIN(4,IF(O299&gt;=Model!$B$31,1,IF(O299&gt;=Model!$B$32,2,IF(O299&gt;=Model!$B$33,3,4)))+IF(UPPER(H299)="Y",1,0))))</f>
        <v/>
      </c>
      <c r="R299" s="14" t="str">
        <f>IF($A299="","",IFERROR(VLOOKUP(VALUE(MID(Q299,2,1)),Model!$B$38:$C$41,2,FALSE()),""))</f>
        <v/>
      </c>
      <c r="S299" s="18" t="str">
        <f t="shared" si="25"/>
        <v/>
      </c>
      <c r="T299" s="14" t="str">
        <f t="shared" si="26"/>
        <v/>
      </c>
      <c r="U299" s="14" t="str">
        <f t="shared" si="27"/>
        <v/>
      </c>
      <c r="V299" s="14" t="str">
        <f t="shared" ca="1" si="28"/>
        <v/>
      </c>
      <c r="W299" s="14" t="str">
        <f t="shared" ca="1" si="29"/>
        <v/>
      </c>
    </row>
    <row r="300" spans="1:23" x14ac:dyDescent="0.3">
      <c r="A300" s="2"/>
      <c r="B300" s="2"/>
      <c r="C300" s="2"/>
      <c r="D300" s="2"/>
      <c r="E300" s="2"/>
      <c r="F300" s="2"/>
      <c r="G300" s="2"/>
      <c r="H300" s="2"/>
      <c r="I300" s="16"/>
      <c r="J300" s="16"/>
      <c r="K300" s="14" t="str">
        <f>IF($A300="","",IF(B300&gt;=Model!$B$4,4,IF(B300&gt;=Model!$B$5,3,IF(B300&gt;=Model!$B$6,2,1))))</f>
        <v/>
      </c>
      <c r="L300" s="14" t="str">
        <f>IF($A300="","",IF(OR(UPPER(D300)="Y",UPPER(E300)="Y"),4,IF(C300&gt;=Model!$B$10,4,IF(C300&gt;=Model!$B$11,3,IF(C300&gt;=Model!$B$12,2,1)))))</f>
        <v/>
      </c>
      <c r="M300" s="14" t="str">
        <f>IF($A300="","",IFERROR(VLOOKUP(F300,Model!$A$19:$B$22,2,FALSE()),""))</f>
        <v/>
      </c>
      <c r="N300" s="14" t="str">
        <f>IF($A300="","",IFERROR(VLOOKUP(G300,Model!$A$25:$B$28,2,FALSE()),""))</f>
        <v/>
      </c>
      <c r="O300" s="14" t="str">
        <f t="shared" si="24"/>
        <v/>
      </c>
      <c r="P300" s="14" t="str">
        <f>IF($A300="","",IF(AND(G300="Internet-facing",OR(UPPER(D300)="Y",UPPER(E300)="Y",C300&gt;=Model!$B$16)),"P1",""))</f>
        <v/>
      </c>
      <c r="Q300" s="14" t="str">
        <f>IF($A300="","",IF(P300="P1","P1","P"&amp;MIN(4,IF(O300&gt;=Model!$B$31,1,IF(O300&gt;=Model!$B$32,2,IF(O300&gt;=Model!$B$33,3,4)))+IF(UPPER(H300)="Y",1,0))))</f>
        <v/>
      </c>
      <c r="R300" s="14" t="str">
        <f>IF($A300="","",IFERROR(VLOOKUP(VALUE(MID(Q300,2,1)),Model!$B$38:$C$41,2,FALSE()),""))</f>
        <v/>
      </c>
      <c r="S300" s="18" t="str">
        <f t="shared" si="25"/>
        <v/>
      </c>
      <c r="T300" s="14" t="str">
        <f t="shared" si="26"/>
        <v/>
      </c>
      <c r="U300" s="14" t="str">
        <f t="shared" si="27"/>
        <v/>
      </c>
      <c r="V300" s="14" t="str">
        <f t="shared" ca="1" si="28"/>
        <v/>
      </c>
      <c r="W300" s="14" t="str">
        <f t="shared" ca="1" si="29"/>
        <v/>
      </c>
    </row>
    <row r="301" spans="1:23" x14ac:dyDescent="0.3">
      <c r="A301" s="2"/>
      <c r="B301" s="2"/>
      <c r="C301" s="2"/>
      <c r="D301" s="2"/>
      <c r="E301" s="2"/>
      <c r="F301" s="2"/>
      <c r="G301" s="2"/>
      <c r="H301" s="2"/>
      <c r="I301" s="16"/>
      <c r="J301" s="16"/>
      <c r="K301" s="14" t="str">
        <f>IF($A301="","",IF(B301&gt;=Model!$B$4,4,IF(B301&gt;=Model!$B$5,3,IF(B301&gt;=Model!$B$6,2,1))))</f>
        <v/>
      </c>
      <c r="L301" s="14" t="str">
        <f>IF($A301="","",IF(OR(UPPER(D301)="Y",UPPER(E301)="Y"),4,IF(C301&gt;=Model!$B$10,4,IF(C301&gt;=Model!$B$11,3,IF(C301&gt;=Model!$B$12,2,1)))))</f>
        <v/>
      </c>
      <c r="M301" s="14" t="str">
        <f>IF($A301="","",IFERROR(VLOOKUP(F301,Model!$A$19:$B$22,2,FALSE()),""))</f>
        <v/>
      </c>
      <c r="N301" s="14" t="str">
        <f>IF($A301="","",IFERROR(VLOOKUP(G301,Model!$A$25:$B$28,2,FALSE()),""))</f>
        <v/>
      </c>
      <c r="O301" s="14" t="str">
        <f t="shared" si="24"/>
        <v/>
      </c>
      <c r="P301" s="14" t="str">
        <f>IF($A301="","",IF(AND(G301="Internet-facing",OR(UPPER(D301)="Y",UPPER(E301)="Y",C301&gt;=Model!$B$16)),"P1",""))</f>
        <v/>
      </c>
      <c r="Q301" s="14" t="str">
        <f>IF($A301="","",IF(P301="P1","P1","P"&amp;MIN(4,IF(O301&gt;=Model!$B$31,1,IF(O301&gt;=Model!$B$32,2,IF(O301&gt;=Model!$B$33,3,4)))+IF(UPPER(H301)="Y",1,0))))</f>
        <v/>
      </c>
      <c r="R301" s="14" t="str">
        <f>IF($A301="","",IFERROR(VLOOKUP(VALUE(MID(Q301,2,1)),Model!$B$38:$C$41,2,FALSE()),""))</f>
        <v/>
      </c>
      <c r="S301" s="18" t="str">
        <f t="shared" si="25"/>
        <v/>
      </c>
      <c r="T301" s="14" t="str">
        <f t="shared" si="26"/>
        <v/>
      </c>
      <c r="U301" s="14" t="str">
        <f t="shared" si="27"/>
        <v/>
      </c>
      <c r="V301" s="14" t="str">
        <f t="shared" ca="1" si="28"/>
        <v/>
      </c>
      <c r="W301" s="14" t="str">
        <f t="shared" ca="1" si="29"/>
        <v/>
      </c>
    </row>
    <row r="302" spans="1:23" x14ac:dyDescent="0.3">
      <c r="A302" s="2"/>
      <c r="B302" s="2"/>
      <c r="C302" s="2"/>
      <c r="D302" s="2"/>
      <c r="E302" s="2"/>
      <c r="F302" s="2"/>
      <c r="G302" s="2"/>
      <c r="H302" s="2"/>
      <c r="I302" s="16"/>
      <c r="J302" s="16"/>
      <c r="K302" s="14" t="str">
        <f>IF($A302="","",IF(B302&gt;=Model!$B$4,4,IF(B302&gt;=Model!$B$5,3,IF(B302&gt;=Model!$B$6,2,1))))</f>
        <v/>
      </c>
      <c r="L302" s="14" t="str">
        <f>IF($A302="","",IF(OR(UPPER(D302)="Y",UPPER(E302)="Y"),4,IF(C302&gt;=Model!$B$10,4,IF(C302&gt;=Model!$B$11,3,IF(C302&gt;=Model!$B$12,2,1)))))</f>
        <v/>
      </c>
      <c r="M302" s="14" t="str">
        <f>IF($A302="","",IFERROR(VLOOKUP(F302,Model!$A$19:$B$22,2,FALSE()),""))</f>
        <v/>
      </c>
      <c r="N302" s="14" t="str">
        <f>IF($A302="","",IFERROR(VLOOKUP(G302,Model!$A$25:$B$28,2,FALSE()),""))</f>
        <v/>
      </c>
      <c r="O302" s="14" t="str">
        <f t="shared" si="24"/>
        <v/>
      </c>
      <c r="P302" s="14" t="str">
        <f>IF($A302="","",IF(AND(G302="Internet-facing",OR(UPPER(D302)="Y",UPPER(E302)="Y",C302&gt;=Model!$B$16)),"P1",""))</f>
        <v/>
      </c>
      <c r="Q302" s="14" t="str">
        <f>IF($A302="","",IF(P302="P1","P1","P"&amp;MIN(4,IF(O302&gt;=Model!$B$31,1,IF(O302&gt;=Model!$B$32,2,IF(O302&gt;=Model!$B$33,3,4)))+IF(UPPER(H302)="Y",1,0))))</f>
        <v/>
      </c>
      <c r="R302" s="14" t="str">
        <f>IF($A302="","",IFERROR(VLOOKUP(VALUE(MID(Q302,2,1)),Model!$B$38:$C$41,2,FALSE()),""))</f>
        <v/>
      </c>
      <c r="S302" s="18" t="str">
        <f t="shared" si="25"/>
        <v/>
      </c>
      <c r="T302" s="14" t="str">
        <f t="shared" si="26"/>
        <v/>
      </c>
      <c r="U302" s="14" t="str">
        <f t="shared" si="27"/>
        <v/>
      </c>
      <c r="V302" s="14" t="str">
        <f t="shared" ca="1" si="28"/>
        <v/>
      </c>
      <c r="W302" s="14" t="str">
        <f t="shared" ca="1" si="29"/>
        <v/>
      </c>
    </row>
    <row r="303" spans="1:23" x14ac:dyDescent="0.3">
      <c r="A303" s="2"/>
      <c r="B303" s="2"/>
      <c r="C303" s="2"/>
      <c r="D303" s="2"/>
      <c r="E303" s="2"/>
      <c r="F303" s="2"/>
      <c r="G303" s="2"/>
      <c r="H303" s="2"/>
      <c r="I303" s="16"/>
      <c r="J303" s="16"/>
      <c r="K303" s="14" t="str">
        <f>IF($A303="","",IF(B303&gt;=Model!$B$4,4,IF(B303&gt;=Model!$B$5,3,IF(B303&gt;=Model!$B$6,2,1))))</f>
        <v/>
      </c>
      <c r="L303" s="14" t="str">
        <f>IF($A303="","",IF(OR(UPPER(D303)="Y",UPPER(E303)="Y"),4,IF(C303&gt;=Model!$B$10,4,IF(C303&gt;=Model!$B$11,3,IF(C303&gt;=Model!$B$12,2,1)))))</f>
        <v/>
      </c>
      <c r="M303" s="14" t="str">
        <f>IF($A303="","",IFERROR(VLOOKUP(F303,Model!$A$19:$B$22,2,FALSE()),""))</f>
        <v/>
      </c>
      <c r="N303" s="14" t="str">
        <f>IF($A303="","",IFERROR(VLOOKUP(G303,Model!$A$25:$B$28,2,FALSE()),""))</f>
        <v/>
      </c>
      <c r="O303" s="14" t="str">
        <f t="shared" si="24"/>
        <v/>
      </c>
      <c r="P303" s="14" t="str">
        <f>IF($A303="","",IF(AND(G303="Internet-facing",OR(UPPER(D303)="Y",UPPER(E303)="Y",C303&gt;=Model!$B$16)),"P1",""))</f>
        <v/>
      </c>
      <c r="Q303" s="14" t="str">
        <f>IF($A303="","",IF(P303="P1","P1","P"&amp;MIN(4,IF(O303&gt;=Model!$B$31,1,IF(O303&gt;=Model!$B$32,2,IF(O303&gt;=Model!$B$33,3,4)))+IF(UPPER(H303)="Y",1,0))))</f>
        <v/>
      </c>
      <c r="R303" s="14" t="str">
        <f>IF($A303="","",IFERROR(VLOOKUP(VALUE(MID(Q303,2,1)),Model!$B$38:$C$41,2,FALSE()),""))</f>
        <v/>
      </c>
      <c r="S303" s="18" t="str">
        <f t="shared" si="25"/>
        <v/>
      </c>
      <c r="T303" s="14" t="str">
        <f t="shared" si="26"/>
        <v/>
      </c>
      <c r="U303" s="14" t="str">
        <f t="shared" si="27"/>
        <v/>
      </c>
      <c r="V303" s="14" t="str">
        <f t="shared" ca="1" si="28"/>
        <v/>
      </c>
      <c r="W303" s="14" t="str">
        <f t="shared" ca="1" si="29"/>
        <v/>
      </c>
    </row>
    <row r="304" spans="1:23" x14ac:dyDescent="0.3">
      <c r="A304" s="2"/>
      <c r="B304" s="2"/>
      <c r="C304" s="2"/>
      <c r="D304" s="2"/>
      <c r="E304" s="2"/>
      <c r="F304" s="2"/>
      <c r="G304" s="2"/>
      <c r="H304" s="2"/>
      <c r="I304" s="16"/>
      <c r="J304" s="16"/>
      <c r="K304" s="14" t="str">
        <f>IF($A304="","",IF(B304&gt;=Model!$B$4,4,IF(B304&gt;=Model!$B$5,3,IF(B304&gt;=Model!$B$6,2,1))))</f>
        <v/>
      </c>
      <c r="L304" s="14" t="str">
        <f>IF($A304="","",IF(OR(UPPER(D304)="Y",UPPER(E304)="Y"),4,IF(C304&gt;=Model!$B$10,4,IF(C304&gt;=Model!$B$11,3,IF(C304&gt;=Model!$B$12,2,1)))))</f>
        <v/>
      </c>
      <c r="M304" s="14" t="str">
        <f>IF($A304="","",IFERROR(VLOOKUP(F304,Model!$A$19:$B$22,2,FALSE()),""))</f>
        <v/>
      </c>
      <c r="N304" s="14" t="str">
        <f>IF($A304="","",IFERROR(VLOOKUP(G304,Model!$A$25:$B$28,2,FALSE()),""))</f>
        <v/>
      </c>
      <c r="O304" s="14" t="str">
        <f t="shared" si="24"/>
        <v/>
      </c>
      <c r="P304" s="14" t="str">
        <f>IF($A304="","",IF(AND(G304="Internet-facing",OR(UPPER(D304)="Y",UPPER(E304)="Y",C304&gt;=Model!$B$16)),"P1",""))</f>
        <v/>
      </c>
      <c r="Q304" s="14" t="str">
        <f>IF($A304="","",IF(P304="P1","P1","P"&amp;MIN(4,IF(O304&gt;=Model!$B$31,1,IF(O304&gt;=Model!$B$32,2,IF(O304&gt;=Model!$B$33,3,4)))+IF(UPPER(H304)="Y",1,0))))</f>
        <v/>
      </c>
      <c r="R304" s="14" t="str">
        <f>IF($A304="","",IFERROR(VLOOKUP(VALUE(MID(Q304,2,1)),Model!$B$38:$C$41,2,FALSE()),""))</f>
        <v/>
      </c>
      <c r="S304" s="18" t="str">
        <f t="shared" si="25"/>
        <v/>
      </c>
      <c r="T304" s="14" t="str">
        <f t="shared" si="26"/>
        <v/>
      </c>
      <c r="U304" s="14" t="str">
        <f t="shared" si="27"/>
        <v/>
      </c>
      <c r="V304" s="14" t="str">
        <f t="shared" ca="1" si="28"/>
        <v/>
      </c>
      <c r="W304" s="14" t="str">
        <f t="shared" ca="1" si="29"/>
        <v/>
      </c>
    </row>
    <row r="305" spans="1:23" x14ac:dyDescent="0.3">
      <c r="A305" s="2"/>
      <c r="B305" s="2"/>
      <c r="C305" s="2"/>
      <c r="D305" s="2"/>
      <c r="E305" s="2"/>
      <c r="F305" s="2"/>
      <c r="G305" s="2"/>
      <c r="H305" s="2"/>
      <c r="I305" s="16"/>
      <c r="J305" s="16"/>
      <c r="K305" s="14" t="str">
        <f>IF($A305="","",IF(B305&gt;=Model!$B$4,4,IF(B305&gt;=Model!$B$5,3,IF(B305&gt;=Model!$B$6,2,1))))</f>
        <v/>
      </c>
      <c r="L305" s="14" t="str">
        <f>IF($A305="","",IF(OR(UPPER(D305)="Y",UPPER(E305)="Y"),4,IF(C305&gt;=Model!$B$10,4,IF(C305&gt;=Model!$B$11,3,IF(C305&gt;=Model!$B$12,2,1)))))</f>
        <v/>
      </c>
      <c r="M305" s="14" t="str">
        <f>IF($A305="","",IFERROR(VLOOKUP(F305,Model!$A$19:$B$22,2,FALSE()),""))</f>
        <v/>
      </c>
      <c r="N305" s="14" t="str">
        <f>IF($A305="","",IFERROR(VLOOKUP(G305,Model!$A$25:$B$28,2,FALSE()),""))</f>
        <v/>
      </c>
      <c r="O305" s="14" t="str">
        <f t="shared" si="24"/>
        <v/>
      </c>
      <c r="P305" s="14" t="str">
        <f>IF($A305="","",IF(AND(G305="Internet-facing",OR(UPPER(D305)="Y",UPPER(E305)="Y",C305&gt;=Model!$B$16)),"P1",""))</f>
        <v/>
      </c>
      <c r="Q305" s="14" t="str">
        <f>IF($A305="","",IF(P305="P1","P1","P"&amp;MIN(4,IF(O305&gt;=Model!$B$31,1,IF(O305&gt;=Model!$B$32,2,IF(O305&gt;=Model!$B$33,3,4)))+IF(UPPER(H305)="Y",1,0))))</f>
        <v/>
      </c>
      <c r="R305" s="14" t="str">
        <f>IF($A305="","",IFERROR(VLOOKUP(VALUE(MID(Q305,2,1)),Model!$B$38:$C$41,2,FALSE()),""))</f>
        <v/>
      </c>
      <c r="S305" s="18" t="str">
        <f t="shared" si="25"/>
        <v/>
      </c>
      <c r="T305" s="14" t="str">
        <f t="shared" si="26"/>
        <v/>
      </c>
      <c r="U305" s="14" t="str">
        <f t="shared" si="27"/>
        <v/>
      </c>
      <c r="V305" s="14" t="str">
        <f t="shared" ca="1" si="28"/>
        <v/>
      </c>
      <c r="W305" s="14" t="str">
        <f t="shared" ca="1" si="29"/>
        <v/>
      </c>
    </row>
    <row r="306" spans="1:23" x14ac:dyDescent="0.3">
      <c r="A306" s="2"/>
      <c r="B306" s="2"/>
      <c r="C306" s="2"/>
      <c r="D306" s="2"/>
      <c r="E306" s="2"/>
      <c r="F306" s="2"/>
      <c r="G306" s="2"/>
      <c r="H306" s="2"/>
      <c r="I306" s="16"/>
      <c r="J306" s="16"/>
      <c r="K306" s="14" t="str">
        <f>IF($A306="","",IF(B306&gt;=Model!$B$4,4,IF(B306&gt;=Model!$B$5,3,IF(B306&gt;=Model!$B$6,2,1))))</f>
        <v/>
      </c>
      <c r="L306" s="14" t="str">
        <f>IF($A306="","",IF(OR(UPPER(D306)="Y",UPPER(E306)="Y"),4,IF(C306&gt;=Model!$B$10,4,IF(C306&gt;=Model!$B$11,3,IF(C306&gt;=Model!$B$12,2,1)))))</f>
        <v/>
      </c>
      <c r="M306" s="14" t="str">
        <f>IF($A306="","",IFERROR(VLOOKUP(F306,Model!$A$19:$B$22,2,FALSE()),""))</f>
        <v/>
      </c>
      <c r="N306" s="14" t="str">
        <f>IF($A306="","",IFERROR(VLOOKUP(G306,Model!$A$25:$B$28,2,FALSE()),""))</f>
        <v/>
      </c>
      <c r="O306" s="14" t="str">
        <f t="shared" si="24"/>
        <v/>
      </c>
      <c r="P306" s="14" t="str">
        <f>IF($A306="","",IF(AND(G306="Internet-facing",OR(UPPER(D306)="Y",UPPER(E306)="Y",C306&gt;=Model!$B$16)),"P1",""))</f>
        <v/>
      </c>
      <c r="Q306" s="14" t="str">
        <f>IF($A306="","",IF(P306="P1","P1","P"&amp;MIN(4,IF(O306&gt;=Model!$B$31,1,IF(O306&gt;=Model!$B$32,2,IF(O306&gt;=Model!$B$33,3,4)))+IF(UPPER(H306)="Y",1,0))))</f>
        <v/>
      </c>
      <c r="R306" s="14" t="str">
        <f>IF($A306="","",IFERROR(VLOOKUP(VALUE(MID(Q306,2,1)),Model!$B$38:$C$41,2,FALSE()),""))</f>
        <v/>
      </c>
      <c r="S306" s="18" t="str">
        <f t="shared" si="25"/>
        <v/>
      </c>
      <c r="T306" s="14" t="str">
        <f t="shared" si="26"/>
        <v/>
      </c>
      <c r="U306" s="14" t="str">
        <f t="shared" si="27"/>
        <v/>
      </c>
      <c r="V306" s="14" t="str">
        <f t="shared" ca="1" si="28"/>
        <v/>
      </c>
      <c r="W306" s="14" t="str">
        <f t="shared" ca="1" si="29"/>
        <v/>
      </c>
    </row>
    <row r="307" spans="1:23" x14ac:dyDescent="0.3">
      <c r="A307" s="2"/>
      <c r="B307" s="2"/>
      <c r="C307" s="2"/>
      <c r="D307" s="2"/>
      <c r="E307" s="2"/>
      <c r="F307" s="2"/>
      <c r="G307" s="2"/>
      <c r="H307" s="2"/>
      <c r="I307" s="16"/>
      <c r="J307" s="16"/>
      <c r="K307" s="14" t="str">
        <f>IF($A307="","",IF(B307&gt;=Model!$B$4,4,IF(B307&gt;=Model!$B$5,3,IF(B307&gt;=Model!$B$6,2,1))))</f>
        <v/>
      </c>
      <c r="L307" s="14" t="str">
        <f>IF($A307="","",IF(OR(UPPER(D307)="Y",UPPER(E307)="Y"),4,IF(C307&gt;=Model!$B$10,4,IF(C307&gt;=Model!$B$11,3,IF(C307&gt;=Model!$B$12,2,1)))))</f>
        <v/>
      </c>
      <c r="M307" s="14" t="str">
        <f>IF($A307="","",IFERROR(VLOOKUP(F307,Model!$A$19:$B$22,2,FALSE()),""))</f>
        <v/>
      </c>
      <c r="N307" s="14" t="str">
        <f>IF($A307="","",IFERROR(VLOOKUP(G307,Model!$A$25:$B$28,2,FALSE()),""))</f>
        <v/>
      </c>
      <c r="O307" s="14" t="str">
        <f t="shared" si="24"/>
        <v/>
      </c>
      <c r="P307" s="14" t="str">
        <f>IF($A307="","",IF(AND(G307="Internet-facing",OR(UPPER(D307)="Y",UPPER(E307)="Y",C307&gt;=Model!$B$16)),"P1",""))</f>
        <v/>
      </c>
      <c r="Q307" s="14" t="str">
        <f>IF($A307="","",IF(P307="P1","P1","P"&amp;MIN(4,IF(O307&gt;=Model!$B$31,1,IF(O307&gt;=Model!$B$32,2,IF(O307&gt;=Model!$B$33,3,4)))+IF(UPPER(H307)="Y",1,0))))</f>
        <v/>
      </c>
      <c r="R307" s="14" t="str">
        <f>IF($A307="","",IFERROR(VLOOKUP(VALUE(MID(Q307,2,1)),Model!$B$38:$C$41,2,FALSE()),""))</f>
        <v/>
      </c>
      <c r="S307" s="18" t="str">
        <f t="shared" si="25"/>
        <v/>
      </c>
      <c r="T307" s="14" t="str">
        <f t="shared" si="26"/>
        <v/>
      </c>
      <c r="U307" s="14" t="str">
        <f t="shared" si="27"/>
        <v/>
      </c>
      <c r="V307" s="14" t="str">
        <f t="shared" ca="1" si="28"/>
        <v/>
      </c>
      <c r="W307" s="14" t="str">
        <f t="shared" ca="1" si="29"/>
        <v/>
      </c>
    </row>
    <row r="308" spans="1:23" x14ac:dyDescent="0.3">
      <c r="A308" s="2"/>
      <c r="B308" s="2"/>
      <c r="C308" s="2"/>
      <c r="D308" s="2"/>
      <c r="E308" s="2"/>
      <c r="F308" s="2"/>
      <c r="G308" s="2"/>
      <c r="H308" s="2"/>
      <c r="I308" s="16"/>
      <c r="J308" s="16"/>
      <c r="K308" s="14" t="str">
        <f>IF($A308="","",IF(B308&gt;=Model!$B$4,4,IF(B308&gt;=Model!$B$5,3,IF(B308&gt;=Model!$B$6,2,1))))</f>
        <v/>
      </c>
      <c r="L308" s="14" t="str">
        <f>IF($A308="","",IF(OR(UPPER(D308)="Y",UPPER(E308)="Y"),4,IF(C308&gt;=Model!$B$10,4,IF(C308&gt;=Model!$B$11,3,IF(C308&gt;=Model!$B$12,2,1)))))</f>
        <v/>
      </c>
      <c r="M308" s="14" t="str">
        <f>IF($A308="","",IFERROR(VLOOKUP(F308,Model!$A$19:$B$22,2,FALSE()),""))</f>
        <v/>
      </c>
      <c r="N308" s="14" t="str">
        <f>IF($A308="","",IFERROR(VLOOKUP(G308,Model!$A$25:$B$28,2,FALSE()),""))</f>
        <v/>
      </c>
      <c r="O308" s="14" t="str">
        <f t="shared" si="24"/>
        <v/>
      </c>
      <c r="P308" s="14" t="str">
        <f>IF($A308="","",IF(AND(G308="Internet-facing",OR(UPPER(D308)="Y",UPPER(E308)="Y",C308&gt;=Model!$B$16)),"P1",""))</f>
        <v/>
      </c>
      <c r="Q308" s="14" t="str">
        <f>IF($A308="","",IF(P308="P1","P1","P"&amp;MIN(4,IF(O308&gt;=Model!$B$31,1,IF(O308&gt;=Model!$B$32,2,IF(O308&gt;=Model!$B$33,3,4)))+IF(UPPER(H308)="Y",1,0))))</f>
        <v/>
      </c>
      <c r="R308" s="14" t="str">
        <f>IF($A308="","",IFERROR(VLOOKUP(VALUE(MID(Q308,2,1)),Model!$B$38:$C$41,2,FALSE()),""))</f>
        <v/>
      </c>
      <c r="S308" s="18" t="str">
        <f t="shared" si="25"/>
        <v/>
      </c>
      <c r="T308" s="14" t="str">
        <f t="shared" si="26"/>
        <v/>
      </c>
      <c r="U308" s="14" t="str">
        <f t="shared" si="27"/>
        <v/>
      </c>
      <c r="V308" s="14" t="str">
        <f t="shared" ca="1" si="28"/>
        <v/>
      </c>
      <c r="W308" s="14" t="str">
        <f t="shared" ca="1" si="29"/>
        <v/>
      </c>
    </row>
    <row r="309" spans="1:23" x14ac:dyDescent="0.3">
      <c r="A309" s="2"/>
      <c r="B309" s="2"/>
      <c r="C309" s="2"/>
      <c r="D309" s="2"/>
      <c r="E309" s="2"/>
      <c r="F309" s="2"/>
      <c r="G309" s="2"/>
      <c r="H309" s="2"/>
      <c r="I309" s="16"/>
      <c r="J309" s="16"/>
      <c r="K309" s="14" t="str">
        <f>IF($A309="","",IF(B309&gt;=Model!$B$4,4,IF(B309&gt;=Model!$B$5,3,IF(B309&gt;=Model!$B$6,2,1))))</f>
        <v/>
      </c>
      <c r="L309" s="14" t="str">
        <f>IF($A309="","",IF(OR(UPPER(D309)="Y",UPPER(E309)="Y"),4,IF(C309&gt;=Model!$B$10,4,IF(C309&gt;=Model!$B$11,3,IF(C309&gt;=Model!$B$12,2,1)))))</f>
        <v/>
      </c>
      <c r="M309" s="14" t="str">
        <f>IF($A309="","",IFERROR(VLOOKUP(F309,Model!$A$19:$B$22,2,FALSE()),""))</f>
        <v/>
      </c>
      <c r="N309" s="14" t="str">
        <f>IF($A309="","",IFERROR(VLOOKUP(G309,Model!$A$25:$B$28,2,FALSE()),""))</f>
        <v/>
      </c>
      <c r="O309" s="14" t="str">
        <f t="shared" si="24"/>
        <v/>
      </c>
      <c r="P309" s="14" t="str">
        <f>IF($A309="","",IF(AND(G309="Internet-facing",OR(UPPER(D309)="Y",UPPER(E309)="Y",C309&gt;=Model!$B$16)),"P1",""))</f>
        <v/>
      </c>
      <c r="Q309" s="14" t="str">
        <f>IF($A309="","",IF(P309="P1","P1","P"&amp;MIN(4,IF(O309&gt;=Model!$B$31,1,IF(O309&gt;=Model!$B$32,2,IF(O309&gt;=Model!$B$33,3,4)))+IF(UPPER(H309)="Y",1,0))))</f>
        <v/>
      </c>
      <c r="R309" s="14" t="str">
        <f>IF($A309="","",IFERROR(VLOOKUP(VALUE(MID(Q309,2,1)),Model!$B$38:$C$41,2,FALSE()),""))</f>
        <v/>
      </c>
      <c r="S309" s="18" t="str">
        <f t="shared" si="25"/>
        <v/>
      </c>
      <c r="T309" s="14" t="str">
        <f t="shared" si="26"/>
        <v/>
      </c>
      <c r="U309" s="14" t="str">
        <f t="shared" si="27"/>
        <v/>
      </c>
      <c r="V309" s="14" t="str">
        <f t="shared" ca="1" si="28"/>
        <v/>
      </c>
      <c r="W309" s="14" t="str">
        <f t="shared" ca="1" si="29"/>
        <v/>
      </c>
    </row>
    <row r="310" spans="1:23" x14ac:dyDescent="0.3">
      <c r="A310" s="2"/>
      <c r="B310" s="2"/>
      <c r="C310" s="2"/>
      <c r="D310" s="2"/>
      <c r="E310" s="2"/>
      <c r="F310" s="2"/>
      <c r="G310" s="2"/>
      <c r="H310" s="2"/>
      <c r="I310" s="16"/>
      <c r="J310" s="16"/>
      <c r="K310" s="14" t="str">
        <f>IF($A310="","",IF(B310&gt;=Model!$B$4,4,IF(B310&gt;=Model!$B$5,3,IF(B310&gt;=Model!$B$6,2,1))))</f>
        <v/>
      </c>
      <c r="L310" s="14" t="str">
        <f>IF($A310="","",IF(OR(UPPER(D310)="Y",UPPER(E310)="Y"),4,IF(C310&gt;=Model!$B$10,4,IF(C310&gt;=Model!$B$11,3,IF(C310&gt;=Model!$B$12,2,1)))))</f>
        <v/>
      </c>
      <c r="M310" s="14" t="str">
        <f>IF($A310="","",IFERROR(VLOOKUP(F310,Model!$A$19:$B$22,2,FALSE()),""))</f>
        <v/>
      </c>
      <c r="N310" s="14" t="str">
        <f>IF($A310="","",IFERROR(VLOOKUP(G310,Model!$A$25:$B$28,2,FALSE()),""))</f>
        <v/>
      </c>
      <c r="O310" s="14" t="str">
        <f t="shared" si="24"/>
        <v/>
      </c>
      <c r="P310" s="14" t="str">
        <f>IF($A310="","",IF(AND(G310="Internet-facing",OR(UPPER(D310)="Y",UPPER(E310)="Y",C310&gt;=Model!$B$16)),"P1",""))</f>
        <v/>
      </c>
      <c r="Q310" s="14" t="str">
        <f>IF($A310="","",IF(P310="P1","P1","P"&amp;MIN(4,IF(O310&gt;=Model!$B$31,1,IF(O310&gt;=Model!$B$32,2,IF(O310&gt;=Model!$B$33,3,4)))+IF(UPPER(H310)="Y",1,0))))</f>
        <v/>
      </c>
      <c r="R310" s="14" t="str">
        <f>IF($A310="","",IFERROR(VLOOKUP(VALUE(MID(Q310,2,1)),Model!$B$38:$C$41,2,FALSE()),""))</f>
        <v/>
      </c>
      <c r="S310" s="18" t="str">
        <f t="shared" si="25"/>
        <v/>
      </c>
      <c r="T310" s="14" t="str">
        <f t="shared" si="26"/>
        <v/>
      </c>
      <c r="U310" s="14" t="str">
        <f t="shared" si="27"/>
        <v/>
      </c>
      <c r="V310" s="14" t="str">
        <f t="shared" ca="1" si="28"/>
        <v/>
      </c>
      <c r="W310" s="14" t="str">
        <f t="shared" ca="1" si="29"/>
        <v/>
      </c>
    </row>
    <row r="311" spans="1:23" x14ac:dyDescent="0.3">
      <c r="A311" s="2"/>
      <c r="B311" s="2"/>
      <c r="C311" s="2"/>
      <c r="D311" s="2"/>
      <c r="E311" s="2"/>
      <c r="F311" s="2"/>
      <c r="G311" s="2"/>
      <c r="H311" s="2"/>
      <c r="I311" s="16"/>
      <c r="J311" s="16"/>
      <c r="K311" s="14" t="str">
        <f>IF($A311="","",IF(B311&gt;=Model!$B$4,4,IF(B311&gt;=Model!$B$5,3,IF(B311&gt;=Model!$B$6,2,1))))</f>
        <v/>
      </c>
      <c r="L311" s="14" t="str">
        <f>IF($A311="","",IF(OR(UPPER(D311)="Y",UPPER(E311)="Y"),4,IF(C311&gt;=Model!$B$10,4,IF(C311&gt;=Model!$B$11,3,IF(C311&gt;=Model!$B$12,2,1)))))</f>
        <v/>
      </c>
      <c r="M311" s="14" t="str">
        <f>IF($A311="","",IFERROR(VLOOKUP(F311,Model!$A$19:$B$22,2,FALSE()),""))</f>
        <v/>
      </c>
      <c r="N311" s="14" t="str">
        <f>IF($A311="","",IFERROR(VLOOKUP(G311,Model!$A$25:$B$28,2,FALSE()),""))</f>
        <v/>
      </c>
      <c r="O311" s="14" t="str">
        <f t="shared" si="24"/>
        <v/>
      </c>
      <c r="P311" s="14" t="str">
        <f>IF($A311="","",IF(AND(G311="Internet-facing",OR(UPPER(D311)="Y",UPPER(E311)="Y",C311&gt;=Model!$B$16)),"P1",""))</f>
        <v/>
      </c>
      <c r="Q311" s="14" t="str">
        <f>IF($A311="","",IF(P311="P1","P1","P"&amp;MIN(4,IF(O311&gt;=Model!$B$31,1,IF(O311&gt;=Model!$B$32,2,IF(O311&gt;=Model!$B$33,3,4)))+IF(UPPER(H311)="Y",1,0))))</f>
        <v/>
      </c>
      <c r="R311" s="14" t="str">
        <f>IF($A311="","",IFERROR(VLOOKUP(VALUE(MID(Q311,2,1)),Model!$B$38:$C$41,2,FALSE()),""))</f>
        <v/>
      </c>
      <c r="S311" s="18" t="str">
        <f t="shared" si="25"/>
        <v/>
      </c>
      <c r="T311" s="14" t="str">
        <f t="shared" si="26"/>
        <v/>
      </c>
      <c r="U311" s="14" t="str">
        <f t="shared" si="27"/>
        <v/>
      </c>
      <c r="V311" s="14" t="str">
        <f t="shared" ca="1" si="28"/>
        <v/>
      </c>
      <c r="W311" s="14" t="str">
        <f t="shared" ca="1" si="29"/>
        <v/>
      </c>
    </row>
    <row r="312" spans="1:23" x14ac:dyDescent="0.3">
      <c r="A312" s="2"/>
      <c r="B312" s="2"/>
      <c r="C312" s="2"/>
      <c r="D312" s="2"/>
      <c r="E312" s="2"/>
      <c r="F312" s="2"/>
      <c r="G312" s="2"/>
      <c r="H312" s="2"/>
      <c r="I312" s="16"/>
      <c r="J312" s="16"/>
      <c r="K312" s="14" t="str">
        <f>IF($A312="","",IF(B312&gt;=Model!$B$4,4,IF(B312&gt;=Model!$B$5,3,IF(B312&gt;=Model!$B$6,2,1))))</f>
        <v/>
      </c>
      <c r="L312" s="14" t="str">
        <f>IF($A312="","",IF(OR(UPPER(D312)="Y",UPPER(E312)="Y"),4,IF(C312&gt;=Model!$B$10,4,IF(C312&gt;=Model!$B$11,3,IF(C312&gt;=Model!$B$12,2,1)))))</f>
        <v/>
      </c>
      <c r="M312" s="14" t="str">
        <f>IF($A312="","",IFERROR(VLOOKUP(F312,Model!$A$19:$B$22,2,FALSE()),""))</f>
        <v/>
      </c>
      <c r="N312" s="14" t="str">
        <f>IF($A312="","",IFERROR(VLOOKUP(G312,Model!$A$25:$B$28,2,FALSE()),""))</f>
        <v/>
      </c>
      <c r="O312" s="14" t="str">
        <f t="shared" si="24"/>
        <v/>
      </c>
      <c r="P312" s="14" t="str">
        <f>IF($A312="","",IF(AND(G312="Internet-facing",OR(UPPER(D312)="Y",UPPER(E312)="Y",C312&gt;=Model!$B$16)),"P1",""))</f>
        <v/>
      </c>
      <c r="Q312" s="14" t="str">
        <f>IF($A312="","",IF(P312="P1","P1","P"&amp;MIN(4,IF(O312&gt;=Model!$B$31,1,IF(O312&gt;=Model!$B$32,2,IF(O312&gt;=Model!$B$33,3,4)))+IF(UPPER(H312)="Y",1,0))))</f>
        <v/>
      </c>
      <c r="R312" s="14" t="str">
        <f>IF($A312="","",IFERROR(VLOOKUP(VALUE(MID(Q312,2,1)),Model!$B$38:$C$41,2,FALSE()),""))</f>
        <v/>
      </c>
      <c r="S312" s="18" t="str">
        <f t="shared" si="25"/>
        <v/>
      </c>
      <c r="T312" s="14" t="str">
        <f t="shared" si="26"/>
        <v/>
      </c>
      <c r="U312" s="14" t="str">
        <f t="shared" si="27"/>
        <v/>
      </c>
      <c r="V312" s="14" t="str">
        <f t="shared" ca="1" si="28"/>
        <v/>
      </c>
      <c r="W312" s="14" t="str">
        <f t="shared" ca="1" si="29"/>
        <v/>
      </c>
    </row>
    <row r="313" spans="1:23" x14ac:dyDescent="0.3">
      <c r="A313" s="2"/>
      <c r="B313" s="2"/>
      <c r="C313" s="2"/>
      <c r="D313" s="2"/>
      <c r="E313" s="2"/>
      <c r="F313" s="2"/>
      <c r="G313" s="2"/>
      <c r="H313" s="2"/>
      <c r="I313" s="16"/>
      <c r="J313" s="16"/>
      <c r="K313" s="14" t="str">
        <f>IF($A313="","",IF(B313&gt;=Model!$B$4,4,IF(B313&gt;=Model!$B$5,3,IF(B313&gt;=Model!$B$6,2,1))))</f>
        <v/>
      </c>
      <c r="L313" s="14" t="str">
        <f>IF($A313="","",IF(OR(UPPER(D313)="Y",UPPER(E313)="Y"),4,IF(C313&gt;=Model!$B$10,4,IF(C313&gt;=Model!$B$11,3,IF(C313&gt;=Model!$B$12,2,1)))))</f>
        <v/>
      </c>
      <c r="M313" s="14" t="str">
        <f>IF($A313="","",IFERROR(VLOOKUP(F313,Model!$A$19:$B$22,2,FALSE()),""))</f>
        <v/>
      </c>
      <c r="N313" s="14" t="str">
        <f>IF($A313="","",IFERROR(VLOOKUP(G313,Model!$A$25:$B$28,2,FALSE()),""))</f>
        <v/>
      </c>
      <c r="O313" s="14" t="str">
        <f t="shared" si="24"/>
        <v/>
      </c>
      <c r="P313" s="14" t="str">
        <f>IF($A313="","",IF(AND(G313="Internet-facing",OR(UPPER(D313)="Y",UPPER(E313)="Y",C313&gt;=Model!$B$16)),"P1",""))</f>
        <v/>
      </c>
      <c r="Q313" s="14" t="str">
        <f>IF($A313="","",IF(P313="P1","P1","P"&amp;MIN(4,IF(O313&gt;=Model!$B$31,1,IF(O313&gt;=Model!$B$32,2,IF(O313&gt;=Model!$B$33,3,4)))+IF(UPPER(H313)="Y",1,0))))</f>
        <v/>
      </c>
      <c r="R313" s="14" t="str">
        <f>IF($A313="","",IFERROR(VLOOKUP(VALUE(MID(Q313,2,1)),Model!$B$38:$C$41,2,FALSE()),""))</f>
        <v/>
      </c>
      <c r="S313" s="18" t="str">
        <f t="shared" si="25"/>
        <v/>
      </c>
      <c r="T313" s="14" t="str">
        <f t="shared" si="26"/>
        <v/>
      </c>
      <c r="U313" s="14" t="str">
        <f t="shared" si="27"/>
        <v/>
      </c>
      <c r="V313" s="14" t="str">
        <f t="shared" ca="1" si="28"/>
        <v/>
      </c>
      <c r="W313" s="14" t="str">
        <f t="shared" ca="1" si="29"/>
        <v/>
      </c>
    </row>
    <row r="314" spans="1:23" x14ac:dyDescent="0.3">
      <c r="A314" s="2"/>
      <c r="B314" s="2"/>
      <c r="C314" s="2"/>
      <c r="D314" s="2"/>
      <c r="E314" s="2"/>
      <c r="F314" s="2"/>
      <c r="G314" s="2"/>
      <c r="H314" s="2"/>
      <c r="I314" s="16"/>
      <c r="J314" s="16"/>
      <c r="K314" s="14" t="str">
        <f>IF($A314="","",IF(B314&gt;=Model!$B$4,4,IF(B314&gt;=Model!$B$5,3,IF(B314&gt;=Model!$B$6,2,1))))</f>
        <v/>
      </c>
      <c r="L314" s="14" t="str">
        <f>IF($A314="","",IF(OR(UPPER(D314)="Y",UPPER(E314)="Y"),4,IF(C314&gt;=Model!$B$10,4,IF(C314&gt;=Model!$B$11,3,IF(C314&gt;=Model!$B$12,2,1)))))</f>
        <v/>
      </c>
      <c r="M314" s="14" t="str">
        <f>IF($A314="","",IFERROR(VLOOKUP(F314,Model!$A$19:$B$22,2,FALSE()),""))</f>
        <v/>
      </c>
      <c r="N314" s="14" t="str">
        <f>IF($A314="","",IFERROR(VLOOKUP(G314,Model!$A$25:$B$28,2,FALSE()),""))</f>
        <v/>
      </c>
      <c r="O314" s="14" t="str">
        <f t="shared" si="24"/>
        <v/>
      </c>
      <c r="P314" s="14" t="str">
        <f>IF($A314="","",IF(AND(G314="Internet-facing",OR(UPPER(D314)="Y",UPPER(E314)="Y",C314&gt;=Model!$B$16)),"P1",""))</f>
        <v/>
      </c>
      <c r="Q314" s="14" t="str">
        <f>IF($A314="","",IF(P314="P1","P1","P"&amp;MIN(4,IF(O314&gt;=Model!$B$31,1,IF(O314&gt;=Model!$B$32,2,IF(O314&gt;=Model!$B$33,3,4)))+IF(UPPER(H314)="Y",1,0))))</f>
        <v/>
      </c>
      <c r="R314" s="14" t="str">
        <f>IF($A314="","",IFERROR(VLOOKUP(VALUE(MID(Q314,2,1)),Model!$B$38:$C$41,2,FALSE()),""))</f>
        <v/>
      </c>
      <c r="S314" s="18" t="str">
        <f t="shared" si="25"/>
        <v/>
      </c>
      <c r="T314" s="14" t="str">
        <f t="shared" si="26"/>
        <v/>
      </c>
      <c r="U314" s="14" t="str">
        <f t="shared" si="27"/>
        <v/>
      </c>
      <c r="V314" s="14" t="str">
        <f t="shared" ca="1" si="28"/>
        <v/>
      </c>
      <c r="W314" s="14" t="str">
        <f t="shared" ca="1" si="29"/>
        <v/>
      </c>
    </row>
    <row r="315" spans="1:23" x14ac:dyDescent="0.3">
      <c r="A315" s="2"/>
      <c r="B315" s="2"/>
      <c r="C315" s="2"/>
      <c r="D315" s="2"/>
      <c r="E315" s="2"/>
      <c r="F315" s="2"/>
      <c r="G315" s="2"/>
      <c r="H315" s="2"/>
      <c r="I315" s="16"/>
      <c r="J315" s="16"/>
      <c r="K315" s="14" t="str">
        <f>IF($A315="","",IF(B315&gt;=Model!$B$4,4,IF(B315&gt;=Model!$B$5,3,IF(B315&gt;=Model!$B$6,2,1))))</f>
        <v/>
      </c>
      <c r="L315" s="14" t="str">
        <f>IF($A315="","",IF(OR(UPPER(D315)="Y",UPPER(E315)="Y"),4,IF(C315&gt;=Model!$B$10,4,IF(C315&gt;=Model!$B$11,3,IF(C315&gt;=Model!$B$12,2,1)))))</f>
        <v/>
      </c>
      <c r="M315" s="14" t="str">
        <f>IF($A315="","",IFERROR(VLOOKUP(F315,Model!$A$19:$B$22,2,FALSE()),""))</f>
        <v/>
      </c>
      <c r="N315" s="14" t="str">
        <f>IF($A315="","",IFERROR(VLOOKUP(G315,Model!$A$25:$B$28,2,FALSE()),""))</f>
        <v/>
      </c>
      <c r="O315" s="14" t="str">
        <f t="shared" si="24"/>
        <v/>
      </c>
      <c r="P315" s="14" t="str">
        <f>IF($A315="","",IF(AND(G315="Internet-facing",OR(UPPER(D315)="Y",UPPER(E315)="Y",C315&gt;=Model!$B$16)),"P1",""))</f>
        <v/>
      </c>
      <c r="Q315" s="14" t="str">
        <f>IF($A315="","",IF(P315="P1","P1","P"&amp;MIN(4,IF(O315&gt;=Model!$B$31,1,IF(O315&gt;=Model!$B$32,2,IF(O315&gt;=Model!$B$33,3,4)))+IF(UPPER(H315)="Y",1,0))))</f>
        <v/>
      </c>
      <c r="R315" s="14" t="str">
        <f>IF($A315="","",IFERROR(VLOOKUP(VALUE(MID(Q315,2,1)),Model!$B$38:$C$41,2,FALSE()),""))</f>
        <v/>
      </c>
      <c r="S315" s="18" t="str">
        <f t="shared" si="25"/>
        <v/>
      </c>
      <c r="T315" s="14" t="str">
        <f t="shared" si="26"/>
        <v/>
      </c>
      <c r="U315" s="14" t="str">
        <f t="shared" si="27"/>
        <v/>
      </c>
      <c r="V315" s="14" t="str">
        <f t="shared" ca="1" si="28"/>
        <v/>
      </c>
      <c r="W315" s="14" t="str">
        <f t="shared" ca="1" si="29"/>
        <v/>
      </c>
    </row>
    <row r="316" spans="1:23" x14ac:dyDescent="0.3">
      <c r="A316" s="2"/>
      <c r="B316" s="2"/>
      <c r="C316" s="2"/>
      <c r="D316" s="2"/>
      <c r="E316" s="2"/>
      <c r="F316" s="2"/>
      <c r="G316" s="2"/>
      <c r="H316" s="2"/>
      <c r="I316" s="16"/>
      <c r="J316" s="16"/>
      <c r="K316" s="14" t="str">
        <f>IF($A316="","",IF(B316&gt;=Model!$B$4,4,IF(B316&gt;=Model!$B$5,3,IF(B316&gt;=Model!$B$6,2,1))))</f>
        <v/>
      </c>
      <c r="L316" s="14" t="str">
        <f>IF($A316="","",IF(OR(UPPER(D316)="Y",UPPER(E316)="Y"),4,IF(C316&gt;=Model!$B$10,4,IF(C316&gt;=Model!$B$11,3,IF(C316&gt;=Model!$B$12,2,1)))))</f>
        <v/>
      </c>
      <c r="M316" s="14" t="str">
        <f>IF($A316="","",IFERROR(VLOOKUP(F316,Model!$A$19:$B$22,2,FALSE()),""))</f>
        <v/>
      </c>
      <c r="N316" s="14" t="str">
        <f>IF($A316="","",IFERROR(VLOOKUP(G316,Model!$A$25:$B$28,2,FALSE()),""))</f>
        <v/>
      </c>
      <c r="O316" s="14" t="str">
        <f t="shared" si="24"/>
        <v/>
      </c>
      <c r="P316" s="14" t="str">
        <f>IF($A316="","",IF(AND(G316="Internet-facing",OR(UPPER(D316)="Y",UPPER(E316)="Y",C316&gt;=Model!$B$16)),"P1",""))</f>
        <v/>
      </c>
      <c r="Q316" s="14" t="str">
        <f>IF($A316="","",IF(P316="P1","P1","P"&amp;MIN(4,IF(O316&gt;=Model!$B$31,1,IF(O316&gt;=Model!$B$32,2,IF(O316&gt;=Model!$B$33,3,4)))+IF(UPPER(H316)="Y",1,0))))</f>
        <v/>
      </c>
      <c r="R316" s="14" t="str">
        <f>IF($A316="","",IFERROR(VLOOKUP(VALUE(MID(Q316,2,1)),Model!$B$38:$C$41,2,FALSE()),""))</f>
        <v/>
      </c>
      <c r="S316" s="18" t="str">
        <f t="shared" si="25"/>
        <v/>
      </c>
      <c r="T316" s="14" t="str">
        <f t="shared" si="26"/>
        <v/>
      </c>
      <c r="U316" s="14" t="str">
        <f t="shared" si="27"/>
        <v/>
      </c>
      <c r="V316" s="14" t="str">
        <f t="shared" ca="1" si="28"/>
        <v/>
      </c>
      <c r="W316" s="14" t="str">
        <f t="shared" ca="1" si="29"/>
        <v/>
      </c>
    </row>
    <row r="317" spans="1:23" x14ac:dyDescent="0.3">
      <c r="A317" s="2"/>
      <c r="B317" s="2"/>
      <c r="C317" s="2"/>
      <c r="D317" s="2"/>
      <c r="E317" s="2"/>
      <c r="F317" s="2"/>
      <c r="G317" s="2"/>
      <c r="H317" s="2"/>
      <c r="I317" s="16"/>
      <c r="J317" s="16"/>
      <c r="K317" s="14" t="str">
        <f>IF($A317="","",IF(B317&gt;=Model!$B$4,4,IF(B317&gt;=Model!$B$5,3,IF(B317&gt;=Model!$B$6,2,1))))</f>
        <v/>
      </c>
      <c r="L317" s="14" t="str">
        <f>IF($A317="","",IF(OR(UPPER(D317)="Y",UPPER(E317)="Y"),4,IF(C317&gt;=Model!$B$10,4,IF(C317&gt;=Model!$B$11,3,IF(C317&gt;=Model!$B$12,2,1)))))</f>
        <v/>
      </c>
      <c r="M317" s="14" t="str">
        <f>IF($A317="","",IFERROR(VLOOKUP(F317,Model!$A$19:$B$22,2,FALSE()),""))</f>
        <v/>
      </c>
      <c r="N317" s="14" t="str">
        <f>IF($A317="","",IFERROR(VLOOKUP(G317,Model!$A$25:$B$28,2,FALSE()),""))</f>
        <v/>
      </c>
      <c r="O317" s="14" t="str">
        <f t="shared" si="24"/>
        <v/>
      </c>
      <c r="P317" s="14" t="str">
        <f>IF($A317="","",IF(AND(G317="Internet-facing",OR(UPPER(D317)="Y",UPPER(E317)="Y",C317&gt;=Model!$B$16)),"P1",""))</f>
        <v/>
      </c>
      <c r="Q317" s="14" t="str">
        <f>IF($A317="","",IF(P317="P1","P1","P"&amp;MIN(4,IF(O317&gt;=Model!$B$31,1,IF(O317&gt;=Model!$B$32,2,IF(O317&gt;=Model!$B$33,3,4)))+IF(UPPER(H317)="Y",1,0))))</f>
        <v/>
      </c>
      <c r="R317" s="14" t="str">
        <f>IF($A317="","",IFERROR(VLOOKUP(VALUE(MID(Q317,2,1)),Model!$B$38:$C$41,2,FALSE()),""))</f>
        <v/>
      </c>
      <c r="S317" s="18" t="str">
        <f t="shared" si="25"/>
        <v/>
      </c>
      <c r="T317" s="14" t="str">
        <f t="shared" si="26"/>
        <v/>
      </c>
      <c r="U317" s="14" t="str">
        <f t="shared" si="27"/>
        <v/>
      </c>
      <c r="V317" s="14" t="str">
        <f t="shared" ca="1" si="28"/>
        <v/>
      </c>
      <c r="W317" s="14" t="str">
        <f t="shared" ca="1" si="29"/>
        <v/>
      </c>
    </row>
    <row r="318" spans="1:23" x14ac:dyDescent="0.3">
      <c r="A318" s="2"/>
      <c r="B318" s="2"/>
      <c r="C318" s="2"/>
      <c r="D318" s="2"/>
      <c r="E318" s="2"/>
      <c r="F318" s="2"/>
      <c r="G318" s="2"/>
      <c r="H318" s="2"/>
      <c r="I318" s="16"/>
      <c r="J318" s="16"/>
      <c r="K318" s="14" t="str">
        <f>IF($A318="","",IF(B318&gt;=Model!$B$4,4,IF(B318&gt;=Model!$B$5,3,IF(B318&gt;=Model!$B$6,2,1))))</f>
        <v/>
      </c>
      <c r="L318" s="14" t="str">
        <f>IF($A318="","",IF(OR(UPPER(D318)="Y",UPPER(E318)="Y"),4,IF(C318&gt;=Model!$B$10,4,IF(C318&gt;=Model!$B$11,3,IF(C318&gt;=Model!$B$12,2,1)))))</f>
        <v/>
      </c>
      <c r="M318" s="14" t="str">
        <f>IF($A318="","",IFERROR(VLOOKUP(F318,Model!$A$19:$B$22,2,FALSE()),""))</f>
        <v/>
      </c>
      <c r="N318" s="14" t="str">
        <f>IF($A318="","",IFERROR(VLOOKUP(G318,Model!$A$25:$B$28,2,FALSE()),""))</f>
        <v/>
      </c>
      <c r="O318" s="14" t="str">
        <f t="shared" si="24"/>
        <v/>
      </c>
      <c r="P318" s="14" t="str">
        <f>IF($A318="","",IF(AND(G318="Internet-facing",OR(UPPER(D318)="Y",UPPER(E318)="Y",C318&gt;=Model!$B$16)),"P1",""))</f>
        <v/>
      </c>
      <c r="Q318" s="14" t="str">
        <f>IF($A318="","",IF(P318="P1","P1","P"&amp;MIN(4,IF(O318&gt;=Model!$B$31,1,IF(O318&gt;=Model!$B$32,2,IF(O318&gt;=Model!$B$33,3,4)))+IF(UPPER(H318)="Y",1,0))))</f>
        <v/>
      </c>
      <c r="R318" s="14" t="str">
        <f>IF($A318="","",IFERROR(VLOOKUP(VALUE(MID(Q318,2,1)),Model!$B$38:$C$41,2,FALSE()),""))</f>
        <v/>
      </c>
      <c r="S318" s="18" t="str">
        <f t="shared" si="25"/>
        <v/>
      </c>
      <c r="T318" s="14" t="str">
        <f t="shared" si="26"/>
        <v/>
      </c>
      <c r="U318" s="14" t="str">
        <f t="shared" si="27"/>
        <v/>
      </c>
      <c r="V318" s="14" t="str">
        <f t="shared" ca="1" si="28"/>
        <v/>
      </c>
      <c r="W318" s="14" t="str">
        <f t="shared" ca="1" si="29"/>
        <v/>
      </c>
    </row>
    <row r="319" spans="1:23" x14ac:dyDescent="0.3">
      <c r="A319" s="2"/>
      <c r="B319" s="2"/>
      <c r="C319" s="2"/>
      <c r="D319" s="2"/>
      <c r="E319" s="2"/>
      <c r="F319" s="2"/>
      <c r="G319" s="2"/>
      <c r="H319" s="2"/>
      <c r="I319" s="16"/>
      <c r="J319" s="16"/>
      <c r="K319" s="14" t="str">
        <f>IF($A319="","",IF(B319&gt;=Model!$B$4,4,IF(B319&gt;=Model!$B$5,3,IF(B319&gt;=Model!$B$6,2,1))))</f>
        <v/>
      </c>
      <c r="L319" s="14" t="str">
        <f>IF($A319="","",IF(OR(UPPER(D319)="Y",UPPER(E319)="Y"),4,IF(C319&gt;=Model!$B$10,4,IF(C319&gt;=Model!$B$11,3,IF(C319&gt;=Model!$B$12,2,1)))))</f>
        <v/>
      </c>
      <c r="M319" s="14" t="str">
        <f>IF($A319="","",IFERROR(VLOOKUP(F319,Model!$A$19:$B$22,2,FALSE()),""))</f>
        <v/>
      </c>
      <c r="N319" s="14" t="str">
        <f>IF($A319="","",IFERROR(VLOOKUP(G319,Model!$A$25:$B$28,2,FALSE()),""))</f>
        <v/>
      </c>
      <c r="O319" s="14" t="str">
        <f t="shared" si="24"/>
        <v/>
      </c>
      <c r="P319" s="14" t="str">
        <f>IF($A319="","",IF(AND(G319="Internet-facing",OR(UPPER(D319)="Y",UPPER(E319)="Y",C319&gt;=Model!$B$16)),"P1",""))</f>
        <v/>
      </c>
      <c r="Q319" s="14" t="str">
        <f>IF($A319="","",IF(P319="P1","P1","P"&amp;MIN(4,IF(O319&gt;=Model!$B$31,1,IF(O319&gt;=Model!$B$32,2,IF(O319&gt;=Model!$B$33,3,4)))+IF(UPPER(H319)="Y",1,0))))</f>
        <v/>
      </c>
      <c r="R319" s="14" t="str">
        <f>IF($A319="","",IFERROR(VLOOKUP(VALUE(MID(Q319,2,1)),Model!$B$38:$C$41,2,FALSE()),""))</f>
        <v/>
      </c>
      <c r="S319" s="18" t="str">
        <f t="shared" si="25"/>
        <v/>
      </c>
      <c r="T319" s="14" t="str">
        <f t="shared" si="26"/>
        <v/>
      </c>
      <c r="U319" s="14" t="str">
        <f t="shared" si="27"/>
        <v/>
      </c>
      <c r="V319" s="14" t="str">
        <f t="shared" ca="1" si="28"/>
        <v/>
      </c>
      <c r="W319" s="14" t="str">
        <f t="shared" ca="1" si="29"/>
        <v/>
      </c>
    </row>
    <row r="320" spans="1:23" x14ac:dyDescent="0.3">
      <c r="A320" s="2"/>
      <c r="B320" s="2"/>
      <c r="C320" s="2"/>
      <c r="D320" s="2"/>
      <c r="E320" s="2"/>
      <c r="F320" s="2"/>
      <c r="G320" s="2"/>
      <c r="H320" s="2"/>
      <c r="I320" s="16"/>
      <c r="J320" s="16"/>
      <c r="K320" s="14" t="str">
        <f>IF($A320="","",IF(B320&gt;=Model!$B$4,4,IF(B320&gt;=Model!$B$5,3,IF(B320&gt;=Model!$B$6,2,1))))</f>
        <v/>
      </c>
      <c r="L320" s="14" t="str">
        <f>IF($A320="","",IF(OR(UPPER(D320)="Y",UPPER(E320)="Y"),4,IF(C320&gt;=Model!$B$10,4,IF(C320&gt;=Model!$B$11,3,IF(C320&gt;=Model!$B$12,2,1)))))</f>
        <v/>
      </c>
      <c r="M320" s="14" t="str">
        <f>IF($A320="","",IFERROR(VLOOKUP(F320,Model!$A$19:$B$22,2,FALSE()),""))</f>
        <v/>
      </c>
      <c r="N320" s="14" t="str">
        <f>IF($A320="","",IFERROR(VLOOKUP(G320,Model!$A$25:$B$28,2,FALSE()),""))</f>
        <v/>
      </c>
      <c r="O320" s="14" t="str">
        <f t="shared" si="24"/>
        <v/>
      </c>
      <c r="P320" s="14" t="str">
        <f>IF($A320="","",IF(AND(G320="Internet-facing",OR(UPPER(D320)="Y",UPPER(E320)="Y",C320&gt;=Model!$B$16)),"P1",""))</f>
        <v/>
      </c>
      <c r="Q320" s="14" t="str">
        <f>IF($A320="","",IF(P320="P1","P1","P"&amp;MIN(4,IF(O320&gt;=Model!$B$31,1,IF(O320&gt;=Model!$B$32,2,IF(O320&gt;=Model!$B$33,3,4)))+IF(UPPER(H320)="Y",1,0))))</f>
        <v/>
      </c>
      <c r="R320" s="14" t="str">
        <f>IF($A320="","",IFERROR(VLOOKUP(VALUE(MID(Q320,2,1)),Model!$B$38:$C$41,2,FALSE()),""))</f>
        <v/>
      </c>
      <c r="S320" s="18" t="str">
        <f t="shared" si="25"/>
        <v/>
      </c>
      <c r="T320" s="14" t="str">
        <f t="shared" si="26"/>
        <v/>
      </c>
      <c r="U320" s="14" t="str">
        <f t="shared" si="27"/>
        <v/>
      </c>
      <c r="V320" s="14" t="str">
        <f t="shared" ca="1" si="28"/>
        <v/>
      </c>
      <c r="W320" s="14" t="str">
        <f t="shared" ca="1" si="29"/>
        <v/>
      </c>
    </row>
    <row r="321" spans="1:23" x14ac:dyDescent="0.3">
      <c r="A321" s="2"/>
      <c r="B321" s="2"/>
      <c r="C321" s="2"/>
      <c r="D321" s="2"/>
      <c r="E321" s="2"/>
      <c r="F321" s="2"/>
      <c r="G321" s="2"/>
      <c r="H321" s="2"/>
      <c r="I321" s="16"/>
      <c r="J321" s="16"/>
      <c r="K321" s="14" t="str">
        <f>IF($A321="","",IF(B321&gt;=Model!$B$4,4,IF(B321&gt;=Model!$B$5,3,IF(B321&gt;=Model!$B$6,2,1))))</f>
        <v/>
      </c>
      <c r="L321" s="14" t="str">
        <f>IF($A321="","",IF(OR(UPPER(D321)="Y",UPPER(E321)="Y"),4,IF(C321&gt;=Model!$B$10,4,IF(C321&gt;=Model!$B$11,3,IF(C321&gt;=Model!$B$12,2,1)))))</f>
        <v/>
      </c>
      <c r="M321" s="14" t="str">
        <f>IF($A321="","",IFERROR(VLOOKUP(F321,Model!$A$19:$B$22,2,FALSE()),""))</f>
        <v/>
      </c>
      <c r="N321" s="14" t="str">
        <f>IF($A321="","",IFERROR(VLOOKUP(G321,Model!$A$25:$B$28,2,FALSE()),""))</f>
        <v/>
      </c>
      <c r="O321" s="14" t="str">
        <f t="shared" si="24"/>
        <v/>
      </c>
      <c r="P321" s="14" t="str">
        <f>IF($A321="","",IF(AND(G321="Internet-facing",OR(UPPER(D321)="Y",UPPER(E321)="Y",C321&gt;=Model!$B$16)),"P1",""))</f>
        <v/>
      </c>
      <c r="Q321" s="14" t="str">
        <f>IF($A321="","",IF(P321="P1","P1","P"&amp;MIN(4,IF(O321&gt;=Model!$B$31,1,IF(O321&gt;=Model!$B$32,2,IF(O321&gt;=Model!$B$33,3,4)))+IF(UPPER(H321)="Y",1,0))))</f>
        <v/>
      </c>
      <c r="R321" s="14" t="str">
        <f>IF($A321="","",IFERROR(VLOOKUP(VALUE(MID(Q321,2,1)),Model!$B$38:$C$41,2,FALSE()),""))</f>
        <v/>
      </c>
      <c r="S321" s="18" t="str">
        <f t="shared" si="25"/>
        <v/>
      </c>
      <c r="T321" s="14" t="str">
        <f t="shared" si="26"/>
        <v/>
      </c>
      <c r="U321" s="14" t="str">
        <f t="shared" si="27"/>
        <v/>
      </c>
      <c r="V321" s="14" t="str">
        <f t="shared" ca="1" si="28"/>
        <v/>
      </c>
      <c r="W321" s="14" t="str">
        <f t="shared" ca="1" si="29"/>
        <v/>
      </c>
    </row>
    <row r="322" spans="1:23" x14ac:dyDescent="0.3">
      <c r="A322" s="2"/>
      <c r="B322" s="2"/>
      <c r="C322" s="2"/>
      <c r="D322" s="2"/>
      <c r="E322" s="2"/>
      <c r="F322" s="2"/>
      <c r="G322" s="2"/>
      <c r="H322" s="2"/>
      <c r="I322" s="16"/>
      <c r="J322" s="16"/>
      <c r="K322" s="14" t="str">
        <f>IF($A322="","",IF(B322&gt;=Model!$B$4,4,IF(B322&gt;=Model!$B$5,3,IF(B322&gt;=Model!$B$6,2,1))))</f>
        <v/>
      </c>
      <c r="L322" s="14" t="str">
        <f>IF($A322="","",IF(OR(UPPER(D322)="Y",UPPER(E322)="Y"),4,IF(C322&gt;=Model!$B$10,4,IF(C322&gt;=Model!$B$11,3,IF(C322&gt;=Model!$B$12,2,1)))))</f>
        <v/>
      </c>
      <c r="M322" s="14" t="str">
        <f>IF($A322="","",IFERROR(VLOOKUP(F322,Model!$A$19:$B$22,2,FALSE()),""))</f>
        <v/>
      </c>
      <c r="N322" s="14" t="str">
        <f>IF($A322="","",IFERROR(VLOOKUP(G322,Model!$A$25:$B$28,2,FALSE()),""))</f>
        <v/>
      </c>
      <c r="O322" s="14" t="str">
        <f t="shared" ref="O322:O385" si="30">IF($A322="","",K322*L322*M322*N322)</f>
        <v/>
      </c>
      <c r="P322" s="14" t="str">
        <f>IF($A322="","",IF(AND(G322="Internet-facing",OR(UPPER(D322)="Y",UPPER(E322)="Y",C322&gt;=Model!$B$16)),"P1",""))</f>
        <v/>
      </c>
      <c r="Q322" s="14" t="str">
        <f>IF($A322="","",IF(P322="P1","P1","P"&amp;MIN(4,IF(O322&gt;=Model!$B$31,1,IF(O322&gt;=Model!$B$32,2,IF(O322&gt;=Model!$B$33,3,4)))+IF(UPPER(H322)="Y",1,0))))</f>
        <v/>
      </c>
      <c r="R322" s="14" t="str">
        <f>IF($A322="","",IFERROR(VLOOKUP(VALUE(MID(Q322,2,1)),Model!$B$38:$C$41,2,FALSE()),""))</f>
        <v/>
      </c>
      <c r="S322" s="18" t="str">
        <f t="shared" ref="S322:S385" si="31">IF(OR($A322="",$R322="",$I322=""),"",$I322+$R322)</f>
        <v/>
      </c>
      <c r="T322" s="14" t="str">
        <f t="shared" ref="T322:T385" si="32">IF($A322="","",IF($J322="","Open","Closed"))</f>
        <v/>
      </c>
      <c r="U322" s="14" t="str">
        <f t="shared" ref="U322:U385" si="33">IF(OR($A322="",$J322="",$I322=""),"",$J322-$I322)</f>
        <v/>
      </c>
      <c r="V322" s="14" t="str">
        <f t="shared" ref="V322:V385" ca="1" si="34">IF(OR($A322="",$J322&lt;&gt;"",$I322=""),"",TODAY()-$I322)</f>
        <v/>
      </c>
      <c r="W322" s="14" t="str">
        <f t="shared" ref="W322:W385" ca="1" si="35">IF(OR($A322="",$I322=""),"",IF($J322="",IF(TODAY()&gt;$S322,"Overdue","Open"),IF($J322&lt;=$S322,"Yes","No")))</f>
        <v/>
      </c>
    </row>
    <row r="323" spans="1:23" x14ac:dyDescent="0.3">
      <c r="A323" s="2"/>
      <c r="B323" s="2"/>
      <c r="C323" s="2"/>
      <c r="D323" s="2"/>
      <c r="E323" s="2"/>
      <c r="F323" s="2"/>
      <c r="G323" s="2"/>
      <c r="H323" s="2"/>
      <c r="I323" s="16"/>
      <c r="J323" s="16"/>
      <c r="K323" s="14" t="str">
        <f>IF($A323="","",IF(B323&gt;=Model!$B$4,4,IF(B323&gt;=Model!$B$5,3,IF(B323&gt;=Model!$B$6,2,1))))</f>
        <v/>
      </c>
      <c r="L323" s="14" t="str">
        <f>IF($A323="","",IF(OR(UPPER(D323)="Y",UPPER(E323)="Y"),4,IF(C323&gt;=Model!$B$10,4,IF(C323&gt;=Model!$B$11,3,IF(C323&gt;=Model!$B$12,2,1)))))</f>
        <v/>
      </c>
      <c r="M323" s="14" t="str">
        <f>IF($A323="","",IFERROR(VLOOKUP(F323,Model!$A$19:$B$22,2,FALSE()),""))</f>
        <v/>
      </c>
      <c r="N323" s="14" t="str">
        <f>IF($A323="","",IFERROR(VLOOKUP(G323,Model!$A$25:$B$28,2,FALSE()),""))</f>
        <v/>
      </c>
      <c r="O323" s="14" t="str">
        <f t="shared" si="30"/>
        <v/>
      </c>
      <c r="P323" s="14" t="str">
        <f>IF($A323="","",IF(AND(G323="Internet-facing",OR(UPPER(D323)="Y",UPPER(E323)="Y",C323&gt;=Model!$B$16)),"P1",""))</f>
        <v/>
      </c>
      <c r="Q323" s="14" t="str">
        <f>IF($A323="","",IF(P323="P1","P1","P"&amp;MIN(4,IF(O323&gt;=Model!$B$31,1,IF(O323&gt;=Model!$B$32,2,IF(O323&gt;=Model!$B$33,3,4)))+IF(UPPER(H323)="Y",1,0))))</f>
        <v/>
      </c>
      <c r="R323" s="14" t="str">
        <f>IF($A323="","",IFERROR(VLOOKUP(VALUE(MID(Q323,2,1)),Model!$B$38:$C$41,2,FALSE()),""))</f>
        <v/>
      </c>
      <c r="S323" s="18" t="str">
        <f t="shared" si="31"/>
        <v/>
      </c>
      <c r="T323" s="14" t="str">
        <f t="shared" si="32"/>
        <v/>
      </c>
      <c r="U323" s="14" t="str">
        <f t="shared" si="33"/>
        <v/>
      </c>
      <c r="V323" s="14" t="str">
        <f t="shared" ca="1" si="34"/>
        <v/>
      </c>
      <c r="W323" s="14" t="str">
        <f t="shared" ca="1" si="35"/>
        <v/>
      </c>
    </row>
    <row r="324" spans="1:23" x14ac:dyDescent="0.3">
      <c r="A324" s="2"/>
      <c r="B324" s="2"/>
      <c r="C324" s="2"/>
      <c r="D324" s="2"/>
      <c r="E324" s="2"/>
      <c r="F324" s="2"/>
      <c r="G324" s="2"/>
      <c r="H324" s="2"/>
      <c r="I324" s="16"/>
      <c r="J324" s="16"/>
      <c r="K324" s="14" t="str">
        <f>IF($A324="","",IF(B324&gt;=Model!$B$4,4,IF(B324&gt;=Model!$B$5,3,IF(B324&gt;=Model!$B$6,2,1))))</f>
        <v/>
      </c>
      <c r="L324" s="14" t="str">
        <f>IF($A324="","",IF(OR(UPPER(D324)="Y",UPPER(E324)="Y"),4,IF(C324&gt;=Model!$B$10,4,IF(C324&gt;=Model!$B$11,3,IF(C324&gt;=Model!$B$12,2,1)))))</f>
        <v/>
      </c>
      <c r="M324" s="14" t="str">
        <f>IF($A324="","",IFERROR(VLOOKUP(F324,Model!$A$19:$B$22,2,FALSE()),""))</f>
        <v/>
      </c>
      <c r="N324" s="14" t="str">
        <f>IF($A324="","",IFERROR(VLOOKUP(G324,Model!$A$25:$B$28,2,FALSE()),""))</f>
        <v/>
      </c>
      <c r="O324" s="14" t="str">
        <f t="shared" si="30"/>
        <v/>
      </c>
      <c r="P324" s="14" t="str">
        <f>IF($A324="","",IF(AND(G324="Internet-facing",OR(UPPER(D324)="Y",UPPER(E324)="Y",C324&gt;=Model!$B$16)),"P1",""))</f>
        <v/>
      </c>
      <c r="Q324" s="14" t="str">
        <f>IF($A324="","",IF(P324="P1","P1","P"&amp;MIN(4,IF(O324&gt;=Model!$B$31,1,IF(O324&gt;=Model!$B$32,2,IF(O324&gt;=Model!$B$33,3,4)))+IF(UPPER(H324)="Y",1,0))))</f>
        <v/>
      </c>
      <c r="R324" s="14" t="str">
        <f>IF($A324="","",IFERROR(VLOOKUP(VALUE(MID(Q324,2,1)),Model!$B$38:$C$41,2,FALSE()),""))</f>
        <v/>
      </c>
      <c r="S324" s="18" t="str">
        <f t="shared" si="31"/>
        <v/>
      </c>
      <c r="T324" s="14" t="str">
        <f t="shared" si="32"/>
        <v/>
      </c>
      <c r="U324" s="14" t="str">
        <f t="shared" si="33"/>
        <v/>
      </c>
      <c r="V324" s="14" t="str">
        <f t="shared" ca="1" si="34"/>
        <v/>
      </c>
      <c r="W324" s="14" t="str">
        <f t="shared" ca="1" si="35"/>
        <v/>
      </c>
    </row>
    <row r="325" spans="1:23" x14ac:dyDescent="0.3">
      <c r="A325" s="2"/>
      <c r="B325" s="2"/>
      <c r="C325" s="2"/>
      <c r="D325" s="2"/>
      <c r="E325" s="2"/>
      <c r="F325" s="2"/>
      <c r="G325" s="2"/>
      <c r="H325" s="2"/>
      <c r="I325" s="16"/>
      <c r="J325" s="16"/>
      <c r="K325" s="14" t="str">
        <f>IF($A325="","",IF(B325&gt;=Model!$B$4,4,IF(B325&gt;=Model!$B$5,3,IF(B325&gt;=Model!$B$6,2,1))))</f>
        <v/>
      </c>
      <c r="L325" s="14" t="str">
        <f>IF($A325="","",IF(OR(UPPER(D325)="Y",UPPER(E325)="Y"),4,IF(C325&gt;=Model!$B$10,4,IF(C325&gt;=Model!$B$11,3,IF(C325&gt;=Model!$B$12,2,1)))))</f>
        <v/>
      </c>
      <c r="M325" s="14" t="str">
        <f>IF($A325="","",IFERROR(VLOOKUP(F325,Model!$A$19:$B$22,2,FALSE()),""))</f>
        <v/>
      </c>
      <c r="N325" s="14" t="str">
        <f>IF($A325="","",IFERROR(VLOOKUP(G325,Model!$A$25:$B$28,2,FALSE()),""))</f>
        <v/>
      </c>
      <c r="O325" s="14" t="str">
        <f t="shared" si="30"/>
        <v/>
      </c>
      <c r="P325" s="14" t="str">
        <f>IF($A325="","",IF(AND(G325="Internet-facing",OR(UPPER(D325)="Y",UPPER(E325)="Y",C325&gt;=Model!$B$16)),"P1",""))</f>
        <v/>
      </c>
      <c r="Q325" s="14" t="str">
        <f>IF($A325="","",IF(P325="P1","P1","P"&amp;MIN(4,IF(O325&gt;=Model!$B$31,1,IF(O325&gt;=Model!$B$32,2,IF(O325&gt;=Model!$B$33,3,4)))+IF(UPPER(H325)="Y",1,0))))</f>
        <v/>
      </c>
      <c r="R325" s="14" t="str">
        <f>IF($A325="","",IFERROR(VLOOKUP(VALUE(MID(Q325,2,1)),Model!$B$38:$C$41,2,FALSE()),""))</f>
        <v/>
      </c>
      <c r="S325" s="18" t="str">
        <f t="shared" si="31"/>
        <v/>
      </c>
      <c r="T325" s="14" t="str">
        <f t="shared" si="32"/>
        <v/>
      </c>
      <c r="U325" s="14" t="str">
        <f t="shared" si="33"/>
        <v/>
      </c>
      <c r="V325" s="14" t="str">
        <f t="shared" ca="1" si="34"/>
        <v/>
      </c>
      <c r="W325" s="14" t="str">
        <f t="shared" ca="1" si="35"/>
        <v/>
      </c>
    </row>
    <row r="326" spans="1:23" x14ac:dyDescent="0.3">
      <c r="A326" s="2"/>
      <c r="B326" s="2"/>
      <c r="C326" s="2"/>
      <c r="D326" s="2"/>
      <c r="E326" s="2"/>
      <c r="F326" s="2"/>
      <c r="G326" s="2"/>
      <c r="H326" s="2"/>
      <c r="I326" s="16"/>
      <c r="J326" s="16"/>
      <c r="K326" s="14" t="str">
        <f>IF($A326="","",IF(B326&gt;=Model!$B$4,4,IF(B326&gt;=Model!$B$5,3,IF(B326&gt;=Model!$B$6,2,1))))</f>
        <v/>
      </c>
      <c r="L326" s="14" t="str">
        <f>IF($A326="","",IF(OR(UPPER(D326)="Y",UPPER(E326)="Y"),4,IF(C326&gt;=Model!$B$10,4,IF(C326&gt;=Model!$B$11,3,IF(C326&gt;=Model!$B$12,2,1)))))</f>
        <v/>
      </c>
      <c r="M326" s="14" t="str">
        <f>IF($A326="","",IFERROR(VLOOKUP(F326,Model!$A$19:$B$22,2,FALSE()),""))</f>
        <v/>
      </c>
      <c r="N326" s="14" t="str">
        <f>IF($A326="","",IFERROR(VLOOKUP(G326,Model!$A$25:$B$28,2,FALSE()),""))</f>
        <v/>
      </c>
      <c r="O326" s="14" t="str">
        <f t="shared" si="30"/>
        <v/>
      </c>
      <c r="P326" s="14" t="str">
        <f>IF($A326="","",IF(AND(G326="Internet-facing",OR(UPPER(D326)="Y",UPPER(E326)="Y",C326&gt;=Model!$B$16)),"P1",""))</f>
        <v/>
      </c>
      <c r="Q326" s="14" t="str">
        <f>IF($A326="","",IF(P326="P1","P1","P"&amp;MIN(4,IF(O326&gt;=Model!$B$31,1,IF(O326&gt;=Model!$B$32,2,IF(O326&gt;=Model!$B$33,3,4)))+IF(UPPER(H326)="Y",1,0))))</f>
        <v/>
      </c>
      <c r="R326" s="14" t="str">
        <f>IF($A326="","",IFERROR(VLOOKUP(VALUE(MID(Q326,2,1)),Model!$B$38:$C$41,2,FALSE()),""))</f>
        <v/>
      </c>
      <c r="S326" s="18" t="str">
        <f t="shared" si="31"/>
        <v/>
      </c>
      <c r="T326" s="14" t="str">
        <f t="shared" si="32"/>
        <v/>
      </c>
      <c r="U326" s="14" t="str">
        <f t="shared" si="33"/>
        <v/>
      </c>
      <c r="V326" s="14" t="str">
        <f t="shared" ca="1" si="34"/>
        <v/>
      </c>
      <c r="W326" s="14" t="str">
        <f t="shared" ca="1" si="35"/>
        <v/>
      </c>
    </row>
    <row r="327" spans="1:23" x14ac:dyDescent="0.3">
      <c r="A327" s="2"/>
      <c r="B327" s="2"/>
      <c r="C327" s="2"/>
      <c r="D327" s="2"/>
      <c r="E327" s="2"/>
      <c r="F327" s="2"/>
      <c r="G327" s="2"/>
      <c r="H327" s="2"/>
      <c r="I327" s="16"/>
      <c r="J327" s="16"/>
      <c r="K327" s="14" t="str">
        <f>IF($A327="","",IF(B327&gt;=Model!$B$4,4,IF(B327&gt;=Model!$B$5,3,IF(B327&gt;=Model!$B$6,2,1))))</f>
        <v/>
      </c>
      <c r="L327" s="14" t="str">
        <f>IF($A327="","",IF(OR(UPPER(D327)="Y",UPPER(E327)="Y"),4,IF(C327&gt;=Model!$B$10,4,IF(C327&gt;=Model!$B$11,3,IF(C327&gt;=Model!$B$12,2,1)))))</f>
        <v/>
      </c>
      <c r="M327" s="14" t="str">
        <f>IF($A327="","",IFERROR(VLOOKUP(F327,Model!$A$19:$B$22,2,FALSE()),""))</f>
        <v/>
      </c>
      <c r="N327" s="14" t="str">
        <f>IF($A327="","",IFERROR(VLOOKUP(G327,Model!$A$25:$B$28,2,FALSE()),""))</f>
        <v/>
      </c>
      <c r="O327" s="14" t="str">
        <f t="shared" si="30"/>
        <v/>
      </c>
      <c r="P327" s="14" t="str">
        <f>IF($A327="","",IF(AND(G327="Internet-facing",OR(UPPER(D327)="Y",UPPER(E327)="Y",C327&gt;=Model!$B$16)),"P1",""))</f>
        <v/>
      </c>
      <c r="Q327" s="14" t="str">
        <f>IF($A327="","",IF(P327="P1","P1","P"&amp;MIN(4,IF(O327&gt;=Model!$B$31,1,IF(O327&gt;=Model!$B$32,2,IF(O327&gt;=Model!$B$33,3,4)))+IF(UPPER(H327)="Y",1,0))))</f>
        <v/>
      </c>
      <c r="R327" s="14" t="str">
        <f>IF($A327="","",IFERROR(VLOOKUP(VALUE(MID(Q327,2,1)),Model!$B$38:$C$41,2,FALSE()),""))</f>
        <v/>
      </c>
      <c r="S327" s="18" t="str">
        <f t="shared" si="31"/>
        <v/>
      </c>
      <c r="T327" s="14" t="str">
        <f t="shared" si="32"/>
        <v/>
      </c>
      <c r="U327" s="14" t="str">
        <f t="shared" si="33"/>
        <v/>
      </c>
      <c r="V327" s="14" t="str">
        <f t="shared" ca="1" si="34"/>
        <v/>
      </c>
      <c r="W327" s="14" t="str">
        <f t="shared" ca="1" si="35"/>
        <v/>
      </c>
    </row>
    <row r="328" spans="1:23" x14ac:dyDescent="0.3">
      <c r="A328" s="2"/>
      <c r="B328" s="2"/>
      <c r="C328" s="2"/>
      <c r="D328" s="2"/>
      <c r="E328" s="2"/>
      <c r="F328" s="2"/>
      <c r="G328" s="2"/>
      <c r="H328" s="2"/>
      <c r="I328" s="16"/>
      <c r="J328" s="16"/>
      <c r="K328" s="14" t="str">
        <f>IF($A328="","",IF(B328&gt;=Model!$B$4,4,IF(B328&gt;=Model!$B$5,3,IF(B328&gt;=Model!$B$6,2,1))))</f>
        <v/>
      </c>
      <c r="L328" s="14" t="str">
        <f>IF($A328="","",IF(OR(UPPER(D328)="Y",UPPER(E328)="Y"),4,IF(C328&gt;=Model!$B$10,4,IF(C328&gt;=Model!$B$11,3,IF(C328&gt;=Model!$B$12,2,1)))))</f>
        <v/>
      </c>
      <c r="M328" s="14" t="str">
        <f>IF($A328="","",IFERROR(VLOOKUP(F328,Model!$A$19:$B$22,2,FALSE()),""))</f>
        <v/>
      </c>
      <c r="N328" s="14" t="str">
        <f>IF($A328="","",IFERROR(VLOOKUP(G328,Model!$A$25:$B$28,2,FALSE()),""))</f>
        <v/>
      </c>
      <c r="O328" s="14" t="str">
        <f t="shared" si="30"/>
        <v/>
      </c>
      <c r="P328" s="14" t="str">
        <f>IF($A328="","",IF(AND(G328="Internet-facing",OR(UPPER(D328)="Y",UPPER(E328)="Y",C328&gt;=Model!$B$16)),"P1",""))</f>
        <v/>
      </c>
      <c r="Q328" s="14" t="str">
        <f>IF($A328="","",IF(P328="P1","P1","P"&amp;MIN(4,IF(O328&gt;=Model!$B$31,1,IF(O328&gt;=Model!$B$32,2,IF(O328&gt;=Model!$B$33,3,4)))+IF(UPPER(H328)="Y",1,0))))</f>
        <v/>
      </c>
      <c r="R328" s="14" t="str">
        <f>IF($A328="","",IFERROR(VLOOKUP(VALUE(MID(Q328,2,1)),Model!$B$38:$C$41,2,FALSE()),""))</f>
        <v/>
      </c>
      <c r="S328" s="18" t="str">
        <f t="shared" si="31"/>
        <v/>
      </c>
      <c r="T328" s="14" t="str">
        <f t="shared" si="32"/>
        <v/>
      </c>
      <c r="U328" s="14" t="str">
        <f t="shared" si="33"/>
        <v/>
      </c>
      <c r="V328" s="14" t="str">
        <f t="shared" ca="1" si="34"/>
        <v/>
      </c>
      <c r="W328" s="14" t="str">
        <f t="shared" ca="1" si="35"/>
        <v/>
      </c>
    </row>
    <row r="329" spans="1:23" x14ac:dyDescent="0.3">
      <c r="A329" s="2"/>
      <c r="B329" s="2"/>
      <c r="C329" s="2"/>
      <c r="D329" s="2"/>
      <c r="E329" s="2"/>
      <c r="F329" s="2"/>
      <c r="G329" s="2"/>
      <c r="H329" s="2"/>
      <c r="I329" s="16"/>
      <c r="J329" s="16"/>
      <c r="K329" s="14" t="str">
        <f>IF($A329="","",IF(B329&gt;=Model!$B$4,4,IF(B329&gt;=Model!$B$5,3,IF(B329&gt;=Model!$B$6,2,1))))</f>
        <v/>
      </c>
      <c r="L329" s="14" t="str">
        <f>IF($A329="","",IF(OR(UPPER(D329)="Y",UPPER(E329)="Y"),4,IF(C329&gt;=Model!$B$10,4,IF(C329&gt;=Model!$B$11,3,IF(C329&gt;=Model!$B$12,2,1)))))</f>
        <v/>
      </c>
      <c r="M329" s="14" t="str">
        <f>IF($A329="","",IFERROR(VLOOKUP(F329,Model!$A$19:$B$22,2,FALSE()),""))</f>
        <v/>
      </c>
      <c r="N329" s="14" t="str">
        <f>IF($A329="","",IFERROR(VLOOKUP(G329,Model!$A$25:$B$28,2,FALSE()),""))</f>
        <v/>
      </c>
      <c r="O329" s="14" t="str">
        <f t="shared" si="30"/>
        <v/>
      </c>
      <c r="P329" s="14" t="str">
        <f>IF($A329="","",IF(AND(G329="Internet-facing",OR(UPPER(D329)="Y",UPPER(E329)="Y",C329&gt;=Model!$B$16)),"P1",""))</f>
        <v/>
      </c>
      <c r="Q329" s="14" t="str">
        <f>IF($A329="","",IF(P329="P1","P1","P"&amp;MIN(4,IF(O329&gt;=Model!$B$31,1,IF(O329&gt;=Model!$B$32,2,IF(O329&gt;=Model!$B$33,3,4)))+IF(UPPER(H329)="Y",1,0))))</f>
        <v/>
      </c>
      <c r="R329" s="14" t="str">
        <f>IF($A329="","",IFERROR(VLOOKUP(VALUE(MID(Q329,2,1)),Model!$B$38:$C$41,2,FALSE()),""))</f>
        <v/>
      </c>
      <c r="S329" s="18" t="str">
        <f t="shared" si="31"/>
        <v/>
      </c>
      <c r="T329" s="14" t="str">
        <f t="shared" si="32"/>
        <v/>
      </c>
      <c r="U329" s="14" t="str">
        <f t="shared" si="33"/>
        <v/>
      </c>
      <c r="V329" s="14" t="str">
        <f t="shared" ca="1" si="34"/>
        <v/>
      </c>
      <c r="W329" s="14" t="str">
        <f t="shared" ca="1" si="35"/>
        <v/>
      </c>
    </row>
    <row r="330" spans="1:23" x14ac:dyDescent="0.3">
      <c r="A330" s="2"/>
      <c r="B330" s="2"/>
      <c r="C330" s="2"/>
      <c r="D330" s="2"/>
      <c r="E330" s="2"/>
      <c r="F330" s="2"/>
      <c r="G330" s="2"/>
      <c r="H330" s="2"/>
      <c r="I330" s="16"/>
      <c r="J330" s="16"/>
      <c r="K330" s="14" t="str">
        <f>IF($A330="","",IF(B330&gt;=Model!$B$4,4,IF(B330&gt;=Model!$B$5,3,IF(B330&gt;=Model!$B$6,2,1))))</f>
        <v/>
      </c>
      <c r="L330" s="14" t="str">
        <f>IF($A330="","",IF(OR(UPPER(D330)="Y",UPPER(E330)="Y"),4,IF(C330&gt;=Model!$B$10,4,IF(C330&gt;=Model!$B$11,3,IF(C330&gt;=Model!$B$12,2,1)))))</f>
        <v/>
      </c>
      <c r="M330" s="14" t="str">
        <f>IF($A330="","",IFERROR(VLOOKUP(F330,Model!$A$19:$B$22,2,FALSE()),""))</f>
        <v/>
      </c>
      <c r="N330" s="14" t="str">
        <f>IF($A330="","",IFERROR(VLOOKUP(G330,Model!$A$25:$B$28,2,FALSE()),""))</f>
        <v/>
      </c>
      <c r="O330" s="14" t="str">
        <f t="shared" si="30"/>
        <v/>
      </c>
      <c r="P330" s="14" t="str">
        <f>IF($A330="","",IF(AND(G330="Internet-facing",OR(UPPER(D330)="Y",UPPER(E330)="Y",C330&gt;=Model!$B$16)),"P1",""))</f>
        <v/>
      </c>
      <c r="Q330" s="14" t="str">
        <f>IF($A330="","",IF(P330="P1","P1","P"&amp;MIN(4,IF(O330&gt;=Model!$B$31,1,IF(O330&gt;=Model!$B$32,2,IF(O330&gt;=Model!$B$33,3,4)))+IF(UPPER(H330)="Y",1,0))))</f>
        <v/>
      </c>
      <c r="R330" s="14" t="str">
        <f>IF($A330="","",IFERROR(VLOOKUP(VALUE(MID(Q330,2,1)),Model!$B$38:$C$41,2,FALSE()),""))</f>
        <v/>
      </c>
      <c r="S330" s="18" t="str">
        <f t="shared" si="31"/>
        <v/>
      </c>
      <c r="T330" s="14" t="str">
        <f t="shared" si="32"/>
        <v/>
      </c>
      <c r="U330" s="14" t="str">
        <f t="shared" si="33"/>
        <v/>
      </c>
      <c r="V330" s="14" t="str">
        <f t="shared" ca="1" si="34"/>
        <v/>
      </c>
      <c r="W330" s="14" t="str">
        <f t="shared" ca="1" si="35"/>
        <v/>
      </c>
    </row>
    <row r="331" spans="1:23" x14ac:dyDescent="0.3">
      <c r="A331" s="2"/>
      <c r="B331" s="2"/>
      <c r="C331" s="2"/>
      <c r="D331" s="2"/>
      <c r="E331" s="2"/>
      <c r="F331" s="2"/>
      <c r="G331" s="2"/>
      <c r="H331" s="2"/>
      <c r="I331" s="16"/>
      <c r="J331" s="16"/>
      <c r="K331" s="14" t="str">
        <f>IF($A331="","",IF(B331&gt;=Model!$B$4,4,IF(B331&gt;=Model!$B$5,3,IF(B331&gt;=Model!$B$6,2,1))))</f>
        <v/>
      </c>
      <c r="L331" s="14" t="str">
        <f>IF($A331="","",IF(OR(UPPER(D331)="Y",UPPER(E331)="Y"),4,IF(C331&gt;=Model!$B$10,4,IF(C331&gt;=Model!$B$11,3,IF(C331&gt;=Model!$B$12,2,1)))))</f>
        <v/>
      </c>
      <c r="M331" s="14" t="str">
        <f>IF($A331="","",IFERROR(VLOOKUP(F331,Model!$A$19:$B$22,2,FALSE()),""))</f>
        <v/>
      </c>
      <c r="N331" s="14" t="str">
        <f>IF($A331="","",IFERROR(VLOOKUP(G331,Model!$A$25:$B$28,2,FALSE()),""))</f>
        <v/>
      </c>
      <c r="O331" s="14" t="str">
        <f t="shared" si="30"/>
        <v/>
      </c>
      <c r="P331" s="14" t="str">
        <f>IF($A331="","",IF(AND(G331="Internet-facing",OR(UPPER(D331)="Y",UPPER(E331)="Y",C331&gt;=Model!$B$16)),"P1",""))</f>
        <v/>
      </c>
      <c r="Q331" s="14" t="str">
        <f>IF($A331="","",IF(P331="P1","P1","P"&amp;MIN(4,IF(O331&gt;=Model!$B$31,1,IF(O331&gt;=Model!$B$32,2,IF(O331&gt;=Model!$B$33,3,4)))+IF(UPPER(H331)="Y",1,0))))</f>
        <v/>
      </c>
      <c r="R331" s="14" t="str">
        <f>IF($A331="","",IFERROR(VLOOKUP(VALUE(MID(Q331,2,1)),Model!$B$38:$C$41,2,FALSE()),""))</f>
        <v/>
      </c>
      <c r="S331" s="18" t="str">
        <f t="shared" si="31"/>
        <v/>
      </c>
      <c r="T331" s="14" t="str">
        <f t="shared" si="32"/>
        <v/>
      </c>
      <c r="U331" s="14" t="str">
        <f t="shared" si="33"/>
        <v/>
      </c>
      <c r="V331" s="14" t="str">
        <f t="shared" ca="1" si="34"/>
        <v/>
      </c>
      <c r="W331" s="14" t="str">
        <f t="shared" ca="1" si="35"/>
        <v/>
      </c>
    </row>
    <row r="332" spans="1:23" x14ac:dyDescent="0.3">
      <c r="A332" s="2"/>
      <c r="B332" s="2"/>
      <c r="C332" s="2"/>
      <c r="D332" s="2"/>
      <c r="E332" s="2"/>
      <c r="F332" s="2"/>
      <c r="G332" s="2"/>
      <c r="H332" s="2"/>
      <c r="I332" s="16"/>
      <c r="J332" s="16"/>
      <c r="K332" s="14" t="str">
        <f>IF($A332="","",IF(B332&gt;=Model!$B$4,4,IF(B332&gt;=Model!$B$5,3,IF(B332&gt;=Model!$B$6,2,1))))</f>
        <v/>
      </c>
      <c r="L332" s="14" t="str">
        <f>IF($A332="","",IF(OR(UPPER(D332)="Y",UPPER(E332)="Y"),4,IF(C332&gt;=Model!$B$10,4,IF(C332&gt;=Model!$B$11,3,IF(C332&gt;=Model!$B$12,2,1)))))</f>
        <v/>
      </c>
      <c r="M332" s="14" t="str">
        <f>IF($A332="","",IFERROR(VLOOKUP(F332,Model!$A$19:$B$22,2,FALSE()),""))</f>
        <v/>
      </c>
      <c r="N332" s="14" t="str">
        <f>IF($A332="","",IFERROR(VLOOKUP(G332,Model!$A$25:$B$28,2,FALSE()),""))</f>
        <v/>
      </c>
      <c r="O332" s="14" t="str">
        <f t="shared" si="30"/>
        <v/>
      </c>
      <c r="P332" s="14" t="str">
        <f>IF($A332="","",IF(AND(G332="Internet-facing",OR(UPPER(D332)="Y",UPPER(E332)="Y",C332&gt;=Model!$B$16)),"P1",""))</f>
        <v/>
      </c>
      <c r="Q332" s="14" t="str">
        <f>IF($A332="","",IF(P332="P1","P1","P"&amp;MIN(4,IF(O332&gt;=Model!$B$31,1,IF(O332&gt;=Model!$B$32,2,IF(O332&gt;=Model!$B$33,3,4)))+IF(UPPER(H332)="Y",1,0))))</f>
        <v/>
      </c>
      <c r="R332" s="14" t="str">
        <f>IF($A332="","",IFERROR(VLOOKUP(VALUE(MID(Q332,2,1)),Model!$B$38:$C$41,2,FALSE()),""))</f>
        <v/>
      </c>
      <c r="S332" s="18" t="str">
        <f t="shared" si="31"/>
        <v/>
      </c>
      <c r="T332" s="14" t="str">
        <f t="shared" si="32"/>
        <v/>
      </c>
      <c r="U332" s="14" t="str">
        <f t="shared" si="33"/>
        <v/>
      </c>
      <c r="V332" s="14" t="str">
        <f t="shared" ca="1" si="34"/>
        <v/>
      </c>
      <c r="W332" s="14" t="str">
        <f t="shared" ca="1" si="35"/>
        <v/>
      </c>
    </row>
    <row r="333" spans="1:23" x14ac:dyDescent="0.3">
      <c r="A333" s="2"/>
      <c r="B333" s="2"/>
      <c r="C333" s="2"/>
      <c r="D333" s="2"/>
      <c r="E333" s="2"/>
      <c r="F333" s="2"/>
      <c r="G333" s="2"/>
      <c r="H333" s="2"/>
      <c r="I333" s="16"/>
      <c r="J333" s="16"/>
      <c r="K333" s="14" t="str">
        <f>IF($A333="","",IF(B333&gt;=Model!$B$4,4,IF(B333&gt;=Model!$B$5,3,IF(B333&gt;=Model!$B$6,2,1))))</f>
        <v/>
      </c>
      <c r="L333" s="14" t="str">
        <f>IF($A333="","",IF(OR(UPPER(D333)="Y",UPPER(E333)="Y"),4,IF(C333&gt;=Model!$B$10,4,IF(C333&gt;=Model!$B$11,3,IF(C333&gt;=Model!$B$12,2,1)))))</f>
        <v/>
      </c>
      <c r="M333" s="14" t="str">
        <f>IF($A333="","",IFERROR(VLOOKUP(F333,Model!$A$19:$B$22,2,FALSE()),""))</f>
        <v/>
      </c>
      <c r="N333" s="14" t="str">
        <f>IF($A333="","",IFERROR(VLOOKUP(G333,Model!$A$25:$B$28,2,FALSE()),""))</f>
        <v/>
      </c>
      <c r="O333" s="14" t="str">
        <f t="shared" si="30"/>
        <v/>
      </c>
      <c r="P333" s="14" t="str">
        <f>IF($A333="","",IF(AND(G333="Internet-facing",OR(UPPER(D333)="Y",UPPER(E333)="Y",C333&gt;=Model!$B$16)),"P1",""))</f>
        <v/>
      </c>
      <c r="Q333" s="14" t="str">
        <f>IF($A333="","",IF(P333="P1","P1","P"&amp;MIN(4,IF(O333&gt;=Model!$B$31,1,IF(O333&gt;=Model!$B$32,2,IF(O333&gt;=Model!$B$33,3,4)))+IF(UPPER(H333)="Y",1,0))))</f>
        <v/>
      </c>
      <c r="R333" s="14" t="str">
        <f>IF($A333="","",IFERROR(VLOOKUP(VALUE(MID(Q333,2,1)),Model!$B$38:$C$41,2,FALSE()),""))</f>
        <v/>
      </c>
      <c r="S333" s="18" t="str">
        <f t="shared" si="31"/>
        <v/>
      </c>
      <c r="T333" s="14" t="str">
        <f t="shared" si="32"/>
        <v/>
      </c>
      <c r="U333" s="14" t="str">
        <f t="shared" si="33"/>
        <v/>
      </c>
      <c r="V333" s="14" t="str">
        <f t="shared" ca="1" si="34"/>
        <v/>
      </c>
      <c r="W333" s="14" t="str">
        <f t="shared" ca="1" si="35"/>
        <v/>
      </c>
    </row>
    <row r="334" spans="1:23" x14ac:dyDescent="0.3">
      <c r="A334" s="2"/>
      <c r="B334" s="2"/>
      <c r="C334" s="2"/>
      <c r="D334" s="2"/>
      <c r="E334" s="2"/>
      <c r="F334" s="2"/>
      <c r="G334" s="2"/>
      <c r="H334" s="2"/>
      <c r="I334" s="16"/>
      <c r="J334" s="16"/>
      <c r="K334" s="14" t="str">
        <f>IF($A334="","",IF(B334&gt;=Model!$B$4,4,IF(B334&gt;=Model!$B$5,3,IF(B334&gt;=Model!$B$6,2,1))))</f>
        <v/>
      </c>
      <c r="L334" s="14" t="str">
        <f>IF($A334="","",IF(OR(UPPER(D334)="Y",UPPER(E334)="Y"),4,IF(C334&gt;=Model!$B$10,4,IF(C334&gt;=Model!$B$11,3,IF(C334&gt;=Model!$B$12,2,1)))))</f>
        <v/>
      </c>
      <c r="M334" s="14" t="str">
        <f>IF($A334="","",IFERROR(VLOOKUP(F334,Model!$A$19:$B$22,2,FALSE()),""))</f>
        <v/>
      </c>
      <c r="N334" s="14" t="str">
        <f>IF($A334="","",IFERROR(VLOOKUP(G334,Model!$A$25:$B$28,2,FALSE()),""))</f>
        <v/>
      </c>
      <c r="O334" s="14" t="str">
        <f t="shared" si="30"/>
        <v/>
      </c>
      <c r="P334" s="14" t="str">
        <f>IF($A334="","",IF(AND(G334="Internet-facing",OR(UPPER(D334)="Y",UPPER(E334)="Y",C334&gt;=Model!$B$16)),"P1",""))</f>
        <v/>
      </c>
      <c r="Q334" s="14" t="str">
        <f>IF($A334="","",IF(P334="P1","P1","P"&amp;MIN(4,IF(O334&gt;=Model!$B$31,1,IF(O334&gt;=Model!$B$32,2,IF(O334&gt;=Model!$B$33,3,4)))+IF(UPPER(H334)="Y",1,0))))</f>
        <v/>
      </c>
      <c r="R334" s="14" t="str">
        <f>IF($A334="","",IFERROR(VLOOKUP(VALUE(MID(Q334,2,1)),Model!$B$38:$C$41,2,FALSE()),""))</f>
        <v/>
      </c>
      <c r="S334" s="18" t="str">
        <f t="shared" si="31"/>
        <v/>
      </c>
      <c r="T334" s="14" t="str">
        <f t="shared" si="32"/>
        <v/>
      </c>
      <c r="U334" s="14" t="str">
        <f t="shared" si="33"/>
        <v/>
      </c>
      <c r="V334" s="14" t="str">
        <f t="shared" ca="1" si="34"/>
        <v/>
      </c>
      <c r="W334" s="14" t="str">
        <f t="shared" ca="1" si="35"/>
        <v/>
      </c>
    </row>
    <row r="335" spans="1:23" x14ac:dyDescent="0.3">
      <c r="A335" s="2"/>
      <c r="B335" s="2"/>
      <c r="C335" s="2"/>
      <c r="D335" s="2"/>
      <c r="E335" s="2"/>
      <c r="F335" s="2"/>
      <c r="G335" s="2"/>
      <c r="H335" s="2"/>
      <c r="I335" s="16"/>
      <c r="J335" s="16"/>
      <c r="K335" s="14" t="str">
        <f>IF($A335="","",IF(B335&gt;=Model!$B$4,4,IF(B335&gt;=Model!$B$5,3,IF(B335&gt;=Model!$B$6,2,1))))</f>
        <v/>
      </c>
      <c r="L335" s="14" t="str">
        <f>IF($A335="","",IF(OR(UPPER(D335)="Y",UPPER(E335)="Y"),4,IF(C335&gt;=Model!$B$10,4,IF(C335&gt;=Model!$B$11,3,IF(C335&gt;=Model!$B$12,2,1)))))</f>
        <v/>
      </c>
      <c r="M335" s="14" t="str">
        <f>IF($A335="","",IFERROR(VLOOKUP(F335,Model!$A$19:$B$22,2,FALSE()),""))</f>
        <v/>
      </c>
      <c r="N335" s="14" t="str">
        <f>IF($A335="","",IFERROR(VLOOKUP(G335,Model!$A$25:$B$28,2,FALSE()),""))</f>
        <v/>
      </c>
      <c r="O335" s="14" t="str">
        <f t="shared" si="30"/>
        <v/>
      </c>
      <c r="P335" s="14" t="str">
        <f>IF($A335="","",IF(AND(G335="Internet-facing",OR(UPPER(D335)="Y",UPPER(E335)="Y",C335&gt;=Model!$B$16)),"P1",""))</f>
        <v/>
      </c>
      <c r="Q335" s="14" t="str">
        <f>IF($A335="","",IF(P335="P1","P1","P"&amp;MIN(4,IF(O335&gt;=Model!$B$31,1,IF(O335&gt;=Model!$B$32,2,IF(O335&gt;=Model!$B$33,3,4)))+IF(UPPER(H335)="Y",1,0))))</f>
        <v/>
      </c>
      <c r="R335" s="14" t="str">
        <f>IF($A335="","",IFERROR(VLOOKUP(VALUE(MID(Q335,2,1)),Model!$B$38:$C$41,2,FALSE()),""))</f>
        <v/>
      </c>
      <c r="S335" s="18" t="str">
        <f t="shared" si="31"/>
        <v/>
      </c>
      <c r="T335" s="14" t="str">
        <f t="shared" si="32"/>
        <v/>
      </c>
      <c r="U335" s="14" t="str">
        <f t="shared" si="33"/>
        <v/>
      </c>
      <c r="V335" s="14" t="str">
        <f t="shared" ca="1" si="34"/>
        <v/>
      </c>
      <c r="W335" s="14" t="str">
        <f t="shared" ca="1" si="35"/>
        <v/>
      </c>
    </row>
    <row r="336" spans="1:23" x14ac:dyDescent="0.3">
      <c r="A336" s="2"/>
      <c r="B336" s="2"/>
      <c r="C336" s="2"/>
      <c r="D336" s="2"/>
      <c r="E336" s="2"/>
      <c r="F336" s="2"/>
      <c r="G336" s="2"/>
      <c r="H336" s="2"/>
      <c r="I336" s="16"/>
      <c r="J336" s="16"/>
      <c r="K336" s="14" t="str">
        <f>IF($A336="","",IF(B336&gt;=Model!$B$4,4,IF(B336&gt;=Model!$B$5,3,IF(B336&gt;=Model!$B$6,2,1))))</f>
        <v/>
      </c>
      <c r="L336" s="14" t="str">
        <f>IF($A336="","",IF(OR(UPPER(D336)="Y",UPPER(E336)="Y"),4,IF(C336&gt;=Model!$B$10,4,IF(C336&gt;=Model!$B$11,3,IF(C336&gt;=Model!$B$12,2,1)))))</f>
        <v/>
      </c>
      <c r="M336" s="14" t="str">
        <f>IF($A336="","",IFERROR(VLOOKUP(F336,Model!$A$19:$B$22,2,FALSE()),""))</f>
        <v/>
      </c>
      <c r="N336" s="14" t="str">
        <f>IF($A336="","",IFERROR(VLOOKUP(G336,Model!$A$25:$B$28,2,FALSE()),""))</f>
        <v/>
      </c>
      <c r="O336" s="14" t="str">
        <f t="shared" si="30"/>
        <v/>
      </c>
      <c r="P336" s="14" t="str">
        <f>IF($A336="","",IF(AND(G336="Internet-facing",OR(UPPER(D336)="Y",UPPER(E336)="Y",C336&gt;=Model!$B$16)),"P1",""))</f>
        <v/>
      </c>
      <c r="Q336" s="14" t="str">
        <f>IF($A336="","",IF(P336="P1","P1","P"&amp;MIN(4,IF(O336&gt;=Model!$B$31,1,IF(O336&gt;=Model!$B$32,2,IF(O336&gt;=Model!$B$33,3,4)))+IF(UPPER(H336)="Y",1,0))))</f>
        <v/>
      </c>
      <c r="R336" s="14" t="str">
        <f>IF($A336="","",IFERROR(VLOOKUP(VALUE(MID(Q336,2,1)),Model!$B$38:$C$41,2,FALSE()),""))</f>
        <v/>
      </c>
      <c r="S336" s="18" t="str">
        <f t="shared" si="31"/>
        <v/>
      </c>
      <c r="T336" s="14" t="str">
        <f t="shared" si="32"/>
        <v/>
      </c>
      <c r="U336" s="14" t="str">
        <f t="shared" si="33"/>
        <v/>
      </c>
      <c r="V336" s="14" t="str">
        <f t="shared" ca="1" si="34"/>
        <v/>
      </c>
      <c r="W336" s="14" t="str">
        <f t="shared" ca="1" si="35"/>
        <v/>
      </c>
    </row>
    <row r="337" spans="1:23" x14ac:dyDescent="0.3">
      <c r="A337" s="2"/>
      <c r="B337" s="2"/>
      <c r="C337" s="2"/>
      <c r="D337" s="2"/>
      <c r="E337" s="2"/>
      <c r="F337" s="2"/>
      <c r="G337" s="2"/>
      <c r="H337" s="2"/>
      <c r="I337" s="16"/>
      <c r="J337" s="16"/>
      <c r="K337" s="14" t="str">
        <f>IF($A337="","",IF(B337&gt;=Model!$B$4,4,IF(B337&gt;=Model!$B$5,3,IF(B337&gt;=Model!$B$6,2,1))))</f>
        <v/>
      </c>
      <c r="L337" s="14" t="str">
        <f>IF($A337="","",IF(OR(UPPER(D337)="Y",UPPER(E337)="Y"),4,IF(C337&gt;=Model!$B$10,4,IF(C337&gt;=Model!$B$11,3,IF(C337&gt;=Model!$B$12,2,1)))))</f>
        <v/>
      </c>
      <c r="M337" s="14" t="str">
        <f>IF($A337="","",IFERROR(VLOOKUP(F337,Model!$A$19:$B$22,2,FALSE()),""))</f>
        <v/>
      </c>
      <c r="N337" s="14" t="str">
        <f>IF($A337="","",IFERROR(VLOOKUP(G337,Model!$A$25:$B$28,2,FALSE()),""))</f>
        <v/>
      </c>
      <c r="O337" s="14" t="str">
        <f t="shared" si="30"/>
        <v/>
      </c>
      <c r="P337" s="14" t="str">
        <f>IF($A337="","",IF(AND(G337="Internet-facing",OR(UPPER(D337)="Y",UPPER(E337)="Y",C337&gt;=Model!$B$16)),"P1",""))</f>
        <v/>
      </c>
      <c r="Q337" s="14" t="str">
        <f>IF($A337="","",IF(P337="P1","P1","P"&amp;MIN(4,IF(O337&gt;=Model!$B$31,1,IF(O337&gt;=Model!$B$32,2,IF(O337&gt;=Model!$B$33,3,4)))+IF(UPPER(H337)="Y",1,0))))</f>
        <v/>
      </c>
      <c r="R337" s="14" t="str">
        <f>IF($A337="","",IFERROR(VLOOKUP(VALUE(MID(Q337,2,1)),Model!$B$38:$C$41,2,FALSE()),""))</f>
        <v/>
      </c>
      <c r="S337" s="18" t="str">
        <f t="shared" si="31"/>
        <v/>
      </c>
      <c r="T337" s="14" t="str">
        <f t="shared" si="32"/>
        <v/>
      </c>
      <c r="U337" s="14" t="str">
        <f t="shared" si="33"/>
        <v/>
      </c>
      <c r="V337" s="14" t="str">
        <f t="shared" ca="1" si="34"/>
        <v/>
      </c>
      <c r="W337" s="14" t="str">
        <f t="shared" ca="1" si="35"/>
        <v/>
      </c>
    </row>
    <row r="338" spans="1:23" x14ac:dyDescent="0.3">
      <c r="A338" s="2"/>
      <c r="B338" s="2"/>
      <c r="C338" s="2"/>
      <c r="D338" s="2"/>
      <c r="E338" s="2"/>
      <c r="F338" s="2"/>
      <c r="G338" s="2"/>
      <c r="H338" s="2"/>
      <c r="I338" s="16"/>
      <c r="J338" s="16"/>
      <c r="K338" s="14" t="str">
        <f>IF($A338="","",IF(B338&gt;=Model!$B$4,4,IF(B338&gt;=Model!$B$5,3,IF(B338&gt;=Model!$B$6,2,1))))</f>
        <v/>
      </c>
      <c r="L338" s="14" t="str">
        <f>IF($A338="","",IF(OR(UPPER(D338)="Y",UPPER(E338)="Y"),4,IF(C338&gt;=Model!$B$10,4,IF(C338&gt;=Model!$B$11,3,IF(C338&gt;=Model!$B$12,2,1)))))</f>
        <v/>
      </c>
      <c r="M338" s="14" t="str">
        <f>IF($A338="","",IFERROR(VLOOKUP(F338,Model!$A$19:$B$22,2,FALSE()),""))</f>
        <v/>
      </c>
      <c r="N338" s="14" t="str">
        <f>IF($A338="","",IFERROR(VLOOKUP(G338,Model!$A$25:$B$28,2,FALSE()),""))</f>
        <v/>
      </c>
      <c r="O338" s="14" t="str">
        <f t="shared" si="30"/>
        <v/>
      </c>
      <c r="P338" s="14" t="str">
        <f>IF($A338="","",IF(AND(G338="Internet-facing",OR(UPPER(D338)="Y",UPPER(E338)="Y",C338&gt;=Model!$B$16)),"P1",""))</f>
        <v/>
      </c>
      <c r="Q338" s="14" t="str">
        <f>IF($A338="","",IF(P338="P1","P1","P"&amp;MIN(4,IF(O338&gt;=Model!$B$31,1,IF(O338&gt;=Model!$B$32,2,IF(O338&gt;=Model!$B$33,3,4)))+IF(UPPER(H338)="Y",1,0))))</f>
        <v/>
      </c>
      <c r="R338" s="14" t="str">
        <f>IF($A338="","",IFERROR(VLOOKUP(VALUE(MID(Q338,2,1)),Model!$B$38:$C$41,2,FALSE()),""))</f>
        <v/>
      </c>
      <c r="S338" s="18" t="str">
        <f t="shared" si="31"/>
        <v/>
      </c>
      <c r="T338" s="14" t="str">
        <f t="shared" si="32"/>
        <v/>
      </c>
      <c r="U338" s="14" t="str">
        <f t="shared" si="33"/>
        <v/>
      </c>
      <c r="V338" s="14" t="str">
        <f t="shared" ca="1" si="34"/>
        <v/>
      </c>
      <c r="W338" s="14" t="str">
        <f t="shared" ca="1" si="35"/>
        <v/>
      </c>
    </row>
    <row r="339" spans="1:23" x14ac:dyDescent="0.3">
      <c r="A339" s="2"/>
      <c r="B339" s="2"/>
      <c r="C339" s="2"/>
      <c r="D339" s="2"/>
      <c r="E339" s="2"/>
      <c r="F339" s="2"/>
      <c r="G339" s="2"/>
      <c r="H339" s="2"/>
      <c r="I339" s="16"/>
      <c r="J339" s="16"/>
      <c r="K339" s="14" t="str">
        <f>IF($A339="","",IF(B339&gt;=Model!$B$4,4,IF(B339&gt;=Model!$B$5,3,IF(B339&gt;=Model!$B$6,2,1))))</f>
        <v/>
      </c>
      <c r="L339" s="14" t="str">
        <f>IF($A339="","",IF(OR(UPPER(D339)="Y",UPPER(E339)="Y"),4,IF(C339&gt;=Model!$B$10,4,IF(C339&gt;=Model!$B$11,3,IF(C339&gt;=Model!$B$12,2,1)))))</f>
        <v/>
      </c>
      <c r="M339" s="14" t="str">
        <f>IF($A339="","",IFERROR(VLOOKUP(F339,Model!$A$19:$B$22,2,FALSE()),""))</f>
        <v/>
      </c>
      <c r="N339" s="14" t="str">
        <f>IF($A339="","",IFERROR(VLOOKUP(G339,Model!$A$25:$B$28,2,FALSE()),""))</f>
        <v/>
      </c>
      <c r="O339" s="14" t="str">
        <f t="shared" si="30"/>
        <v/>
      </c>
      <c r="P339" s="14" t="str">
        <f>IF($A339="","",IF(AND(G339="Internet-facing",OR(UPPER(D339)="Y",UPPER(E339)="Y",C339&gt;=Model!$B$16)),"P1",""))</f>
        <v/>
      </c>
      <c r="Q339" s="14" t="str">
        <f>IF($A339="","",IF(P339="P1","P1","P"&amp;MIN(4,IF(O339&gt;=Model!$B$31,1,IF(O339&gt;=Model!$B$32,2,IF(O339&gt;=Model!$B$33,3,4)))+IF(UPPER(H339)="Y",1,0))))</f>
        <v/>
      </c>
      <c r="R339" s="14" t="str">
        <f>IF($A339="","",IFERROR(VLOOKUP(VALUE(MID(Q339,2,1)),Model!$B$38:$C$41,2,FALSE()),""))</f>
        <v/>
      </c>
      <c r="S339" s="18" t="str">
        <f t="shared" si="31"/>
        <v/>
      </c>
      <c r="T339" s="14" t="str">
        <f t="shared" si="32"/>
        <v/>
      </c>
      <c r="U339" s="14" t="str">
        <f t="shared" si="33"/>
        <v/>
      </c>
      <c r="V339" s="14" t="str">
        <f t="shared" ca="1" si="34"/>
        <v/>
      </c>
      <c r="W339" s="14" t="str">
        <f t="shared" ca="1" si="35"/>
        <v/>
      </c>
    </row>
    <row r="340" spans="1:23" x14ac:dyDescent="0.3">
      <c r="A340" s="2"/>
      <c r="B340" s="2"/>
      <c r="C340" s="2"/>
      <c r="D340" s="2"/>
      <c r="E340" s="2"/>
      <c r="F340" s="2"/>
      <c r="G340" s="2"/>
      <c r="H340" s="2"/>
      <c r="I340" s="16"/>
      <c r="J340" s="16"/>
      <c r="K340" s="14" t="str">
        <f>IF($A340="","",IF(B340&gt;=Model!$B$4,4,IF(B340&gt;=Model!$B$5,3,IF(B340&gt;=Model!$B$6,2,1))))</f>
        <v/>
      </c>
      <c r="L340" s="14" t="str">
        <f>IF($A340="","",IF(OR(UPPER(D340)="Y",UPPER(E340)="Y"),4,IF(C340&gt;=Model!$B$10,4,IF(C340&gt;=Model!$B$11,3,IF(C340&gt;=Model!$B$12,2,1)))))</f>
        <v/>
      </c>
      <c r="M340" s="14" t="str">
        <f>IF($A340="","",IFERROR(VLOOKUP(F340,Model!$A$19:$B$22,2,FALSE()),""))</f>
        <v/>
      </c>
      <c r="N340" s="14" t="str">
        <f>IF($A340="","",IFERROR(VLOOKUP(G340,Model!$A$25:$B$28,2,FALSE()),""))</f>
        <v/>
      </c>
      <c r="O340" s="14" t="str">
        <f t="shared" si="30"/>
        <v/>
      </c>
      <c r="P340" s="14" t="str">
        <f>IF($A340="","",IF(AND(G340="Internet-facing",OR(UPPER(D340)="Y",UPPER(E340)="Y",C340&gt;=Model!$B$16)),"P1",""))</f>
        <v/>
      </c>
      <c r="Q340" s="14" t="str">
        <f>IF($A340="","",IF(P340="P1","P1","P"&amp;MIN(4,IF(O340&gt;=Model!$B$31,1,IF(O340&gt;=Model!$B$32,2,IF(O340&gt;=Model!$B$33,3,4)))+IF(UPPER(H340)="Y",1,0))))</f>
        <v/>
      </c>
      <c r="R340" s="14" t="str">
        <f>IF($A340="","",IFERROR(VLOOKUP(VALUE(MID(Q340,2,1)),Model!$B$38:$C$41,2,FALSE()),""))</f>
        <v/>
      </c>
      <c r="S340" s="18" t="str">
        <f t="shared" si="31"/>
        <v/>
      </c>
      <c r="T340" s="14" t="str">
        <f t="shared" si="32"/>
        <v/>
      </c>
      <c r="U340" s="14" t="str">
        <f t="shared" si="33"/>
        <v/>
      </c>
      <c r="V340" s="14" t="str">
        <f t="shared" ca="1" si="34"/>
        <v/>
      </c>
      <c r="W340" s="14" t="str">
        <f t="shared" ca="1" si="35"/>
        <v/>
      </c>
    </row>
    <row r="341" spans="1:23" x14ac:dyDescent="0.3">
      <c r="A341" s="2"/>
      <c r="B341" s="2"/>
      <c r="C341" s="2"/>
      <c r="D341" s="2"/>
      <c r="E341" s="2"/>
      <c r="F341" s="2"/>
      <c r="G341" s="2"/>
      <c r="H341" s="2"/>
      <c r="I341" s="16"/>
      <c r="J341" s="16"/>
      <c r="K341" s="14" t="str">
        <f>IF($A341="","",IF(B341&gt;=Model!$B$4,4,IF(B341&gt;=Model!$B$5,3,IF(B341&gt;=Model!$B$6,2,1))))</f>
        <v/>
      </c>
      <c r="L341" s="14" t="str">
        <f>IF($A341="","",IF(OR(UPPER(D341)="Y",UPPER(E341)="Y"),4,IF(C341&gt;=Model!$B$10,4,IF(C341&gt;=Model!$B$11,3,IF(C341&gt;=Model!$B$12,2,1)))))</f>
        <v/>
      </c>
      <c r="M341" s="14" t="str">
        <f>IF($A341="","",IFERROR(VLOOKUP(F341,Model!$A$19:$B$22,2,FALSE()),""))</f>
        <v/>
      </c>
      <c r="N341" s="14" t="str">
        <f>IF($A341="","",IFERROR(VLOOKUP(G341,Model!$A$25:$B$28,2,FALSE()),""))</f>
        <v/>
      </c>
      <c r="O341" s="14" t="str">
        <f t="shared" si="30"/>
        <v/>
      </c>
      <c r="P341" s="14" t="str">
        <f>IF($A341="","",IF(AND(G341="Internet-facing",OR(UPPER(D341)="Y",UPPER(E341)="Y",C341&gt;=Model!$B$16)),"P1",""))</f>
        <v/>
      </c>
      <c r="Q341" s="14" t="str">
        <f>IF($A341="","",IF(P341="P1","P1","P"&amp;MIN(4,IF(O341&gt;=Model!$B$31,1,IF(O341&gt;=Model!$B$32,2,IF(O341&gt;=Model!$B$33,3,4)))+IF(UPPER(H341)="Y",1,0))))</f>
        <v/>
      </c>
      <c r="R341" s="14" t="str">
        <f>IF($A341="","",IFERROR(VLOOKUP(VALUE(MID(Q341,2,1)),Model!$B$38:$C$41,2,FALSE()),""))</f>
        <v/>
      </c>
      <c r="S341" s="18" t="str">
        <f t="shared" si="31"/>
        <v/>
      </c>
      <c r="T341" s="14" t="str">
        <f t="shared" si="32"/>
        <v/>
      </c>
      <c r="U341" s="14" t="str">
        <f t="shared" si="33"/>
        <v/>
      </c>
      <c r="V341" s="14" t="str">
        <f t="shared" ca="1" si="34"/>
        <v/>
      </c>
      <c r="W341" s="14" t="str">
        <f t="shared" ca="1" si="35"/>
        <v/>
      </c>
    </row>
    <row r="342" spans="1:23" x14ac:dyDescent="0.3">
      <c r="A342" s="2"/>
      <c r="B342" s="2"/>
      <c r="C342" s="2"/>
      <c r="D342" s="2"/>
      <c r="E342" s="2"/>
      <c r="F342" s="2"/>
      <c r="G342" s="2"/>
      <c r="H342" s="2"/>
      <c r="I342" s="16"/>
      <c r="J342" s="16"/>
      <c r="K342" s="14" t="str">
        <f>IF($A342="","",IF(B342&gt;=Model!$B$4,4,IF(B342&gt;=Model!$B$5,3,IF(B342&gt;=Model!$B$6,2,1))))</f>
        <v/>
      </c>
      <c r="L342" s="14" t="str">
        <f>IF($A342="","",IF(OR(UPPER(D342)="Y",UPPER(E342)="Y"),4,IF(C342&gt;=Model!$B$10,4,IF(C342&gt;=Model!$B$11,3,IF(C342&gt;=Model!$B$12,2,1)))))</f>
        <v/>
      </c>
      <c r="M342" s="14" t="str">
        <f>IF($A342="","",IFERROR(VLOOKUP(F342,Model!$A$19:$B$22,2,FALSE()),""))</f>
        <v/>
      </c>
      <c r="N342" s="14" t="str">
        <f>IF($A342="","",IFERROR(VLOOKUP(G342,Model!$A$25:$B$28,2,FALSE()),""))</f>
        <v/>
      </c>
      <c r="O342" s="14" t="str">
        <f t="shared" si="30"/>
        <v/>
      </c>
      <c r="P342" s="14" t="str">
        <f>IF($A342="","",IF(AND(G342="Internet-facing",OR(UPPER(D342)="Y",UPPER(E342)="Y",C342&gt;=Model!$B$16)),"P1",""))</f>
        <v/>
      </c>
      <c r="Q342" s="14" t="str">
        <f>IF($A342="","",IF(P342="P1","P1","P"&amp;MIN(4,IF(O342&gt;=Model!$B$31,1,IF(O342&gt;=Model!$B$32,2,IF(O342&gt;=Model!$B$33,3,4)))+IF(UPPER(H342)="Y",1,0))))</f>
        <v/>
      </c>
      <c r="R342" s="14" t="str">
        <f>IF($A342="","",IFERROR(VLOOKUP(VALUE(MID(Q342,2,1)),Model!$B$38:$C$41,2,FALSE()),""))</f>
        <v/>
      </c>
      <c r="S342" s="18" t="str">
        <f t="shared" si="31"/>
        <v/>
      </c>
      <c r="T342" s="14" t="str">
        <f t="shared" si="32"/>
        <v/>
      </c>
      <c r="U342" s="14" t="str">
        <f t="shared" si="33"/>
        <v/>
      </c>
      <c r="V342" s="14" t="str">
        <f t="shared" ca="1" si="34"/>
        <v/>
      </c>
      <c r="W342" s="14" t="str">
        <f t="shared" ca="1" si="35"/>
        <v/>
      </c>
    </row>
    <row r="343" spans="1:23" x14ac:dyDescent="0.3">
      <c r="A343" s="2"/>
      <c r="B343" s="2"/>
      <c r="C343" s="2"/>
      <c r="D343" s="2"/>
      <c r="E343" s="2"/>
      <c r="F343" s="2"/>
      <c r="G343" s="2"/>
      <c r="H343" s="2"/>
      <c r="I343" s="16"/>
      <c r="J343" s="16"/>
      <c r="K343" s="14" t="str">
        <f>IF($A343="","",IF(B343&gt;=Model!$B$4,4,IF(B343&gt;=Model!$B$5,3,IF(B343&gt;=Model!$B$6,2,1))))</f>
        <v/>
      </c>
      <c r="L343" s="14" t="str">
        <f>IF($A343="","",IF(OR(UPPER(D343)="Y",UPPER(E343)="Y"),4,IF(C343&gt;=Model!$B$10,4,IF(C343&gt;=Model!$B$11,3,IF(C343&gt;=Model!$B$12,2,1)))))</f>
        <v/>
      </c>
      <c r="M343" s="14" t="str">
        <f>IF($A343="","",IFERROR(VLOOKUP(F343,Model!$A$19:$B$22,2,FALSE()),""))</f>
        <v/>
      </c>
      <c r="N343" s="14" t="str">
        <f>IF($A343="","",IFERROR(VLOOKUP(G343,Model!$A$25:$B$28,2,FALSE()),""))</f>
        <v/>
      </c>
      <c r="O343" s="14" t="str">
        <f t="shared" si="30"/>
        <v/>
      </c>
      <c r="P343" s="14" t="str">
        <f>IF($A343="","",IF(AND(G343="Internet-facing",OR(UPPER(D343)="Y",UPPER(E343)="Y",C343&gt;=Model!$B$16)),"P1",""))</f>
        <v/>
      </c>
      <c r="Q343" s="14" t="str">
        <f>IF($A343="","",IF(P343="P1","P1","P"&amp;MIN(4,IF(O343&gt;=Model!$B$31,1,IF(O343&gt;=Model!$B$32,2,IF(O343&gt;=Model!$B$33,3,4)))+IF(UPPER(H343)="Y",1,0))))</f>
        <v/>
      </c>
      <c r="R343" s="14" t="str">
        <f>IF($A343="","",IFERROR(VLOOKUP(VALUE(MID(Q343,2,1)),Model!$B$38:$C$41,2,FALSE()),""))</f>
        <v/>
      </c>
      <c r="S343" s="18" t="str">
        <f t="shared" si="31"/>
        <v/>
      </c>
      <c r="T343" s="14" t="str">
        <f t="shared" si="32"/>
        <v/>
      </c>
      <c r="U343" s="14" t="str">
        <f t="shared" si="33"/>
        <v/>
      </c>
      <c r="V343" s="14" t="str">
        <f t="shared" ca="1" si="34"/>
        <v/>
      </c>
      <c r="W343" s="14" t="str">
        <f t="shared" ca="1" si="35"/>
        <v/>
      </c>
    </row>
    <row r="344" spans="1:23" x14ac:dyDescent="0.3">
      <c r="A344" s="2"/>
      <c r="B344" s="2"/>
      <c r="C344" s="2"/>
      <c r="D344" s="2"/>
      <c r="E344" s="2"/>
      <c r="F344" s="2"/>
      <c r="G344" s="2"/>
      <c r="H344" s="2"/>
      <c r="I344" s="16"/>
      <c r="J344" s="16"/>
      <c r="K344" s="14" t="str">
        <f>IF($A344="","",IF(B344&gt;=Model!$B$4,4,IF(B344&gt;=Model!$B$5,3,IF(B344&gt;=Model!$B$6,2,1))))</f>
        <v/>
      </c>
      <c r="L344" s="14" t="str">
        <f>IF($A344="","",IF(OR(UPPER(D344)="Y",UPPER(E344)="Y"),4,IF(C344&gt;=Model!$B$10,4,IF(C344&gt;=Model!$B$11,3,IF(C344&gt;=Model!$B$12,2,1)))))</f>
        <v/>
      </c>
      <c r="M344" s="14" t="str">
        <f>IF($A344="","",IFERROR(VLOOKUP(F344,Model!$A$19:$B$22,2,FALSE()),""))</f>
        <v/>
      </c>
      <c r="N344" s="14" t="str">
        <f>IF($A344="","",IFERROR(VLOOKUP(G344,Model!$A$25:$B$28,2,FALSE()),""))</f>
        <v/>
      </c>
      <c r="O344" s="14" t="str">
        <f t="shared" si="30"/>
        <v/>
      </c>
      <c r="P344" s="14" t="str">
        <f>IF($A344="","",IF(AND(G344="Internet-facing",OR(UPPER(D344)="Y",UPPER(E344)="Y",C344&gt;=Model!$B$16)),"P1",""))</f>
        <v/>
      </c>
      <c r="Q344" s="14" t="str">
        <f>IF($A344="","",IF(P344="P1","P1","P"&amp;MIN(4,IF(O344&gt;=Model!$B$31,1,IF(O344&gt;=Model!$B$32,2,IF(O344&gt;=Model!$B$33,3,4)))+IF(UPPER(H344)="Y",1,0))))</f>
        <v/>
      </c>
      <c r="R344" s="14" t="str">
        <f>IF($A344="","",IFERROR(VLOOKUP(VALUE(MID(Q344,2,1)),Model!$B$38:$C$41,2,FALSE()),""))</f>
        <v/>
      </c>
      <c r="S344" s="18" t="str">
        <f t="shared" si="31"/>
        <v/>
      </c>
      <c r="T344" s="14" t="str">
        <f t="shared" si="32"/>
        <v/>
      </c>
      <c r="U344" s="14" t="str">
        <f t="shared" si="33"/>
        <v/>
      </c>
      <c r="V344" s="14" t="str">
        <f t="shared" ca="1" si="34"/>
        <v/>
      </c>
      <c r="W344" s="14" t="str">
        <f t="shared" ca="1" si="35"/>
        <v/>
      </c>
    </row>
    <row r="345" spans="1:23" x14ac:dyDescent="0.3">
      <c r="A345" s="2"/>
      <c r="B345" s="2"/>
      <c r="C345" s="2"/>
      <c r="D345" s="2"/>
      <c r="E345" s="2"/>
      <c r="F345" s="2"/>
      <c r="G345" s="2"/>
      <c r="H345" s="2"/>
      <c r="I345" s="16"/>
      <c r="J345" s="16"/>
      <c r="K345" s="14" t="str">
        <f>IF($A345="","",IF(B345&gt;=Model!$B$4,4,IF(B345&gt;=Model!$B$5,3,IF(B345&gt;=Model!$B$6,2,1))))</f>
        <v/>
      </c>
      <c r="L345" s="14" t="str">
        <f>IF($A345="","",IF(OR(UPPER(D345)="Y",UPPER(E345)="Y"),4,IF(C345&gt;=Model!$B$10,4,IF(C345&gt;=Model!$B$11,3,IF(C345&gt;=Model!$B$12,2,1)))))</f>
        <v/>
      </c>
      <c r="M345" s="14" t="str">
        <f>IF($A345="","",IFERROR(VLOOKUP(F345,Model!$A$19:$B$22,2,FALSE()),""))</f>
        <v/>
      </c>
      <c r="N345" s="14" t="str">
        <f>IF($A345="","",IFERROR(VLOOKUP(G345,Model!$A$25:$B$28,2,FALSE()),""))</f>
        <v/>
      </c>
      <c r="O345" s="14" t="str">
        <f t="shared" si="30"/>
        <v/>
      </c>
      <c r="P345" s="14" t="str">
        <f>IF($A345="","",IF(AND(G345="Internet-facing",OR(UPPER(D345)="Y",UPPER(E345)="Y",C345&gt;=Model!$B$16)),"P1",""))</f>
        <v/>
      </c>
      <c r="Q345" s="14" t="str">
        <f>IF($A345="","",IF(P345="P1","P1","P"&amp;MIN(4,IF(O345&gt;=Model!$B$31,1,IF(O345&gt;=Model!$B$32,2,IF(O345&gt;=Model!$B$33,3,4)))+IF(UPPER(H345)="Y",1,0))))</f>
        <v/>
      </c>
      <c r="R345" s="14" t="str">
        <f>IF($A345="","",IFERROR(VLOOKUP(VALUE(MID(Q345,2,1)),Model!$B$38:$C$41,2,FALSE()),""))</f>
        <v/>
      </c>
      <c r="S345" s="18" t="str">
        <f t="shared" si="31"/>
        <v/>
      </c>
      <c r="T345" s="14" t="str">
        <f t="shared" si="32"/>
        <v/>
      </c>
      <c r="U345" s="14" t="str">
        <f t="shared" si="33"/>
        <v/>
      </c>
      <c r="V345" s="14" t="str">
        <f t="shared" ca="1" si="34"/>
        <v/>
      </c>
      <c r="W345" s="14" t="str">
        <f t="shared" ca="1" si="35"/>
        <v/>
      </c>
    </row>
    <row r="346" spans="1:23" x14ac:dyDescent="0.3">
      <c r="A346" s="2"/>
      <c r="B346" s="2"/>
      <c r="C346" s="2"/>
      <c r="D346" s="2"/>
      <c r="E346" s="2"/>
      <c r="F346" s="2"/>
      <c r="G346" s="2"/>
      <c r="H346" s="2"/>
      <c r="I346" s="16"/>
      <c r="J346" s="16"/>
      <c r="K346" s="14" t="str">
        <f>IF($A346="","",IF(B346&gt;=Model!$B$4,4,IF(B346&gt;=Model!$B$5,3,IF(B346&gt;=Model!$B$6,2,1))))</f>
        <v/>
      </c>
      <c r="L346" s="14" t="str">
        <f>IF($A346="","",IF(OR(UPPER(D346)="Y",UPPER(E346)="Y"),4,IF(C346&gt;=Model!$B$10,4,IF(C346&gt;=Model!$B$11,3,IF(C346&gt;=Model!$B$12,2,1)))))</f>
        <v/>
      </c>
      <c r="M346" s="14" t="str">
        <f>IF($A346="","",IFERROR(VLOOKUP(F346,Model!$A$19:$B$22,2,FALSE()),""))</f>
        <v/>
      </c>
      <c r="N346" s="14" t="str">
        <f>IF($A346="","",IFERROR(VLOOKUP(G346,Model!$A$25:$B$28,2,FALSE()),""))</f>
        <v/>
      </c>
      <c r="O346" s="14" t="str">
        <f t="shared" si="30"/>
        <v/>
      </c>
      <c r="P346" s="14" t="str">
        <f>IF($A346="","",IF(AND(G346="Internet-facing",OR(UPPER(D346)="Y",UPPER(E346)="Y",C346&gt;=Model!$B$16)),"P1",""))</f>
        <v/>
      </c>
      <c r="Q346" s="14" t="str">
        <f>IF($A346="","",IF(P346="P1","P1","P"&amp;MIN(4,IF(O346&gt;=Model!$B$31,1,IF(O346&gt;=Model!$B$32,2,IF(O346&gt;=Model!$B$33,3,4)))+IF(UPPER(H346)="Y",1,0))))</f>
        <v/>
      </c>
      <c r="R346" s="14" t="str">
        <f>IF($A346="","",IFERROR(VLOOKUP(VALUE(MID(Q346,2,1)),Model!$B$38:$C$41,2,FALSE()),""))</f>
        <v/>
      </c>
      <c r="S346" s="18" t="str">
        <f t="shared" si="31"/>
        <v/>
      </c>
      <c r="T346" s="14" t="str">
        <f t="shared" si="32"/>
        <v/>
      </c>
      <c r="U346" s="14" t="str">
        <f t="shared" si="33"/>
        <v/>
      </c>
      <c r="V346" s="14" t="str">
        <f t="shared" ca="1" si="34"/>
        <v/>
      </c>
      <c r="W346" s="14" t="str">
        <f t="shared" ca="1" si="35"/>
        <v/>
      </c>
    </row>
    <row r="347" spans="1:23" x14ac:dyDescent="0.3">
      <c r="A347" s="2"/>
      <c r="B347" s="2"/>
      <c r="C347" s="2"/>
      <c r="D347" s="2"/>
      <c r="E347" s="2"/>
      <c r="F347" s="2"/>
      <c r="G347" s="2"/>
      <c r="H347" s="2"/>
      <c r="I347" s="16"/>
      <c r="J347" s="16"/>
      <c r="K347" s="14" t="str">
        <f>IF($A347="","",IF(B347&gt;=Model!$B$4,4,IF(B347&gt;=Model!$B$5,3,IF(B347&gt;=Model!$B$6,2,1))))</f>
        <v/>
      </c>
      <c r="L347" s="14" t="str">
        <f>IF($A347="","",IF(OR(UPPER(D347)="Y",UPPER(E347)="Y"),4,IF(C347&gt;=Model!$B$10,4,IF(C347&gt;=Model!$B$11,3,IF(C347&gt;=Model!$B$12,2,1)))))</f>
        <v/>
      </c>
      <c r="M347" s="14" t="str">
        <f>IF($A347="","",IFERROR(VLOOKUP(F347,Model!$A$19:$B$22,2,FALSE()),""))</f>
        <v/>
      </c>
      <c r="N347" s="14" t="str">
        <f>IF($A347="","",IFERROR(VLOOKUP(G347,Model!$A$25:$B$28,2,FALSE()),""))</f>
        <v/>
      </c>
      <c r="O347" s="14" t="str">
        <f t="shared" si="30"/>
        <v/>
      </c>
      <c r="P347" s="14" t="str">
        <f>IF($A347="","",IF(AND(G347="Internet-facing",OR(UPPER(D347)="Y",UPPER(E347)="Y",C347&gt;=Model!$B$16)),"P1",""))</f>
        <v/>
      </c>
      <c r="Q347" s="14" t="str">
        <f>IF($A347="","",IF(P347="P1","P1","P"&amp;MIN(4,IF(O347&gt;=Model!$B$31,1,IF(O347&gt;=Model!$B$32,2,IF(O347&gt;=Model!$B$33,3,4)))+IF(UPPER(H347)="Y",1,0))))</f>
        <v/>
      </c>
      <c r="R347" s="14" t="str">
        <f>IF($A347="","",IFERROR(VLOOKUP(VALUE(MID(Q347,2,1)),Model!$B$38:$C$41,2,FALSE()),""))</f>
        <v/>
      </c>
      <c r="S347" s="18" t="str">
        <f t="shared" si="31"/>
        <v/>
      </c>
      <c r="T347" s="14" t="str">
        <f t="shared" si="32"/>
        <v/>
      </c>
      <c r="U347" s="14" t="str">
        <f t="shared" si="33"/>
        <v/>
      </c>
      <c r="V347" s="14" t="str">
        <f t="shared" ca="1" si="34"/>
        <v/>
      </c>
      <c r="W347" s="14" t="str">
        <f t="shared" ca="1" si="35"/>
        <v/>
      </c>
    </row>
    <row r="348" spans="1:23" x14ac:dyDescent="0.3">
      <c r="A348" s="2"/>
      <c r="B348" s="2"/>
      <c r="C348" s="2"/>
      <c r="D348" s="2"/>
      <c r="E348" s="2"/>
      <c r="F348" s="2"/>
      <c r="G348" s="2"/>
      <c r="H348" s="2"/>
      <c r="I348" s="16"/>
      <c r="J348" s="16"/>
      <c r="K348" s="14" t="str">
        <f>IF($A348="","",IF(B348&gt;=Model!$B$4,4,IF(B348&gt;=Model!$B$5,3,IF(B348&gt;=Model!$B$6,2,1))))</f>
        <v/>
      </c>
      <c r="L348" s="14" t="str">
        <f>IF($A348="","",IF(OR(UPPER(D348)="Y",UPPER(E348)="Y"),4,IF(C348&gt;=Model!$B$10,4,IF(C348&gt;=Model!$B$11,3,IF(C348&gt;=Model!$B$12,2,1)))))</f>
        <v/>
      </c>
      <c r="M348" s="14" t="str">
        <f>IF($A348="","",IFERROR(VLOOKUP(F348,Model!$A$19:$B$22,2,FALSE()),""))</f>
        <v/>
      </c>
      <c r="N348" s="14" t="str">
        <f>IF($A348="","",IFERROR(VLOOKUP(G348,Model!$A$25:$B$28,2,FALSE()),""))</f>
        <v/>
      </c>
      <c r="O348" s="14" t="str">
        <f t="shared" si="30"/>
        <v/>
      </c>
      <c r="P348" s="14" t="str">
        <f>IF($A348="","",IF(AND(G348="Internet-facing",OR(UPPER(D348)="Y",UPPER(E348)="Y",C348&gt;=Model!$B$16)),"P1",""))</f>
        <v/>
      </c>
      <c r="Q348" s="14" t="str">
        <f>IF($A348="","",IF(P348="P1","P1","P"&amp;MIN(4,IF(O348&gt;=Model!$B$31,1,IF(O348&gt;=Model!$B$32,2,IF(O348&gt;=Model!$B$33,3,4)))+IF(UPPER(H348)="Y",1,0))))</f>
        <v/>
      </c>
      <c r="R348" s="14" t="str">
        <f>IF($A348="","",IFERROR(VLOOKUP(VALUE(MID(Q348,2,1)),Model!$B$38:$C$41,2,FALSE()),""))</f>
        <v/>
      </c>
      <c r="S348" s="18" t="str">
        <f t="shared" si="31"/>
        <v/>
      </c>
      <c r="T348" s="14" t="str">
        <f t="shared" si="32"/>
        <v/>
      </c>
      <c r="U348" s="14" t="str">
        <f t="shared" si="33"/>
        <v/>
      </c>
      <c r="V348" s="14" t="str">
        <f t="shared" ca="1" si="34"/>
        <v/>
      </c>
      <c r="W348" s="14" t="str">
        <f t="shared" ca="1" si="35"/>
        <v/>
      </c>
    </row>
    <row r="349" spans="1:23" x14ac:dyDescent="0.3">
      <c r="A349" s="2"/>
      <c r="B349" s="2"/>
      <c r="C349" s="2"/>
      <c r="D349" s="2"/>
      <c r="E349" s="2"/>
      <c r="F349" s="2"/>
      <c r="G349" s="2"/>
      <c r="H349" s="2"/>
      <c r="I349" s="16"/>
      <c r="J349" s="16"/>
      <c r="K349" s="14" t="str">
        <f>IF($A349="","",IF(B349&gt;=Model!$B$4,4,IF(B349&gt;=Model!$B$5,3,IF(B349&gt;=Model!$B$6,2,1))))</f>
        <v/>
      </c>
      <c r="L349" s="14" t="str">
        <f>IF($A349="","",IF(OR(UPPER(D349)="Y",UPPER(E349)="Y"),4,IF(C349&gt;=Model!$B$10,4,IF(C349&gt;=Model!$B$11,3,IF(C349&gt;=Model!$B$12,2,1)))))</f>
        <v/>
      </c>
      <c r="M349" s="14" t="str">
        <f>IF($A349="","",IFERROR(VLOOKUP(F349,Model!$A$19:$B$22,2,FALSE()),""))</f>
        <v/>
      </c>
      <c r="N349" s="14" t="str">
        <f>IF($A349="","",IFERROR(VLOOKUP(G349,Model!$A$25:$B$28,2,FALSE()),""))</f>
        <v/>
      </c>
      <c r="O349" s="14" t="str">
        <f t="shared" si="30"/>
        <v/>
      </c>
      <c r="P349" s="14" t="str">
        <f>IF($A349="","",IF(AND(G349="Internet-facing",OR(UPPER(D349)="Y",UPPER(E349)="Y",C349&gt;=Model!$B$16)),"P1",""))</f>
        <v/>
      </c>
      <c r="Q349" s="14" t="str">
        <f>IF($A349="","",IF(P349="P1","P1","P"&amp;MIN(4,IF(O349&gt;=Model!$B$31,1,IF(O349&gt;=Model!$B$32,2,IF(O349&gt;=Model!$B$33,3,4)))+IF(UPPER(H349)="Y",1,0))))</f>
        <v/>
      </c>
      <c r="R349" s="14" t="str">
        <f>IF($A349="","",IFERROR(VLOOKUP(VALUE(MID(Q349,2,1)),Model!$B$38:$C$41,2,FALSE()),""))</f>
        <v/>
      </c>
      <c r="S349" s="18" t="str">
        <f t="shared" si="31"/>
        <v/>
      </c>
      <c r="T349" s="14" t="str">
        <f t="shared" si="32"/>
        <v/>
      </c>
      <c r="U349" s="14" t="str">
        <f t="shared" si="33"/>
        <v/>
      </c>
      <c r="V349" s="14" t="str">
        <f t="shared" ca="1" si="34"/>
        <v/>
      </c>
      <c r="W349" s="14" t="str">
        <f t="shared" ca="1" si="35"/>
        <v/>
      </c>
    </row>
    <row r="350" spans="1:23" x14ac:dyDescent="0.3">
      <c r="A350" s="2"/>
      <c r="B350" s="2"/>
      <c r="C350" s="2"/>
      <c r="D350" s="2"/>
      <c r="E350" s="2"/>
      <c r="F350" s="2"/>
      <c r="G350" s="2"/>
      <c r="H350" s="2"/>
      <c r="I350" s="16"/>
      <c r="J350" s="16"/>
      <c r="K350" s="14" t="str">
        <f>IF($A350="","",IF(B350&gt;=Model!$B$4,4,IF(B350&gt;=Model!$B$5,3,IF(B350&gt;=Model!$B$6,2,1))))</f>
        <v/>
      </c>
      <c r="L350" s="14" t="str">
        <f>IF($A350="","",IF(OR(UPPER(D350)="Y",UPPER(E350)="Y"),4,IF(C350&gt;=Model!$B$10,4,IF(C350&gt;=Model!$B$11,3,IF(C350&gt;=Model!$B$12,2,1)))))</f>
        <v/>
      </c>
      <c r="M350" s="14" t="str">
        <f>IF($A350="","",IFERROR(VLOOKUP(F350,Model!$A$19:$B$22,2,FALSE()),""))</f>
        <v/>
      </c>
      <c r="N350" s="14" t="str">
        <f>IF($A350="","",IFERROR(VLOOKUP(G350,Model!$A$25:$B$28,2,FALSE()),""))</f>
        <v/>
      </c>
      <c r="O350" s="14" t="str">
        <f t="shared" si="30"/>
        <v/>
      </c>
      <c r="P350" s="14" t="str">
        <f>IF($A350="","",IF(AND(G350="Internet-facing",OR(UPPER(D350)="Y",UPPER(E350)="Y",C350&gt;=Model!$B$16)),"P1",""))</f>
        <v/>
      </c>
      <c r="Q350" s="14" t="str">
        <f>IF($A350="","",IF(P350="P1","P1","P"&amp;MIN(4,IF(O350&gt;=Model!$B$31,1,IF(O350&gt;=Model!$B$32,2,IF(O350&gt;=Model!$B$33,3,4)))+IF(UPPER(H350)="Y",1,0))))</f>
        <v/>
      </c>
      <c r="R350" s="14" t="str">
        <f>IF($A350="","",IFERROR(VLOOKUP(VALUE(MID(Q350,2,1)),Model!$B$38:$C$41,2,FALSE()),""))</f>
        <v/>
      </c>
      <c r="S350" s="18" t="str">
        <f t="shared" si="31"/>
        <v/>
      </c>
      <c r="T350" s="14" t="str">
        <f t="shared" si="32"/>
        <v/>
      </c>
      <c r="U350" s="14" t="str">
        <f t="shared" si="33"/>
        <v/>
      </c>
      <c r="V350" s="14" t="str">
        <f t="shared" ca="1" si="34"/>
        <v/>
      </c>
      <c r="W350" s="14" t="str">
        <f t="shared" ca="1" si="35"/>
        <v/>
      </c>
    </row>
    <row r="351" spans="1:23" x14ac:dyDescent="0.3">
      <c r="A351" s="2"/>
      <c r="B351" s="2"/>
      <c r="C351" s="2"/>
      <c r="D351" s="2"/>
      <c r="E351" s="2"/>
      <c r="F351" s="2"/>
      <c r="G351" s="2"/>
      <c r="H351" s="2"/>
      <c r="I351" s="16"/>
      <c r="J351" s="16"/>
      <c r="K351" s="14" t="str">
        <f>IF($A351="","",IF(B351&gt;=Model!$B$4,4,IF(B351&gt;=Model!$B$5,3,IF(B351&gt;=Model!$B$6,2,1))))</f>
        <v/>
      </c>
      <c r="L351" s="14" t="str">
        <f>IF($A351="","",IF(OR(UPPER(D351)="Y",UPPER(E351)="Y"),4,IF(C351&gt;=Model!$B$10,4,IF(C351&gt;=Model!$B$11,3,IF(C351&gt;=Model!$B$12,2,1)))))</f>
        <v/>
      </c>
      <c r="M351" s="14" t="str">
        <f>IF($A351="","",IFERROR(VLOOKUP(F351,Model!$A$19:$B$22,2,FALSE()),""))</f>
        <v/>
      </c>
      <c r="N351" s="14" t="str">
        <f>IF($A351="","",IFERROR(VLOOKUP(G351,Model!$A$25:$B$28,2,FALSE()),""))</f>
        <v/>
      </c>
      <c r="O351" s="14" t="str">
        <f t="shared" si="30"/>
        <v/>
      </c>
      <c r="P351" s="14" t="str">
        <f>IF($A351="","",IF(AND(G351="Internet-facing",OR(UPPER(D351)="Y",UPPER(E351)="Y",C351&gt;=Model!$B$16)),"P1",""))</f>
        <v/>
      </c>
      <c r="Q351" s="14" t="str">
        <f>IF($A351="","",IF(P351="P1","P1","P"&amp;MIN(4,IF(O351&gt;=Model!$B$31,1,IF(O351&gt;=Model!$B$32,2,IF(O351&gt;=Model!$B$33,3,4)))+IF(UPPER(H351)="Y",1,0))))</f>
        <v/>
      </c>
      <c r="R351" s="14" t="str">
        <f>IF($A351="","",IFERROR(VLOOKUP(VALUE(MID(Q351,2,1)),Model!$B$38:$C$41,2,FALSE()),""))</f>
        <v/>
      </c>
      <c r="S351" s="18" t="str">
        <f t="shared" si="31"/>
        <v/>
      </c>
      <c r="T351" s="14" t="str">
        <f t="shared" si="32"/>
        <v/>
      </c>
      <c r="U351" s="14" t="str">
        <f t="shared" si="33"/>
        <v/>
      </c>
      <c r="V351" s="14" t="str">
        <f t="shared" ca="1" si="34"/>
        <v/>
      </c>
      <c r="W351" s="14" t="str">
        <f t="shared" ca="1" si="35"/>
        <v/>
      </c>
    </row>
    <row r="352" spans="1:23" x14ac:dyDescent="0.3">
      <c r="A352" s="2"/>
      <c r="B352" s="2"/>
      <c r="C352" s="2"/>
      <c r="D352" s="2"/>
      <c r="E352" s="2"/>
      <c r="F352" s="2"/>
      <c r="G352" s="2"/>
      <c r="H352" s="2"/>
      <c r="I352" s="16"/>
      <c r="J352" s="16"/>
      <c r="K352" s="14" t="str">
        <f>IF($A352="","",IF(B352&gt;=Model!$B$4,4,IF(B352&gt;=Model!$B$5,3,IF(B352&gt;=Model!$B$6,2,1))))</f>
        <v/>
      </c>
      <c r="L352" s="14" t="str">
        <f>IF($A352="","",IF(OR(UPPER(D352)="Y",UPPER(E352)="Y"),4,IF(C352&gt;=Model!$B$10,4,IF(C352&gt;=Model!$B$11,3,IF(C352&gt;=Model!$B$12,2,1)))))</f>
        <v/>
      </c>
      <c r="M352" s="14" t="str">
        <f>IF($A352="","",IFERROR(VLOOKUP(F352,Model!$A$19:$B$22,2,FALSE()),""))</f>
        <v/>
      </c>
      <c r="N352" s="14" t="str">
        <f>IF($A352="","",IFERROR(VLOOKUP(G352,Model!$A$25:$B$28,2,FALSE()),""))</f>
        <v/>
      </c>
      <c r="O352" s="14" t="str">
        <f t="shared" si="30"/>
        <v/>
      </c>
      <c r="P352" s="14" t="str">
        <f>IF($A352="","",IF(AND(G352="Internet-facing",OR(UPPER(D352)="Y",UPPER(E352)="Y",C352&gt;=Model!$B$16)),"P1",""))</f>
        <v/>
      </c>
      <c r="Q352" s="14" t="str">
        <f>IF($A352="","",IF(P352="P1","P1","P"&amp;MIN(4,IF(O352&gt;=Model!$B$31,1,IF(O352&gt;=Model!$B$32,2,IF(O352&gt;=Model!$B$33,3,4)))+IF(UPPER(H352)="Y",1,0))))</f>
        <v/>
      </c>
      <c r="R352" s="14" t="str">
        <f>IF($A352="","",IFERROR(VLOOKUP(VALUE(MID(Q352,2,1)),Model!$B$38:$C$41,2,FALSE()),""))</f>
        <v/>
      </c>
      <c r="S352" s="18" t="str">
        <f t="shared" si="31"/>
        <v/>
      </c>
      <c r="T352" s="14" t="str">
        <f t="shared" si="32"/>
        <v/>
      </c>
      <c r="U352" s="14" t="str">
        <f t="shared" si="33"/>
        <v/>
      </c>
      <c r="V352" s="14" t="str">
        <f t="shared" ca="1" si="34"/>
        <v/>
      </c>
      <c r="W352" s="14" t="str">
        <f t="shared" ca="1" si="35"/>
        <v/>
      </c>
    </row>
    <row r="353" spans="1:23" x14ac:dyDescent="0.3">
      <c r="A353" s="2"/>
      <c r="B353" s="2"/>
      <c r="C353" s="2"/>
      <c r="D353" s="2"/>
      <c r="E353" s="2"/>
      <c r="F353" s="2"/>
      <c r="G353" s="2"/>
      <c r="H353" s="2"/>
      <c r="I353" s="16"/>
      <c r="J353" s="16"/>
      <c r="K353" s="14" t="str">
        <f>IF($A353="","",IF(B353&gt;=Model!$B$4,4,IF(B353&gt;=Model!$B$5,3,IF(B353&gt;=Model!$B$6,2,1))))</f>
        <v/>
      </c>
      <c r="L353" s="14" t="str">
        <f>IF($A353="","",IF(OR(UPPER(D353)="Y",UPPER(E353)="Y"),4,IF(C353&gt;=Model!$B$10,4,IF(C353&gt;=Model!$B$11,3,IF(C353&gt;=Model!$B$12,2,1)))))</f>
        <v/>
      </c>
      <c r="M353" s="14" t="str">
        <f>IF($A353="","",IFERROR(VLOOKUP(F353,Model!$A$19:$B$22,2,FALSE()),""))</f>
        <v/>
      </c>
      <c r="N353" s="14" t="str">
        <f>IF($A353="","",IFERROR(VLOOKUP(G353,Model!$A$25:$B$28,2,FALSE()),""))</f>
        <v/>
      </c>
      <c r="O353" s="14" t="str">
        <f t="shared" si="30"/>
        <v/>
      </c>
      <c r="P353" s="14" t="str">
        <f>IF($A353="","",IF(AND(G353="Internet-facing",OR(UPPER(D353)="Y",UPPER(E353)="Y",C353&gt;=Model!$B$16)),"P1",""))</f>
        <v/>
      </c>
      <c r="Q353" s="14" t="str">
        <f>IF($A353="","",IF(P353="P1","P1","P"&amp;MIN(4,IF(O353&gt;=Model!$B$31,1,IF(O353&gt;=Model!$B$32,2,IF(O353&gt;=Model!$B$33,3,4)))+IF(UPPER(H353)="Y",1,0))))</f>
        <v/>
      </c>
      <c r="R353" s="14" t="str">
        <f>IF($A353="","",IFERROR(VLOOKUP(VALUE(MID(Q353,2,1)),Model!$B$38:$C$41,2,FALSE()),""))</f>
        <v/>
      </c>
      <c r="S353" s="18" t="str">
        <f t="shared" si="31"/>
        <v/>
      </c>
      <c r="T353" s="14" t="str">
        <f t="shared" si="32"/>
        <v/>
      </c>
      <c r="U353" s="14" t="str">
        <f t="shared" si="33"/>
        <v/>
      </c>
      <c r="V353" s="14" t="str">
        <f t="shared" ca="1" si="34"/>
        <v/>
      </c>
      <c r="W353" s="14" t="str">
        <f t="shared" ca="1" si="35"/>
        <v/>
      </c>
    </row>
    <row r="354" spans="1:23" x14ac:dyDescent="0.3">
      <c r="A354" s="2"/>
      <c r="B354" s="2"/>
      <c r="C354" s="2"/>
      <c r="D354" s="2"/>
      <c r="E354" s="2"/>
      <c r="F354" s="2"/>
      <c r="G354" s="2"/>
      <c r="H354" s="2"/>
      <c r="I354" s="16"/>
      <c r="J354" s="16"/>
      <c r="K354" s="14" t="str">
        <f>IF($A354="","",IF(B354&gt;=Model!$B$4,4,IF(B354&gt;=Model!$B$5,3,IF(B354&gt;=Model!$B$6,2,1))))</f>
        <v/>
      </c>
      <c r="L354" s="14" t="str">
        <f>IF($A354="","",IF(OR(UPPER(D354)="Y",UPPER(E354)="Y"),4,IF(C354&gt;=Model!$B$10,4,IF(C354&gt;=Model!$B$11,3,IF(C354&gt;=Model!$B$12,2,1)))))</f>
        <v/>
      </c>
      <c r="M354" s="14" t="str">
        <f>IF($A354="","",IFERROR(VLOOKUP(F354,Model!$A$19:$B$22,2,FALSE()),""))</f>
        <v/>
      </c>
      <c r="N354" s="14" t="str">
        <f>IF($A354="","",IFERROR(VLOOKUP(G354,Model!$A$25:$B$28,2,FALSE()),""))</f>
        <v/>
      </c>
      <c r="O354" s="14" t="str">
        <f t="shared" si="30"/>
        <v/>
      </c>
      <c r="P354" s="14" t="str">
        <f>IF($A354="","",IF(AND(G354="Internet-facing",OR(UPPER(D354)="Y",UPPER(E354)="Y",C354&gt;=Model!$B$16)),"P1",""))</f>
        <v/>
      </c>
      <c r="Q354" s="14" t="str">
        <f>IF($A354="","",IF(P354="P1","P1","P"&amp;MIN(4,IF(O354&gt;=Model!$B$31,1,IF(O354&gt;=Model!$B$32,2,IF(O354&gt;=Model!$B$33,3,4)))+IF(UPPER(H354)="Y",1,0))))</f>
        <v/>
      </c>
      <c r="R354" s="14" t="str">
        <f>IF($A354="","",IFERROR(VLOOKUP(VALUE(MID(Q354,2,1)),Model!$B$38:$C$41,2,FALSE()),""))</f>
        <v/>
      </c>
      <c r="S354" s="18" t="str">
        <f t="shared" si="31"/>
        <v/>
      </c>
      <c r="T354" s="14" t="str">
        <f t="shared" si="32"/>
        <v/>
      </c>
      <c r="U354" s="14" t="str">
        <f t="shared" si="33"/>
        <v/>
      </c>
      <c r="V354" s="14" t="str">
        <f t="shared" ca="1" si="34"/>
        <v/>
      </c>
      <c r="W354" s="14" t="str">
        <f t="shared" ca="1" si="35"/>
        <v/>
      </c>
    </row>
    <row r="355" spans="1:23" x14ac:dyDescent="0.3">
      <c r="A355" s="2"/>
      <c r="B355" s="2"/>
      <c r="C355" s="2"/>
      <c r="D355" s="2"/>
      <c r="E355" s="2"/>
      <c r="F355" s="2"/>
      <c r="G355" s="2"/>
      <c r="H355" s="2"/>
      <c r="I355" s="16"/>
      <c r="J355" s="16"/>
      <c r="K355" s="14" t="str">
        <f>IF($A355="","",IF(B355&gt;=Model!$B$4,4,IF(B355&gt;=Model!$B$5,3,IF(B355&gt;=Model!$B$6,2,1))))</f>
        <v/>
      </c>
      <c r="L355" s="14" t="str">
        <f>IF($A355="","",IF(OR(UPPER(D355)="Y",UPPER(E355)="Y"),4,IF(C355&gt;=Model!$B$10,4,IF(C355&gt;=Model!$B$11,3,IF(C355&gt;=Model!$B$12,2,1)))))</f>
        <v/>
      </c>
      <c r="M355" s="14" t="str">
        <f>IF($A355="","",IFERROR(VLOOKUP(F355,Model!$A$19:$B$22,2,FALSE()),""))</f>
        <v/>
      </c>
      <c r="N355" s="14" t="str">
        <f>IF($A355="","",IFERROR(VLOOKUP(G355,Model!$A$25:$B$28,2,FALSE()),""))</f>
        <v/>
      </c>
      <c r="O355" s="14" t="str">
        <f t="shared" si="30"/>
        <v/>
      </c>
      <c r="P355" s="14" t="str">
        <f>IF($A355="","",IF(AND(G355="Internet-facing",OR(UPPER(D355)="Y",UPPER(E355)="Y",C355&gt;=Model!$B$16)),"P1",""))</f>
        <v/>
      </c>
      <c r="Q355" s="14" t="str">
        <f>IF($A355="","",IF(P355="P1","P1","P"&amp;MIN(4,IF(O355&gt;=Model!$B$31,1,IF(O355&gt;=Model!$B$32,2,IF(O355&gt;=Model!$B$33,3,4)))+IF(UPPER(H355)="Y",1,0))))</f>
        <v/>
      </c>
      <c r="R355" s="14" t="str">
        <f>IF($A355="","",IFERROR(VLOOKUP(VALUE(MID(Q355,2,1)),Model!$B$38:$C$41,2,FALSE()),""))</f>
        <v/>
      </c>
      <c r="S355" s="18" t="str">
        <f t="shared" si="31"/>
        <v/>
      </c>
      <c r="T355" s="14" t="str">
        <f t="shared" si="32"/>
        <v/>
      </c>
      <c r="U355" s="14" t="str">
        <f t="shared" si="33"/>
        <v/>
      </c>
      <c r="V355" s="14" t="str">
        <f t="shared" ca="1" si="34"/>
        <v/>
      </c>
      <c r="W355" s="14" t="str">
        <f t="shared" ca="1" si="35"/>
        <v/>
      </c>
    </row>
    <row r="356" spans="1:23" x14ac:dyDescent="0.3">
      <c r="A356" s="2"/>
      <c r="B356" s="2"/>
      <c r="C356" s="2"/>
      <c r="D356" s="2"/>
      <c r="E356" s="2"/>
      <c r="F356" s="2"/>
      <c r="G356" s="2"/>
      <c r="H356" s="2"/>
      <c r="I356" s="16"/>
      <c r="J356" s="16"/>
      <c r="K356" s="14" t="str">
        <f>IF($A356="","",IF(B356&gt;=Model!$B$4,4,IF(B356&gt;=Model!$B$5,3,IF(B356&gt;=Model!$B$6,2,1))))</f>
        <v/>
      </c>
      <c r="L356" s="14" t="str">
        <f>IF($A356="","",IF(OR(UPPER(D356)="Y",UPPER(E356)="Y"),4,IF(C356&gt;=Model!$B$10,4,IF(C356&gt;=Model!$B$11,3,IF(C356&gt;=Model!$B$12,2,1)))))</f>
        <v/>
      </c>
      <c r="M356" s="14" t="str">
        <f>IF($A356="","",IFERROR(VLOOKUP(F356,Model!$A$19:$B$22,2,FALSE()),""))</f>
        <v/>
      </c>
      <c r="N356" s="14" t="str">
        <f>IF($A356="","",IFERROR(VLOOKUP(G356,Model!$A$25:$B$28,2,FALSE()),""))</f>
        <v/>
      </c>
      <c r="O356" s="14" t="str">
        <f t="shared" si="30"/>
        <v/>
      </c>
      <c r="P356" s="14" t="str">
        <f>IF($A356="","",IF(AND(G356="Internet-facing",OR(UPPER(D356)="Y",UPPER(E356)="Y",C356&gt;=Model!$B$16)),"P1",""))</f>
        <v/>
      </c>
      <c r="Q356" s="14" t="str">
        <f>IF($A356="","",IF(P356="P1","P1","P"&amp;MIN(4,IF(O356&gt;=Model!$B$31,1,IF(O356&gt;=Model!$B$32,2,IF(O356&gt;=Model!$B$33,3,4)))+IF(UPPER(H356)="Y",1,0))))</f>
        <v/>
      </c>
      <c r="R356" s="14" t="str">
        <f>IF($A356="","",IFERROR(VLOOKUP(VALUE(MID(Q356,2,1)),Model!$B$38:$C$41,2,FALSE()),""))</f>
        <v/>
      </c>
      <c r="S356" s="18" t="str">
        <f t="shared" si="31"/>
        <v/>
      </c>
      <c r="T356" s="14" t="str">
        <f t="shared" si="32"/>
        <v/>
      </c>
      <c r="U356" s="14" t="str">
        <f t="shared" si="33"/>
        <v/>
      </c>
      <c r="V356" s="14" t="str">
        <f t="shared" ca="1" si="34"/>
        <v/>
      </c>
      <c r="W356" s="14" t="str">
        <f t="shared" ca="1" si="35"/>
        <v/>
      </c>
    </row>
    <row r="357" spans="1:23" x14ac:dyDescent="0.3">
      <c r="A357" s="2"/>
      <c r="B357" s="2"/>
      <c r="C357" s="2"/>
      <c r="D357" s="2"/>
      <c r="E357" s="2"/>
      <c r="F357" s="2"/>
      <c r="G357" s="2"/>
      <c r="H357" s="2"/>
      <c r="I357" s="16"/>
      <c r="J357" s="16"/>
      <c r="K357" s="14" t="str">
        <f>IF($A357="","",IF(B357&gt;=Model!$B$4,4,IF(B357&gt;=Model!$B$5,3,IF(B357&gt;=Model!$B$6,2,1))))</f>
        <v/>
      </c>
      <c r="L357" s="14" t="str">
        <f>IF($A357="","",IF(OR(UPPER(D357)="Y",UPPER(E357)="Y"),4,IF(C357&gt;=Model!$B$10,4,IF(C357&gt;=Model!$B$11,3,IF(C357&gt;=Model!$B$12,2,1)))))</f>
        <v/>
      </c>
      <c r="M357" s="14" t="str">
        <f>IF($A357="","",IFERROR(VLOOKUP(F357,Model!$A$19:$B$22,2,FALSE()),""))</f>
        <v/>
      </c>
      <c r="N357" s="14" t="str">
        <f>IF($A357="","",IFERROR(VLOOKUP(G357,Model!$A$25:$B$28,2,FALSE()),""))</f>
        <v/>
      </c>
      <c r="O357" s="14" t="str">
        <f t="shared" si="30"/>
        <v/>
      </c>
      <c r="P357" s="14" t="str">
        <f>IF($A357="","",IF(AND(G357="Internet-facing",OR(UPPER(D357)="Y",UPPER(E357)="Y",C357&gt;=Model!$B$16)),"P1",""))</f>
        <v/>
      </c>
      <c r="Q357" s="14" t="str">
        <f>IF($A357="","",IF(P357="P1","P1","P"&amp;MIN(4,IF(O357&gt;=Model!$B$31,1,IF(O357&gt;=Model!$B$32,2,IF(O357&gt;=Model!$B$33,3,4)))+IF(UPPER(H357)="Y",1,0))))</f>
        <v/>
      </c>
      <c r="R357" s="14" t="str">
        <f>IF($A357="","",IFERROR(VLOOKUP(VALUE(MID(Q357,2,1)),Model!$B$38:$C$41,2,FALSE()),""))</f>
        <v/>
      </c>
      <c r="S357" s="18" t="str">
        <f t="shared" si="31"/>
        <v/>
      </c>
      <c r="T357" s="14" t="str">
        <f t="shared" si="32"/>
        <v/>
      </c>
      <c r="U357" s="14" t="str">
        <f t="shared" si="33"/>
        <v/>
      </c>
      <c r="V357" s="14" t="str">
        <f t="shared" ca="1" si="34"/>
        <v/>
      </c>
      <c r="W357" s="14" t="str">
        <f t="shared" ca="1" si="35"/>
        <v/>
      </c>
    </row>
    <row r="358" spans="1:23" x14ac:dyDescent="0.3">
      <c r="A358" s="2"/>
      <c r="B358" s="2"/>
      <c r="C358" s="2"/>
      <c r="D358" s="2"/>
      <c r="E358" s="2"/>
      <c r="F358" s="2"/>
      <c r="G358" s="2"/>
      <c r="H358" s="2"/>
      <c r="I358" s="16"/>
      <c r="J358" s="16"/>
      <c r="K358" s="14" t="str">
        <f>IF($A358="","",IF(B358&gt;=Model!$B$4,4,IF(B358&gt;=Model!$B$5,3,IF(B358&gt;=Model!$B$6,2,1))))</f>
        <v/>
      </c>
      <c r="L358" s="14" t="str">
        <f>IF($A358="","",IF(OR(UPPER(D358)="Y",UPPER(E358)="Y"),4,IF(C358&gt;=Model!$B$10,4,IF(C358&gt;=Model!$B$11,3,IF(C358&gt;=Model!$B$12,2,1)))))</f>
        <v/>
      </c>
      <c r="M358" s="14" t="str">
        <f>IF($A358="","",IFERROR(VLOOKUP(F358,Model!$A$19:$B$22,2,FALSE()),""))</f>
        <v/>
      </c>
      <c r="N358" s="14" t="str">
        <f>IF($A358="","",IFERROR(VLOOKUP(G358,Model!$A$25:$B$28,2,FALSE()),""))</f>
        <v/>
      </c>
      <c r="O358" s="14" t="str">
        <f t="shared" si="30"/>
        <v/>
      </c>
      <c r="P358" s="14" t="str">
        <f>IF($A358="","",IF(AND(G358="Internet-facing",OR(UPPER(D358)="Y",UPPER(E358)="Y",C358&gt;=Model!$B$16)),"P1",""))</f>
        <v/>
      </c>
      <c r="Q358" s="14" t="str">
        <f>IF($A358="","",IF(P358="P1","P1","P"&amp;MIN(4,IF(O358&gt;=Model!$B$31,1,IF(O358&gt;=Model!$B$32,2,IF(O358&gt;=Model!$B$33,3,4)))+IF(UPPER(H358)="Y",1,0))))</f>
        <v/>
      </c>
      <c r="R358" s="14" t="str">
        <f>IF($A358="","",IFERROR(VLOOKUP(VALUE(MID(Q358,2,1)),Model!$B$38:$C$41,2,FALSE()),""))</f>
        <v/>
      </c>
      <c r="S358" s="18" t="str">
        <f t="shared" si="31"/>
        <v/>
      </c>
      <c r="T358" s="14" t="str">
        <f t="shared" si="32"/>
        <v/>
      </c>
      <c r="U358" s="14" t="str">
        <f t="shared" si="33"/>
        <v/>
      </c>
      <c r="V358" s="14" t="str">
        <f t="shared" ca="1" si="34"/>
        <v/>
      </c>
      <c r="W358" s="14" t="str">
        <f t="shared" ca="1" si="35"/>
        <v/>
      </c>
    </row>
    <row r="359" spans="1:23" x14ac:dyDescent="0.3">
      <c r="A359" s="2"/>
      <c r="B359" s="2"/>
      <c r="C359" s="2"/>
      <c r="D359" s="2"/>
      <c r="E359" s="2"/>
      <c r="F359" s="2"/>
      <c r="G359" s="2"/>
      <c r="H359" s="2"/>
      <c r="I359" s="16"/>
      <c r="J359" s="16"/>
      <c r="K359" s="14" t="str">
        <f>IF($A359="","",IF(B359&gt;=Model!$B$4,4,IF(B359&gt;=Model!$B$5,3,IF(B359&gt;=Model!$B$6,2,1))))</f>
        <v/>
      </c>
      <c r="L359" s="14" t="str">
        <f>IF($A359="","",IF(OR(UPPER(D359)="Y",UPPER(E359)="Y"),4,IF(C359&gt;=Model!$B$10,4,IF(C359&gt;=Model!$B$11,3,IF(C359&gt;=Model!$B$12,2,1)))))</f>
        <v/>
      </c>
      <c r="M359" s="14" t="str">
        <f>IF($A359="","",IFERROR(VLOOKUP(F359,Model!$A$19:$B$22,2,FALSE()),""))</f>
        <v/>
      </c>
      <c r="N359" s="14" t="str">
        <f>IF($A359="","",IFERROR(VLOOKUP(G359,Model!$A$25:$B$28,2,FALSE()),""))</f>
        <v/>
      </c>
      <c r="O359" s="14" t="str">
        <f t="shared" si="30"/>
        <v/>
      </c>
      <c r="P359" s="14" t="str">
        <f>IF($A359="","",IF(AND(G359="Internet-facing",OR(UPPER(D359)="Y",UPPER(E359)="Y",C359&gt;=Model!$B$16)),"P1",""))</f>
        <v/>
      </c>
      <c r="Q359" s="14" t="str">
        <f>IF($A359="","",IF(P359="P1","P1","P"&amp;MIN(4,IF(O359&gt;=Model!$B$31,1,IF(O359&gt;=Model!$B$32,2,IF(O359&gt;=Model!$B$33,3,4)))+IF(UPPER(H359)="Y",1,0))))</f>
        <v/>
      </c>
      <c r="R359" s="14" t="str">
        <f>IF($A359="","",IFERROR(VLOOKUP(VALUE(MID(Q359,2,1)),Model!$B$38:$C$41,2,FALSE()),""))</f>
        <v/>
      </c>
      <c r="S359" s="18" t="str">
        <f t="shared" si="31"/>
        <v/>
      </c>
      <c r="T359" s="14" t="str">
        <f t="shared" si="32"/>
        <v/>
      </c>
      <c r="U359" s="14" t="str">
        <f t="shared" si="33"/>
        <v/>
      </c>
      <c r="V359" s="14" t="str">
        <f t="shared" ca="1" si="34"/>
        <v/>
      </c>
      <c r="W359" s="14" t="str">
        <f t="shared" ca="1" si="35"/>
        <v/>
      </c>
    </row>
    <row r="360" spans="1:23" x14ac:dyDescent="0.3">
      <c r="A360" s="2"/>
      <c r="B360" s="2"/>
      <c r="C360" s="2"/>
      <c r="D360" s="2"/>
      <c r="E360" s="2"/>
      <c r="F360" s="2"/>
      <c r="G360" s="2"/>
      <c r="H360" s="2"/>
      <c r="I360" s="16"/>
      <c r="J360" s="16"/>
      <c r="K360" s="14" t="str">
        <f>IF($A360="","",IF(B360&gt;=Model!$B$4,4,IF(B360&gt;=Model!$B$5,3,IF(B360&gt;=Model!$B$6,2,1))))</f>
        <v/>
      </c>
      <c r="L360" s="14" t="str">
        <f>IF($A360="","",IF(OR(UPPER(D360)="Y",UPPER(E360)="Y"),4,IF(C360&gt;=Model!$B$10,4,IF(C360&gt;=Model!$B$11,3,IF(C360&gt;=Model!$B$12,2,1)))))</f>
        <v/>
      </c>
      <c r="M360" s="14" t="str">
        <f>IF($A360="","",IFERROR(VLOOKUP(F360,Model!$A$19:$B$22,2,FALSE()),""))</f>
        <v/>
      </c>
      <c r="N360" s="14" t="str">
        <f>IF($A360="","",IFERROR(VLOOKUP(G360,Model!$A$25:$B$28,2,FALSE()),""))</f>
        <v/>
      </c>
      <c r="O360" s="14" t="str">
        <f t="shared" si="30"/>
        <v/>
      </c>
      <c r="P360" s="14" t="str">
        <f>IF($A360="","",IF(AND(G360="Internet-facing",OR(UPPER(D360)="Y",UPPER(E360)="Y",C360&gt;=Model!$B$16)),"P1",""))</f>
        <v/>
      </c>
      <c r="Q360" s="14" t="str">
        <f>IF($A360="","",IF(P360="P1","P1","P"&amp;MIN(4,IF(O360&gt;=Model!$B$31,1,IF(O360&gt;=Model!$B$32,2,IF(O360&gt;=Model!$B$33,3,4)))+IF(UPPER(H360)="Y",1,0))))</f>
        <v/>
      </c>
      <c r="R360" s="14" t="str">
        <f>IF($A360="","",IFERROR(VLOOKUP(VALUE(MID(Q360,2,1)),Model!$B$38:$C$41,2,FALSE()),""))</f>
        <v/>
      </c>
      <c r="S360" s="18" t="str">
        <f t="shared" si="31"/>
        <v/>
      </c>
      <c r="T360" s="14" t="str">
        <f t="shared" si="32"/>
        <v/>
      </c>
      <c r="U360" s="14" t="str">
        <f t="shared" si="33"/>
        <v/>
      </c>
      <c r="V360" s="14" t="str">
        <f t="shared" ca="1" si="34"/>
        <v/>
      </c>
      <c r="W360" s="14" t="str">
        <f t="shared" ca="1" si="35"/>
        <v/>
      </c>
    </row>
    <row r="361" spans="1:23" x14ac:dyDescent="0.3">
      <c r="A361" s="2"/>
      <c r="B361" s="2"/>
      <c r="C361" s="2"/>
      <c r="D361" s="2"/>
      <c r="E361" s="2"/>
      <c r="F361" s="2"/>
      <c r="G361" s="2"/>
      <c r="H361" s="2"/>
      <c r="I361" s="16"/>
      <c r="J361" s="16"/>
      <c r="K361" s="14" t="str">
        <f>IF($A361="","",IF(B361&gt;=Model!$B$4,4,IF(B361&gt;=Model!$B$5,3,IF(B361&gt;=Model!$B$6,2,1))))</f>
        <v/>
      </c>
      <c r="L361" s="14" t="str">
        <f>IF($A361="","",IF(OR(UPPER(D361)="Y",UPPER(E361)="Y"),4,IF(C361&gt;=Model!$B$10,4,IF(C361&gt;=Model!$B$11,3,IF(C361&gt;=Model!$B$12,2,1)))))</f>
        <v/>
      </c>
      <c r="M361" s="14" t="str">
        <f>IF($A361="","",IFERROR(VLOOKUP(F361,Model!$A$19:$B$22,2,FALSE()),""))</f>
        <v/>
      </c>
      <c r="N361" s="14" t="str">
        <f>IF($A361="","",IFERROR(VLOOKUP(G361,Model!$A$25:$B$28,2,FALSE()),""))</f>
        <v/>
      </c>
      <c r="O361" s="14" t="str">
        <f t="shared" si="30"/>
        <v/>
      </c>
      <c r="P361" s="14" t="str">
        <f>IF($A361="","",IF(AND(G361="Internet-facing",OR(UPPER(D361)="Y",UPPER(E361)="Y",C361&gt;=Model!$B$16)),"P1",""))</f>
        <v/>
      </c>
      <c r="Q361" s="14" t="str">
        <f>IF($A361="","",IF(P361="P1","P1","P"&amp;MIN(4,IF(O361&gt;=Model!$B$31,1,IF(O361&gt;=Model!$B$32,2,IF(O361&gt;=Model!$B$33,3,4)))+IF(UPPER(H361)="Y",1,0))))</f>
        <v/>
      </c>
      <c r="R361" s="14" t="str">
        <f>IF($A361="","",IFERROR(VLOOKUP(VALUE(MID(Q361,2,1)),Model!$B$38:$C$41,2,FALSE()),""))</f>
        <v/>
      </c>
      <c r="S361" s="18" t="str">
        <f t="shared" si="31"/>
        <v/>
      </c>
      <c r="T361" s="14" t="str">
        <f t="shared" si="32"/>
        <v/>
      </c>
      <c r="U361" s="14" t="str">
        <f t="shared" si="33"/>
        <v/>
      </c>
      <c r="V361" s="14" t="str">
        <f t="shared" ca="1" si="34"/>
        <v/>
      </c>
      <c r="W361" s="14" t="str">
        <f t="shared" ca="1" si="35"/>
        <v/>
      </c>
    </row>
    <row r="362" spans="1:23" x14ac:dyDescent="0.3">
      <c r="A362" s="2"/>
      <c r="B362" s="2"/>
      <c r="C362" s="2"/>
      <c r="D362" s="2"/>
      <c r="E362" s="2"/>
      <c r="F362" s="2"/>
      <c r="G362" s="2"/>
      <c r="H362" s="2"/>
      <c r="I362" s="16"/>
      <c r="J362" s="16"/>
      <c r="K362" s="14" t="str">
        <f>IF($A362="","",IF(B362&gt;=Model!$B$4,4,IF(B362&gt;=Model!$B$5,3,IF(B362&gt;=Model!$B$6,2,1))))</f>
        <v/>
      </c>
      <c r="L362" s="14" t="str">
        <f>IF($A362="","",IF(OR(UPPER(D362)="Y",UPPER(E362)="Y"),4,IF(C362&gt;=Model!$B$10,4,IF(C362&gt;=Model!$B$11,3,IF(C362&gt;=Model!$B$12,2,1)))))</f>
        <v/>
      </c>
      <c r="M362" s="14" t="str">
        <f>IF($A362="","",IFERROR(VLOOKUP(F362,Model!$A$19:$B$22,2,FALSE()),""))</f>
        <v/>
      </c>
      <c r="N362" s="14" t="str">
        <f>IF($A362="","",IFERROR(VLOOKUP(G362,Model!$A$25:$B$28,2,FALSE()),""))</f>
        <v/>
      </c>
      <c r="O362" s="14" t="str">
        <f t="shared" si="30"/>
        <v/>
      </c>
      <c r="P362" s="14" t="str">
        <f>IF($A362="","",IF(AND(G362="Internet-facing",OR(UPPER(D362)="Y",UPPER(E362)="Y",C362&gt;=Model!$B$16)),"P1",""))</f>
        <v/>
      </c>
      <c r="Q362" s="14" t="str">
        <f>IF($A362="","",IF(P362="P1","P1","P"&amp;MIN(4,IF(O362&gt;=Model!$B$31,1,IF(O362&gt;=Model!$B$32,2,IF(O362&gt;=Model!$B$33,3,4)))+IF(UPPER(H362)="Y",1,0))))</f>
        <v/>
      </c>
      <c r="R362" s="14" t="str">
        <f>IF($A362="","",IFERROR(VLOOKUP(VALUE(MID(Q362,2,1)),Model!$B$38:$C$41,2,FALSE()),""))</f>
        <v/>
      </c>
      <c r="S362" s="18" t="str">
        <f t="shared" si="31"/>
        <v/>
      </c>
      <c r="T362" s="14" t="str">
        <f t="shared" si="32"/>
        <v/>
      </c>
      <c r="U362" s="14" t="str">
        <f t="shared" si="33"/>
        <v/>
      </c>
      <c r="V362" s="14" t="str">
        <f t="shared" ca="1" si="34"/>
        <v/>
      </c>
      <c r="W362" s="14" t="str">
        <f t="shared" ca="1" si="35"/>
        <v/>
      </c>
    </row>
    <row r="363" spans="1:23" x14ac:dyDescent="0.3">
      <c r="A363" s="2"/>
      <c r="B363" s="2"/>
      <c r="C363" s="2"/>
      <c r="D363" s="2"/>
      <c r="E363" s="2"/>
      <c r="F363" s="2"/>
      <c r="G363" s="2"/>
      <c r="H363" s="2"/>
      <c r="I363" s="16"/>
      <c r="J363" s="16"/>
      <c r="K363" s="14" t="str">
        <f>IF($A363="","",IF(B363&gt;=Model!$B$4,4,IF(B363&gt;=Model!$B$5,3,IF(B363&gt;=Model!$B$6,2,1))))</f>
        <v/>
      </c>
      <c r="L363" s="14" t="str">
        <f>IF($A363="","",IF(OR(UPPER(D363)="Y",UPPER(E363)="Y"),4,IF(C363&gt;=Model!$B$10,4,IF(C363&gt;=Model!$B$11,3,IF(C363&gt;=Model!$B$12,2,1)))))</f>
        <v/>
      </c>
      <c r="M363" s="14" t="str">
        <f>IF($A363="","",IFERROR(VLOOKUP(F363,Model!$A$19:$B$22,2,FALSE()),""))</f>
        <v/>
      </c>
      <c r="N363" s="14" t="str">
        <f>IF($A363="","",IFERROR(VLOOKUP(G363,Model!$A$25:$B$28,2,FALSE()),""))</f>
        <v/>
      </c>
      <c r="O363" s="14" t="str">
        <f t="shared" si="30"/>
        <v/>
      </c>
      <c r="P363" s="14" t="str">
        <f>IF($A363="","",IF(AND(G363="Internet-facing",OR(UPPER(D363)="Y",UPPER(E363)="Y",C363&gt;=Model!$B$16)),"P1",""))</f>
        <v/>
      </c>
      <c r="Q363" s="14" t="str">
        <f>IF($A363="","",IF(P363="P1","P1","P"&amp;MIN(4,IF(O363&gt;=Model!$B$31,1,IF(O363&gt;=Model!$B$32,2,IF(O363&gt;=Model!$B$33,3,4)))+IF(UPPER(H363)="Y",1,0))))</f>
        <v/>
      </c>
      <c r="R363" s="14" t="str">
        <f>IF($A363="","",IFERROR(VLOOKUP(VALUE(MID(Q363,2,1)),Model!$B$38:$C$41,2,FALSE()),""))</f>
        <v/>
      </c>
      <c r="S363" s="18" t="str">
        <f t="shared" si="31"/>
        <v/>
      </c>
      <c r="T363" s="14" t="str">
        <f t="shared" si="32"/>
        <v/>
      </c>
      <c r="U363" s="14" t="str">
        <f t="shared" si="33"/>
        <v/>
      </c>
      <c r="V363" s="14" t="str">
        <f t="shared" ca="1" si="34"/>
        <v/>
      </c>
      <c r="W363" s="14" t="str">
        <f t="shared" ca="1" si="35"/>
        <v/>
      </c>
    </row>
    <row r="364" spans="1:23" x14ac:dyDescent="0.3">
      <c r="A364" s="2"/>
      <c r="B364" s="2"/>
      <c r="C364" s="2"/>
      <c r="D364" s="2"/>
      <c r="E364" s="2"/>
      <c r="F364" s="2"/>
      <c r="G364" s="2"/>
      <c r="H364" s="2"/>
      <c r="I364" s="16"/>
      <c r="J364" s="16"/>
      <c r="K364" s="14" t="str">
        <f>IF($A364="","",IF(B364&gt;=Model!$B$4,4,IF(B364&gt;=Model!$B$5,3,IF(B364&gt;=Model!$B$6,2,1))))</f>
        <v/>
      </c>
      <c r="L364" s="14" t="str">
        <f>IF($A364="","",IF(OR(UPPER(D364)="Y",UPPER(E364)="Y"),4,IF(C364&gt;=Model!$B$10,4,IF(C364&gt;=Model!$B$11,3,IF(C364&gt;=Model!$B$12,2,1)))))</f>
        <v/>
      </c>
      <c r="M364" s="14" t="str">
        <f>IF($A364="","",IFERROR(VLOOKUP(F364,Model!$A$19:$B$22,2,FALSE()),""))</f>
        <v/>
      </c>
      <c r="N364" s="14" t="str">
        <f>IF($A364="","",IFERROR(VLOOKUP(G364,Model!$A$25:$B$28,2,FALSE()),""))</f>
        <v/>
      </c>
      <c r="O364" s="14" t="str">
        <f t="shared" si="30"/>
        <v/>
      </c>
      <c r="P364" s="14" t="str">
        <f>IF($A364="","",IF(AND(G364="Internet-facing",OR(UPPER(D364)="Y",UPPER(E364)="Y",C364&gt;=Model!$B$16)),"P1",""))</f>
        <v/>
      </c>
      <c r="Q364" s="14" t="str">
        <f>IF($A364="","",IF(P364="P1","P1","P"&amp;MIN(4,IF(O364&gt;=Model!$B$31,1,IF(O364&gt;=Model!$B$32,2,IF(O364&gt;=Model!$B$33,3,4)))+IF(UPPER(H364)="Y",1,0))))</f>
        <v/>
      </c>
      <c r="R364" s="14" t="str">
        <f>IF($A364="","",IFERROR(VLOOKUP(VALUE(MID(Q364,2,1)),Model!$B$38:$C$41,2,FALSE()),""))</f>
        <v/>
      </c>
      <c r="S364" s="18" t="str">
        <f t="shared" si="31"/>
        <v/>
      </c>
      <c r="T364" s="14" t="str">
        <f t="shared" si="32"/>
        <v/>
      </c>
      <c r="U364" s="14" t="str">
        <f t="shared" si="33"/>
        <v/>
      </c>
      <c r="V364" s="14" t="str">
        <f t="shared" ca="1" si="34"/>
        <v/>
      </c>
      <c r="W364" s="14" t="str">
        <f t="shared" ca="1" si="35"/>
        <v/>
      </c>
    </row>
    <row r="365" spans="1:23" x14ac:dyDescent="0.3">
      <c r="A365" s="2"/>
      <c r="B365" s="2"/>
      <c r="C365" s="2"/>
      <c r="D365" s="2"/>
      <c r="E365" s="2"/>
      <c r="F365" s="2"/>
      <c r="G365" s="2"/>
      <c r="H365" s="2"/>
      <c r="I365" s="16"/>
      <c r="J365" s="16"/>
      <c r="K365" s="14" t="str">
        <f>IF($A365="","",IF(B365&gt;=Model!$B$4,4,IF(B365&gt;=Model!$B$5,3,IF(B365&gt;=Model!$B$6,2,1))))</f>
        <v/>
      </c>
      <c r="L365" s="14" t="str">
        <f>IF($A365="","",IF(OR(UPPER(D365)="Y",UPPER(E365)="Y"),4,IF(C365&gt;=Model!$B$10,4,IF(C365&gt;=Model!$B$11,3,IF(C365&gt;=Model!$B$12,2,1)))))</f>
        <v/>
      </c>
      <c r="M365" s="14" t="str">
        <f>IF($A365="","",IFERROR(VLOOKUP(F365,Model!$A$19:$B$22,2,FALSE()),""))</f>
        <v/>
      </c>
      <c r="N365" s="14" t="str">
        <f>IF($A365="","",IFERROR(VLOOKUP(G365,Model!$A$25:$B$28,2,FALSE()),""))</f>
        <v/>
      </c>
      <c r="O365" s="14" t="str">
        <f t="shared" si="30"/>
        <v/>
      </c>
      <c r="P365" s="14" t="str">
        <f>IF($A365="","",IF(AND(G365="Internet-facing",OR(UPPER(D365)="Y",UPPER(E365)="Y",C365&gt;=Model!$B$16)),"P1",""))</f>
        <v/>
      </c>
      <c r="Q365" s="14" t="str">
        <f>IF($A365="","",IF(P365="P1","P1","P"&amp;MIN(4,IF(O365&gt;=Model!$B$31,1,IF(O365&gt;=Model!$B$32,2,IF(O365&gt;=Model!$B$33,3,4)))+IF(UPPER(H365)="Y",1,0))))</f>
        <v/>
      </c>
      <c r="R365" s="14" t="str">
        <f>IF($A365="","",IFERROR(VLOOKUP(VALUE(MID(Q365,2,1)),Model!$B$38:$C$41,2,FALSE()),""))</f>
        <v/>
      </c>
      <c r="S365" s="18" t="str">
        <f t="shared" si="31"/>
        <v/>
      </c>
      <c r="T365" s="14" t="str">
        <f t="shared" si="32"/>
        <v/>
      </c>
      <c r="U365" s="14" t="str">
        <f t="shared" si="33"/>
        <v/>
      </c>
      <c r="V365" s="14" t="str">
        <f t="shared" ca="1" si="34"/>
        <v/>
      </c>
      <c r="W365" s="14" t="str">
        <f t="shared" ca="1" si="35"/>
        <v/>
      </c>
    </row>
    <row r="366" spans="1:23" x14ac:dyDescent="0.3">
      <c r="A366" s="2"/>
      <c r="B366" s="2"/>
      <c r="C366" s="2"/>
      <c r="D366" s="2"/>
      <c r="E366" s="2"/>
      <c r="F366" s="2"/>
      <c r="G366" s="2"/>
      <c r="H366" s="2"/>
      <c r="I366" s="16"/>
      <c r="J366" s="16"/>
      <c r="K366" s="14" t="str">
        <f>IF($A366="","",IF(B366&gt;=Model!$B$4,4,IF(B366&gt;=Model!$B$5,3,IF(B366&gt;=Model!$B$6,2,1))))</f>
        <v/>
      </c>
      <c r="L366" s="14" t="str">
        <f>IF($A366="","",IF(OR(UPPER(D366)="Y",UPPER(E366)="Y"),4,IF(C366&gt;=Model!$B$10,4,IF(C366&gt;=Model!$B$11,3,IF(C366&gt;=Model!$B$12,2,1)))))</f>
        <v/>
      </c>
      <c r="M366" s="14" t="str">
        <f>IF($A366="","",IFERROR(VLOOKUP(F366,Model!$A$19:$B$22,2,FALSE()),""))</f>
        <v/>
      </c>
      <c r="N366" s="14" t="str">
        <f>IF($A366="","",IFERROR(VLOOKUP(G366,Model!$A$25:$B$28,2,FALSE()),""))</f>
        <v/>
      </c>
      <c r="O366" s="14" t="str">
        <f t="shared" si="30"/>
        <v/>
      </c>
      <c r="P366" s="14" t="str">
        <f>IF($A366="","",IF(AND(G366="Internet-facing",OR(UPPER(D366)="Y",UPPER(E366)="Y",C366&gt;=Model!$B$16)),"P1",""))</f>
        <v/>
      </c>
      <c r="Q366" s="14" t="str">
        <f>IF($A366="","",IF(P366="P1","P1","P"&amp;MIN(4,IF(O366&gt;=Model!$B$31,1,IF(O366&gt;=Model!$B$32,2,IF(O366&gt;=Model!$B$33,3,4)))+IF(UPPER(H366)="Y",1,0))))</f>
        <v/>
      </c>
      <c r="R366" s="14" t="str">
        <f>IF($A366="","",IFERROR(VLOOKUP(VALUE(MID(Q366,2,1)),Model!$B$38:$C$41,2,FALSE()),""))</f>
        <v/>
      </c>
      <c r="S366" s="18" t="str">
        <f t="shared" si="31"/>
        <v/>
      </c>
      <c r="T366" s="14" t="str">
        <f t="shared" si="32"/>
        <v/>
      </c>
      <c r="U366" s="14" t="str">
        <f t="shared" si="33"/>
        <v/>
      </c>
      <c r="V366" s="14" t="str">
        <f t="shared" ca="1" si="34"/>
        <v/>
      </c>
      <c r="W366" s="14" t="str">
        <f t="shared" ca="1" si="35"/>
        <v/>
      </c>
    </row>
    <row r="367" spans="1:23" x14ac:dyDescent="0.3">
      <c r="A367" s="2"/>
      <c r="B367" s="2"/>
      <c r="C367" s="2"/>
      <c r="D367" s="2"/>
      <c r="E367" s="2"/>
      <c r="F367" s="2"/>
      <c r="G367" s="2"/>
      <c r="H367" s="2"/>
      <c r="I367" s="16"/>
      <c r="J367" s="16"/>
      <c r="K367" s="14" t="str">
        <f>IF($A367="","",IF(B367&gt;=Model!$B$4,4,IF(B367&gt;=Model!$B$5,3,IF(B367&gt;=Model!$B$6,2,1))))</f>
        <v/>
      </c>
      <c r="L367" s="14" t="str">
        <f>IF($A367="","",IF(OR(UPPER(D367)="Y",UPPER(E367)="Y"),4,IF(C367&gt;=Model!$B$10,4,IF(C367&gt;=Model!$B$11,3,IF(C367&gt;=Model!$B$12,2,1)))))</f>
        <v/>
      </c>
      <c r="M367" s="14" t="str">
        <f>IF($A367="","",IFERROR(VLOOKUP(F367,Model!$A$19:$B$22,2,FALSE()),""))</f>
        <v/>
      </c>
      <c r="N367" s="14" t="str">
        <f>IF($A367="","",IFERROR(VLOOKUP(G367,Model!$A$25:$B$28,2,FALSE()),""))</f>
        <v/>
      </c>
      <c r="O367" s="14" t="str">
        <f t="shared" si="30"/>
        <v/>
      </c>
      <c r="P367" s="14" t="str">
        <f>IF($A367="","",IF(AND(G367="Internet-facing",OR(UPPER(D367)="Y",UPPER(E367)="Y",C367&gt;=Model!$B$16)),"P1",""))</f>
        <v/>
      </c>
      <c r="Q367" s="14" t="str">
        <f>IF($A367="","",IF(P367="P1","P1","P"&amp;MIN(4,IF(O367&gt;=Model!$B$31,1,IF(O367&gt;=Model!$B$32,2,IF(O367&gt;=Model!$B$33,3,4)))+IF(UPPER(H367)="Y",1,0))))</f>
        <v/>
      </c>
      <c r="R367" s="14" t="str">
        <f>IF($A367="","",IFERROR(VLOOKUP(VALUE(MID(Q367,2,1)),Model!$B$38:$C$41,2,FALSE()),""))</f>
        <v/>
      </c>
      <c r="S367" s="18" t="str">
        <f t="shared" si="31"/>
        <v/>
      </c>
      <c r="T367" s="14" t="str">
        <f t="shared" si="32"/>
        <v/>
      </c>
      <c r="U367" s="14" t="str">
        <f t="shared" si="33"/>
        <v/>
      </c>
      <c r="V367" s="14" t="str">
        <f t="shared" ca="1" si="34"/>
        <v/>
      </c>
      <c r="W367" s="14" t="str">
        <f t="shared" ca="1" si="35"/>
        <v/>
      </c>
    </row>
    <row r="368" spans="1:23" x14ac:dyDescent="0.3">
      <c r="A368" s="2"/>
      <c r="B368" s="2"/>
      <c r="C368" s="2"/>
      <c r="D368" s="2"/>
      <c r="E368" s="2"/>
      <c r="F368" s="2"/>
      <c r="G368" s="2"/>
      <c r="H368" s="2"/>
      <c r="I368" s="16"/>
      <c r="J368" s="16"/>
      <c r="K368" s="14" t="str">
        <f>IF($A368="","",IF(B368&gt;=Model!$B$4,4,IF(B368&gt;=Model!$B$5,3,IF(B368&gt;=Model!$B$6,2,1))))</f>
        <v/>
      </c>
      <c r="L368" s="14" t="str">
        <f>IF($A368="","",IF(OR(UPPER(D368)="Y",UPPER(E368)="Y"),4,IF(C368&gt;=Model!$B$10,4,IF(C368&gt;=Model!$B$11,3,IF(C368&gt;=Model!$B$12,2,1)))))</f>
        <v/>
      </c>
      <c r="M368" s="14" t="str">
        <f>IF($A368="","",IFERROR(VLOOKUP(F368,Model!$A$19:$B$22,2,FALSE()),""))</f>
        <v/>
      </c>
      <c r="N368" s="14" t="str">
        <f>IF($A368="","",IFERROR(VLOOKUP(G368,Model!$A$25:$B$28,2,FALSE()),""))</f>
        <v/>
      </c>
      <c r="O368" s="14" t="str">
        <f t="shared" si="30"/>
        <v/>
      </c>
      <c r="P368" s="14" t="str">
        <f>IF($A368="","",IF(AND(G368="Internet-facing",OR(UPPER(D368)="Y",UPPER(E368)="Y",C368&gt;=Model!$B$16)),"P1",""))</f>
        <v/>
      </c>
      <c r="Q368" s="14" t="str">
        <f>IF($A368="","",IF(P368="P1","P1","P"&amp;MIN(4,IF(O368&gt;=Model!$B$31,1,IF(O368&gt;=Model!$B$32,2,IF(O368&gt;=Model!$B$33,3,4)))+IF(UPPER(H368)="Y",1,0))))</f>
        <v/>
      </c>
      <c r="R368" s="14" t="str">
        <f>IF($A368="","",IFERROR(VLOOKUP(VALUE(MID(Q368,2,1)),Model!$B$38:$C$41,2,FALSE()),""))</f>
        <v/>
      </c>
      <c r="S368" s="18" t="str">
        <f t="shared" si="31"/>
        <v/>
      </c>
      <c r="T368" s="14" t="str">
        <f t="shared" si="32"/>
        <v/>
      </c>
      <c r="U368" s="14" t="str">
        <f t="shared" si="33"/>
        <v/>
      </c>
      <c r="V368" s="14" t="str">
        <f t="shared" ca="1" si="34"/>
        <v/>
      </c>
      <c r="W368" s="14" t="str">
        <f t="shared" ca="1" si="35"/>
        <v/>
      </c>
    </row>
    <row r="369" spans="1:23" x14ac:dyDescent="0.3">
      <c r="A369" s="2"/>
      <c r="B369" s="2"/>
      <c r="C369" s="2"/>
      <c r="D369" s="2"/>
      <c r="E369" s="2"/>
      <c r="F369" s="2"/>
      <c r="G369" s="2"/>
      <c r="H369" s="2"/>
      <c r="I369" s="16"/>
      <c r="J369" s="16"/>
      <c r="K369" s="14" t="str">
        <f>IF($A369="","",IF(B369&gt;=Model!$B$4,4,IF(B369&gt;=Model!$B$5,3,IF(B369&gt;=Model!$B$6,2,1))))</f>
        <v/>
      </c>
      <c r="L369" s="14" t="str">
        <f>IF($A369="","",IF(OR(UPPER(D369)="Y",UPPER(E369)="Y"),4,IF(C369&gt;=Model!$B$10,4,IF(C369&gt;=Model!$B$11,3,IF(C369&gt;=Model!$B$12,2,1)))))</f>
        <v/>
      </c>
      <c r="M369" s="14" t="str">
        <f>IF($A369="","",IFERROR(VLOOKUP(F369,Model!$A$19:$B$22,2,FALSE()),""))</f>
        <v/>
      </c>
      <c r="N369" s="14" t="str">
        <f>IF($A369="","",IFERROR(VLOOKUP(G369,Model!$A$25:$B$28,2,FALSE()),""))</f>
        <v/>
      </c>
      <c r="O369" s="14" t="str">
        <f t="shared" si="30"/>
        <v/>
      </c>
      <c r="P369" s="14" t="str">
        <f>IF($A369="","",IF(AND(G369="Internet-facing",OR(UPPER(D369)="Y",UPPER(E369)="Y",C369&gt;=Model!$B$16)),"P1",""))</f>
        <v/>
      </c>
      <c r="Q369" s="14" t="str">
        <f>IF($A369="","",IF(P369="P1","P1","P"&amp;MIN(4,IF(O369&gt;=Model!$B$31,1,IF(O369&gt;=Model!$B$32,2,IF(O369&gt;=Model!$B$33,3,4)))+IF(UPPER(H369)="Y",1,0))))</f>
        <v/>
      </c>
      <c r="R369" s="14" t="str">
        <f>IF($A369="","",IFERROR(VLOOKUP(VALUE(MID(Q369,2,1)),Model!$B$38:$C$41,2,FALSE()),""))</f>
        <v/>
      </c>
      <c r="S369" s="18" t="str">
        <f t="shared" si="31"/>
        <v/>
      </c>
      <c r="T369" s="14" t="str">
        <f t="shared" si="32"/>
        <v/>
      </c>
      <c r="U369" s="14" t="str">
        <f t="shared" si="33"/>
        <v/>
      </c>
      <c r="V369" s="14" t="str">
        <f t="shared" ca="1" si="34"/>
        <v/>
      </c>
      <c r="W369" s="14" t="str">
        <f t="shared" ca="1" si="35"/>
        <v/>
      </c>
    </row>
    <row r="370" spans="1:23" x14ac:dyDescent="0.3">
      <c r="A370" s="2"/>
      <c r="B370" s="2"/>
      <c r="C370" s="2"/>
      <c r="D370" s="2"/>
      <c r="E370" s="2"/>
      <c r="F370" s="2"/>
      <c r="G370" s="2"/>
      <c r="H370" s="2"/>
      <c r="I370" s="16"/>
      <c r="J370" s="16"/>
      <c r="K370" s="14" t="str">
        <f>IF($A370="","",IF(B370&gt;=Model!$B$4,4,IF(B370&gt;=Model!$B$5,3,IF(B370&gt;=Model!$B$6,2,1))))</f>
        <v/>
      </c>
      <c r="L370" s="14" t="str">
        <f>IF($A370="","",IF(OR(UPPER(D370)="Y",UPPER(E370)="Y"),4,IF(C370&gt;=Model!$B$10,4,IF(C370&gt;=Model!$B$11,3,IF(C370&gt;=Model!$B$12,2,1)))))</f>
        <v/>
      </c>
      <c r="M370" s="14" t="str">
        <f>IF($A370="","",IFERROR(VLOOKUP(F370,Model!$A$19:$B$22,2,FALSE()),""))</f>
        <v/>
      </c>
      <c r="N370" s="14" t="str">
        <f>IF($A370="","",IFERROR(VLOOKUP(G370,Model!$A$25:$B$28,2,FALSE()),""))</f>
        <v/>
      </c>
      <c r="O370" s="14" t="str">
        <f t="shared" si="30"/>
        <v/>
      </c>
      <c r="P370" s="14" t="str">
        <f>IF($A370="","",IF(AND(G370="Internet-facing",OR(UPPER(D370)="Y",UPPER(E370)="Y",C370&gt;=Model!$B$16)),"P1",""))</f>
        <v/>
      </c>
      <c r="Q370" s="14" t="str">
        <f>IF($A370="","",IF(P370="P1","P1","P"&amp;MIN(4,IF(O370&gt;=Model!$B$31,1,IF(O370&gt;=Model!$B$32,2,IF(O370&gt;=Model!$B$33,3,4)))+IF(UPPER(H370)="Y",1,0))))</f>
        <v/>
      </c>
      <c r="R370" s="14" t="str">
        <f>IF($A370="","",IFERROR(VLOOKUP(VALUE(MID(Q370,2,1)),Model!$B$38:$C$41,2,FALSE()),""))</f>
        <v/>
      </c>
      <c r="S370" s="18" t="str">
        <f t="shared" si="31"/>
        <v/>
      </c>
      <c r="T370" s="14" t="str">
        <f t="shared" si="32"/>
        <v/>
      </c>
      <c r="U370" s="14" t="str">
        <f t="shared" si="33"/>
        <v/>
      </c>
      <c r="V370" s="14" t="str">
        <f t="shared" ca="1" si="34"/>
        <v/>
      </c>
      <c r="W370" s="14" t="str">
        <f t="shared" ca="1" si="35"/>
        <v/>
      </c>
    </row>
    <row r="371" spans="1:23" x14ac:dyDescent="0.3">
      <c r="A371" s="2"/>
      <c r="B371" s="2"/>
      <c r="C371" s="2"/>
      <c r="D371" s="2"/>
      <c r="E371" s="2"/>
      <c r="F371" s="2"/>
      <c r="G371" s="2"/>
      <c r="H371" s="2"/>
      <c r="I371" s="16"/>
      <c r="J371" s="16"/>
      <c r="K371" s="14" t="str">
        <f>IF($A371="","",IF(B371&gt;=Model!$B$4,4,IF(B371&gt;=Model!$B$5,3,IF(B371&gt;=Model!$B$6,2,1))))</f>
        <v/>
      </c>
      <c r="L371" s="14" t="str">
        <f>IF($A371="","",IF(OR(UPPER(D371)="Y",UPPER(E371)="Y"),4,IF(C371&gt;=Model!$B$10,4,IF(C371&gt;=Model!$B$11,3,IF(C371&gt;=Model!$B$12,2,1)))))</f>
        <v/>
      </c>
      <c r="M371" s="14" t="str">
        <f>IF($A371="","",IFERROR(VLOOKUP(F371,Model!$A$19:$B$22,2,FALSE()),""))</f>
        <v/>
      </c>
      <c r="N371" s="14" t="str">
        <f>IF($A371="","",IFERROR(VLOOKUP(G371,Model!$A$25:$B$28,2,FALSE()),""))</f>
        <v/>
      </c>
      <c r="O371" s="14" t="str">
        <f t="shared" si="30"/>
        <v/>
      </c>
      <c r="P371" s="14" t="str">
        <f>IF($A371="","",IF(AND(G371="Internet-facing",OR(UPPER(D371)="Y",UPPER(E371)="Y",C371&gt;=Model!$B$16)),"P1",""))</f>
        <v/>
      </c>
      <c r="Q371" s="14" t="str">
        <f>IF($A371="","",IF(P371="P1","P1","P"&amp;MIN(4,IF(O371&gt;=Model!$B$31,1,IF(O371&gt;=Model!$B$32,2,IF(O371&gt;=Model!$B$33,3,4)))+IF(UPPER(H371)="Y",1,0))))</f>
        <v/>
      </c>
      <c r="R371" s="14" t="str">
        <f>IF($A371="","",IFERROR(VLOOKUP(VALUE(MID(Q371,2,1)),Model!$B$38:$C$41,2,FALSE()),""))</f>
        <v/>
      </c>
      <c r="S371" s="18" t="str">
        <f t="shared" si="31"/>
        <v/>
      </c>
      <c r="T371" s="14" t="str">
        <f t="shared" si="32"/>
        <v/>
      </c>
      <c r="U371" s="14" t="str">
        <f t="shared" si="33"/>
        <v/>
      </c>
      <c r="V371" s="14" t="str">
        <f t="shared" ca="1" si="34"/>
        <v/>
      </c>
      <c r="W371" s="14" t="str">
        <f t="shared" ca="1" si="35"/>
        <v/>
      </c>
    </row>
    <row r="372" spans="1:23" x14ac:dyDescent="0.3">
      <c r="A372" s="2"/>
      <c r="B372" s="2"/>
      <c r="C372" s="2"/>
      <c r="D372" s="2"/>
      <c r="E372" s="2"/>
      <c r="F372" s="2"/>
      <c r="G372" s="2"/>
      <c r="H372" s="2"/>
      <c r="I372" s="16"/>
      <c r="J372" s="16"/>
      <c r="K372" s="14" t="str">
        <f>IF($A372="","",IF(B372&gt;=Model!$B$4,4,IF(B372&gt;=Model!$B$5,3,IF(B372&gt;=Model!$B$6,2,1))))</f>
        <v/>
      </c>
      <c r="L372" s="14" t="str">
        <f>IF($A372="","",IF(OR(UPPER(D372)="Y",UPPER(E372)="Y"),4,IF(C372&gt;=Model!$B$10,4,IF(C372&gt;=Model!$B$11,3,IF(C372&gt;=Model!$B$12,2,1)))))</f>
        <v/>
      </c>
      <c r="M372" s="14" t="str">
        <f>IF($A372="","",IFERROR(VLOOKUP(F372,Model!$A$19:$B$22,2,FALSE()),""))</f>
        <v/>
      </c>
      <c r="N372" s="14" t="str">
        <f>IF($A372="","",IFERROR(VLOOKUP(G372,Model!$A$25:$B$28,2,FALSE()),""))</f>
        <v/>
      </c>
      <c r="O372" s="14" t="str">
        <f t="shared" si="30"/>
        <v/>
      </c>
      <c r="P372" s="14" t="str">
        <f>IF($A372="","",IF(AND(G372="Internet-facing",OR(UPPER(D372)="Y",UPPER(E372)="Y",C372&gt;=Model!$B$16)),"P1",""))</f>
        <v/>
      </c>
      <c r="Q372" s="14" t="str">
        <f>IF($A372="","",IF(P372="P1","P1","P"&amp;MIN(4,IF(O372&gt;=Model!$B$31,1,IF(O372&gt;=Model!$B$32,2,IF(O372&gt;=Model!$B$33,3,4)))+IF(UPPER(H372)="Y",1,0))))</f>
        <v/>
      </c>
      <c r="R372" s="14" t="str">
        <f>IF($A372="","",IFERROR(VLOOKUP(VALUE(MID(Q372,2,1)),Model!$B$38:$C$41,2,FALSE()),""))</f>
        <v/>
      </c>
      <c r="S372" s="18" t="str">
        <f t="shared" si="31"/>
        <v/>
      </c>
      <c r="T372" s="14" t="str">
        <f t="shared" si="32"/>
        <v/>
      </c>
      <c r="U372" s="14" t="str">
        <f t="shared" si="33"/>
        <v/>
      </c>
      <c r="V372" s="14" t="str">
        <f t="shared" ca="1" si="34"/>
        <v/>
      </c>
      <c r="W372" s="14" t="str">
        <f t="shared" ca="1" si="35"/>
        <v/>
      </c>
    </row>
    <row r="373" spans="1:23" x14ac:dyDescent="0.3">
      <c r="A373" s="2"/>
      <c r="B373" s="2"/>
      <c r="C373" s="2"/>
      <c r="D373" s="2"/>
      <c r="E373" s="2"/>
      <c r="F373" s="2"/>
      <c r="G373" s="2"/>
      <c r="H373" s="2"/>
      <c r="I373" s="16"/>
      <c r="J373" s="16"/>
      <c r="K373" s="14" t="str">
        <f>IF($A373="","",IF(B373&gt;=Model!$B$4,4,IF(B373&gt;=Model!$B$5,3,IF(B373&gt;=Model!$B$6,2,1))))</f>
        <v/>
      </c>
      <c r="L373" s="14" t="str">
        <f>IF($A373="","",IF(OR(UPPER(D373)="Y",UPPER(E373)="Y"),4,IF(C373&gt;=Model!$B$10,4,IF(C373&gt;=Model!$B$11,3,IF(C373&gt;=Model!$B$12,2,1)))))</f>
        <v/>
      </c>
      <c r="M373" s="14" t="str">
        <f>IF($A373="","",IFERROR(VLOOKUP(F373,Model!$A$19:$B$22,2,FALSE()),""))</f>
        <v/>
      </c>
      <c r="N373" s="14" t="str">
        <f>IF($A373="","",IFERROR(VLOOKUP(G373,Model!$A$25:$B$28,2,FALSE()),""))</f>
        <v/>
      </c>
      <c r="O373" s="14" t="str">
        <f t="shared" si="30"/>
        <v/>
      </c>
      <c r="P373" s="14" t="str">
        <f>IF($A373="","",IF(AND(G373="Internet-facing",OR(UPPER(D373)="Y",UPPER(E373)="Y",C373&gt;=Model!$B$16)),"P1",""))</f>
        <v/>
      </c>
      <c r="Q373" s="14" t="str">
        <f>IF($A373="","",IF(P373="P1","P1","P"&amp;MIN(4,IF(O373&gt;=Model!$B$31,1,IF(O373&gt;=Model!$B$32,2,IF(O373&gt;=Model!$B$33,3,4)))+IF(UPPER(H373)="Y",1,0))))</f>
        <v/>
      </c>
      <c r="R373" s="14" t="str">
        <f>IF($A373="","",IFERROR(VLOOKUP(VALUE(MID(Q373,2,1)),Model!$B$38:$C$41,2,FALSE()),""))</f>
        <v/>
      </c>
      <c r="S373" s="18" t="str">
        <f t="shared" si="31"/>
        <v/>
      </c>
      <c r="T373" s="14" t="str">
        <f t="shared" si="32"/>
        <v/>
      </c>
      <c r="U373" s="14" t="str">
        <f t="shared" si="33"/>
        <v/>
      </c>
      <c r="V373" s="14" t="str">
        <f t="shared" ca="1" si="34"/>
        <v/>
      </c>
      <c r="W373" s="14" t="str">
        <f t="shared" ca="1" si="35"/>
        <v/>
      </c>
    </row>
    <row r="374" spans="1:23" x14ac:dyDescent="0.3">
      <c r="A374" s="2"/>
      <c r="B374" s="2"/>
      <c r="C374" s="2"/>
      <c r="D374" s="2"/>
      <c r="E374" s="2"/>
      <c r="F374" s="2"/>
      <c r="G374" s="2"/>
      <c r="H374" s="2"/>
      <c r="I374" s="16"/>
      <c r="J374" s="16"/>
      <c r="K374" s="14" t="str">
        <f>IF($A374="","",IF(B374&gt;=Model!$B$4,4,IF(B374&gt;=Model!$B$5,3,IF(B374&gt;=Model!$B$6,2,1))))</f>
        <v/>
      </c>
      <c r="L374" s="14" t="str">
        <f>IF($A374="","",IF(OR(UPPER(D374)="Y",UPPER(E374)="Y"),4,IF(C374&gt;=Model!$B$10,4,IF(C374&gt;=Model!$B$11,3,IF(C374&gt;=Model!$B$12,2,1)))))</f>
        <v/>
      </c>
      <c r="M374" s="14" t="str">
        <f>IF($A374="","",IFERROR(VLOOKUP(F374,Model!$A$19:$B$22,2,FALSE()),""))</f>
        <v/>
      </c>
      <c r="N374" s="14" t="str">
        <f>IF($A374="","",IFERROR(VLOOKUP(G374,Model!$A$25:$B$28,2,FALSE()),""))</f>
        <v/>
      </c>
      <c r="O374" s="14" t="str">
        <f t="shared" si="30"/>
        <v/>
      </c>
      <c r="P374" s="14" t="str">
        <f>IF($A374="","",IF(AND(G374="Internet-facing",OR(UPPER(D374)="Y",UPPER(E374)="Y",C374&gt;=Model!$B$16)),"P1",""))</f>
        <v/>
      </c>
      <c r="Q374" s="14" t="str">
        <f>IF($A374="","",IF(P374="P1","P1","P"&amp;MIN(4,IF(O374&gt;=Model!$B$31,1,IF(O374&gt;=Model!$B$32,2,IF(O374&gt;=Model!$B$33,3,4)))+IF(UPPER(H374)="Y",1,0))))</f>
        <v/>
      </c>
      <c r="R374" s="14" t="str">
        <f>IF($A374="","",IFERROR(VLOOKUP(VALUE(MID(Q374,2,1)),Model!$B$38:$C$41,2,FALSE()),""))</f>
        <v/>
      </c>
      <c r="S374" s="18" t="str">
        <f t="shared" si="31"/>
        <v/>
      </c>
      <c r="T374" s="14" t="str">
        <f t="shared" si="32"/>
        <v/>
      </c>
      <c r="U374" s="14" t="str">
        <f t="shared" si="33"/>
        <v/>
      </c>
      <c r="V374" s="14" t="str">
        <f t="shared" ca="1" si="34"/>
        <v/>
      </c>
      <c r="W374" s="14" t="str">
        <f t="shared" ca="1" si="35"/>
        <v/>
      </c>
    </row>
    <row r="375" spans="1:23" x14ac:dyDescent="0.3">
      <c r="A375" s="2"/>
      <c r="B375" s="2"/>
      <c r="C375" s="2"/>
      <c r="D375" s="2"/>
      <c r="E375" s="2"/>
      <c r="F375" s="2"/>
      <c r="G375" s="2"/>
      <c r="H375" s="2"/>
      <c r="I375" s="16"/>
      <c r="J375" s="16"/>
      <c r="K375" s="14" t="str">
        <f>IF($A375="","",IF(B375&gt;=Model!$B$4,4,IF(B375&gt;=Model!$B$5,3,IF(B375&gt;=Model!$B$6,2,1))))</f>
        <v/>
      </c>
      <c r="L375" s="14" t="str">
        <f>IF($A375="","",IF(OR(UPPER(D375)="Y",UPPER(E375)="Y"),4,IF(C375&gt;=Model!$B$10,4,IF(C375&gt;=Model!$B$11,3,IF(C375&gt;=Model!$B$12,2,1)))))</f>
        <v/>
      </c>
      <c r="M375" s="14" t="str">
        <f>IF($A375="","",IFERROR(VLOOKUP(F375,Model!$A$19:$B$22,2,FALSE()),""))</f>
        <v/>
      </c>
      <c r="N375" s="14" t="str">
        <f>IF($A375="","",IFERROR(VLOOKUP(G375,Model!$A$25:$B$28,2,FALSE()),""))</f>
        <v/>
      </c>
      <c r="O375" s="14" t="str">
        <f t="shared" si="30"/>
        <v/>
      </c>
      <c r="P375" s="14" t="str">
        <f>IF($A375="","",IF(AND(G375="Internet-facing",OR(UPPER(D375)="Y",UPPER(E375)="Y",C375&gt;=Model!$B$16)),"P1",""))</f>
        <v/>
      </c>
      <c r="Q375" s="14" t="str">
        <f>IF($A375="","",IF(P375="P1","P1","P"&amp;MIN(4,IF(O375&gt;=Model!$B$31,1,IF(O375&gt;=Model!$B$32,2,IF(O375&gt;=Model!$B$33,3,4)))+IF(UPPER(H375)="Y",1,0))))</f>
        <v/>
      </c>
      <c r="R375" s="14" t="str">
        <f>IF($A375="","",IFERROR(VLOOKUP(VALUE(MID(Q375,2,1)),Model!$B$38:$C$41,2,FALSE()),""))</f>
        <v/>
      </c>
      <c r="S375" s="18" t="str">
        <f t="shared" si="31"/>
        <v/>
      </c>
      <c r="T375" s="14" t="str">
        <f t="shared" si="32"/>
        <v/>
      </c>
      <c r="U375" s="14" t="str">
        <f t="shared" si="33"/>
        <v/>
      </c>
      <c r="V375" s="14" t="str">
        <f t="shared" ca="1" si="34"/>
        <v/>
      </c>
      <c r="W375" s="14" t="str">
        <f t="shared" ca="1" si="35"/>
        <v/>
      </c>
    </row>
    <row r="376" spans="1:23" x14ac:dyDescent="0.3">
      <c r="A376" s="2"/>
      <c r="B376" s="2"/>
      <c r="C376" s="2"/>
      <c r="D376" s="2"/>
      <c r="E376" s="2"/>
      <c r="F376" s="2"/>
      <c r="G376" s="2"/>
      <c r="H376" s="2"/>
      <c r="I376" s="16"/>
      <c r="J376" s="16"/>
      <c r="K376" s="14" t="str">
        <f>IF($A376="","",IF(B376&gt;=Model!$B$4,4,IF(B376&gt;=Model!$B$5,3,IF(B376&gt;=Model!$B$6,2,1))))</f>
        <v/>
      </c>
      <c r="L376" s="14" t="str">
        <f>IF($A376="","",IF(OR(UPPER(D376)="Y",UPPER(E376)="Y"),4,IF(C376&gt;=Model!$B$10,4,IF(C376&gt;=Model!$B$11,3,IF(C376&gt;=Model!$B$12,2,1)))))</f>
        <v/>
      </c>
      <c r="M376" s="14" t="str">
        <f>IF($A376="","",IFERROR(VLOOKUP(F376,Model!$A$19:$B$22,2,FALSE()),""))</f>
        <v/>
      </c>
      <c r="N376" s="14" t="str">
        <f>IF($A376="","",IFERROR(VLOOKUP(G376,Model!$A$25:$B$28,2,FALSE()),""))</f>
        <v/>
      </c>
      <c r="O376" s="14" t="str">
        <f t="shared" si="30"/>
        <v/>
      </c>
      <c r="P376" s="14" t="str">
        <f>IF($A376="","",IF(AND(G376="Internet-facing",OR(UPPER(D376)="Y",UPPER(E376)="Y",C376&gt;=Model!$B$16)),"P1",""))</f>
        <v/>
      </c>
      <c r="Q376" s="14" t="str">
        <f>IF($A376="","",IF(P376="P1","P1","P"&amp;MIN(4,IF(O376&gt;=Model!$B$31,1,IF(O376&gt;=Model!$B$32,2,IF(O376&gt;=Model!$B$33,3,4)))+IF(UPPER(H376)="Y",1,0))))</f>
        <v/>
      </c>
      <c r="R376" s="14" t="str">
        <f>IF($A376="","",IFERROR(VLOOKUP(VALUE(MID(Q376,2,1)),Model!$B$38:$C$41,2,FALSE()),""))</f>
        <v/>
      </c>
      <c r="S376" s="18" t="str">
        <f t="shared" si="31"/>
        <v/>
      </c>
      <c r="T376" s="14" t="str">
        <f t="shared" si="32"/>
        <v/>
      </c>
      <c r="U376" s="14" t="str">
        <f t="shared" si="33"/>
        <v/>
      </c>
      <c r="V376" s="14" t="str">
        <f t="shared" ca="1" si="34"/>
        <v/>
      </c>
      <c r="W376" s="14" t="str">
        <f t="shared" ca="1" si="35"/>
        <v/>
      </c>
    </row>
    <row r="377" spans="1:23" x14ac:dyDescent="0.3">
      <c r="A377" s="2"/>
      <c r="B377" s="2"/>
      <c r="C377" s="2"/>
      <c r="D377" s="2"/>
      <c r="E377" s="2"/>
      <c r="F377" s="2"/>
      <c r="G377" s="2"/>
      <c r="H377" s="2"/>
      <c r="I377" s="16"/>
      <c r="J377" s="16"/>
      <c r="K377" s="14" t="str">
        <f>IF($A377="","",IF(B377&gt;=Model!$B$4,4,IF(B377&gt;=Model!$B$5,3,IF(B377&gt;=Model!$B$6,2,1))))</f>
        <v/>
      </c>
      <c r="L377" s="14" t="str">
        <f>IF($A377="","",IF(OR(UPPER(D377)="Y",UPPER(E377)="Y"),4,IF(C377&gt;=Model!$B$10,4,IF(C377&gt;=Model!$B$11,3,IF(C377&gt;=Model!$B$12,2,1)))))</f>
        <v/>
      </c>
      <c r="M377" s="14" t="str">
        <f>IF($A377="","",IFERROR(VLOOKUP(F377,Model!$A$19:$B$22,2,FALSE()),""))</f>
        <v/>
      </c>
      <c r="N377" s="14" t="str">
        <f>IF($A377="","",IFERROR(VLOOKUP(G377,Model!$A$25:$B$28,2,FALSE()),""))</f>
        <v/>
      </c>
      <c r="O377" s="14" t="str">
        <f t="shared" si="30"/>
        <v/>
      </c>
      <c r="P377" s="14" t="str">
        <f>IF($A377="","",IF(AND(G377="Internet-facing",OR(UPPER(D377)="Y",UPPER(E377)="Y",C377&gt;=Model!$B$16)),"P1",""))</f>
        <v/>
      </c>
      <c r="Q377" s="14" t="str">
        <f>IF($A377="","",IF(P377="P1","P1","P"&amp;MIN(4,IF(O377&gt;=Model!$B$31,1,IF(O377&gt;=Model!$B$32,2,IF(O377&gt;=Model!$B$33,3,4)))+IF(UPPER(H377)="Y",1,0))))</f>
        <v/>
      </c>
      <c r="R377" s="14" t="str">
        <f>IF($A377="","",IFERROR(VLOOKUP(VALUE(MID(Q377,2,1)),Model!$B$38:$C$41,2,FALSE()),""))</f>
        <v/>
      </c>
      <c r="S377" s="18" t="str">
        <f t="shared" si="31"/>
        <v/>
      </c>
      <c r="T377" s="14" t="str">
        <f t="shared" si="32"/>
        <v/>
      </c>
      <c r="U377" s="14" t="str">
        <f t="shared" si="33"/>
        <v/>
      </c>
      <c r="V377" s="14" t="str">
        <f t="shared" ca="1" si="34"/>
        <v/>
      </c>
      <c r="W377" s="14" t="str">
        <f t="shared" ca="1" si="35"/>
        <v/>
      </c>
    </row>
    <row r="378" spans="1:23" x14ac:dyDescent="0.3">
      <c r="A378" s="2"/>
      <c r="B378" s="2"/>
      <c r="C378" s="2"/>
      <c r="D378" s="2"/>
      <c r="E378" s="2"/>
      <c r="F378" s="2"/>
      <c r="G378" s="2"/>
      <c r="H378" s="2"/>
      <c r="I378" s="16"/>
      <c r="J378" s="16"/>
      <c r="K378" s="14" t="str">
        <f>IF($A378="","",IF(B378&gt;=Model!$B$4,4,IF(B378&gt;=Model!$B$5,3,IF(B378&gt;=Model!$B$6,2,1))))</f>
        <v/>
      </c>
      <c r="L378" s="14" t="str">
        <f>IF($A378="","",IF(OR(UPPER(D378)="Y",UPPER(E378)="Y"),4,IF(C378&gt;=Model!$B$10,4,IF(C378&gt;=Model!$B$11,3,IF(C378&gt;=Model!$B$12,2,1)))))</f>
        <v/>
      </c>
      <c r="M378" s="14" t="str">
        <f>IF($A378="","",IFERROR(VLOOKUP(F378,Model!$A$19:$B$22,2,FALSE()),""))</f>
        <v/>
      </c>
      <c r="N378" s="14" t="str">
        <f>IF($A378="","",IFERROR(VLOOKUP(G378,Model!$A$25:$B$28,2,FALSE()),""))</f>
        <v/>
      </c>
      <c r="O378" s="14" t="str">
        <f t="shared" si="30"/>
        <v/>
      </c>
      <c r="P378" s="14" t="str">
        <f>IF($A378="","",IF(AND(G378="Internet-facing",OR(UPPER(D378)="Y",UPPER(E378)="Y",C378&gt;=Model!$B$16)),"P1",""))</f>
        <v/>
      </c>
      <c r="Q378" s="14" t="str">
        <f>IF($A378="","",IF(P378="P1","P1","P"&amp;MIN(4,IF(O378&gt;=Model!$B$31,1,IF(O378&gt;=Model!$B$32,2,IF(O378&gt;=Model!$B$33,3,4)))+IF(UPPER(H378)="Y",1,0))))</f>
        <v/>
      </c>
      <c r="R378" s="14" t="str">
        <f>IF($A378="","",IFERROR(VLOOKUP(VALUE(MID(Q378,2,1)),Model!$B$38:$C$41,2,FALSE()),""))</f>
        <v/>
      </c>
      <c r="S378" s="18" t="str">
        <f t="shared" si="31"/>
        <v/>
      </c>
      <c r="T378" s="14" t="str">
        <f t="shared" si="32"/>
        <v/>
      </c>
      <c r="U378" s="14" t="str">
        <f t="shared" si="33"/>
        <v/>
      </c>
      <c r="V378" s="14" t="str">
        <f t="shared" ca="1" si="34"/>
        <v/>
      </c>
      <c r="W378" s="14" t="str">
        <f t="shared" ca="1" si="35"/>
        <v/>
      </c>
    </row>
    <row r="379" spans="1:23" x14ac:dyDescent="0.3">
      <c r="A379" s="2"/>
      <c r="B379" s="2"/>
      <c r="C379" s="2"/>
      <c r="D379" s="2"/>
      <c r="E379" s="2"/>
      <c r="F379" s="2"/>
      <c r="G379" s="2"/>
      <c r="H379" s="2"/>
      <c r="I379" s="16"/>
      <c r="J379" s="16"/>
      <c r="K379" s="14" t="str">
        <f>IF($A379="","",IF(B379&gt;=Model!$B$4,4,IF(B379&gt;=Model!$B$5,3,IF(B379&gt;=Model!$B$6,2,1))))</f>
        <v/>
      </c>
      <c r="L379" s="14" t="str">
        <f>IF($A379="","",IF(OR(UPPER(D379)="Y",UPPER(E379)="Y"),4,IF(C379&gt;=Model!$B$10,4,IF(C379&gt;=Model!$B$11,3,IF(C379&gt;=Model!$B$12,2,1)))))</f>
        <v/>
      </c>
      <c r="M379" s="14" t="str">
        <f>IF($A379="","",IFERROR(VLOOKUP(F379,Model!$A$19:$B$22,2,FALSE()),""))</f>
        <v/>
      </c>
      <c r="N379" s="14" t="str">
        <f>IF($A379="","",IFERROR(VLOOKUP(G379,Model!$A$25:$B$28,2,FALSE()),""))</f>
        <v/>
      </c>
      <c r="O379" s="14" t="str">
        <f t="shared" si="30"/>
        <v/>
      </c>
      <c r="P379" s="14" t="str">
        <f>IF($A379="","",IF(AND(G379="Internet-facing",OR(UPPER(D379)="Y",UPPER(E379)="Y",C379&gt;=Model!$B$16)),"P1",""))</f>
        <v/>
      </c>
      <c r="Q379" s="14" t="str">
        <f>IF($A379="","",IF(P379="P1","P1","P"&amp;MIN(4,IF(O379&gt;=Model!$B$31,1,IF(O379&gt;=Model!$B$32,2,IF(O379&gt;=Model!$B$33,3,4)))+IF(UPPER(H379)="Y",1,0))))</f>
        <v/>
      </c>
      <c r="R379" s="14" t="str">
        <f>IF($A379="","",IFERROR(VLOOKUP(VALUE(MID(Q379,2,1)),Model!$B$38:$C$41,2,FALSE()),""))</f>
        <v/>
      </c>
      <c r="S379" s="18" t="str">
        <f t="shared" si="31"/>
        <v/>
      </c>
      <c r="T379" s="14" t="str">
        <f t="shared" si="32"/>
        <v/>
      </c>
      <c r="U379" s="14" t="str">
        <f t="shared" si="33"/>
        <v/>
      </c>
      <c r="V379" s="14" t="str">
        <f t="shared" ca="1" si="34"/>
        <v/>
      </c>
      <c r="W379" s="14" t="str">
        <f t="shared" ca="1" si="35"/>
        <v/>
      </c>
    </row>
    <row r="380" spans="1:23" x14ac:dyDescent="0.3">
      <c r="A380" s="2"/>
      <c r="B380" s="2"/>
      <c r="C380" s="2"/>
      <c r="D380" s="2"/>
      <c r="E380" s="2"/>
      <c r="F380" s="2"/>
      <c r="G380" s="2"/>
      <c r="H380" s="2"/>
      <c r="I380" s="16"/>
      <c r="J380" s="16"/>
      <c r="K380" s="14" t="str">
        <f>IF($A380="","",IF(B380&gt;=Model!$B$4,4,IF(B380&gt;=Model!$B$5,3,IF(B380&gt;=Model!$B$6,2,1))))</f>
        <v/>
      </c>
      <c r="L380" s="14" t="str">
        <f>IF($A380="","",IF(OR(UPPER(D380)="Y",UPPER(E380)="Y"),4,IF(C380&gt;=Model!$B$10,4,IF(C380&gt;=Model!$B$11,3,IF(C380&gt;=Model!$B$12,2,1)))))</f>
        <v/>
      </c>
      <c r="M380" s="14" t="str">
        <f>IF($A380="","",IFERROR(VLOOKUP(F380,Model!$A$19:$B$22,2,FALSE()),""))</f>
        <v/>
      </c>
      <c r="N380" s="14" t="str">
        <f>IF($A380="","",IFERROR(VLOOKUP(G380,Model!$A$25:$B$28,2,FALSE()),""))</f>
        <v/>
      </c>
      <c r="O380" s="14" t="str">
        <f t="shared" si="30"/>
        <v/>
      </c>
      <c r="P380" s="14" t="str">
        <f>IF($A380="","",IF(AND(G380="Internet-facing",OR(UPPER(D380)="Y",UPPER(E380)="Y",C380&gt;=Model!$B$16)),"P1",""))</f>
        <v/>
      </c>
      <c r="Q380" s="14" t="str">
        <f>IF($A380="","",IF(P380="P1","P1","P"&amp;MIN(4,IF(O380&gt;=Model!$B$31,1,IF(O380&gt;=Model!$B$32,2,IF(O380&gt;=Model!$B$33,3,4)))+IF(UPPER(H380)="Y",1,0))))</f>
        <v/>
      </c>
      <c r="R380" s="14" t="str">
        <f>IF($A380="","",IFERROR(VLOOKUP(VALUE(MID(Q380,2,1)),Model!$B$38:$C$41,2,FALSE()),""))</f>
        <v/>
      </c>
      <c r="S380" s="18" t="str">
        <f t="shared" si="31"/>
        <v/>
      </c>
      <c r="T380" s="14" t="str">
        <f t="shared" si="32"/>
        <v/>
      </c>
      <c r="U380" s="14" t="str">
        <f t="shared" si="33"/>
        <v/>
      </c>
      <c r="V380" s="14" t="str">
        <f t="shared" ca="1" si="34"/>
        <v/>
      </c>
      <c r="W380" s="14" t="str">
        <f t="shared" ca="1" si="35"/>
        <v/>
      </c>
    </row>
    <row r="381" spans="1:23" x14ac:dyDescent="0.3">
      <c r="A381" s="2"/>
      <c r="B381" s="2"/>
      <c r="C381" s="2"/>
      <c r="D381" s="2"/>
      <c r="E381" s="2"/>
      <c r="F381" s="2"/>
      <c r="G381" s="2"/>
      <c r="H381" s="2"/>
      <c r="I381" s="16"/>
      <c r="J381" s="16"/>
      <c r="K381" s="14" t="str">
        <f>IF($A381="","",IF(B381&gt;=Model!$B$4,4,IF(B381&gt;=Model!$B$5,3,IF(B381&gt;=Model!$B$6,2,1))))</f>
        <v/>
      </c>
      <c r="L381" s="14" t="str">
        <f>IF($A381="","",IF(OR(UPPER(D381)="Y",UPPER(E381)="Y"),4,IF(C381&gt;=Model!$B$10,4,IF(C381&gt;=Model!$B$11,3,IF(C381&gt;=Model!$B$12,2,1)))))</f>
        <v/>
      </c>
      <c r="M381" s="14" t="str">
        <f>IF($A381="","",IFERROR(VLOOKUP(F381,Model!$A$19:$B$22,2,FALSE()),""))</f>
        <v/>
      </c>
      <c r="N381" s="14" t="str">
        <f>IF($A381="","",IFERROR(VLOOKUP(G381,Model!$A$25:$B$28,2,FALSE()),""))</f>
        <v/>
      </c>
      <c r="O381" s="14" t="str">
        <f t="shared" si="30"/>
        <v/>
      </c>
      <c r="P381" s="14" t="str">
        <f>IF($A381="","",IF(AND(G381="Internet-facing",OR(UPPER(D381)="Y",UPPER(E381)="Y",C381&gt;=Model!$B$16)),"P1",""))</f>
        <v/>
      </c>
      <c r="Q381" s="14" t="str">
        <f>IF($A381="","",IF(P381="P1","P1","P"&amp;MIN(4,IF(O381&gt;=Model!$B$31,1,IF(O381&gt;=Model!$B$32,2,IF(O381&gt;=Model!$B$33,3,4)))+IF(UPPER(H381)="Y",1,0))))</f>
        <v/>
      </c>
      <c r="R381" s="14" t="str">
        <f>IF($A381="","",IFERROR(VLOOKUP(VALUE(MID(Q381,2,1)),Model!$B$38:$C$41,2,FALSE()),""))</f>
        <v/>
      </c>
      <c r="S381" s="18" t="str">
        <f t="shared" si="31"/>
        <v/>
      </c>
      <c r="T381" s="14" t="str">
        <f t="shared" si="32"/>
        <v/>
      </c>
      <c r="U381" s="14" t="str">
        <f t="shared" si="33"/>
        <v/>
      </c>
      <c r="V381" s="14" t="str">
        <f t="shared" ca="1" si="34"/>
        <v/>
      </c>
      <c r="W381" s="14" t="str">
        <f t="shared" ca="1" si="35"/>
        <v/>
      </c>
    </row>
    <row r="382" spans="1:23" x14ac:dyDescent="0.3">
      <c r="A382" s="2"/>
      <c r="B382" s="2"/>
      <c r="C382" s="2"/>
      <c r="D382" s="2"/>
      <c r="E382" s="2"/>
      <c r="F382" s="2"/>
      <c r="G382" s="2"/>
      <c r="H382" s="2"/>
      <c r="I382" s="16"/>
      <c r="J382" s="16"/>
      <c r="K382" s="14" t="str">
        <f>IF($A382="","",IF(B382&gt;=Model!$B$4,4,IF(B382&gt;=Model!$B$5,3,IF(B382&gt;=Model!$B$6,2,1))))</f>
        <v/>
      </c>
      <c r="L382" s="14" t="str">
        <f>IF($A382="","",IF(OR(UPPER(D382)="Y",UPPER(E382)="Y"),4,IF(C382&gt;=Model!$B$10,4,IF(C382&gt;=Model!$B$11,3,IF(C382&gt;=Model!$B$12,2,1)))))</f>
        <v/>
      </c>
      <c r="M382" s="14" t="str">
        <f>IF($A382="","",IFERROR(VLOOKUP(F382,Model!$A$19:$B$22,2,FALSE()),""))</f>
        <v/>
      </c>
      <c r="N382" s="14" t="str">
        <f>IF($A382="","",IFERROR(VLOOKUP(G382,Model!$A$25:$B$28,2,FALSE()),""))</f>
        <v/>
      </c>
      <c r="O382" s="14" t="str">
        <f t="shared" si="30"/>
        <v/>
      </c>
      <c r="P382" s="14" t="str">
        <f>IF($A382="","",IF(AND(G382="Internet-facing",OR(UPPER(D382)="Y",UPPER(E382)="Y",C382&gt;=Model!$B$16)),"P1",""))</f>
        <v/>
      </c>
      <c r="Q382" s="14" t="str">
        <f>IF($A382="","",IF(P382="P1","P1","P"&amp;MIN(4,IF(O382&gt;=Model!$B$31,1,IF(O382&gt;=Model!$B$32,2,IF(O382&gt;=Model!$B$33,3,4)))+IF(UPPER(H382)="Y",1,0))))</f>
        <v/>
      </c>
      <c r="R382" s="14" t="str">
        <f>IF($A382="","",IFERROR(VLOOKUP(VALUE(MID(Q382,2,1)),Model!$B$38:$C$41,2,FALSE()),""))</f>
        <v/>
      </c>
      <c r="S382" s="18" t="str">
        <f t="shared" si="31"/>
        <v/>
      </c>
      <c r="T382" s="14" t="str">
        <f t="shared" si="32"/>
        <v/>
      </c>
      <c r="U382" s="14" t="str">
        <f t="shared" si="33"/>
        <v/>
      </c>
      <c r="V382" s="14" t="str">
        <f t="shared" ca="1" si="34"/>
        <v/>
      </c>
      <c r="W382" s="14" t="str">
        <f t="shared" ca="1" si="35"/>
        <v/>
      </c>
    </row>
    <row r="383" spans="1:23" x14ac:dyDescent="0.3">
      <c r="A383" s="2"/>
      <c r="B383" s="2"/>
      <c r="C383" s="2"/>
      <c r="D383" s="2"/>
      <c r="E383" s="2"/>
      <c r="F383" s="2"/>
      <c r="G383" s="2"/>
      <c r="H383" s="2"/>
      <c r="I383" s="16"/>
      <c r="J383" s="16"/>
      <c r="K383" s="14" t="str">
        <f>IF($A383="","",IF(B383&gt;=Model!$B$4,4,IF(B383&gt;=Model!$B$5,3,IF(B383&gt;=Model!$B$6,2,1))))</f>
        <v/>
      </c>
      <c r="L383" s="14" t="str">
        <f>IF($A383="","",IF(OR(UPPER(D383)="Y",UPPER(E383)="Y"),4,IF(C383&gt;=Model!$B$10,4,IF(C383&gt;=Model!$B$11,3,IF(C383&gt;=Model!$B$12,2,1)))))</f>
        <v/>
      </c>
      <c r="M383" s="14" t="str">
        <f>IF($A383="","",IFERROR(VLOOKUP(F383,Model!$A$19:$B$22,2,FALSE()),""))</f>
        <v/>
      </c>
      <c r="N383" s="14" t="str">
        <f>IF($A383="","",IFERROR(VLOOKUP(G383,Model!$A$25:$B$28,2,FALSE()),""))</f>
        <v/>
      </c>
      <c r="O383" s="14" t="str">
        <f t="shared" si="30"/>
        <v/>
      </c>
      <c r="P383" s="14" t="str">
        <f>IF($A383="","",IF(AND(G383="Internet-facing",OR(UPPER(D383)="Y",UPPER(E383)="Y",C383&gt;=Model!$B$16)),"P1",""))</f>
        <v/>
      </c>
      <c r="Q383" s="14" t="str">
        <f>IF($A383="","",IF(P383="P1","P1","P"&amp;MIN(4,IF(O383&gt;=Model!$B$31,1,IF(O383&gt;=Model!$B$32,2,IF(O383&gt;=Model!$B$33,3,4)))+IF(UPPER(H383)="Y",1,0))))</f>
        <v/>
      </c>
      <c r="R383" s="14" t="str">
        <f>IF($A383="","",IFERROR(VLOOKUP(VALUE(MID(Q383,2,1)),Model!$B$38:$C$41,2,FALSE()),""))</f>
        <v/>
      </c>
      <c r="S383" s="18" t="str">
        <f t="shared" si="31"/>
        <v/>
      </c>
      <c r="T383" s="14" t="str">
        <f t="shared" si="32"/>
        <v/>
      </c>
      <c r="U383" s="14" t="str">
        <f t="shared" si="33"/>
        <v/>
      </c>
      <c r="V383" s="14" t="str">
        <f t="shared" ca="1" si="34"/>
        <v/>
      </c>
      <c r="W383" s="14" t="str">
        <f t="shared" ca="1" si="35"/>
        <v/>
      </c>
    </row>
    <row r="384" spans="1:23" x14ac:dyDescent="0.3">
      <c r="A384" s="2"/>
      <c r="B384" s="2"/>
      <c r="C384" s="2"/>
      <c r="D384" s="2"/>
      <c r="E384" s="2"/>
      <c r="F384" s="2"/>
      <c r="G384" s="2"/>
      <c r="H384" s="2"/>
      <c r="I384" s="16"/>
      <c r="J384" s="16"/>
      <c r="K384" s="14" t="str">
        <f>IF($A384="","",IF(B384&gt;=Model!$B$4,4,IF(B384&gt;=Model!$B$5,3,IF(B384&gt;=Model!$B$6,2,1))))</f>
        <v/>
      </c>
      <c r="L384" s="14" t="str">
        <f>IF($A384="","",IF(OR(UPPER(D384)="Y",UPPER(E384)="Y"),4,IF(C384&gt;=Model!$B$10,4,IF(C384&gt;=Model!$B$11,3,IF(C384&gt;=Model!$B$12,2,1)))))</f>
        <v/>
      </c>
      <c r="M384" s="14" t="str">
        <f>IF($A384="","",IFERROR(VLOOKUP(F384,Model!$A$19:$B$22,2,FALSE()),""))</f>
        <v/>
      </c>
      <c r="N384" s="14" t="str">
        <f>IF($A384="","",IFERROR(VLOOKUP(G384,Model!$A$25:$B$28,2,FALSE()),""))</f>
        <v/>
      </c>
      <c r="O384" s="14" t="str">
        <f t="shared" si="30"/>
        <v/>
      </c>
      <c r="P384" s="14" t="str">
        <f>IF($A384="","",IF(AND(G384="Internet-facing",OR(UPPER(D384)="Y",UPPER(E384)="Y",C384&gt;=Model!$B$16)),"P1",""))</f>
        <v/>
      </c>
      <c r="Q384" s="14" t="str">
        <f>IF($A384="","",IF(P384="P1","P1","P"&amp;MIN(4,IF(O384&gt;=Model!$B$31,1,IF(O384&gt;=Model!$B$32,2,IF(O384&gt;=Model!$B$33,3,4)))+IF(UPPER(H384)="Y",1,0))))</f>
        <v/>
      </c>
      <c r="R384" s="14" t="str">
        <f>IF($A384="","",IFERROR(VLOOKUP(VALUE(MID(Q384,2,1)),Model!$B$38:$C$41,2,FALSE()),""))</f>
        <v/>
      </c>
      <c r="S384" s="18" t="str">
        <f t="shared" si="31"/>
        <v/>
      </c>
      <c r="T384" s="14" t="str">
        <f t="shared" si="32"/>
        <v/>
      </c>
      <c r="U384" s="14" t="str">
        <f t="shared" si="33"/>
        <v/>
      </c>
      <c r="V384" s="14" t="str">
        <f t="shared" ca="1" si="34"/>
        <v/>
      </c>
      <c r="W384" s="14" t="str">
        <f t="shared" ca="1" si="35"/>
        <v/>
      </c>
    </row>
    <row r="385" spans="1:23" x14ac:dyDescent="0.3">
      <c r="A385" s="2"/>
      <c r="B385" s="2"/>
      <c r="C385" s="2"/>
      <c r="D385" s="2"/>
      <c r="E385" s="2"/>
      <c r="F385" s="2"/>
      <c r="G385" s="2"/>
      <c r="H385" s="2"/>
      <c r="I385" s="16"/>
      <c r="J385" s="16"/>
      <c r="K385" s="14" t="str">
        <f>IF($A385="","",IF(B385&gt;=Model!$B$4,4,IF(B385&gt;=Model!$B$5,3,IF(B385&gt;=Model!$B$6,2,1))))</f>
        <v/>
      </c>
      <c r="L385" s="14" t="str">
        <f>IF($A385="","",IF(OR(UPPER(D385)="Y",UPPER(E385)="Y"),4,IF(C385&gt;=Model!$B$10,4,IF(C385&gt;=Model!$B$11,3,IF(C385&gt;=Model!$B$12,2,1)))))</f>
        <v/>
      </c>
      <c r="M385" s="14" t="str">
        <f>IF($A385="","",IFERROR(VLOOKUP(F385,Model!$A$19:$B$22,2,FALSE()),""))</f>
        <v/>
      </c>
      <c r="N385" s="14" t="str">
        <f>IF($A385="","",IFERROR(VLOOKUP(G385,Model!$A$25:$B$28,2,FALSE()),""))</f>
        <v/>
      </c>
      <c r="O385" s="14" t="str">
        <f t="shared" si="30"/>
        <v/>
      </c>
      <c r="P385" s="14" t="str">
        <f>IF($A385="","",IF(AND(G385="Internet-facing",OR(UPPER(D385)="Y",UPPER(E385)="Y",C385&gt;=Model!$B$16)),"P1",""))</f>
        <v/>
      </c>
      <c r="Q385" s="14" t="str">
        <f>IF($A385="","",IF(P385="P1","P1","P"&amp;MIN(4,IF(O385&gt;=Model!$B$31,1,IF(O385&gt;=Model!$B$32,2,IF(O385&gt;=Model!$B$33,3,4)))+IF(UPPER(H385)="Y",1,0))))</f>
        <v/>
      </c>
      <c r="R385" s="14" t="str">
        <f>IF($A385="","",IFERROR(VLOOKUP(VALUE(MID(Q385,2,1)),Model!$B$38:$C$41,2,FALSE()),""))</f>
        <v/>
      </c>
      <c r="S385" s="18" t="str">
        <f t="shared" si="31"/>
        <v/>
      </c>
      <c r="T385" s="14" t="str">
        <f t="shared" si="32"/>
        <v/>
      </c>
      <c r="U385" s="14" t="str">
        <f t="shared" si="33"/>
        <v/>
      </c>
      <c r="V385" s="14" t="str">
        <f t="shared" ca="1" si="34"/>
        <v/>
      </c>
      <c r="W385" s="14" t="str">
        <f t="shared" ca="1" si="35"/>
        <v/>
      </c>
    </row>
    <row r="386" spans="1:23" x14ac:dyDescent="0.3">
      <c r="A386" s="2"/>
      <c r="B386" s="2"/>
      <c r="C386" s="2"/>
      <c r="D386" s="2"/>
      <c r="E386" s="2"/>
      <c r="F386" s="2"/>
      <c r="G386" s="2"/>
      <c r="H386" s="2"/>
      <c r="I386" s="16"/>
      <c r="J386" s="16"/>
      <c r="K386" s="14" t="str">
        <f>IF($A386="","",IF(B386&gt;=Model!$B$4,4,IF(B386&gt;=Model!$B$5,3,IF(B386&gt;=Model!$B$6,2,1))))</f>
        <v/>
      </c>
      <c r="L386" s="14" t="str">
        <f>IF($A386="","",IF(OR(UPPER(D386)="Y",UPPER(E386)="Y"),4,IF(C386&gt;=Model!$B$10,4,IF(C386&gt;=Model!$B$11,3,IF(C386&gt;=Model!$B$12,2,1)))))</f>
        <v/>
      </c>
      <c r="M386" s="14" t="str">
        <f>IF($A386="","",IFERROR(VLOOKUP(F386,Model!$A$19:$B$22,2,FALSE()),""))</f>
        <v/>
      </c>
      <c r="N386" s="14" t="str">
        <f>IF($A386="","",IFERROR(VLOOKUP(G386,Model!$A$25:$B$28,2,FALSE()),""))</f>
        <v/>
      </c>
      <c r="O386" s="14" t="str">
        <f t="shared" ref="O386:O449" si="36">IF($A386="","",K386*L386*M386*N386)</f>
        <v/>
      </c>
      <c r="P386" s="14" t="str">
        <f>IF($A386="","",IF(AND(G386="Internet-facing",OR(UPPER(D386)="Y",UPPER(E386)="Y",C386&gt;=Model!$B$16)),"P1",""))</f>
        <v/>
      </c>
      <c r="Q386" s="14" t="str">
        <f>IF($A386="","",IF(P386="P1","P1","P"&amp;MIN(4,IF(O386&gt;=Model!$B$31,1,IF(O386&gt;=Model!$B$32,2,IF(O386&gt;=Model!$B$33,3,4)))+IF(UPPER(H386)="Y",1,0))))</f>
        <v/>
      </c>
      <c r="R386" s="14" t="str">
        <f>IF($A386="","",IFERROR(VLOOKUP(VALUE(MID(Q386,2,1)),Model!$B$38:$C$41,2,FALSE()),""))</f>
        <v/>
      </c>
      <c r="S386" s="18" t="str">
        <f t="shared" ref="S386:S449" si="37">IF(OR($A386="",$R386="",$I386=""),"",$I386+$R386)</f>
        <v/>
      </c>
      <c r="T386" s="14" t="str">
        <f t="shared" ref="T386:T449" si="38">IF($A386="","",IF($J386="","Open","Closed"))</f>
        <v/>
      </c>
      <c r="U386" s="14" t="str">
        <f t="shared" ref="U386:U449" si="39">IF(OR($A386="",$J386="",$I386=""),"",$J386-$I386)</f>
        <v/>
      </c>
      <c r="V386" s="14" t="str">
        <f t="shared" ref="V386:V449" ca="1" si="40">IF(OR($A386="",$J386&lt;&gt;"",$I386=""),"",TODAY()-$I386)</f>
        <v/>
      </c>
      <c r="W386" s="14" t="str">
        <f t="shared" ref="W386:W449" ca="1" si="41">IF(OR($A386="",$I386=""),"",IF($J386="",IF(TODAY()&gt;$S386,"Overdue","Open"),IF($J386&lt;=$S386,"Yes","No")))</f>
        <v/>
      </c>
    </row>
    <row r="387" spans="1:23" x14ac:dyDescent="0.3">
      <c r="A387" s="2"/>
      <c r="B387" s="2"/>
      <c r="C387" s="2"/>
      <c r="D387" s="2"/>
      <c r="E387" s="2"/>
      <c r="F387" s="2"/>
      <c r="G387" s="2"/>
      <c r="H387" s="2"/>
      <c r="I387" s="16"/>
      <c r="J387" s="16"/>
      <c r="K387" s="14" t="str">
        <f>IF($A387="","",IF(B387&gt;=Model!$B$4,4,IF(B387&gt;=Model!$B$5,3,IF(B387&gt;=Model!$B$6,2,1))))</f>
        <v/>
      </c>
      <c r="L387" s="14" t="str">
        <f>IF($A387="","",IF(OR(UPPER(D387)="Y",UPPER(E387)="Y"),4,IF(C387&gt;=Model!$B$10,4,IF(C387&gt;=Model!$B$11,3,IF(C387&gt;=Model!$B$12,2,1)))))</f>
        <v/>
      </c>
      <c r="M387" s="14" t="str">
        <f>IF($A387="","",IFERROR(VLOOKUP(F387,Model!$A$19:$B$22,2,FALSE()),""))</f>
        <v/>
      </c>
      <c r="N387" s="14" t="str">
        <f>IF($A387="","",IFERROR(VLOOKUP(G387,Model!$A$25:$B$28,2,FALSE()),""))</f>
        <v/>
      </c>
      <c r="O387" s="14" t="str">
        <f t="shared" si="36"/>
        <v/>
      </c>
      <c r="P387" s="14" t="str">
        <f>IF($A387="","",IF(AND(G387="Internet-facing",OR(UPPER(D387)="Y",UPPER(E387)="Y",C387&gt;=Model!$B$16)),"P1",""))</f>
        <v/>
      </c>
      <c r="Q387" s="14" t="str">
        <f>IF($A387="","",IF(P387="P1","P1","P"&amp;MIN(4,IF(O387&gt;=Model!$B$31,1,IF(O387&gt;=Model!$B$32,2,IF(O387&gt;=Model!$B$33,3,4)))+IF(UPPER(H387)="Y",1,0))))</f>
        <v/>
      </c>
      <c r="R387" s="14" t="str">
        <f>IF($A387="","",IFERROR(VLOOKUP(VALUE(MID(Q387,2,1)),Model!$B$38:$C$41,2,FALSE()),""))</f>
        <v/>
      </c>
      <c r="S387" s="18" t="str">
        <f t="shared" si="37"/>
        <v/>
      </c>
      <c r="T387" s="14" t="str">
        <f t="shared" si="38"/>
        <v/>
      </c>
      <c r="U387" s="14" t="str">
        <f t="shared" si="39"/>
        <v/>
      </c>
      <c r="V387" s="14" t="str">
        <f t="shared" ca="1" si="40"/>
        <v/>
      </c>
      <c r="W387" s="14" t="str">
        <f t="shared" ca="1" si="41"/>
        <v/>
      </c>
    </row>
    <row r="388" spans="1:23" x14ac:dyDescent="0.3">
      <c r="A388" s="2"/>
      <c r="B388" s="2"/>
      <c r="C388" s="2"/>
      <c r="D388" s="2"/>
      <c r="E388" s="2"/>
      <c r="F388" s="2"/>
      <c r="G388" s="2"/>
      <c r="H388" s="2"/>
      <c r="I388" s="16"/>
      <c r="J388" s="16"/>
      <c r="K388" s="14" t="str">
        <f>IF($A388="","",IF(B388&gt;=Model!$B$4,4,IF(B388&gt;=Model!$B$5,3,IF(B388&gt;=Model!$B$6,2,1))))</f>
        <v/>
      </c>
      <c r="L388" s="14" t="str">
        <f>IF($A388="","",IF(OR(UPPER(D388)="Y",UPPER(E388)="Y"),4,IF(C388&gt;=Model!$B$10,4,IF(C388&gt;=Model!$B$11,3,IF(C388&gt;=Model!$B$12,2,1)))))</f>
        <v/>
      </c>
      <c r="M388" s="14" t="str">
        <f>IF($A388="","",IFERROR(VLOOKUP(F388,Model!$A$19:$B$22,2,FALSE()),""))</f>
        <v/>
      </c>
      <c r="N388" s="14" t="str">
        <f>IF($A388="","",IFERROR(VLOOKUP(G388,Model!$A$25:$B$28,2,FALSE()),""))</f>
        <v/>
      </c>
      <c r="O388" s="14" t="str">
        <f t="shared" si="36"/>
        <v/>
      </c>
      <c r="P388" s="14" t="str">
        <f>IF($A388="","",IF(AND(G388="Internet-facing",OR(UPPER(D388)="Y",UPPER(E388)="Y",C388&gt;=Model!$B$16)),"P1",""))</f>
        <v/>
      </c>
      <c r="Q388" s="14" t="str">
        <f>IF($A388="","",IF(P388="P1","P1","P"&amp;MIN(4,IF(O388&gt;=Model!$B$31,1,IF(O388&gt;=Model!$B$32,2,IF(O388&gt;=Model!$B$33,3,4)))+IF(UPPER(H388)="Y",1,0))))</f>
        <v/>
      </c>
      <c r="R388" s="14" t="str">
        <f>IF($A388="","",IFERROR(VLOOKUP(VALUE(MID(Q388,2,1)),Model!$B$38:$C$41,2,FALSE()),""))</f>
        <v/>
      </c>
      <c r="S388" s="18" t="str">
        <f t="shared" si="37"/>
        <v/>
      </c>
      <c r="T388" s="14" t="str">
        <f t="shared" si="38"/>
        <v/>
      </c>
      <c r="U388" s="14" t="str">
        <f t="shared" si="39"/>
        <v/>
      </c>
      <c r="V388" s="14" t="str">
        <f t="shared" ca="1" si="40"/>
        <v/>
      </c>
      <c r="W388" s="14" t="str">
        <f t="shared" ca="1" si="41"/>
        <v/>
      </c>
    </row>
    <row r="389" spans="1:23" x14ac:dyDescent="0.3">
      <c r="A389" s="2"/>
      <c r="B389" s="2"/>
      <c r="C389" s="2"/>
      <c r="D389" s="2"/>
      <c r="E389" s="2"/>
      <c r="F389" s="2"/>
      <c r="G389" s="2"/>
      <c r="H389" s="2"/>
      <c r="I389" s="16"/>
      <c r="J389" s="16"/>
      <c r="K389" s="14" t="str">
        <f>IF($A389="","",IF(B389&gt;=Model!$B$4,4,IF(B389&gt;=Model!$B$5,3,IF(B389&gt;=Model!$B$6,2,1))))</f>
        <v/>
      </c>
      <c r="L389" s="14" t="str">
        <f>IF($A389="","",IF(OR(UPPER(D389)="Y",UPPER(E389)="Y"),4,IF(C389&gt;=Model!$B$10,4,IF(C389&gt;=Model!$B$11,3,IF(C389&gt;=Model!$B$12,2,1)))))</f>
        <v/>
      </c>
      <c r="M389" s="14" t="str">
        <f>IF($A389="","",IFERROR(VLOOKUP(F389,Model!$A$19:$B$22,2,FALSE()),""))</f>
        <v/>
      </c>
      <c r="N389" s="14" t="str">
        <f>IF($A389="","",IFERROR(VLOOKUP(G389,Model!$A$25:$B$28,2,FALSE()),""))</f>
        <v/>
      </c>
      <c r="O389" s="14" t="str">
        <f t="shared" si="36"/>
        <v/>
      </c>
      <c r="P389" s="14" t="str">
        <f>IF($A389="","",IF(AND(G389="Internet-facing",OR(UPPER(D389)="Y",UPPER(E389)="Y",C389&gt;=Model!$B$16)),"P1",""))</f>
        <v/>
      </c>
      <c r="Q389" s="14" t="str">
        <f>IF($A389="","",IF(P389="P1","P1","P"&amp;MIN(4,IF(O389&gt;=Model!$B$31,1,IF(O389&gt;=Model!$B$32,2,IF(O389&gt;=Model!$B$33,3,4)))+IF(UPPER(H389)="Y",1,0))))</f>
        <v/>
      </c>
      <c r="R389" s="14" t="str">
        <f>IF($A389="","",IFERROR(VLOOKUP(VALUE(MID(Q389,2,1)),Model!$B$38:$C$41,2,FALSE()),""))</f>
        <v/>
      </c>
      <c r="S389" s="18" t="str">
        <f t="shared" si="37"/>
        <v/>
      </c>
      <c r="T389" s="14" t="str">
        <f t="shared" si="38"/>
        <v/>
      </c>
      <c r="U389" s="14" t="str">
        <f t="shared" si="39"/>
        <v/>
      </c>
      <c r="V389" s="14" t="str">
        <f t="shared" ca="1" si="40"/>
        <v/>
      </c>
      <c r="W389" s="14" t="str">
        <f t="shared" ca="1" si="41"/>
        <v/>
      </c>
    </row>
    <row r="390" spans="1:23" x14ac:dyDescent="0.3">
      <c r="A390" s="2"/>
      <c r="B390" s="2"/>
      <c r="C390" s="2"/>
      <c r="D390" s="2"/>
      <c r="E390" s="2"/>
      <c r="F390" s="2"/>
      <c r="G390" s="2"/>
      <c r="H390" s="2"/>
      <c r="I390" s="16"/>
      <c r="J390" s="16"/>
      <c r="K390" s="14" t="str">
        <f>IF($A390="","",IF(B390&gt;=Model!$B$4,4,IF(B390&gt;=Model!$B$5,3,IF(B390&gt;=Model!$B$6,2,1))))</f>
        <v/>
      </c>
      <c r="L390" s="14" t="str">
        <f>IF($A390="","",IF(OR(UPPER(D390)="Y",UPPER(E390)="Y"),4,IF(C390&gt;=Model!$B$10,4,IF(C390&gt;=Model!$B$11,3,IF(C390&gt;=Model!$B$12,2,1)))))</f>
        <v/>
      </c>
      <c r="M390" s="14" t="str">
        <f>IF($A390="","",IFERROR(VLOOKUP(F390,Model!$A$19:$B$22,2,FALSE()),""))</f>
        <v/>
      </c>
      <c r="N390" s="14" t="str">
        <f>IF($A390="","",IFERROR(VLOOKUP(G390,Model!$A$25:$B$28,2,FALSE()),""))</f>
        <v/>
      </c>
      <c r="O390" s="14" t="str">
        <f t="shared" si="36"/>
        <v/>
      </c>
      <c r="P390" s="14" t="str">
        <f>IF($A390="","",IF(AND(G390="Internet-facing",OR(UPPER(D390)="Y",UPPER(E390)="Y",C390&gt;=Model!$B$16)),"P1",""))</f>
        <v/>
      </c>
      <c r="Q390" s="14" t="str">
        <f>IF($A390="","",IF(P390="P1","P1","P"&amp;MIN(4,IF(O390&gt;=Model!$B$31,1,IF(O390&gt;=Model!$B$32,2,IF(O390&gt;=Model!$B$33,3,4)))+IF(UPPER(H390)="Y",1,0))))</f>
        <v/>
      </c>
      <c r="R390" s="14" t="str">
        <f>IF($A390="","",IFERROR(VLOOKUP(VALUE(MID(Q390,2,1)),Model!$B$38:$C$41,2,FALSE()),""))</f>
        <v/>
      </c>
      <c r="S390" s="18" t="str">
        <f t="shared" si="37"/>
        <v/>
      </c>
      <c r="T390" s="14" t="str">
        <f t="shared" si="38"/>
        <v/>
      </c>
      <c r="U390" s="14" t="str">
        <f t="shared" si="39"/>
        <v/>
      </c>
      <c r="V390" s="14" t="str">
        <f t="shared" ca="1" si="40"/>
        <v/>
      </c>
      <c r="W390" s="14" t="str">
        <f t="shared" ca="1" si="41"/>
        <v/>
      </c>
    </row>
    <row r="391" spans="1:23" x14ac:dyDescent="0.3">
      <c r="A391" s="2"/>
      <c r="B391" s="2"/>
      <c r="C391" s="2"/>
      <c r="D391" s="2"/>
      <c r="E391" s="2"/>
      <c r="F391" s="2"/>
      <c r="G391" s="2"/>
      <c r="H391" s="2"/>
      <c r="I391" s="16"/>
      <c r="J391" s="16"/>
      <c r="K391" s="14" t="str">
        <f>IF($A391="","",IF(B391&gt;=Model!$B$4,4,IF(B391&gt;=Model!$B$5,3,IF(B391&gt;=Model!$B$6,2,1))))</f>
        <v/>
      </c>
      <c r="L391" s="14" t="str">
        <f>IF($A391="","",IF(OR(UPPER(D391)="Y",UPPER(E391)="Y"),4,IF(C391&gt;=Model!$B$10,4,IF(C391&gt;=Model!$B$11,3,IF(C391&gt;=Model!$B$12,2,1)))))</f>
        <v/>
      </c>
      <c r="M391" s="14" t="str">
        <f>IF($A391="","",IFERROR(VLOOKUP(F391,Model!$A$19:$B$22,2,FALSE()),""))</f>
        <v/>
      </c>
      <c r="N391" s="14" t="str">
        <f>IF($A391="","",IFERROR(VLOOKUP(G391,Model!$A$25:$B$28,2,FALSE()),""))</f>
        <v/>
      </c>
      <c r="O391" s="14" t="str">
        <f t="shared" si="36"/>
        <v/>
      </c>
      <c r="P391" s="14" t="str">
        <f>IF($A391="","",IF(AND(G391="Internet-facing",OR(UPPER(D391)="Y",UPPER(E391)="Y",C391&gt;=Model!$B$16)),"P1",""))</f>
        <v/>
      </c>
      <c r="Q391" s="14" t="str">
        <f>IF($A391="","",IF(P391="P1","P1","P"&amp;MIN(4,IF(O391&gt;=Model!$B$31,1,IF(O391&gt;=Model!$B$32,2,IF(O391&gt;=Model!$B$33,3,4)))+IF(UPPER(H391)="Y",1,0))))</f>
        <v/>
      </c>
      <c r="R391" s="14" t="str">
        <f>IF($A391="","",IFERROR(VLOOKUP(VALUE(MID(Q391,2,1)),Model!$B$38:$C$41,2,FALSE()),""))</f>
        <v/>
      </c>
      <c r="S391" s="18" t="str">
        <f t="shared" si="37"/>
        <v/>
      </c>
      <c r="T391" s="14" t="str">
        <f t="shared" si="38"/>
        <v/>
      </c>
      <c r="U391" s="14" t="str">
        <f t="shared" si="39"/>
        <v/>
      </c>
      <c r="V391" s="14" t="str">
        <f t="shared" ca="1" si="40"/>
        <v/>
      </c>
      <c r="W391" s="14" t="str">
        <f t="shared" ca="1" si="41"/>
        <v/>
      </c>
    </row>
    <row r="392" spans="1:23" x14ac:dyDescent="0.3">
      <c r="A392" s="2"/>
      <c r="B392" s="2"/>
      <c r="C392" s="2"/>
      <c r="D392" s="2"/>
      <c r="E392" s="2"/>
      <c r="F392" s="2"/>
      <c r="G392" s="2"/>
      <c r="H392" s="2"/>
      <c r="I392" s="16"/>
      <c r="J392" s="16"/>
      <c r="K392" s="14" t="str">
        <f>IF($A392="","",IF(B392&gt;=Model!$B$4,4,IF(B392&gt;=Model!$B$5,3,IF(B392&gt;=Model!$B$6,2,1))))</f>
        <v/>
      </c>
      <c r="L392" s="14" t="str">
        <f>IF($A392="","",IF(OR(UPPER(D392)="Y",UPPER(E392)="Y"),4,IF(C392&gt;=Model!$B$10,4,IF(C392&gt;=Model!$B$11,3,IF(C392&gt;=Model!$B$12,2,1)))))</f>
        <v/>
      </c>
      <c r="M392" s="14" t="str">
        <f>IF($A392="","",IFERROR(VLOOKUP(F392,Model!$A$19:$B$22,2,FALSE()),""))</f>
        <v/>
      </c>
      <c r="N392" s="14" t="str">
        <f>IF($A392="","",IFERROR(VLOOKUP(G392,Model!$A$25:$B$28,2,FALSE()),""))</f>
        <v/>
      </c>
      <c r="O392" s="14" t="str">
        <f t="shared" si="36"/>
        <v/>
      </c>
      <c r="P392" s="14" t="str">
        <f>IF($A392="","",IF(AND(G392="Internet-facing",OR(UPPER(D392)="Y",UPPER(E392)="Y",C392&gt;=Model!$B$16)),"P1",""))</f>
        <v/>
      </c>
      <c r="Q392" s="14" t="str">
        <f>IF($A392="","",IF(P392="P1","P1","P"&amp;MIN(4,IF(O392&gt;=Model!$B$31,1,IF(O392&gt;=Model!$B$32,2,IF(O392&gt;=Model!$B$33,3,4)))+IF(UPPER(H392)="Y",1,0))))</f>
        <v/>
      </c>
      <c r="R392" s="14" t="str">
        <f>IF($A392="","",IFERROR(VLOOKUP(VALUE(MID(Q392,2,1)),Model!$B$38:$C$41,2,FALSE()),""))</f>
        <v/>
      </c>
      <c r="S392" s="18" t="str">
        <f t="shared" si="37"/>
        <v/>
      </c>
      <c r="T392" s="14" t="str">
        <f t="shared" si="38"/>
        <v/>
      </c>
      <c r="U392" s="14" t="str">
        <f t="shared" si="39"/>
        <v/>
      </c>
      <c r="V392" s="14" t="str">
        <f t="shared" ca="1" si="40"/>
        <v/>
      </c>
      <c r="W392" s="14" t="str">
        <f t="shared" ca="1" si="41"/>
        <v/>
      </c>
    </row>
    <row r="393" spans="1:23" x14ac:dyDescent="0.3">
      <c r="A393" s="2"/>
      <c r="B393" s="2"/>
      <c r="C393" s="2"/>
      <c r="D393" s="2"/>
      <c r="E393" s="2"/>
      <c r="F393" s="2"/>
      <c r="G393" s="2"/>
      <c r="H393" s="2"/>
      <c r="I393" s="16"/>
      <c r="J393" s="16"/>
      <c r="K393" s="14" t="str">
        <f>IF($A393="","",IF(B393&gt;=Model!$B$4,4,IF(B393&gt;=Model!$B$5,3,IF(B393&gt;=Model!$B$6,2,1))))</f>
        <v/>
      </c>
      <c r="L393" s="14" t="str">
        <f>IF($A393="","",IF(OR(UPPER(D393)="Y",UPPER(E393)="Y"),4,IF(C393&gt;=Model!$B$10,4,IF(C393&gt;=Model!$B$11,3,IF(C393&gt;=Model!$B$12,2,1)))))</f>
        <v/>
      </c>
      <c r="M393" s="14" t="str">
        <f>IF($A393="","",IFERROR(VLOOKUP(F393,Model!$A$19:$B$22,2,FALSE()),""))</f>
        <v/>
      </c>
      <c r="N393" s="14" t="str">
        <f>IF($A393="","",IFERROR(VLOOKUP(G393,Model!$A$25:$B$28,2,FALSE()),""))</f>
        <v/>
      </c>
      <c r="O393" s="14" t="str">
        <f t="shared" si="36"/>
        <v/>
      </c>
      <c r="P393" s="14" t="str">
        <f>IF($A393="","",IF(AND(G393="Internet-facing",OR(UPPER(D393)="Y",UPPER(E393)="Y",C393&gt;=Model!$B$16)),"P1",""))</f>
        <v/>
      </c>
      <c r="Q393" s="14" t="str">
        <f>IF($A393="","",IF(P393="P1","P1","P"&amp;MIN(4,IF(O393&gt;=Model!$B$31,1,IF(O393&gt;=Model!$B$32,2,IF(O393&gt;=Model!$B$33,3,4)))+IF(UPPER(H393)="Y",1,0))))</f>
        <v/>
      </c>
      <c r="R393" s="14" t="str">
        <f>IF($A393="","",IFERROR(VLOOKUP(VALUE(MID(Q393,2,1)),Model!$B$38:$C$41,2,FALSE()),""))</f>
        <v/>
      </c>
      <c r="S393" s="18" t="str">
        <f t="shared" si="37"/>
        <v/>
      </c>
      <c r="T393" s="14" t="str">
        <f t="shared" si="38"/>
        <v/>
      </c>
      <c r="U393" s="14" t="str">
        <f t="shared" si="39"/>
        <v/>
      </c>
      <c r="V393" s="14" t="str">
        <f t="shared" ca="1" si="40"/>
        <v/>
      </c>
      <c r="W393" s="14" t="str">
        <f t="shared" ca="1" si="41"/>
        <v/>
      </c>
    </row>
    <row r="394" spans="1:23" x14ac:dyDescent="0.3">
      <c r="A394" s="2"/>
      <c r="B394" s="2"/>
      <c r="C394" s="2"/>
      <c r="D394" s="2"/>
      <c r="E394" s="2"/>
      <c r="F394" s="2"/>
      <c r="G394" s="2"/>
      <c r="H394" s="2"/>
      <c r="I394" s="16"/>
      <c r="J394" s="16"/>
      <c r="K394" s="14" t="str">
        <f>IF($A394="","",IF(B394&gt;=Model!$B$4,4,IF(B394&gt;=Model!$B$5,3,IF(B394&gt;=Model!$B$6,2,1))))</f>
        <v/>
      </c>
      <c r="L394" s="14" t="str">
        <f>IF($A394="","",IF(OR(UPPER(D394)="Y",UPPER(E394)="Y"),4,IF(C394&gt;=Model!$B$10,4,IF(C394&gt;=Model!$B$11,3,IF(C394&gt;=Model!$B$12,2,1)))))</f>
        <v/>
      </c>
      <c r="M394" s="14" t="str">
        <f>IF($A394="","",IFERROR(VLOOKUP(F394,Model!$A$19:$B$22,2,FALSE()),""))</f>
        <v/>
      </c>
      <c r="N394" s="14" t="str">
        <f>IF($A394="","",IFERROR(VLOOKUP(G394,Model!$A$25:$B$28,2,FALSE()),""))</f>
        <v/>
      </c>
      <c r="O394" s="14" t="str">
        <f t="shared" si="36"/>
        <v/>
      </c>
      <c r="P394" s="14" t="str">
        <f>IF($A394="","",IF(AND(G394="Internet-facing",OR(UPPER(D394)="Y",UPPER(E394)="Y",C394&gt;=Model!$B$16)),"P1",""))</f>
        <v/>
      </c>
      <c r="Q394" s="14" t="str">
        <f>IF($A394="","",IF(P394="P1","P1","P"&amp;MIN(4,IF(O394&gt;=Model!$B$31,1,IF(O394&gt;=Model!$B$32,2,IF(O394&gt;=Model!$B$33,3,4)))+IF(UPPER(H394)="Y",1,0))))</f>
        <v/>
      </c>
      <c r="R394" s="14" t="str">
        <f>IF($A394="","",IFERROR(VLOOKUP(VALUE(MID(Q394,2,1)),Model!$B$38:$C$41,2,FALSE()),""))</f>
        <v/>
      </c>
      <c r="S394" s="18" t="str">
        <f t="shared" si="37"/>
        <v/>
      </c>
      <c r="T394" s="14" t="str">
        <f t="shared" si="38"/>
        <v/>
      </c>
      <c r="U394" s="14" t="str">
        <f t="shared" si="39"/>
        <v/>
      </c>
      <c r="V394" s="14" t="str">
        <f t="shared" ca="1" si="40"/>
        <v/>
      </c>
      <c r="W394" s="14" t="str">
        <f t="shared" ca="1" si="41"/>
        <v/>
      </c>
    </row>
    <row r="395" spans="1:23" x14ac:dyDescent="0.3">
      <c r="A395" s="2"/>
      <c r="B395" s="2"/>
      <c r="C395" s="2"/>
      <c r="D395" s="2"/>
      <c r="E395" s="2"/>
      <c r="F395" s="2"/>
      <c r="G395" s="2"/>
      <c r="H395" s="2"/>
      <c r="I395" s="16"/>
      <c r="J395" s="16"/>
      <c r="K395" s="14" t="str">
        <f>IF($A395="","",IF(B395&gt;=Model!$B$4,4,IF(B395&gt;=Model!$B$5,3,IF(B395&gt;=Model!$B$6,2,1))))</f>
        <v/>
      </c>
      <c r="L395" s="14" t="str">
        <f>IF($A395="","",IF(OR(UPPER(D395)="Y",UPPER(E395)="Y"),4,IF(C395&gt;=Model!$B$10,4,IF(C395&gt;=Model!$B$11,3,IF(C395&gt;=Model!$B$12,2,1)))))</f>
        <v/>
      </c>
      <c r="M395" s="14" t="str">
        <f>IF($A395="","",IFERROR(VLOOKUP(F395,Model!$A$19:$B$22,2,FALSE()),""))</f>
        <v/>
      </c>
      <c r="N395" s="14" t="str">
        <f>IF($A395="","",IFERROR(VLOOKUP(G395,Model!$A$25:$B$28,2,FALSE()),""))</f>
        <v/>
      </c>
      <c r="O395" s="14" t="str">
        <f t="shared" si="36"/>
        <v/>
      </c>
      <c r="P395" s="14" t="str">
        <f>IF($A395="","",IF(AND(G395="Internet-facing",OR(UPPER(D395)="Y",UPPER(E395)="Y",C395&gt;=Model!$B$16)),"P1",""))</f>
        <v/>
      </c>
      <c r="Q395" s="14" t="str">
        <f>IF($A395="","",IF(P395="P1","P1","P"&amp;MIN(4,IF(O395&gt;=Model!$B$31,1,IF(O395&gt;=Model!$B$32,2,IF(O395&gt;=Model!$B$33,3,4)))+IF(UPPER(H395)="Y",1,0))))</f>
        <v/>
      </c>
      <c r="R395" s="14" t="str">
        <f>IF($A395="","",IFERROR(VLOOKUP(VALUE(MID(Q395,2,1)),Model!$B$38:$C$41,2,FALSE()),""))</f>
        <v/>
      </c>
      <c r="S395" s="18" t="str">
        <f t="shared" si="37"/>
        <v/>
      </c>
      <c r="T395" s="14" t="str">
        <f t="shared" si="38"/>
        <v/>
      </c>
      <c r="U395" s="14" t="str">
        <f t="shared" si="39"/>
        <v/>
      </c>
      <c r="V395" s="14" t="str">
        <f t="shared" ca="1" si="40"/>
        <v/>
      </c>
      <c r="W395" s="14" t="str">
        <f t="shared" ca="1" si="41"/>
        <v/>
      </c>
    </row>
    <row r="396" spans="1:23" x14ac:dyDescent="0.3">
      <c r="A396" s="2"/>
      <c r="B396" s="2"/>
      <c r="C396" s="2"/>
      <c r="D396" s="2"/>
      <c r="E396" s="2"/>
      <c r="F396" s="2"/>
      <c r="G396" s="2"/>
      <c r="H396" s="2"/>
      <c r="I396" s="16"/>
      <c r="J396" s="16"/>
      <c r="K396" s="14" t="str">
        <f>IF($A396="","",IF(B396&gt;=Model!$B$4,4,IF(B396&gt;=Model!$B$5,3,IF(B396&gt;=Model!$B$6,2,1))))</f>
        <v/>
      </c>
      <c r="L396" s="14" t="str">
        <f>IF($A396="","",IF(OR(UPPER(D396)="Y",UPPER(E396)="Y"),4,IF(C396&gt;=Model!$B$10,4,IF(C396&gt;=Model!$B$11,3,IF(C396&gt;=Model!$B$12,2,1)))))</f>
        <v/>
      </c>
      <c r="M396" s="14" t="str">
        <f>IF($A396="","",IFERROR(VLOOKUP(F396,Model!$A$19:$B$22,2,FALSE()),""))</f>
        <v/>
      </c>
      <c r="N396" s="14" t="str">
        <f>IF($A396="","",IFERROR(VLOOKUP(G396,Model!$A$25:$B$28,2,FALSE()),""))</f>
        <v/>
      </c>
      <c r="O396" s="14" t="str">
        <f t="shared" si="36"/>
        <v/>
      </c>
      <c r="P396" s="14" t="str">
        <f>IF($A396="","",IF(AND(G396="Internet-facing",OR(UPPER(D396)="Y",UPPER(E396)="Y",C396&gt;=Model!$B$16)),"P1",""))</f>
        <v/>
      </c>
      <c r="Q396" s="14" t="str">
        <f>IF($A396="","",IF(P396="P1","P1","P"&amp;MIN(4,IF(O396&gt;=Model!$B$31,1,IF(O396&gt;=Model!$B$32,2,IF(O396&gt;=Model!$B$33,3,4)))+IF(UPPER(H396)="Y",1,0))))</f>
        <v/>
      </c>
      <c r="R396" s="14" t="str">
        <f>IF($A396="","",IFERROR(VLOOKUP(VALUE(MID(Q396,2,1)),Model!$B$38:$C$41,2,FALSE()),""))</f>
        <v/>
      </c>
      <c r="S396" s="18" t="str">
        <f t="shared" si="37"/>
        <v/>
      </c>
      <c r="T396" s="14" t="str">
        <f t="shared" si="38"/>
        <v/>
      </c>
      <c r="U396" s="14" t="str">
        <f t="shared" si="39"/>
        <v/>
      </c>
      <c r="V396" s="14" t="str">
        <f t="shared" ca="1" si="40"/>
        <v/>
      </c>
      <c r="W396" s="14" t="str">
        <f t="shared" ca="1" si="41"/>
        <v/>
      </c>
    </row>
    <row r="397" spans="1:23" x14ac:dyDescent="0.3">
      <c r="A397" s="2"/>
      <c r="B397" s="2"/>
      <c r="C397" s="2"/>
      <c r="D397" s="2"/>
      <c r="E397" s="2"/>
      <c r="F397" s="2"/>
      <c r="G397" s="2"/>
      <c r="H397" s="2"/>
      <c r="I397" s="16"/>
      <c r="J397" s="16"/>
      <c r="K397" s="14" t="str">
        <f>IF($A397="","",IF(B397&gt;=Model!$B$4,4,IF(B397&gt;=Model!$B$5,3,IF(B397&gt;=Model!$B$6,2,1))))</f>
        <v/>
      </c>
      <c r="L397" s="14" t="str">
        <f>IF($A397="","",IF(OR(UPPER(D397)="Y",UPPER(E397)="Y"),4,IF(C397&gt;=Model!$B$10,4,IF(C397&gt;=Model!$B$11,3,IF(C397&gt;=Model!$B$12,2,1)))))</f>
        <v/>
      </c>
      <c r="M397" s="14" t="str">
        <f>IF($A397="","",IFERROR(VLOOKUP(F397,Model!$A$19:$B$22,2,FALSE()),""))</f>
        <v/>
      </c>
      <c r="N397" s="14" t="str">
        <f>IF($A397="","",IFERROR(VLOOKUP(G397,Model!$A$25:$B$28,2,FALSE()),""))</f>
        <v/>
      </c>
      <c r="O397" s="14" t="str">
        <f t="shared" si="36"/>
        <v/>
      </c>
      <c r="P397" s="14" t="str">
        <f>IF($A397="","",IF(AND(G397="Internet-facing",OR(UPPER(D397)="Y",UPPER(E397)="Y",C397&gt;=Model!$B$16)),"P1",""))</f>
        <v/>
      </c>
      <c r="Q397" s="14" t="str">
        <f>IF($A397="","",IF(P397="P1","P1","P"&amp;MIN(4,IF(O397&gt;=Model!$B$31,1,IF(O397&gt;=Model!$B$32,2,IF(O397&gt;=Model!$B$33,3,4)))+IF(UPPER(H397)="Y",1,0))))</f>
        <v/>
      </c>
      <c r="R397" s="14" t="str">
        <f>IF($A397="","",IFERROR(VLOOKUP(VALUE(MID(Q397,2,1)),Model!$B$38:$C$41,2,FALSE()),""))</f>
        <v/>
      </c>
      <c r="S397" s="18" t="str">
        <f t="shared" si="37"/>
        <v/>
      </c>
      <c r="T397" s="14" t="str">
        <f t="shared" si="38"/>
        <v/>
      </c>
      <c r="U397" s="14" t="str">
        <f t="shared" si="39"/>
        <v/>
      </c>
      <c r="V397" s="14" t="str">
        <f t="shared" ca="1" si="40"/>
        <v/>
      </c>
      <c r="W397" s="14" t="str">
        <f t="shared" ca="1" si="41"/>
        <v/>
      </c>
    </row>
    <row r="398" spans="1:23" x14ac:dyDescent="0.3">
      <c r="A398" s="2"/>
      <c r="B398" s="2"/>
      <c r="C398" s="2"/>
      <c r="D398" s="2"/>
      <c r="E398" s="2"/>
      <c r="F398" s="2"/>
      <c r="G398" s="2"/>
      <c r="H398" s="2"/>
      <c r="I398" s="16"/>
      <c r="J398" s="16"/>
      <c r="K398" s="14" t="str">
        <f>IF($A398="","",IF(B398&gt;=Model!$B$4,4,IF(B398&gt;=Model!$B$5,3,IF(B398&gt;=Model!$B$6,2,1))))</f>
        <v/>
      </c>
      <c r="L398" s="14" t="str">
        <f>IF($A398="","",IF(OR(UPPER(D398)="Y",UPPER(E398)="Y"),4,IF(C398&gt;=Model!$B$10,4,IF(C398&gt;=Model!$B$11,3,IF(C398&gt;=Model!$B$12,2,1)))))</f>
        <v/>
      </c>
      <c r="M398" s="14" t="str">
        <f>IF($A398="","",IFERROR(VLOOKUP(F398,Model!$A$19:$B$22,2,FALSE()),""))</f>
        <v/>
      </c>
      <c r="N398" s="14" t="str">
        <f>IF($A398="","",IFERROR(VLOOKUP(G398,Model!$A$25:$B$28,2,FALSE()),""))</f>
        <v/>
      </c>
      <c r="O398" s="14" t="str">
        <f t="shared" si="36"/>
        <v/>
      </c>
      <c r="P398" s="14" t="str">
        <f>IF($A398="","",IF(AND(G398="Internet-facing",OR(UPPER(D398)="Y",UPPER(E398)="Y",C398&gt;=Model!$B$16)),"P1",""))</f>
        <v/>
      </c>
      <c r="Q398" s="14" t="str">
        <f>IF($A398="","",IF(P398="P1","P1","P"&amp;MIN(4,IF(O398&gt;=Model!$B$31,1,IF(O398&gt;=Model!$B$32,2,IF(O398&gt;=Model!$B$33,3,4)))+IF(UPPER(H398)="Y",1,0))))</f>
        <v/>
      </c>
      <c r="R398" s="14" t="str">
        <f>IF($A398="","",IFERROR(VLOOKUP(VALUE(MID(Q398,2,1)),Model!$B$38:$C$41,2,FALSE()),""))</f>
        <v/>
      </c>
      <c r="S398" s="18" t="str">
        <f t="shared" si="37"/>
        <v/>
      </c>
      <c r="T398" s="14" t="str">
        <f t="shared" si="38"/>
        <v/>
      </c>
      <c r="U398" s="14" t="str">
        <f t="shared" si="39"/>
        <v/>
      </c>
      <c r="V398" s="14" t="str">
        <f t="shared" ca="1" si="40"/>
        <v/>
      </c>
      <c r="W398" s="14" t="str">
        <f t="shared" ca="1" si="41"/>
        <v/>
      </c>
    </row>
    <row r="399" spans="1:23" x14ac:dyDescent="0.3">
      <c r="A399" s="2"/>
      <c r="B399" s="2"/>
      <c r="C399" s="2"/>
      <c r="D399" s="2"/>
      <c r="E399" s="2"/>
      <c r="F399" s="2"/>
      <c r="G399" s="2"/>
      <c r="H399" s="2"/>
      <c r="I399" s="16"/>
      <c r="J399" s="16"/>
      <c r="K399" s="14" t="str">
        <f>IF($A399="","",IF(B399&gt;=Model!$B$4,4,IF(B399&gt;=Model!$B$5,3,IF(B399&gt;=Model!$B$6,2,1))))</f>
        <v/>
      </c>
      <c r="L399" s="14" t="str">
        <f>IF($A399="","",IF(OR(UPPER(D399)="Y",UPPER(E399)="Y"),4,IF(C399&gt;=Model!$B$10,4,IF(C399&gt;=Model!$B$11,3,IF(C399&gt;=Model!$B$12,2,1)))))</f>
        <v/>
      </c>
      <c r="M399" s="14" t="str">
        <f>IF($A399="","",IFERROR(VLOOKUP(F399,Model!$A$19:$B$22,2,FALSE()),""))</f>
        <v/>
      </c>
      <c r="N399" s="14" t="str">
        <f>IF($A399="","",IFERROR(VLOOKUP(G399,Model!$A$25:$B$28,2,FALSE()),""))</f>
        <v/>
      </c>
      <c r="O399" s="14" t="str">
        <f t="shared" si="36"/>
        <v/>
      </c>
      <c r="P399" s="14" t="str">
        <f>IF($A399="","",IF(AND(G399="Internet-facing",OR(UPPER(D399)="Y",UPPER(E399)="Y",C399&gt;=Model!$B$16)),"P1",""))</f>
        <v/>
      </c>
      <c r="Q399" s="14" t="str">
        <f>IF($A399="","",IF(P399="P1","P1","P"&amp;MIN(4,IF(O399&gt;=Model!$B$31,1,IF(O399&gt;=Model!$B$32,2,IF(O399&gt;=Model!$B$33,3,4)))+IF(UPPER(H399)="Y",1,0))))</f>
        <v/>
      </c>
      <c r="R399" s="14" t="str">
        <f>IF($A399="","",IFERROR(VLOOKUP(VALUE(MID(Q399,2,1)),Model!$B$38:$C$41,2,FALSE()),""))</f>
        <v/>
      </c>
      <c r="S399" s="18" t="str">
        <f t="shared" si="37"/>
        <v/>
      </c>
      <c r="T399" s="14" t="str">
        <f t="shared" si="38"/>
        <v/>
      </c>
      <c r="U399" s="14" t="str">
        <f t="shared" si="39"/>
        <v/>
      </c>
      <c r="V399" s="14" t="str">
        <f t="shared" ca="1" si="40"/>
        <v/>
      </c>
      <c r="W399" s="14" t="str">
        <f t="shared" ca="1" si="41"/>
        <v/>
      </c>
    </row>
    <row r="400" spans="1:23" x14ac:dyDescent="0.3">
      <c r="A400" s="2"/>
      <c r="B400" s="2"/>
      <c r="C400" s="2"/>
      <c r="D400" s="2"/>
      <c r="E400" s="2"/>
      <c r="F400" s="2"/>
      <c r="G400" s="2"/>
      <c r="H400" s="2"/>
      <c r="I400" s="16"/>
      <c r="J400" s="16"/>
      <c r="K400" s="14" t="str">
        <f>IF($A400="","",IF(B400&gt;=Model!$B$4,4,IF(B400&gt;=Model!$B$5,3,IF(B400&gt;=Model!$B$6,2,1))))</f>
        <v/>
      </c>
      <c r="L400" s="14" t="str">
        <f>IF($A400="","",IF(OR(UPPER(D400)="Y",UPPER(E400)="Y"),4,IF(C400&gt;=Model!$B$10,4,IF(C400&gt;=Model!$B$11,3,IF(C400&gt;=Model!$B$12,2,1)))))</f>
        <v/>
      </c>
      <c r="M400" s="14" t="str">
        <f>IF($A400="","",IFERROR(VLOOKUP(F400,Model!$A$19:$B$22,2,FALSE()),""))</f>
        <v/>
      </c>
      <c r="N400" s="14" t="str">
        <f>IF($A400="","",IFERROR(VLOOKUP(G400,Model!$A$25:$B$28,2,FALSE()),""))</f>
        <v/>
      </c>
      <c r="O400" s="14" t="str">
        <f t="shared" si="36"/>
        <v/>
      </c>
      <c r="P400" s="14" t="str">
        <f>IF($A400="","",IF(AND(G400="Internet-facing",OR(UPPER(D400)="Y",UPPER(E400)="Y",C400&gt;=Model!$B$16)),"P1",""))</f>
        <v/>
      </c>
      <c r="Q400" s="14" t="str">
        <f>IF($A400="","",IF(P400="P1","P1","P"&amp;MIN(4,IF(O400&gt;=Model!$B$31,1,IF(O400&gt;=Model!$B$32,2,IF(O400&gt;=Model!$B$33,3,4)))+IF(UPPER(H400)="Y",1,0))))</f>
        <v/>
      </c>
      <c r="R400" s="14" t="str">
        <f>IF($A400="","",IFERROR(VLOOKUP(VALUE(MID(Q400,2,1)),Model!$B$38:$C$41,2,FALSE()),""))</f>
        <v/>
      </c>
      <c r="S400" s="18" t="str">
        <f t="shared" si="37"/>
        <v/>
      </c>
      <c r="T400" s="14" t="str">
        <f t="shared" si="38"/>
        <v/>
      </c>
      <c r="U400" s="14" t="str">
        <f t="shared" si="39"/>
        <v/>
      </c>
      <c r="V400" s="14" t="str">
        <f t="shared" ca="1" si="40"/>
        <v/>
      </c>
      <c r="W400" s="14" t="str">
        <f t="shared" ca="1" si="41"/>
        <v/>
      </c>
    </row>
    <row r="401" spans="1:23" x14ac:dyDescent="0.3">
      <c r="A401" s="2"/>
      <c r="B401" s="2"/>
      <c r="C401" s="2"/>
      <c r="D401" s="2"/>
      <c r="E401" s="2"/>
      <c r="F401" s="2"/>
      <c r="G401" s="2"/>
      <c r="H401" s="2"/>
      <c r="I401" s="16"/>
      <c r="J401" s="16"/>
      <c r="K401" s="14" t="str">
        <f>IF($A401="","",IF(B401&gt;=Model!$B$4,4,IF(B401&gt;=Model!$B$5,3,IF(B401&gt;=Model!$B$6,2,1))))</f>
        <v/>
      </c>
      <c r="L401" s="14" t="str">
        <f>IF($A401="","",IF(OR(UPPER(D401)="Y",UPPER(E401)="Y"),4,IF(C401&gt;=Model!$B$10,4,IF(C401&gt;=Model!$B$11,3,IF(C401&gt;=Model!$B$12,2,1)))))</f>
        <v/>
      </c>
      <c r="M401" s="14" t="str">
        <f>IF($A401="","",IFERROR(VLOOKUP(F401,Model!$A$19:$B$22,2,FALSE()),""))</f>
        <v/>
      </c>
      <c r="N401" s="14" t="str">
        <f>IF($A401="","",IFERROR(VLOOKUP(G401,Model!$A$25:$B$28,2,FALSE()),""))</f>
        <v/>
      </c>
      <c r="O401" s="14" t="str">
        <f t="shared" si="36"/>
        <v/>
      </c>
      <c r="P401" s="14" t="str">
        <f>IF($A401="","",IF(AND(G401="Internet-facing",OR(UPPER(D401)="Y",UPPER(E401)="Y",C401&gt;=Model!$B$16)),"P1",""))</f>
        <v/>
      </c>
      <c r="Q401" s="14" t="str">
        <f>IF($A401="","",IF(P401="P1","P1","P"&amp;MIN(4,IF(O401&gt;=Model!$B$31,1,IF(O401&gt;=Model!$B$32,2,IF(O401&gt;=Model!$B$33,3,4)))+IF(UPPER(H401)="Y",1,0))))</f>
        <v/>
      </c>
      <c r="R401" s="14" t="str">
        <f>IF($A401="","",IFERROR(VLOOKUP(VALUE(MID(Q401,2,1)),Model!$B$38:$C$41,2,FALSE()),""))</f>
        <v/>
      </c>
      <c r="S401" s="18" t="str">
        <f t="shared" si="37"/>
        <v/>
      </c>
      <c r="T401" s="14" t="str">
        <f t="shared" si="38"/>
        <v/>
      </c>
      <c r="U401" s="14" t="str">
        <f t="shared" si="39"/>
        <v/>
      </c>
      <c r="V401" s="14" t="str">
        <f t="shared" ca="1" si="40"/>
        <v/>
      </c>
      <c r="W401" s="14" t="str">
        <f t="shared" ca="1" si="41"/>
        <v/>
      </c>
    </row>
    <row r="402" spans="1:23" x14ac:dyDescent="0.3">
      <c r="A402" s="2"/>
      <c r="B402" s="2"/>
      <c r="C402" s="2"/>
      <c r="D402" s="2"/>
      <c r="E402" s="2"/>
      <c r="F402" s="2"/>
      <c r="G402" s="2"/>
      <c r="H402" s="2"/>
      <c r="I402" s="16"/>
      <c r="J402" s="16"/>
      <c r="K402" s="14" t="str">
        <f>IF($A402="","",IF(B402&gt;=Model!$B$4,4,IF(B402&gt;=Model!$B$5,3,IF(B402&gt;=Model!$B$6,2,1))))</f>
        <v/>
      </c>
      <c r="L402" s="14" t="str">
        <f>IF($A402="","",IF(OR(UPPER(D402)="Y",UPPER(E402)="Y"),4,IF(C402&gt;=Model!$B$10,4,IF(C402&gt;=Model!$B$11,3,IF(C402&gt;=Model!$B$12,2,1)))))</f>
        <v/>
      </c>
      <c r="M402" s="14" t="str">
        <f>IF($A402="","",IFERROR(VLOOKUP(F402,Model!$A$19:$B$22,2,FALSE()),""))</f>
        <v/>
      </c>
      <c r="N402" s="14" t="str">
        <f>IF($A402="","",IFERROR(VLOOKUP(G402,Model!$A$25:$B$28,2,FALSE()),""))</f>
        <v/>
      </c>
      <c r="O402" s="14" t="str">
        <f t="shared" si="36"/>
        <v/>
      </c>
      <c r="P402" s="14" t="str">
        <f>IF($A402="","",IF(AND(G402="Internet-facing",OR(UPPER(D402)="Y",UPPER(E402)="Y",C402&gt;=Model!$B$16)),"P1",""))</f>
        <v/>
      </c>
      <c r="Q402" s="14" t="str">
        <f>IF($A402="","",IF(P402="P1","P1","P"&amp;MIN(4,IF(O402&gt;=Model!$B$31,1,IF(O402&gt;=Model!$B$32,2,IF(O402&gt;=Model!$B$33,3,4)))+IF(UPPER(H402)="Y",1,0))))</f>
        <v/>
      </c>
      <c r="R402" s="14" t="str">
        <f>IF($A402="","",IFERROR(VLOOKUP(VALUE(MID(Q402,2,1)),Model!$B$38:$C$41,2,FALSE()),""))</f>
        <v/>
      </c>
      <c r="S402" s="18" t="str">
        <f t="shared" si="37"/>
        <v/>
      </c>
      <c r="T402" s="14" t="str">
        <f t="shared" si="38"/>
        <v/>
      </c>
      <c r="U402" s="14" t="str">
        <f t="shared" si="39"/>
        <v/>
      </c>
      <c r="V402" s="14" t="str">
        <f t="shared" ca="1" si="40"/>
        <v/>
      </c>
      <c r="W402" s="14" t="str">
        <f t="shared" ca="1" si="41"/>
        <v/>
      </c>
    </row>
    <row r="403" spans="1:23" x14ac:dyDescent="0.3">
      <c r="A403" s="2"/>
      <c r="B403" s="2"/>
      <c r="C403" s="2"/>
      <c r="D403" s="2"/>
      <c r="E403" s="2"/>
      <c r="F403" s="2"/>
      <c r="G403" s="2"/>
      <c r="H403" s="2"/>
      <c r="I403" s="16"/>
      <c r="J403" s="16"/>
      <c r="K403" s="14" t="str">
        <f>IF($A403="","",IF(B403&gt;=Model!$B$4,4,IF(B403&gt;=Model!$B$5,3,IF(B403&gt;=Model!$B$6,2,1))))</f>
        <v/>
      </c>
      <c r="L403" s="14" t="str">
        <f>IF($A403="","",IF(OR(UPPER(D403)="Y",UPPER(E403)="Y"),4,IF(C403&gt;=Model!$B$10,4,IF(C403&gt;=Model!$B$11,3,IF(C403&gt;=Model!$B$12,2,1)))))</f>
        <v/>
      </c>
      <c r="M403" s="14" t="str">
        <f>IF($A403="","",IFERROR(VLOOKUP(F403,Model!$A$19:$B$22,2,FALSE()),""))</f>
        <v/>
      </c>
      <c r="N403" s="14" t="str">
        <f>IF($A403="","",IFERROR(VLOOKUP(G403,Model!$A$25:$B$28,2,FALSE()),""))</f>
        <v/>
      </c>
      <c r="O403" s="14" t="str">
        <f t="shared" si="36"/>
        <v/>
      </c>
      <c r="P403" s="14" t="str">
        <f>IF($A403="","",IF(AND(G403="Internet-facing",OR(UPPER(D403)="Y",UPPER(E403)="Y",C403&gt;=Model!$B$16)),"P1",""))</f>
        <v/>
      </c>
      <c r="Q403" s="14" t="str">
        <f>IF($A403="","",IF(P403="P1","P1","P"&amp;MIN(4,IF(O403&gt;=Model!$B$31,1,IF(O403&gt;=Model!$B$32,2,IF(O403&gt;=Model!$B$33,3,4)))+IF(UPPER(H403)="Y",1,0))))</f>
        <v/>
      </c>
      <c r="R403" s="14" t="str">
        <f>IF($A403="","",IFERROR(VLOOKUP(VALUE(MID(Q403,2,1)),Model!$B$38:$C$41,2,FALSE()),""))</f>
        <v/>
      </c>
      <c r="S403" s="18" t="str">
        <f t="shared" si="37"/>
        <v/>
      </c>
      <c r="T403" s="14" t="str">
        <f t="shared" si="38"/>
        <v/>
      </c>
      <c r="U403" s="14" t="str">
        <f t="shared" si="39"/>
        <v/>
      </c>
      <c r="V403" s="14" t="str">
        <f t="shared" ca="1" si="40"/>
        <v/>
      </c>
      <c r="W403" s="14" t="str">
        <f t="shared" ca="1" si="41"/>
        <v/>
      </c>
    </row>
    <row r="404" spans="1:23" x14ac:dyDescent="0.3">
      <c r="A404" s="2"/>
      <c r="B404" s="2"/>
      <c r="C404" s="2"/>
      <c r="D404" s="2"/>
      <c r="E404" s="2"/>
      <c r="F404" s="2"/>
      <c r="G404" s="2"/>
      <c r="H404" s="2"/>
      <c r="I404" s="16"/>
      <c r="J404" s="16"/>
      <c r="K404" s="14" t="str">
        <f>IF($A404="","",IF(B404&gt;=Model!$B$4,4,IF(B404&gt;=Model!$B$5,3,IF(B404&gt;=Model!$B$6,2,1))))</f>
        <v/>
      </c>
      <c r="L404" s="14" t="str">
        <f>IF($A404="","",IF(OR(UPPER(D404)="Y",UPPER(E404)="Y"),4,IF(C404&gt;=Model!$B$10,4,IF(C404&gt;=Model!$B$11,3,IF(C404&gt;=Model!$B$12,2,1)))))</f>
        <v/>
      </c>
      <c r="M404" s="14" t="str">
        <f>IF($A404="","",IFERROR(VLOOKUP(F404,Model!$A$19:$B$22,2,FALSE()),""))</f>
        <v/>
      </c>
      <c r="N404" s="14" t="str">
        <f>IF($A404="","",IFERROR(VLOOKUP(G404,Model!$A$25:$B$28,2,FALSE()),""))</f>
        <v/>
      </c>
      <c r="O404" s="14" t="str">
        <f t="shared" si="36"/>
        <v/>
      </c>
      <c r="P404" s="14" t="str">
        <f>IF($A404="","",IF(AND(G404="Internet-facing",OR(UPPER(D404)="Y",UPPER(E404)="Y",C404&gt;=Model!$B$16)),"P1",""))</f>
        <v/>
      </c>
      <c r="Q404" s="14" t="str">
        <f>IF($A404="","",IF(P404="P1","P1","P"&amp;MIN(4,IF(O404&gt;=Model!$B$31,1,IF(O404&gt;=Model!$B$32,2,IF(O404&gt;=Model!$B$33,3,4)))+IF(UPPER(H404)="Y",1,0))))</f>
        <v/>
      </c>
      <c r="R404" s="14" t="str">
        <f>IF($A404="","",IFERROR(VLOOKUP(VALUE(MID(Q404,2,1)),Model!$B$38:$C$41,2,FALSE()),""))</f>
        <v/>
      </c>
      <c r="S404" s="18" t="str">
        <f t="shared" si="37"/>
        <v/>
      </c>
      <c r="T404" s="14" t="str">
        <f t="shared" si="38"/>
        <v/>
      </c>
      <c r="U404" s="14" t="str">
        <f t="shared" si="39"/>
        <v/>
      </c>
      <c r="V404" s="14" t="str">
        <f t="shared" ca="1" si="40"/>
        <v/>
      </c>
      <c r="W404" s="14" t="str">
        <f t="shared" ca="1" si="41"/>
        <v/>
      </c>
    </row>
    <row r="405" spans="1:23" x14ac:dyDescent="0.3">
      <c r="A405" s="2"/>
      <c r="B405" s="2"/>
      <c r="C405" s="2"/>
      <c r="D405" s="2"/>
      <c r="E405" s="2"/>
      <c r="F405" s="2"/>
      <c r="G405" s="2"/>
      <c r="H405" s="2"/>
      <c r="I405" s="16"/>
      <c r="J405" s="16"/>
      <c r="K405" s="14" t="str">
        <f>IF($A405="","",IF(B405&gt;=Model!$B$4,4,IF(B405&gt;=Model!$B$5,3,IF(B405&gt;=Model!$B$6,2,1))))</f>
        <v/>
      </c>
      <c r="L405" s="14" t="str">
        <f>IF($A405="","",IF(OR(UPPER(D405)="Y",UPPER(E405)="Y"),4,IF(C405&gt;=Model!$B$10,4,IF(C405&gt;=Model!$B$11,3,IF(C405&gt;=Model!$B$12,2,1)))))</f>
        <v/>
      </c>
      <c r="M405" s="14" t="str">
        <f>IF($A405="","",IFERROR(VLOOKUP(F405,Model!$A$19:$B$22,2,FALSE()),""))</f>
        <v/>
      </c>
      <c r="N405" s="14" t="str">
        <f>IF($A405="","",IFERROR(VLOOKUP(G405,Model!$A$25:$B$28,2,FALSE()),""))</f>
        <v/>
      </c>
      <c r="O405" s="14" t="str">
        <f t="shared" si="36"/>
        <v/>
      </c>
      <c r="P405" s="14" t="str">
        <f>IF($A405="","",IF(AND(G405="Internet-facing",OR(UPPER(D405)="Y",UPPER(E405)="Y",C405&gt;=Model!$B$16)),"P1",""))</f>
        <v/>
      </c>
      <c r="Q405" s="14" t="str">
        <f>IF($A405="","",IF(P405="P1","P1","P"&amp;MIN(4,IF(O405&gt;=Model!$B$31,1,IF(O405&gt;=Model!$B$32,2,IF(O405&gt;=Model!$B$33,3,4)))+IF(UPPER(H405)="Y",1,0))))</f>
        <v/>
      </c>
      <c r="R405" s="14" t="str">
        <f>IF($A405="","",IFERROR(VLOOKUP(VALUE(MID(Q405,2,1)),Model!$B$38:$C$41,2,FALSE()),""))</f>
        <v/>
      </c>
      <c r="S405" s="18" t="str">
        <f t="shared" si="37"/>
        <v/>
      </c>
      <c r="T405" s="14" t="str">
        <f t="shared" si="38"/>
        <v/>
      </c>
      <c r="U405" s="14" t="str">
        <f t="shared" si="39"/>
        <v/>
      </c>
      <c r="V405" s="14" t="str">
        <f t="shared" ca="1" si="40"/>
        <v/>
      </c>
      <c r="W405" s="14" t="str">
        <f t="shared" ca="1" si="41"/>
        <v/>
      </c>
    </row>
    <row r="406" spans="1:23" x14ac:dyDescent="0.3">
      <c r="A406" s="2"/>
      <c r="B406" s="2"/>
      <c r="C406" s="2"/>
      <c r="D406" s="2"/>
      <c r="E406" s="2"/>
      <c r="F406" s="2"/>
      <c r="G406" s="2"/>
      <c r="H406" s="2"/>
      <c r="I406" s="16"/>
      <c r="J406" s="16"/>
      <c r="K406" s="14" t="str">
        <f>IF($A406="","",IF(B406&gt;=Model!$B$4,4,IF(B406&gt;=Model!$B$5,3,IF(B406&gt;=Model!$B$6,2,1))))</f>
        <v/>
      </c>
      <c r="L406" s="14" t="str">
        <f>IF($A406="","",IF(OR(UPPER(D406)="Y",UPPER(E406)="Y"),4,IF(C406&gt;=Model!$B$10,4,IF(C406&gt;=Model!$B$11,3,IF(C406&gt;=Model!$B$12,2,1)))))</f>
        <v/>
      </c>
      <c r="M406" s="14" t="str">
        <f>IF($A406="","",IFERROR(VLOOKUP(F406,Model!$A$19:$B$22,2,FALSE()),""))</f>
        <v/>
      </c>
      <c r="N406" s="14" t="str">
        <f>IF($A406="","",IFERROR(VLOOKUP(G406,Model!$A$25:$B$28,2,FALSE()),""))</f>
        <v/>
      </c>
      <c r="O406" s="14" t="str">
        <f t="shared" si="36"/>
        <v/>
      </c>
      <c r="P406" s="14" t="str">
        <f>IF($A406="","",IF(AND(G406="Internet-facing",OR(UPPER(D406)="Y",UPPER(E406)="Y",C406&gt;=Model!$B$16)),"P1",""))</f>
        <v/>
      </c>
      <c r="Q406" s="14" t="str">
        <f>IF($A406="","",IF(P406="P1","P1","P"&amp;MIN(4,IF(O406&gt;=Model!$B$31,1,IF(O406&gt;=Model!$B$32,2,IF(O406&gt;=Model!$B$33,3,4)))+IF(UPPER(H406)="Y",1,0))))</f>
        <v/>
      </c>
      <c r="R406" s="14" t="str">
        <f>IF($A406="","",IFERROR(VLOOKUP(VALUE(MID(Q406,2,1)),Model!$B$38:$C$41,2,FALSE()),""))</f>
        <v/>
      </c>
      <c r="S406" s="18" t="str">
        <f t="shared" si="37"/>
        <v/>
      </c>
      <c r="T406" s="14" t="str">
        <f t="shared" si="38"/>
        <v/>
      </c>
      <c r="U406" s="14" t="str">
        <f t="shared" si="39"/>
        <v/>
      </c>
      <c r="V406" s="14" t="str">
        <f t="shared" ca="1" si="40"/>
        <v/>
      </c>
      <c r="W406" s="14" t="str">
        <f t="shared" ca="1" si="41"/>
        <v/>
      </c>
    </row>
    <row r="407" spans="1:23" x14ac:dyDescent="0.3">
      <c r="A407" s="2"/>
      <c r="B407" s="2"/>
      <c r="C407" s="2"/>
      <c r="D407" s="2"/>
      <c r="E407" s="2"/>
      <c r="F407" s="2"/>
      <c r="G407" s="2"/>
      <c r="H407" s="2"/>
      <c r="I407" s="16"/>
      <c r="J407" s="16"/>
      <c r="K407" s="14" t="str">
        <f>IF($A407="","",IF(B407&gt;=Model!$B$4,4,IF(B407&gt;=Model!$B$5,3,IF(B407&gt;=Model!$B$6,2,1))))</f>
        <v/>
      </c>
      <c r="L407" s="14" t="str">
        <f>IF($A407="","",IF(OR(UPPER(D407)="Y",UPPER(E407)="Y"),4,IF(C407&gt;=Model!$B$10,4,IF(C407&gt;=Model!$B$11,3,IF(C407&gt;=Model!$B$12,2,1)))))</f>
        <v/>
      </c>
      <c r="M407" s="14" t="str">
        <f>IF($A407="","",IFERROR(VLOOKUP(F407,Model!$A$19:$B$22,2,FALSE()),""))</f>
        <v/>
      </c>
      <c r="N407" s="14" t="str">
        <f>IF($A407="","",IFERROR(VLOOKUP(G407,Model!$A$25:$B$28,2,FALSE()),""))</f>
        <v/>
      </c>
      <c r="O407" s="14" t="str">
        <f t="shared" si="36"/>
        <v/>
      </c>
      <c r="P407" s="14" t="str">
        <f>IF($A407="","",IF(AND(G407="Internet-facing",OR(UPPER(D407)="Y",UPPER(E407)="Y",C407&gt;=Model!$B$16)),"P1",""))</f>
        <v/>
      </c>
      <c r="Q407" s="14" t="str">
        <f>IF($A407="","",IF(P407="P1","P1","P"&amp;MIN(4,IF(O407&gt;=Model!$B$31,1,IF(O407&gt;=Model!$B$32,2,IF(O407&gt;=Model!$B$33,3,4)))+IF(UPPER(H407)="Y",1,0))))</f>
        <v/>
      </c>
      <c r="R407" s="14" t="str">
        <f>IF($A407="","",IFERROR(VLOOKUP(VALUE(MID(Q407,2,1)),Model!$B$38:$C$41,2,FALSE()),""))</f>
        <v/>
      </c>
      <c r="S407" s="18" t="str">
        <f t="shared" si="37"/>
        <v/>
      </c>
      <c r="T407" s="14" t="str">
        <f t="shared" si="38"/>
        <v/>
      </c>
      <c r="U407" s="14" t="str">
        <f t="shared" si="39"/>
        <v/>
      </c>
      <c r="V407" s="14" t="str">
        <f t="shared" ca="1" si="40"/>
        <v/>
      </c>
      <c r="W407" s="14" t="str">
        <f t="shared" ca="1" si="41"/>
        <v/>
      </c>
    </row>
    <row r="408" spans="1:23" x14ac:dyDescent="0.3">
      <c r="A408" s="2"/>
      <c r="B408" s="2"/>
      <c r="C408" s="2"/>
      <c r="D408" s="2"/>
      <c r="E408" s="2"/>
      <c r="F408" s="2"/>
      <c r="G408" s="2"/>
      <c r="H408" s="2"/>
      <c r="I408" s="16"/>
      <c r="J408" s="16"/>
      <c r="K408" s="14" t="str">
        <f>IF($A408="","",IF(B408&gt;=Model!$B$4,4,IF(B408&gt;=Model!$B$5,3,IF(B408&gt;=Model!$B$6,2,1))))</f>
        <v/>
      </c>
      <c r="L408" s="14" t="str">
        <f>IF($A408="","",IF(OR(UPPER(D408)="Y",UPPER(E408)="Y"),4,IF(C408&gt;=Model!$B$10,4,IF(C408&gt;=Model!$B$11,3,IF(C408&gt;=Model!$B$12,2,1)))))</f>
        <v/>
      </c>
      <c r="M408" s="14" t="str">
        <f>IF($A408="","",IFERROR(VLOOKUP(F408,Model!$A$19:$B$22,2,FALSE()),""))</f>
        <v/>
      </c>
      <c r="N408" s="14" t="str">
        <f>IF($A408="","",IFERROR(VLOOKUP(G408,Model!$A$25:$B$28,2,FALSE()),""))</f>
        <v/>
      </c>
      <c r="O408" s="14" t="str">
        <f t="shared" si="36"/>
        <v/>
      </c>
      <c r="P408" s="14" t="str">
        <f>IF($A408="","",IF(AND(G408="Internet-facing",OR(UPPER(D408)="Y",UPPER(E408)="Y",C408&gt;=Model!$B$16)),"P1",""))</f>
        <v/>
      </c>
      <c r="Q408" s="14" t="str">
        <f>IF($A408="","",IF(P408="P1","P1","P"&amp;MIN(4,IF(O408&gt;=Model!$B$31,1,IF(O408&gt;=Model!$B$32,2,IF(O408&gt;=Model!$B$33,3,4)))+IF(UPPER(H408)="Y",1,0))))</f>
        <v/>
      </c>
      <c r="R408" s="14" t="str">
        <f>IF($A408="","",IFERROR(VLOOKUP(VALUE(MID(Q408,2,1)),Model!$B$38:$C$41,2,FALSE()),""))</f>
        <v/>
      </c>
      <c r="S408" s="18" t="str">
        <f t="shared" si="37"/>
        <v/>
      </c>
      <c r="T408" s="14" t="str">
        <f t="shared" si="38"/>
        <v/>
      </c>
      <c r="U408" s="14" t="str">
        <f t="shared" si="39"/>
        <v/>
      </c>
      <c r="V408" s="14" t="str">
        <f t="shared" ca="1" si="40"/>
        <v/>
      </c>
      <c r="W408" s="14" t="str">
        <f t="shared" ca="1" si="41"/>
        <v/>
      </c>
    </row>
    <row r="409" spans="1:23" x14ac:dyDescent="0.3">
      <c r="A409" s="2"/>
      <c r="B409" s="2"/>
      <c r="C409" s="2"/>
      <c r="D409" s="2"/>
      <c r="E409" s="2"/>
      <c r="F409" s="2"/>
      <c r="G409" s="2"/>
      <c r="H409" s="2"/>
      <c r="I409" s="16"/>
      <c r="J409" s="16"/>
      <c r="K409" s="14" t="str">
        <f>IF($A409="","",IF(B409&gt;=Model!$B$4,4,IF(B409&gt;=Model!$B$5,3,IF(B409&gt;=Model!$B$6,2,1))))</f>
        <v/>
      </c>
      <c r="L409" s="14" t="str">
        <f>IF($A409="","",IF(OR(UPPER(D409)="Y",UPPER(E409)="Y"),4,IF(C409&gt;=Model!$B$10,4,IF(C409&gt;=Model!$B$11,3,IF(C409&gt;=Model!$B$12,2,1)))))</f>
        <v/>
      </c>
      <c r="M409" s="14" t="str">
        <f>IF($A409="","",IFERROR(VLOOKUP(F409,Model!$A$19:$B$22,2,FALSE()),""))</f>
        <v/>
      </c>
      <c r="N409" s="14" t="str">
        <f>IF($A409="","",IFERROR(VLOOKUP(G409,Model!$A$25:$B$28,2,FALSE()),""))</f>
        <v/>
      </c>
      <c r="O409" s="14" t="str">
        <f t="shared" si="36"/>
        <v/>
      </c>
      <c r="P409" s="14" t="str">
        <f>IF($A409="","",IF(AND(G409="Internet-facing",OR(UPPER(D409)="Y",UPPER(E409)="Y",C409&gt;=Model!$B$16)),"P1",""))</f>
        <v/>
      </c>
      <c r="Q409" s="14" t="str">
        <f>IF($A409="","",IF(P409="P1","P1","P"&amp;MIN(4,IF(O409&gt;=Model!$B$31,1,IF(O409&gt;=Model!$B$32,2,IF(O409&gt;=Model!$B$33,3,4)))+IF(UPPER(H409)="Y",1,0))))</f>
        <v/>
      </c>
      <c r="R409" s="14" t="str">
        <f>IF($A409="","",IFERROR(VLOOKUP(VALUE(MID(Q409,2,1)),Model!$B$38:$C$41,2,FALSE()),""))</f>
        <v/>
      </c>
      <c r="S409" s="18" t="str">
        <f t="shared" si="37"/>
        <v/>
      </c>
      <c r="T409" s="14" t="str">
        <f t="shared" si="38"/>
        <v/>
      </c>
      <c r="U409" s="14" t="str">
        <f t="shared" si="39"/>
        <v/>
      </c>
      <c r="V409" s="14" t="str">
        <f t="shared" ca="1" si="40"/>
        <v/>
      </c>
      <c r="W409" s="14" t="str">
        <f t="shared" ca="1" si="41"/>
        <v/>
      </c>
    </row>
    <row r="410" spans="1:23" x14ac:dyDescent="0.3">
      <c r="A410" s="2"/>
      <c r="B410" s="2"/>
      <c r="C410" s="2"/>
      <c r="D410" s="2"/>
      <c r="E410" s="2"/>
      <c r="F410" s="2"/>
      <c r="G410" s="2"/>
      <c r="H410" s="2"/>
      <c r="I410" s="16"/>
      <c r="J410" s="16"/>
      <c r="K410" s="14" t="str">
        <f>IF($A410="","",IF(B410&gt;=Model!$B$4,4,IF(B410&gt;=Model!$B$5,3,IF(B410&gt;=Model!$B$6,2,1))))</f>
        <v/>
      </c>
      <c r="L410" s="14" t="str">
        <f>IF($A410="","",IF(OR(UPPER(D410)="Y",UPPER(E410)="Y"),4,IF(C410&gt;=Model!$B$10,4,IF(C410&gt;=Model!$B$11,3,IF(C410&gt;=Model!$B$12,2,1)))))</f>
        <v/>
      </c>
      <c r="M410" s="14" t="str">
        <f>IF($A410="","",IFERROR(VLOOKUP(F410,Model!$A$19:$B$22,2,FALSE()),""))</f>
        <v/>
      </c>
      <c r="N410" s="14" t="str">
        <f>IF($A410="","",IFERROR(VLOOKUP(G410,Model!$A$25:$B$28,2,FALSE()),""))</f>
        <v/>
      </c>
      <c r="O410" s="14" t="str">
        <f t="shared" si="36"/>
        <v/>
      </c>
      <c r="P410" s="14" t="str">
        <f>IF($A410="","",IF(AND(G410="Internet-facing",OR(UPPER(D410)="Y",UPPER(E410)="Y",C410&gt;=Model!$B$16)),"P1",""))</f>
        <v/>
      </c>
      <c r="Q410" s="14" t="str">
        <f>IF($A410="","",IF(P410="P1","P1","P"&amp;MIN(4,IF(O410&gt;=Model!$B$31,1,IF(O410&gt;=Model!$B$32,2,IF(O410&gt;=Model!$B$33,3,4)))+IF(UPPER(H410)="Y",1,0))))</f>
        <v/>
      </c>
      <c r="R410" s="14" t="str">
        <f>IF($A410="","",IFERROR(VLOOKUP(VALUE(MID(Q410,2,1)),Model!$B$38:$C$41,2,FALSE()),""))</f>
        <v/>
      </c>
      <c r="S410" s="18" t="str">
        <f t="shared" si="37"/>
        <v/>
      </c>
      <c r="T410" s="14" t="str">
        <f t="shared" si="38"/>
        <v/>
      </c>
      <c r="U410" s="14" t="str">
        <f t="shared" si="39"/>
        <v/>
      </c>
      <c r="V410" s="14" t="str">
        <f t="shared" ca="1" si="40"/>
        <v/>
      </c>
      <c r="W410" s="14" t="str">
        <f t="shared" ca="1" si="41"/>
        <v/>
      </c>
    </row>
    <row r="411" spans="1:23" x14ac:dyDescent="0.3">
      <c r="A411" s="2"/>
      <c r="B411" s="2"/>
      <c r="C411" s="2"/>
      <c r="D411" s="2"/>
      <c r="E411" s="2"/>
      <c r="F411" s="2"/>
      <c r="G411" s="2"/>
      <c r="H411" s="2"/>
      <c r="I411" s="16"/>
      <c r="J411" s="16"/>
      <c r="K411" s="14" t="str">
        <f>IF($A411="","",IF(B411&gt;=Model!$B$4,4,IF(B411&gt;=Model!$B$5,3,IF(B411&gt;=Model!$B$6,2,1))))</f>
        <v/>
      </c>
      <c r="L411" s="14" t="str">
        <f>IF($A411="","",IF(OR(UPPER(D411)="Y",UPPER(E411)="Y"),4,IF(C411&gt;=Model!$B$10,4,IF(C411&gt;=Model!$B$11,3,IF(C411&gt;=Model!$B$12,2,1)))))</f>
        <v/>
      </c>
      <c r="M411" s="14" t="str">
        <f>IF($A411="","",IFERROR(VLOOKUP(F411,Model!$A$19:$B$22,2,FALSE()),""))</f>
        <v/>
      </c>
      <c r="N411" s="14" t="str">
        <f>IF($A411="","",IFERROR(VLOOKUP(G411,Model!$A$25:$B$28,2,FALSE()),""))</f>
        <v/>
      </c>
      <c r="O411" s="14" t="str">
        <f t="shared" si="36"/>
        <v/>
      </c>
      <c r="P411" s="14" t="str">
        <f>IF($A411="","",IF(AND(G411="Internet-facing",OR(UPPER(D411)="Y",UPPER(E411)="Y",C411&gt;=Model!$B$16)),"P1",""))</f>
        <v/>
      </c>
      <c r="Q411" s="14" t="str">
        <f>IF($A411="","",IF(P411="P1","P1","P"&amp;MIN(4,IF(O411&gt;=Model!$B$31,1,IF(O411&gt;=Model!$B$32,2,IF(O411&gt;=Model!$B$33,3,4)))+IF(UPPER(H411)="Y",1,0))))</f>
        <v/>
      </c>
      <c r="R411" s="14" t="str">
        <f>IF($A411="","",IFERROR(VLOOKUP(VALUE(MID(Q411,2,1)),Model!$B$38:$C$41,2,FALSE()),""))</f>
        <v/>
      </c>
      <c r="S411" s="18" t="str">
        <f t="shared" si="37"/>
        <v/>
      </c>
      <c r="T411" s="14" t="str">
        <f t="shared" si="38"/>
        <v/>
      </c>
      <c r="U411" s="14" t="str">
        <f t="shared" si="39"/>
        <v/>
      </c>
      <c r="V411" s="14" t="str">
        <f t="shared" ca="1" si="40"/>
        <v/>
      </c>
      <c r="W411" s="14" t="str">
        <f t="shared" ca="1" si="41"/>
        <v/>
      </c>
    </row>
    <row r="412" spans="1:23" x14ac:dyDescent="0.3">
      <c r="A412" s="2"/>
      <c r="B412" s="2"/>
      <c r="C412" s="2"/>
      <c r="D412" s="2"/>
      <c r="E412" s="2"/>
      <c r="F412" s="2"/>
      <c r="G412" s="2"/>
      <c r="H412" s="2"/>
      <c r="I412" s="16"/>
      <c r="J412" s="16"/>
      <c r="K412" s="14" t="str">
        <f>IF($A412="","",IF(B412&gt;=Model!$B$4,4,IF(B412&gt;=Model!$B$5,3,IF(B412&gt;=Model!$B$6,2,1))))</f>
        <v/>
      </c>
      <c r="L412" s="14" t="str">
        <f>IF($A412="","",IF(OR(UPPER(D412)="Y",UPPER(E412)="Y"),4,IF(C412&gt;=Model!$B$10,4,IF(C412&gt;=Model!$B$11,3,IF(C412&gt;=Model!$B$12,2,1)))))</f>
        <v/>
      </c>
      <c r="M412" s="14" t="str">
        <f>IF($A412="","",IFERROR(VLOOKUP(F412,Model!$A$19:$B$22,2,FALSE()),""))</f>
        <v/>
      </c>
      <c r="N412" s="14" t="str">
        <f>IF($A412="","",IFERROR(VLOOKUP(G412,Model!$A$25:$B$28,2,FALSE()),""))</f>
        <v/>
      </c>
      <c r="O412" s="14" t="str">
        <f t="shared" si="36"/>
        <v/>
      </c>
      <c r="P412" s="14" t="str">
        <f>IF($A412="","",IF(AND(G412="Internet-facing",OR(UPPER(D412)="Y",UPPER(E412)="Y",C412&gt;=Model!$B$16)),"P1",""))</f>
        <v/>
      </c>
      <c r="Q412" s="14" t="str">
        <f>IF($A412="","",IF(P412="P1","P1","P"&amp;MIN(4,IF(O412&gt;=Model!$B$31,1,IF(O412&gt;=Model!$B$32,2,IF(O412&gt;=Model!$B$33,3,4)))+IF(UPPER(H412)="Y",1,0))))</f>
        <v/>
      </c>
      <c r="R412" s="14" t="str">
        <f>IF($A412="","",IFERROR(VLOOKUP(VALUE(MID(Q412,2,1)),Model!$B$38:$C$41,2,FALSE()),""))</f>
        <v/>
      </c>
      <c r="S412" s="18" t="str">
        <f t="shared" si="37"/>
        <v/>
      </c>
      <c r="T412" s="14" t="str">
        <f t="shared" si="38"/>
        <v/>
      </c>
      <c r="U412" s="14" t="str">
        <f t="shared" si="39"/>
        <v/>
      </c>
      <c r="V412" s="14" t="str">
        <f t="shared" ca="1" si="40"/>
        <v/>
      </c>
      <c r="W412" s="14" t="str">
        <f t="shared" ca="1" si="41"/>
        <v/>
      </c>
    </row>
    <row r="413" spans="1:23" x14ac:dyDescent="0.3">
      <c r="A413" s="2"/>
      <c r="B413" s="2"/>
      <c r="C413" s="2"/>
      <c r="D413" s="2"/>
      <c r="E413" s="2"/>
      <c r="F413" s="2"/>
      <c r="G413" s="2"/>
      <c r="H413" s="2"/>
      <c r="I413" s="16"/>
      <c r="J413" s="16"/>
      <c r="K413" s="14" t="str">
        <f>IF($A413="","",IF(B413&gt;=Model!$B$4,4,IF(B413&gt;=Model!$B$5,3,IF(B413&gt;=Model!$B$6,2,1))))</f>
        <v/>
      </c>
      <c r="L413" s="14" t="str">
        <f>IF($A413="","",IF(OR(UPPER(D413)="Y",UPPER(E413)="Y"),4,IF(C413&gt;=Model!$B$10,4,IF(C413&gt;=Model!$B$11,3,IF(C413&gt;=Model!$B$12,2,1)))))</f>
        <v/>
      </c>
      <c r="M413" s="14" t="str">
        <f>IF($A413="","",IFERROR(VLOOKUP(F413,Model!$A$19:$B$22,2,FALSE()),""))</f>
        <v/>
      </c>
      <c r="N413" s="14" t="str">
        <f>IF($A413="","",IFERROR(VLOOKUP(G413,Model!$A$25:$B$28,2,FALSE()),""))</f>
        <v/>
      </c>
      <c r="O413" s="14" t="str">
        <f t="shared" si="36"/>
        <v/>
      </c>
      <c r="P413" s="14" t="str">
        <f>IF($A413="","",IF(AND(G413="Internet-facing",OR(UPPER(D413)="Y",UPPER(E413)="Y",C413&gt;=Model!$B$16)),"P1",""))</f>
        <v/>
      </c>
      <c r="Q413" s="14" t="str">
        <f>IF($A413="","",IF(P413="P1","P1","P"&amp;MIN(4,IF(O413&gt;=Model!$B$31,1,IF(O413&gt;=Model!$B$32,2,IF(O413&gt;=Model!$B$33,3,4)))+IF(UPPER(H413)="Y",1,0))))</f>
        <v/>
      </c>
      <c r="R413" s="14" t="str">
        <f>IF($A413="","",IFERROR(VLOOKUP(VALUE(MID(Q413,2,1)),Model!$B$38:$C$41,2,FALSE()),""))</f>
        <v/>
      </c>
      <c r="S413" s="18" t="str">
        <f t="shared" si="37"/>
        <v/>
      </c>
      <c r="T413" s="14" t="str">
        <f t="shared" si="38"/>
        <v/>
      </c>
      <c r="U413" s="14" t="str">
        <f t="shared" si="39"/>
        <v/>
      </c>
      <c r="V413" s="14" t="str">
        <f t="shared" ca="1" si="40"/>
        <v/>
      </c>
      <c r="W413" s="14" t="str">
        <f t="shared" ca="1" si="41"/>
        <v/>
      </c>
    </row>
    <row r="414" spans="1:23" x14ac:dyDescent="0.3">
      <c r="A414" s="2"/>
      <c r="B414" s="2"/>
      <c r="C414" s="2"/>
      <c r="D414" s="2"/>
      <c r="E414" s="2"/>
      <c r="F414" s="2"/>
      <c r="G414" s="2"/>
      <c r="H414" s="2"/>
      <c r="I414" s="16"/>
      <c r="J414" s="16"/>
      <c r="K414" s="14" t="str">
        <f>IF($A414="","",IF(B414&gt;=Model!$B$4,4,IF(B414&gt;=Model!$B$5,3,IF(B414&gt;=Model!$B$6,2,1))))</f>
        <v/>
      </c>
      <c r="L414" s="14" t="str">
        <f>IF($A414="","",IF(OR(UPPER(D414)="Y",UPPER(E414)="Y"),4,IF(C414&gt;=Model!$B$10,4,IF(C414&gt;=Model!$B$11,3,IF(C414&gt;=Model!$B$12,2,1)))))</f>
        <v/>
      </c>
      <c r="M414" s="14" t="str">
        <f>IF($A414="","",IFERROR(VLOOKUP(F414,Model!$A$19:$B$22,2,FALSE()),""))</f>
        <v/>
      </c>
      <c r="N414" s="14" t="str">
        <f>IF($A414="","",IFERROR(VLOOKUP(G414,Model!$A$25:$B$28,2,FALSE()),""))</f>
        <v/>
      </c>
      <c r="O414" s="14" t="str">
        <f t="shared" si="36"/>
        <v/>
      </c>
      <c r="P414" s="14" t="str">
        <f>IF($A414="","",IF(AND(G414="Internet-facing",OR(UPPER(D414)="Y",UPPER(E414)="Y",C414&gt;=Model!$B$16)),"P1",""))</f>
        <v/>
      </c>
      <c r="Q414" s="14" t="str">
        <f>IF($A414="","",IF(P414="P1","P1","P"&amp;MIN(4,IF(O414&gt;=Model!$B$31,1,IF(O414&gt;=Model!$B$32,2,IF(O414&gt;=Model!$B$33,3,4)))+IF(UPPER(H414)="Y",1,0))))</f>
        <v/>
      </c>
      <c r="R414" s="14" t="str">
        <f>IF($A414="","",IFERROR(VLOOKUP(VALUE(MID(Q414,2,1)),Model!$B$38:$C$41,2,FALSE()),""))</f>
        <v/>
      </c>
      <c r="S414" s="18" t="str">
        <f t="shared" si="37"/>
        <v/>
      </c>
      <c r="T414" s="14" t="str">
        <f t="shared" si="38"/>
        <v/>
      </c>
      <c r="U414" s="14" t="str">
        <f t="shared" si="39"/>
        <v/>
      </c>
      <c r="V414" s="14" t="str">
        <f t="shared" ca="1" si="40"/>
        <v/>
      </c>
      <c r="W414" s="14" t="str">
        <f t="shared" ca="1" si="41"/>
        <v/>
      </c>
    </row>
    <row r="415" spans="1:23" x14ac:dyDescent="0.3">
      <c r="A415" s="2"/>
      <c r="B415" s="2"/>
      <c r="C415" s="2"/>
      <c r="D415" s="2"/>
      <c r="E415" s="2"/>
      <c r="F415" s="2"/>
      <c r="G415" s="2"/>
      <c r="H415" s="2"/>
      <c r="I415" s="16"/>
      <c r="J415" s="16"/>
      <c r="K415" s="14" t="str">
        <f>IF($A415="","",IF(B415&gt;=Model!$B$4,4,IF(B415&gt;=Model!$B$5,3,IF(B415&gt;=Model!$B$6,2,1))))</f>
        <v/>
      </c>
      <c r="L415" s="14" t="str">
        <f>IF($A415="","",IF(OR(UPPER(D415)="Y",UPPER(E415)="Y"),4,IF(C415&gt;=Model!$B$10,4,IF(C415&gt;=Model!$B$11,3,IF(C415&gt;=Model!$B$12,2,1)))))</f>
        <v/>
      </c>
      <c r="M415" s="14" t="str">
        <f>IF($A415="","",IFERROR(VLOOKUP(F415,Model!$A$19:$B$22,2,FALSE()),""))</f>
        <v/>
      </c>
      <c r="N415" s="14" t="str">
        <f>IF($A415="","",IFERROR(VLOOKUP(G415,Model!$A$25:$B$28,2,FALSE()),""))</f>
        <v/>
      </c>
      <c r="O415" s="14" t="str">
        <f t="shared" si="36"/>
        <v/>
      </c>
      <c r="P415" s="14" t="str">
        <f>IF($A415="","",IF(AND(G415="Internet-facing",OR(UPPER(D415)="Y",UPPER(E415)="Y",C415&gt;=Model!$B$16)),"P1",""))</f>
        <v/>
      </c>
      <c r="Q415" s="14" t="str">
        <f>IF($A415="","",IF(P415="P1","P1","P"&amp;MIN(4,IF(O415&gt;=Model!$B$31,1,IF(O415&gt;=Model!$B$32,2,IF(O415&gt;=Model!$B$33,3,4)))+IF(UPPER(H415)="Y",1,0))))</f>
        <v/>
      </c>
      <c r="R415" s="14" t="str">
        <f>IF($A415="","",IFERROR(VLOOKUP(VALUE(MID(Q415,2,1)),Model!$B$38:$C$41,2,FALSE()),""))</f>
        <v/>
      </c>
      <c r="S415" s="18" t="str">
        <f t="shared" si="37"/>
        <v/>
      </c>
      <c r="T415" s="14" t="str">
        <f t="shared" si="38"/>
        <v/>
      </c>
      <c r="U415" s="14" t="str">
        <f t="shared" si="39"/>
        <v/>
      </c>
      <c r="V415" s="14" t="str">
        <f t="shared" ca="1" si="40"/>
        <v/>
      </c>
      <c r="W415" s="14" t="str">
        <f t="shared" ca="1" si="41"/>
        <v/>
      </c>
    </row>
    <row r="416" spans="1:23" x14ac:dyDescent="0.3">
      <c r="A416" s="2"/>
      <c r="B416" s="2"/>
      <c r="C416" s="2"/>
      <c r="D416" s="2"/>
      <c r="E416" s="2"/>
      <c r="F416" s="2"/>
      <c r="G416" s="2"/>
      <c r="H416" s="2"/>
      <c r="I416" s="16"/>
      <c r="J416" s="16"/>
      <c r="K416" s="14" t="str">
        <f>IF($A416="","",IF(B416&gt;=Model!$B$4,4,IF(B416&gt;=Model!$B$5,3,IF(B416&gt;=Model!$B$6,2,1))))</f>
        <v/>
      </c>
      <c r="L416" s="14" t="str">
        <f>IF($A416="","",IF(OR(UPPER(D416)="Y",UPPER(E416)="Y"),4,IF(C416&gt;=Model!$B$10,4,IF(C416&gt;=Model!$B$11,3,IF(C416&gt;=Model!$B$12,2,1)))))</f>
        <v/>
      </c>
      <c r="M416" s="14" t="str">
        <f>IF($A416="","",IFERROR(VLOOKUP(F416,Model!$A$19:$B$22,2,FALSE()),""))</f>
        <v/>
      </c>
      <c r="N416" s="14" t="str">
        <f>IF($A416="","",IFERROR(VLOOKUP(G416,Model!$A$25:$B$28,2,FALSE()),""))</f>
        <v/>
      </c>
      <c r="O416" s="14" t="str">
        <f t="shared" si="36"/>
        <v/>
      </c>
      <c r="P416" s="14" t="str">
        <f>IF($A416="","",IF(AND(G416="Internet-facing",OR(UPPER(D416)="Y",UPPER(E416)="Y",C416&gt;=Model!$B$16)),"P1",""))</f>
        <v/>
      </c>
      <c r="Q416" s="14" t="str">
        <f>IF($A416="","",IF(P416="P1","P1","P"&amp;MIN(4,IF(O416&gt;=Model!$B$31,1,IF(O416&gt;=Model!$B$32,2,IF(O416&gt;=Model!$B$33,3,4)))+IF(UPPER(H416)="Y",1,0))))</f>
        <v/>
      </c>
      <c r="R416" s="14" t="str">
        <f>IF($A416="","",IFERROR(VLOOKUP(VALUE(MID(Q416,2,1)),Model!$B$38:$C$41,2,FALSE()),""))</f>
        <v/>
      </c>
      <c r="S416" s="18" t="str">
        <f t="shared" si="37"/>
        <v/>
      </c>
      <c r="T416" s="14" t="str">
        <f t="shared" si="38"/>
        <v/>
      </c>
      <c r="U416" s="14" t="str">
        <f t="shared" si="39"/>
        <v/>
      </c>
      <c r="V416" s="14" t="str">
        <f t="shared" ca="1" si="40"/>
        <v/>
      </c>
      <c r="W416" s="14" t="str">
        <f t="shared" ca="1" si="41"/>
        <v/>
      </c>
    </row>
    <row r="417" spans="1:23" x14ac:dyDescent="0.3">
      <c r="A417" s="2"/>
      <c r="B417" s="2"/>
      <c r="C417" s="2"/>
      <c r="D417" s="2"/>
      <c r="E417" s="2"/>
      <c r="F417" s="2"/>
      <c r="G417" s="2"/>
      <c r="H417" s="2"/>
      <c r="I417" s="16"/>
      <c r="J417" s="16"/>
      <c r="K417" s="14" t="str">
        <f>IF($A417="","",IF(B417&gt;=Model!$B$4,4,IF(B417&gt;=Model!$B$5,3,IF(B417&gt;=Model!$B$6,2,1))))</f>
        <v/>
      </c>
      <c r="L417" s="14" t="str">
        <f>IF($A417="","",IF(OR(UPPER(D417)="Y",UPPER(E417)="Y"),4,IF(C417&gt;=Model!$B$10,4,IF(C417&gt;=Model!$B$11,3,IF(C417&gt;=Model!$B$12,2,1)))))</f>
        <v/>
      </c>
      <c r="M417" s="14" t="str">
        <f>IF($A417="","",IFERROR(VLOOKUP(F417,Model!$A$19:$B$22,2,FALSE()),""))</f>
        <v/>
      </c>
      <c r="N417" s="14" t="str">
        <f>IF($A417="","",IFERROR(VLOOKUP(G417,Model!$A$25:$B$28,2,FALSE()),""))</f>
        <v/>
      </c>
      <c r="O417" s="14" t="str">
        <f t="shared" si="36"/>
        <v/>
      </c>
      <c r="P417" s="14" t="str">
        <f>IF($A417="","",IF(AND(G417="Internet-facing",OR(UPPER(D417)="Y",UPPER(E417)="Y",C417&gt;=Model!$B$16)),"P1",""))</f>
        <v/>
      </c>
      <c r="Q417" s="14" t="str">
        <f>IF($A417="","",IF(P417="P1","P1","P"&amp;MIN(4,IF(O417&gt;=Model!$B$31,1,IF(O417&gt;=Model!$B$32,2,IF(O417&gt;=Model!$B$33,3,4)))+IF(UPPER(H417)="Y",1,0))))</f>
        <v/>
      </c>
      <c r="R417" s="14" t="str">
        <f>IF($A417="","",IFERROR(VLOOKUP(VALUE(MID(Q417,2,1)),Model!$B$38:$C$41,2,FALSE()),""))</f>
        <v/>
      </c>
      <c r="S417" s="18" t="str">
        <f t="shared" si="37"/>
        <v/>
      </c>
      <c r="T417" s="14" t="str">
        <f t="shared" si="38"/>
        <v/>
      </c>
      <c r="U417" s="14" t="str">
        <f t="shared" si="39"/>
        <v/>
      </c>
      <c r="V417" s="14" t="str">
        <f t="shared" ca="1" si="40"/>
        <v/>
      </c>
      <c r="W417" s="14" t="str">
        <f t="shared" ca="1" si="41"/>
        <v/>
      </c>
    </row>
    <row r="418" spans="1:23" x14ac:dyDescent="0.3">
      <c r="A418" s="2"/>
      <c r="B418" s="2"/>
      <c r="C418" s="2"/>
      <c r="D418" s="2"/>
      <c r="E418" s="2"/>
      <c r="F418" s="2"/>
      <c r="G418" s="2"/>
      <c r="H418" s="2"/>
      <c r="I418" s="16"/>
      <c r="J418" s="16"/>
      <c r="K418" s="14" t="str">
        <f>IF($A418="","",IF(B418&gt;=Model!$B$4,4,IF(B418&gt;=Model!$B$5,3,IF(B418&gt;=Model!$B$6,2,1))))</f>
        <v/>
      </c>
      <c r="L418" s="14" t="str">
        <f>IF($A418="","",IF(OR(UPPER(D418)="Y",UPPER(E418)="Y"),4,IF(C418&gt;=Model!$B$10,4,IF(C418&gt;=Model!$B$11,3,IF(C418&gt;=Model!$B$12,2,1)))))</f>
        <v/>
      </c>
      <c r="M418" s="14" t="str">
        <f>IF($A418="","",IFERROR(VLOOKUP(F418,Model!$A$19:$B$22,2,FALSE()),""))</f>
        <v/>
      </c>
      <c r="N418" s="14" t="str">
        <f>IF($A418="","",IFERROR(VLOOKUP(G418,Model!$A$25:$B$28,2,FALSE()),""))</f>
        <v/>
      </c>
      <c r="O418" s="14" t="str">
        <f t="shared" si="36"/>
        <v/>
      </c>
      <c r="P418" s="14" t="str">
        <f>IF($A418="","",IF(AND(G418="Internet-facing",OR(UPPER(D418)="Y",UPPER(E418)="Y",C418&gt;=Model!$B$16)),"P1",""))</f>
        <v/>
      </c>
      <c r="Q418" s="14" t="str">
        <f>IF($A418="","",IF(P418="P1","P1","P"&amp;MIN(4,IF(O418&gt;=Model!$B$31,1,IF(O418&gt;=Model!$B$32,2,IF(O418&gt;=Model!$B$33,3,4)))+IF(UPPER(H418)="Y",1,0))))</f>
        <v/>
      </c>
      <c r="R418" s="14" t="str">
        <f>IF($A418="","",IFERROR(VLOOKUP(VALUE(MID(Q418,2,1)),Model!$B$38:$C$41,2,FALSE()),""))</f>
        <v/>
      </c>
      <c r="S418" s="18" t="str">
        <f t="shared" si="37"/>
        <v/>
      </c>
      <c r="T418" s="14" t="str">
        <f t="shared" si="38"/>
        <v/>
      </c>
      <c r="U418" s="14" t="str">
        <f t="shared" si="39"/>
        <v/>
      </c>
      <c r="V418" s="14" t="str">
        <f t="shared" ca="1" si="40"/>
        <v/>
      </c>
      <c r="W418" s="14" t="str">
        <f t="shared" ca="1" si="41"/>
        <v/>
      </c>
    </row>
    <row r="419" spans="1:23" x14ac:dyDescent="0.3">
      <c r="A419" s="2"/>
      <c r="B419" s="2"/>
      <c r="C419" s="2"/>
      <c r="D419" s="2"/>
      <c r="E419" s="2"/>
      <c r="F419" s="2"/>
      <c r="G419" s="2"/>
      <c r="H419" s="2"/>
      <c r="I419" s="16"/>
      <c r="J419" s="16"/>
      <c r="K419" s="14" t="str">
        <f>IF($A419="","",IF(B419&gt;=Model!$B$4,4,IF(B419&gt;=Model!$B$5,3,IF(B419&gt;=Model!$B$6,2,1))))</f>
        <v/>
      </c>
      <c r="L419" s="14" t="str">
        <f>IF($A419="","",IF(OR(UPPER(D419)="Y",UPPER(E419)="Y"),4,IF(C419&gt;=Model!$B$10,4,IF(C419&gt;=Model!$B$11,3,IF(C419&gt;=Model!$B$12,2,1)))))</f>
        <v/>
      </c>
      <c r="M419" s="14" t="str">
        <f>IF($A419="","",IFERROR(VLOOKUP(F419,Model!$A$19:$B$22,2,FALSE()),""))</f>
        <v/>
      </c>
      <c r="N419" s="14" t="str">
        <f>IF($A419="","",IFERROR(VLOOKUP(G419,Model!$A$25:$B$28,2,FALSE()),""))</f>
        <v/>
      </c>
      <c r="O419" s="14" t="str">
        <f t="shared" si="36"/>
        <v/>
      </c>
      <c r="P419" s="14" t="str">
        <f>IF($A419="","",IF(AND(G419="Internet-facing",OR(UPPER(D419)="Y",UPPER(E419)="Y",C419&gt;=Model!$B$16)),"P1",""))</f>
        <v/>
      </c>
      <c r="Q419" s="14" t="str">
        <f>IF($A419="","",IF(P419="P1","P1","P"&amp;MIN(4,IF(O419&gt;=Model!$B$31,1,IF(O419&gt;=Model!$B$32,2,IF(O419&gt;=Model!$B$33,3,4)))+IF(UPPER(H419)="Y",1,0))))</f>
        <v/>
      </c>
      <c r="R419" s="14" t="str">
        <f>IF($A419="","",IFERROR(VLOOKUP(VALUE(MID(Q419,2,1)),Model!$B$38:$C$41,2,FALSE()),""))</f>
        <v/>
      </c>
      <c r="S419" s="18" t="str">
        <f t="shared" si="37"/>
        <v/>
      </c>
      <c r="T419" s="14" t="str">
        <f t="shared" si="38"/>
        <v/>
      </c>
      <c r="U419" s="14" t="str">
        <f t="shared" si="39"/>
        <v/>
      </c>
      <c r="V419" s="14" t="str">
        <f t="shared" ca="1" si="40"/>
        <v/>
      </c>
      <c r="W419" s="14" t="str">
        <f t="shared" ca="1" si="41"/>
        <v/>
      </c>
    </row>
    <row r="420" spans="1:23" x14ac:dyDescent="0.3">
      <c r="A420" s="2"/>
      <c r="B420" s="2"/>
      <c r="C420" s="2"/>
      <c r="D420" s="2"/>
      <c r="E420" s="2"/>
      <c r="F420" s="2"/>
      <c r="G420" s="2"/>
      <c r="H420" s="2"/>
      <c r="I420" s="16"/>
      <c r="J420" s="16"/>
      <c r="K420" s="14" t="str">
        <f>IF($A420="","",IF(B420&gt;=Model!$B$4,4,IF(B420&gt;=Model!$B$5,3,IF(B420&gt;=Model!$B$6,2,1))))</f>
        <v/>
      </c>
      <c r="L420" s="14" t="str">
        <f>IF($A420="","",IF(OR(UPPER(D420)="Y",UPPER(E420)="Y"),4,IF(C420&gt;=Model!$B$10,4,IF(C420&gt;=Model!$B$11,3,IF(C420&gt;=Model!$B$12,2,1)))))</f>
        <v/>
      </c>
      <c r="M420" s="14" t="str">
        <f>IF($A420="","",IFERROR(VLOOKUP(F420,Model!$A$19:$B$22,2,FALSE()),""))</f>
        <v/>
      </c>
      <c r="N420" s="14" t="str">
        <f>IF($A420="","",IFERROR(VLOOKUP(G420,Model!$A$25:$B$28,2,FALSE()),""))</f>
        <v/>
      </c>
      <c r="O420" s="14" t="str">
        <f t="shared" si="36"/>
        <v/>
      </c>
      <c r="P420" s="14" t="str">
        <f>IF($A420="","",IF(AND(G420="Internet-facing",OR(UPPER(D420)="Y",UPPER(E420)="Y",C420&gt;=Model!$B$16)),"P1",""))</f>
        <v/>
      </c>
      <c r="Q420" s="14" t="str">
        <f>IF($A420="","",IF(P420="P1","P1","P"&amp;MIN(4,IF(O420&gt;=Model!$B$31,1,IF(O420&gt;=Model!$B$32,2,IF(O420&gt;=Model!$B$33,3,4)))+IF(UPPER(H420)="Y",1,0))))</f>
        <v/>
      </c>
      <c r="R420" s="14" t="str">
        <f>IF($A420="","",IFERROR(VLOOKUP(VALUE(MID(Q420,2,1)),Model!$B$38:$C$41,2,FALSE()),""))</f>
        <v/>
      </c>
      <c r="S420" s="18" t="str">
        <f t="shared" si="37"/>
        <v/>
      </c>
      <c r="T420" s="14" t="str">
        <f t="shared" si="38"/>
        <v/>
      </c>
      <c r="U420" s="14" t="str">
        <f t="shared" si="39"/>
        <v/>
      </c>
      <c r="V420" s="14" t="str">
        <f t="shared" ca="1" si="40"/>
        <v/>
      </c>
      <c r="W420" s="14" t="str">
        <f t="shared" ca="1" si="41"/>
        <v/>
      </c>
    </row>
    <row r="421" spans="1:23" x14ac:dyDescent="0.3">
      <c r="A421" s="2"/>
      <c r="B421" s="2"/>
      <c r="C421" s="2"/>
      <c r="D421" s="2"/>
      <c r="E421" s="2"/>
      <c r="F421" s="2"/>
      <c r="G421" s="2"/>
      <c r="H421" s="2"/>
      <c r="I421" s="16"/>
      <c r="J421" s="16"/>
      <c r="K421" s="14" t="str">
        <f>IF($A421="","",IF(B421&gt;=Model!$B$4,4,IF(B421&gt;=Model!$B$5,3,IF(B421&gt;=Model!$B$6,2,1))))</f>
        <v/>
      </c>
      <c r="L421" s="14" t="str">
        <f>IF($A421="","",IF(OR(UPPER(D421)="Y",UPPER(E421)="Y"),4,IF(C421&gt;=Model!$B$10,4,IF(C421&gt;=Model!$B$11,3,IF(C421&gt;=Model!$B$12,2,1)))))</f>
        <v/>
      </c>
      <c r="M421" s="14" t="str">
        <f>IF($A421="","",IFERROR(VLOOKUP(F421,Model!$A$19:$B$22,2,FALSE()),""))</f>
        <v/>
      </c>
      <c r="N421" s="14" t="str">
        <f>IF($A421="","",IFERROR(VLOOKUP(G421,Model!$A$25:$B$28,2,FALSE()),""))</f>
        <v/>
      </c>
      <c r="O421" s="14" t="str">
        <f t="shared" si="36"/>
        <v/>
      </c>
      <c r="P421" s="14" t="str">
        <f>IF($A421="","",IF(AND(G421="Internet-facing",OR(UPPER(D421)="Y",UPPER(E421)="Y",C421&gt;=Model!$B$16)),"P1",""))</f>
        <v/>
      </c>
      <c r="Q421" s="14" t="str">
        <f>IF($A421="","",IF(P421="P1","P1","P"&amp;MIN(4,IF(O421&gt;=Model!$B$31,1,IF(O421&gt;=Model!$B$32,2,IF(O421&gt;=Model!$B$33,3,4)))+IF(UPPER(H421)="Y",1,0))))</f>
        <v/>
      </c>
      <c r="R421" s="14" t="str">
        <f>IF($A421="","",IFERROR(VLOOKUP(VALUE(MID(Q421,2,1)),Model!$B$38:$C$41,2,FALSE()),""))</f>
        <v/>
      </c>
      <c r="S421" s="18" t="str">
        <f t="shared" si="37"/>
        <v/>
      </c>
      <c r="T421" s="14" t="str">
        <f t="shared" si="38"/>
        <v/>
      </c>
      <c r="U421" s="14" t="str">
        <f t="shared" si="39"/>
        <v/>
      </c>
      <c r="V421" s="14" t="str">
        <f t="shared" ca="1" si="40"/>
        <v/>
      </c>
      <c r="W421" s="14" t="str">
        <f t="shared" ca="1" si="41"/>
        <v/>
      </c>
    </row>
    <row r="422" spans="1:23" x14ac:dyDescent="0.3">
      <c r="A422" s="2"/>
      <c r="B422" s="2"/>
      <c r="C422" s="2"/>
      <c r="D422" s="2"/>
      <c r="E422" s="2"/>
      <c r="F422" s="2"/>
      <c r="G422" s="2"/>
      <c r="H422" s="2"/>
      <c r="I422" s="16"/>
      <c r="J422" s="16"/>
      <c r="K422" s="14" t="str">
        <f>IF($A422="","",IF(B422&gt;=Model!$B$4,4,IF(B422&gt;=Model!$B$5,3,IF(B422&gt;=Model!$B$6,2,1))))</f>
        <v/>
      </c>
      <c r="L422" s="14" t="str">
        <f>IF($A422="","",IF(OR(UPPER(D422)="Y",UPPER(E422)="Y"),4,IF(C422&gt;=Model!$B$10,4,IF(C422&gt;=Model!$B$11,3,IF(C422&gt;=Model!$B$12,2,1)))))</f>
        <v/>
      </c>
      <c r="M422" s="14" t="str">
        <f>IF($A422="","",IFERROR(VLOOKUP(F422,Model!$A$19:$B$22,2,FALSE()),""))</f>
        <v/>
      </c>
      <c r="N422" s="14" t="str">
        <f>IF($A422="","",IFERROR(VLOOKUP(G422,Model!$A$25:$B$28,2,FALSE()),""))</f>
        <v/>
      </c>
      <c r="O422" s="14" t="str">
        <f t="shared" si="36"/>
        <v/>
      </c>
      <c r="P422" s="14" t="str">
        <f>IF($A422="","",IF(AND(G422="Internet-facing",OR(UPPER(D422)="Y",UPPER(E422)="Y",C422&gt;=Model!$B$16)),"P1",""))</f>
        <v/>
      </c>
      <c r="Q422" s="14" t="str">
        <f>IF($A422="","",IF(P422="P1","P1","P"&amp;MIN(4,IF(O422&gt;=Model!$B$31,1,IF(O422&gt;=Model!$B$32,2,IF(O422&gt;=Model!$B$33,3,4)))+IF(UPPER(H422)="Y",1,0))))</f>
        <v/>
      </c>
      <c r="R422" s="14" t="str">
        <f>IF($A422="","",IFERROR(VLOOKUP(VALUE(MID(Q422,2,1)),Model!$B$38:$C$41,2,FALSE()),""))</f>
        <v/>
      </c>
      <c r="S422" s="18" t="str">
        <f t="shared" si="37"/>
        <v/>
      </c>
      <c r="T422" s="14" t="str">
        <f t="shared" si="38"/>
        <v/>
      </c>
      <c r="U422" s="14" t="str">
        <f t="shared" si="39"/>
        <v/>
      </c>
      <c r="V422" s="14" t="str">
        <f t="shared" ca="1" si="40"/>
        <v/>
      </c>
      <c r="W422" s="14" t="str">
        <f t="shared" ca="1" si="41"/>
        <v/>
      </c>
    </row>
    <row r="423" spans="1:23" x14ac:dyDescent="0.3">
      <c r="A423" s="2"/>
      <c r="B423" s="2"/>
      <c r="C423" s="2"/>
      <c r="D423" s="2"/>
      <c r="E423" s="2"/>
      <c r="F423" s="2"/>
      <c r="G423" s="2"/>
      <c r="H423" s="2"/>
      <c r="I423" s="16"/>
      <c r="J423" s="16"/>
      <c r="K423" s="14" t="str">
        <f>IF($A423="","",IF(B423&gt;=Model!$B$4,4,IF(B423&gt;=Model!$B$5,3,IF(B423&gt;=Model!$B$6,2,1))))</f>
        <v/>
      </c>
      <c r="L423" s="14" t="str">
        <f>IF($A423="","",IF(OR(UPPER(D423)="Y",UPPER(E423)="Y"),4,IF(C423&gt;=Model!$B$10,4,IF(C423&gt;=Model!$B$11,3,IF(C423&gt;=Model!$B$12,2,1)))))</f>
        <v/>
      </c>
      <c r="M423" s="14" t="str">
        <f>IF($A423="","",IFERROR(VLOOKUP(F423,Model!$A$19:$B$22,2,FALSE()),""))</f>
        <v/>
      </c>
      <c r="N423" s="14" t="str">
        <f>IF($A423="","",IFERROR(VLOOKUP(G423,Model!$A$25:$B$28,2,FALSE()),""))</f>
        <v/>
      </c>
      <c r="O423" s="14" t="str">
        <f t="shared" si="36"/>
        <v/>
      </c>
      <c r="P423" s="14" t="str">
        <f>IF($A423="","",IF(AND(G423="Internet-facing",OR(UPPER(D423)="Y",UPPER(E423)="Y",C423&gt;=Model!$B$16)),"P1",""))</f>
        <v/>
      </c>
      <c r="Q423" s="14" t="str">
        <f>IF($A423="","",IF(P423="P1","P1","P"&amp;MIN(4,IF(O423&gt;=Model!$B$31,1,IF(O423&gt;=Model!$B$32,2,IF(O423&gt;=Model!$B$33,3,4)))+IF(UPPER(H423)="Y",1,0))))</f>
        <v/>
      </c>
      <c r="R423" s="14" t="str">
        <f>IF($A423="","",IFERROR(VLOOKUP(VALUE(MID(Q423,2,1)),Model!$B$38:$C$41,2,FALSE()),""))</f>
        <v/>
      </c>
      <c r="S423" s="18" t="str">
        <f t="shared" si="37"/>
        <v/>
      </c>
      <c r="T423" s="14" t="str">
        <f t="shared" si="38"/>
        <v/>
      </c>
      <c r="U423" s="14" t="str">
        <f t="shared" si="39"/>
        <v/>
      </c>
      <c r="V423" s="14" t="str">
        <f t="shared" ca="1" si="40"/>
        <v/>
      </c>
      <c r="W423" s="14" t="str">
        <f t="shared" ca="1" si="41"/>
        <v/>
      </c>
    </row>
    <row r="424" spans="1:23" x14ac:dyDescent="0.3">
      <c r="A424" s="2"/>
      <c r="B424" s="2"/>
      <c r="C424" s="2"/>
      <c r="D424" s="2"/>
      <c r="E424" s="2"/>
      <c r="F424" s="2"/>
      <c r="G424" s="2"/>
      <c r="H424" s="2"/>
      <c r="I424" s="16"/>
      <c r="J424" s="16"/>
      <c r="K424" s="14" t="str">
        <f>IF($A424="","",IF(B424&gt;=Model!$B$4,4,IF(B424&gt;=Model!$B$5,3,IF(B424&gt;=Model!$B$6,2,1))))</f>
        <v/>
      </c>
      <c r="L424" s="14" t="str">
        <f>IF($A424="","",IF(OR(UPPER(D424)="Y",UPPER(E424)="Y"),4,IF(C424&gt;=Model!$B$10,4,IF(C424&gt;=Model!$B$11,3,IF(C424&gt;=Model!$B$12,2,1)))))</f>
        <v/>
      </c>
      <c r="M424" s="14" t="str">
        <f>IF($A424="","",IFERROR(VLOOKUP(F424,Model!$A$19:$B$22,2,FALSE()),""))</f>
        <v/>
      </c>
      <c r="N424" s="14" t="str">
        <f>IF($A424="","",IFERROR(VLOOKUP(G424,Model!$A$25:$B$28,2,FALSE()),""))</f>
        <v/>
      </c>
      <c r="O424" s="14" t="str">
        <f t="shared" si="36"/>
        <v/>
      </c>
      <c r="P424" s="14" t="str">
        <f>IF($A424="","",IF(AND(G424="Internet-facing",OR(UPPER(D424)="Y",UPPER(E424)="Y",C424&gt;=Model!$B$16)),"P1",""))</f>
        <v/>
      </c>
      <c r="Q424" s="14" t="str">
        <f>IF($A424="","",IF(P424="P1","P1","P"&amp;MIN(4,IF(O424&gt;=Model!$B$31,1,IF(O424&gt;=Model!$B$32,2,IF(O424&gt;=Model!$B$33,3,4)))+IF(UPPER(H424)="Y",1,0))))</f>
        <v/>
      </c>
      <c r="R424" s="14" t="str">
        <f>IF($A424="","",IFERROR(VLOOKUP(VALUE(MID(Q424,2,1)),Model!$B$38:$C$41,2,FALSE()),""))</f>
        <v/>
      </c>
      <c r="S424" s="18" t="str">
        <f t="shared" si="37"/>
        <v/>
      </c>
      <c r="T424" s="14" t="str">
        <f t="shared" si="38"/>
        <v/>
      </c>
      <c r="U424" s="14" t="str">
        <f t="shared" si="39"/>
        <v/>
      </c>
      <c r="V424" s="14" t="str">
        <f t="shared" ca="1" si="40"/>
        <v/>
      </c>
      <c r="W424" s="14" t="str">
        <f t="shared" ca="1" si="41"/>
        <v/>
      </c>
    </row>
    <row r="425" spans="1:23" x14ac:dyDescent="0.3">
      <c r="A425" s="2"/>
      <c r="B425" s="2"/>
      <c r="C425" s="2"/>
      <c r="D425" s="2"/>
      <c r="E425" s="2"/>
      <c r="F425" s="2"/>
      <c r="G425" s="2"/>
      <c r="H425" s="2"/>
      <c r="I425" s="16"/>
      <c r="J425" s="16"/>
      <c r="K425" s="14" t="str">
        <f>IF($A425="","",IF(B425&gt;=Model!$B$4,4,IF(B425&gt;=Model!$B$5,3,IF(B425&gt;=Model!$B$6,2,1))))</f>
        <v/>
      </c>
      <c r="L425" s="14" t="str">
        <f>IF($A425="","",IF(OR(UPPER(D425)="Y",UPPER(E425)="Y"),4,IF(C425&gt;=Model!$B$10,4,IF(C425&gt;=Model!$B$11,3,IF(C425&gt;=Model!$B$12,2,1)))))</f>
        <v/>
      </c>
      <c r="M425" s="14" t="str">
        <f>IF($A425="","",IFERROR(VLOOKUP(F425,Model!$A$19:$B$22,2,FALSE()),""))</f>
        <v/>
      </c>
      <c r="N425" s="14" t="str">
        <f>IF($A425="","",IFERROR(VLOOKUP(G425,Model!$A$25:$B$28,2,FALSE()),""))</f>
        <v/>
      </c>
      <c r="O425" s="14" t="str">
        <f t="shared" si="36"/>
        <v/>
      </c>
      <c r="P425" s="14" t="str">
        <f>IF($A425="","",IF(AND(G425="Internet-facing",OR(UPPER(D425)="Y",UPPER(E425)="Y",C425&gt;=Model!$B$16)),"P1",""))</f>
        <v/>
      </c>
      <c r="Q425" s="14" t="str">
        <f>IF($A425="","",IF(P425="P1","P1","P"&amp;MIN(4,IF(O425&gt;=Model!$B$31,1,IF(O425&gt;=Model!$B$32,2,IF(O425&gt;=Model!$B$33,3,4)))+IF(UPPER(H425)="Y",1,0))))</f>
        <v/>
      </c>
      <c r="R425" s="14" t="str">
        <f>IF($A425="","",IFERROR(VLOOKUP(VALUE(MID(Q425,2,1)),Model!$B$38:$C$41,2,FALSE()),""))</f>
        <v/>
      </c>
      <c r="S425" s="18" t="str">
        <f t="shared" si="37"/>
        <v/>
      </c>
      <c r="T425" s="14" t="str">
        <f t="shared" si="38"/>
        <v/>
      </c>
      <c r="U425" s="14" t="str">
        <f t="shared" si="39"/>
        <v/>
      </c>
      <c r="V425" s="14" t="str">
        <f t="shared" ca="1" si="40"/>
        <v/>
      </c>
      <c r="W425" s="14" t="str">
        <f t="shared" ca="1" si="41"/>
        <v/>
      </c>
    </row>
    <row r="426" spans="1:23" x14ac:dyDescent="0.3">
      <c r="A426" s="2"/>
      <c r="B426" s="2"/>
      <c r="C426" s="2"/>
      <c r="D426" s="2"/>
      <c r="E426" s="2"/>
      <c r="F426" s="2"/>
      <c r="G426" s="2"/>
      <c r="H426" s="2"/>
      <c r="I426" s="16"/>
      <c r="J426" s="16"/>
      <c r="K426" s="14" t="str">
        <f>IF($A426="","",IF(B426&gt;=Model!$B$4,4,IF(B426&gt;=Model!$B$5,3,IF(B426&gt;=Model!$B$6,2,1))))</f>
        <v/>
      </c>
      <c r="L426" s="14" t="str">
        <f>IF($A426="","",IF(OR(UPPER(D426)="Y",UPPER(E426)="Y"),4,IF(C426&gt;=Model!$B$10,4,IF(C426&gt;=Model!$B$11,3,IF(C426&gt;=Model!$B$12,2,1)))))</f>
        <v/>
      </c>
      <c r="M426" s="14" t="str">
        <f>IF($A426="","",IFERROR(VLOOKUP(F426,Model!$A$19:$B$22,2,FALSE()),""))</f>
        <v/>
      </c>
      <c r="N426" s="14" t="str">
        <f>IF($A426="","",IFERROR(VLOOKUP(G426,Model!$A$25:$B$28,2,FALSE()),""))</f>
        <v/>
      </c>
      <c r="O426" s="14" t="str">
        <f t="shared" si="36"/>
        <v/>
      </c>
      <c r="P426" s="14" t="str">
        <f>IF($A426="","",IF(AND(G426="Internet-facing",OR(UPPER(D426)="Y",UPPER(E426)="Y",C426&gt;=Model!$B$16)),"P1",""))</f>
        <v/>
      </c>
      <c r="Q426" s="14" t="str">
        <f>IF($A426="","",IF(P426="P1","P1","P"&amp;MIN(4,IF(O426&gt;=Model!$B$31,1,IF(O426&gt;=Model!$B$32,2,IF(O426&gt;=Model!$B$33,3,4)))+IF(UPPER(H426)="Y",1,0))))</f>
        <v/>
      </c>
      <c r="R426" s="14" t="str">
        <f>IF($A426="","",IFERROR(VLOOKUP(VALUE(MID(Q426,2,1)),Model!$B$38:$C$41,2,FALSE()),""))</f>
        <v/>
      </c>
      <c r="S426" s="18" t="str">
        <f t="shared" si="37"/>
        <v/>
      </c>
      <c r="T426" s="14" t="str">
        <f t="shared" si="38"/>
        <v/>
      </c>
      <c r="U426" s="14" t="str">
        <f t="shared" si="39"/>
        <v/>
      </c>
      <c r="V426" s="14" t="str">
        <f t="shared" ca="1" si="40"/>
        <v/>
      </c>
      <c r="W426" s="14" t="str">
        <f t="shared" ca="1" si="41"/>
        <v/>
      </c>
    </row>
    <row r="427" spans="1:23" x14ac:dyDescent="0.3">
      <c r="A427" s="2"/>
      <c r="B427" s="2"/>
      <c r="C427" s="2"/>
      <c r="D427" s="2"/>
      <c r="E427" s="2"/>
      <c r="F427" s="2"/>
      <c r="G427" s="2"/>
      <c r="H427" s="2"/>
      <c r="I427" s="16"/>
      <c r="J427" s="16"/>
      <c r="K427" s="14" t="str">
        <f>IF($A427="","",IF(B427&gt;=Model!$B$4,4,IF(B427&gt;=Model!$B$5,3,IF(B427&gt;=Model!$B$6,2,1))))</f>
        <v/>
      </c>
      <c r="L427" s="14" t="str">
        <f>IF($A427="","",IF(OR(UPPER(D427)="Y",UPPER(E427)="Y"),4,IF(C427&gt;=Model!$B$10,4,IF(C427&gt;=Model!$B$11,3,IF(C427&gt;=Model!$B$12,2,1)))))</f>
        <v/>
      </c>
      <c r="M427" s="14" t="str">
        <f>IF($A427="","",IFERROR(VLOOKUP(F427,Model!$A$19:$B$22,2,FALSE()),""))</f>
        <v/>
      </c>
      <c r="N427" s="14" t="str">
        <f>IF($A427="","",IFERROR(VLOOKUP(G427,Model!$A$25:$B$28,2,FALSE()),""))</f>
        <v/>
      </c>
      <c r="O427" s="14" t="str">
        <f t="shared" si="36"/>
        <v/>
      </c>
      <c r="P427" s="14" t="str">
        <f>IF($A427="","",IF(AND(G427="Internet-facing",OR(UPPER(D427)="Y",UPPER(E427)="Y",C427&gt;=Model!$B$16)),"P1",""))</f>
        <v/>
      </c>
      <c r="Q427" s="14" t="str">
        <f>IF($A427="","",IF(P427="P1","P1","P"&amp;MIN(4,IF(O427&gt;=Model!$B$31,1,IF(O427&gt;=Model!$B$32,2,IF(O427&gt;=Model!$B$33,3,4)))+IF(UPPER(H427)="Y",1,0))))</f>
        <v/>
      </c>
      <c r="R427" s="14" t="str">
        <f>IF($A427="","",IFERROR(VLOOKUP(VALUE(MID(Q427,2,1)),Model!$B$38:$C$41,2,FALSE()),""))</f>
        <v/>
      </c>
      <c r="S427" s="18" t="str">
        <f t="shared" si="37"/>
        <v/>
      </c>
      <c r="T427" s="14" t="str">
        <f t="shared" si="38"/>
        <v/>
      </c>
      <c r="U427" s="14" t="str">
        <f t="shared" si="39"/>
        <v/>
      </c>
      <c r="V427" s="14" t="str">
        <f t="shared" ca="1" si="40"/>
        <v/>
      </c>
      <c r="W427" s="14" t="str">
        <f t="shared" ca="1" si="41"/>
        <v/>
      </c>
    </row>
    <row r="428" spans="1:23" x14ac:dyDescent="0.3">
      <c r="A428" s="2"/>
      <c r="B428" s="2"/>
      <c r="C428" s="2"/>
      <c r="D428" s="2"/>
      <c r="E428" s="2"/>
      <c r="F428" s="2"/>
      <c r="G428" s="2"/>
      <c r="H428" s="2"/>
      <c r="I428" s="16"/>
      <c r="J428" s="16"/>
      <c r="K428" s="14" t="str">
        <f>IF($A428="","",IF(B428&gt;=Model!$B$4,4,IF(B428&gt;=Model!$B$5,3,IF(B428&gt;=Model!$B$6,2,1))))</f>
        <v/>
      </c>
      <c r="L428" s="14" t="str">
        <f>IF($A428="","",IF(OR(UPPER(D428)="Y",UPPER(E428)="Y"),4,IF(C428&gt;=Model!$B$10,4,IF(C428&gt;=Model!$B$11,3,IF(C428&gt;=Model!$B$12,2,1)))))</f>
        <v/>
      </c>
      <c r="M428" s="14" t="str">
        <f>IF($A428="","",IFERROR(VLOOKUP(F428,Model!$A$19:$B$22,2,FALSE()),""))</f>
        <v/>
      </c>
      <c r="N428" s="14" t="str">
        <f>IF($A428="","",IFERROR(VLOOKUP(G428,Model!$A$25:$B$28,2,FALSE()),""))</f>
        <v/>
      </c>
      <c r="O428" s="14" t="str">
        <f t="shared" si="36"/>
        <v/>
      </c>
      <c r="P428" s="14" t="str">
        <f>IF($A428="","",IF(AND(G428="Internet-facing",OR(UPPER(D428)="Y",UPPER(E428)="Y",C428&gt;=Model!$B$16)),"P1",""))</f>
        <v/>
      </c>
      <c r="Q428" s="14" t="str">
        <f>IF($A428="","",IF(P428="P1","P1","P"&amp;MIN(4,IF(O428&gt;=Model!$B$31,1,IF(O428&gt;=Model!$B$32,2,IF(O428&gt;=Model!$B$33,3,4)))+IF(UPPER(H428)="Y",1,0))))</f>
        <v/>
      </c>
      <c r="R428" s="14" t="str">
        <f>IF($A428="","",IFERROR(VLOOKUP(VALUE(MID(Q428,2,1)),Model!$B$38:$C$41,2,FALSE()),""))</f>
        <v/>
      </c>
      <c r="S428" s="18" t="str">
        <f t="shared" si="37"/>
        <v/>
      </c>
      <c r="T428" s="14" t="str">
        <f t="shared" si="38"/>
        <v/>
      </c>
      <c r="U428" s="14" t="str">
        <f t="shared" si="39"/>
        <v/>
      </c>
      <c r="V428" s="14" t="str">
        <f t="shared" ca="1" si="40"/>
        <v/>
      </c>
      <c r="W428" s="14" t="str">
        <f t="shared" ca="1" si="41"/>
        <v/>
      </c>
    </row>
    <row r="429" spans="1:23" x14ac:dyDescent="0.3">
      <c r="A429" s="2"/>
      <c r="B429" s="2"/>
      <c r="C429" s="2"/>
      <c r="D429" s="2"/>
      <c r="E429" s="2"/>
      <c r="F429" s="2"/>
      <c r="G429" s="2"/>
      <c r="H429" s="2"/>
      <c r="I429" s="16"/>
      <c r="J429" s="16"/>
      <c r="K429" s="14" t="str">
        <f>IF($A429="","",IF(B429&gt;=Model!$B$4,4,IF(B429&gt;=Model!$B$5,3,IF(B429&gt;=Model!$B$6,2,1))))</f>
        <v/>
      </c>
      <c r="L429" s="14" t="str">
        <f>IF($A429="","",IF(OR(UPPER(D429)="Y",UPPER(E429)="Y"),4,IF(C429&gt;=Model!$B$10,4,IF(C429&gt;=Model!$B$11,3,IF(C429&gt;=Model!$B$12,2,1)))))</f>
        <v/>
      </c>
      <c r="M429" s="14" t="str">
        <f>IF($A429="","",IFERROR(VLOOKUP(F429,Model!$A$19:$B$22,2,FALSE()),""))</f>
        <v/>
      </c>
      <c r="N429" s="14" t="str">
        <f>IF($A429="","",IFERROR(VLOOKUP(G429,Model!$A$25:$B$28,2,FALSE()),""))</f>
        <v/>
      </c>
      <c r="O429" s="14" t="str">
        <f t="shared" si="36"/>
        <v/>
      </c>
      <c r="P429" s="14" t="str">
        <f>IF($A429="","",IF(AND(G429="Internet-facing",OR(UPPER(D429)="Y",UPPER(E429)="Y",C429&gt;=Model!$B$16)),"P1",""))</f>
        <v/>
      </c>
      <c r="Q429" s="14" t="str">
        <f>IF($A429="","",IF(P429="P1","P1","P"&amp;MIN(4,IF(O429&gt;=Model!$B$31,1,IF(O429&gt;=Model!$B$32,2,IF(O429&gt;=Model!$B$33,3,4)))+IF(UPPER(H429)="Y",1,0))))</f>
        <v/>
      </c>
      <c r="R429" s="14" t="str">
        <f>IF($A429="","",IFERROR(VLOOKUP(VALUE(MID(Q429,2,1)),Model!$B$38:$C$41,2,FALSE()),""))</f>
        <v/>
      </c>
      <c r="S429" s="18" t="str">
        <f t="shared" si="37"/>
        <v/>
      </c>
      <c r="T429" s="14" t="str">
        <f t="shared" si="38"/>
        <v/>
      </c>
      <c r="U429" s="14" t="str">
        <f t="shared" si="39"/>
        <v/>
      </c>
      <c r="V429" s="14" t="str">
        <f t="shared" ca="1" si="40"/>
        <v/>
      </c>
      <c r="W429" s="14" t="str">
        <f t="shared" ca="1" si="41"/>
        <v/>
      </c>
    </row>
    <row r="430" spans="1:23" x14ac:dyDescent="0.3">
      <c r="A430" s="2"/>
      <c r="B430" s="2"/>
      <c r="C430" s="2"/>
      <c r="D430" s="2"/>
      <c r="E430" s="2"/>
      <c r="F430" s="2"/>
      <c r="G430" s="2"/>
      <c r="H430" s="2"/>
      <c r="I430" s="16"/>
      <c r="J430" s="16"/>
      <c r="K430" s="14" t="str">
        <f>IF($A430="","",IF(B430&gt;=Model!$B$4,4,IF(B430&gt;=Model!$B$5,3,IF(B430&gt;=Model!$B$6,2,1))))</f>
        <v/>
      </c>
      <c r="L430" s="14" t="str">
        <f>IF($A430="","",IF(OR(UPPER(D430)="Y",UPPER(E430)="Y"),4,IF(C430&gt;=Model!$B$10,4,IF(C430&gt;=Model!$B$11,3,IF(C430&gt;=Model!$B$12,2,1)))))</f>
        <v/>
      </c>
      <c r="M430" s="14" t="str">
        <f>IF($A430="","",IFERROR(VLOOKUP(F430,Model!$A$19:$B$22,2,FALSE()),""))</f>
        <v/>
      </c>
      <c r="N430" s="14" t="str">
        <f>IF($A430="","",IFERROR(VLOOKUP(G430,Model!$A$25:$B$28,2,FALSE()),""))</f>
        <v/>
      </c>
      <c r="O430" s="14" t="str">
        <f t="shared" si="36"/>
        <v/>
      </c>
      <c r="P430" s="14" t="str">
        <f>IF($A430="","",IF(AND(G430="Internet-facing",OR(UPPER(D430)="Y",UPPER(E430)="Y",C430&gt;=Model!$B$16)),"P1",""))</f>
        <v/>
      </c>
      <c r="Q430" s="14" t="str">
        <f>IF($A430="","",IF(P430="P1","P1","P"&amp;MIN(4,IF(O430&gt;=Model!$B$31,1,IF(O430&gt;=Model!$B$32,2,IF(O430&gt;=Model!$B$33,3,4)))+IF(UPPER(H430)="Y",1,0))))</f>
        <v/>
      </c>
      <c r="R430" s="14" t="str">
        <f>IF($A430="","",IFERROR(VLOOKUP(VALUE(MID(Q430,2,1)),Model!$B$38:$C$41,2,FALSE()),""))</f>
        <v/>
      </c>
      <c r="S430" s="18" t="str">
        <f t="shared" si="37"/>
        <v/>
      </c>
      <c r="T430" s="14" t="str">
        <f t="shared" si="38"/>
        <v/>
      </c>
      <c r="U430" s="14" t="str">
        <f t="shared" si="39"/>
        <v/>
      </c>
      <c r="V430" s="14" t="str">
        <f t="shared" ca="1" si="40"/>
        <v/>
      </c>
      <c r="W430" s="14" t="str">
        <f t="shared" ca="1" si="41"/>
        <v/>
      </c>
    </row>
    <row r="431" spans="1:23" x14ac:dyDescent="0.3">
      <c r="A431" s="2"/>
      <c r="B431" s="2"/>
      <c r="C431" s="2"/>
      <c r="D431" s="2"/>
      <c r="E431" s="2"/>
      <c r="F431" s="2"/>
      <c r="G431" s="2"/>
      <c r="H431" s="2"/>
      <c r="I431" s="16"/>
      <c r="J431" s="16"/>
      <c r="K431" s="14" t="str">
        <f>IF($A431="","",IF(B431&gt;=Model!$B$4,4,IF(B431&gt;=Model!$B$5,3,IF(B431&gt;=Model!$B$6,2,1))))</f>
        <v/>
      </c>
      <c r="L431" s="14" t="str">
        <f>IF($A431="","",IF(OR(UPPER(D431)="Y",UPPER(E431)="Y"),4,IF(C431&gt;=Model!$B$10,4,IF(C431&gt;=Model!$B$11,3,IF(C431&gt;=Model!$B$12,2,1)))))</f>
        <v/>
      </c>
      <c r="M431" s="14" t="str">
        <f>IF($A431="","",IFERROR(VLOOKUP(F431,Model!$A$19:$B$22,2,FALSE()),""))</f>
        <v/>
      </c>
      <c r="N431" s="14" t="str">
        <f>IF($A431="","",IFERROR(VLOOKUP(G431,Model!$A$25:$B$28,2,FALSE()),""))</f>
        <v/>
      </c>
      <c r="O431" s="14" t="str">
        <f t="shared" si="36"/>
        <v/>
      </c>
      <c r="P431" s="14" t="str">
        <f>IF($A431="","",IF(AND(G431="Internet-facing",OR(UPPER(D431)="Y",UPPER(E431)="Y",C431&gt;=Model!$B$16)),"P1",""))</f>
        <v/>
      </c>
      <c r="Q431" s="14" t="str">
        <f>IF($A431="","",IF(P431="P1","P1","P"&amp;MIN(4,IF(O431&gt;=Model!$B$31,1,IF(O431&gt;=Model!$B$32,2,IF(O431&gt;=Model!$B$33,3,4)))+IF(UPPER(H431)="Y",1,0))))</f>
        <v/>
      </c>
      <c r="R431" s="14" t="str">
        <f>IF($A431="","",IFERROR(VLOOKUP(VALUE(MID(Q431,2,1)),Model!$B$38:$C$41,2,FALSE()),""))</f>
        <v/>
      </c>
      <c r="S431" s="18" t="str">
        <f t="shared" si="37"/>
        <v/>
      </c>
      <c r="T431" s="14" t="str">
        <f t="shared" si="38"/>
        <v/>
      </c>
      <c r="U431" s="14" t="str">
        <f t="shared" si="39"/>
        <v/>
      </c>
      <c r="V431" s="14" t="str">
        <f t="shared" ca="1" si="40"/>
        <v/>
      </c>
      <c r="W431" s="14" t="str">
        <f t="shared" ca="1" si="41"/>
        <v/>
      </c>
    </row>
    <row r="432" spans="1:23" x14ac:dyDescent="0.3">
      <c r="A432" s="2"/>
      <c r="B432" s="2"/>
      <c r="C432" s="2"/>
      <c r="D432" s="2"/>
      <c r="E432" s="2"/>
      <c r="F432" s="2"/>
      <c r="G432" s="2"/>
      <c r="H432" s="2"/>
      <c r="I432" s="16"/>
      <c r="J432" s="16"/>
      <c r="K432" s="14" t="str">
        <f>IF($A432="","",IF(B432&gt;=Model!$B$4,4,IF(B432&gt;=Model!$B$5,3,IF(B432&gt;=Model!$B$6,2,1))))</f>
        <v/>
      </c>
      <c r="L432" s="14" t="str">
        <f>IF($A432="","",IF(OR(UPPER(D432)="Y",UPPER(E432)="Y"),4,IF(C432&gt;=Model!$B$10,4,IF(C432&gt;=Model!$B$11,3,IF(C432&gt;=Model!$B$12,2,1)))))</f>
        <v/>
      </c>
      <c r="M432" s="14" t="str">
        <f>IF($A432="","",IFERROR(VLOOKUP(F432,Model!$A$19:$B$22,2,FALSE()),""))</f>
        <v/>
      </c>
      <c r="N432" s="14" t="str">
        <f>IF($A432="","",IFERROR(VLOOKUP(G432,Model!$A$25:$B$28,2,FALSE()),""))</f>
        <v/>
      </c>
      <c r="O432" s="14" t="str">
        <f t="shared" si="36"/>
        <v/>
      </c>
      <c r="P432" s="14" t="str">
        <f>IF($A432="","",IF(AND(G432="Internet-facing",OR(UPPER(D432)="Y",UPPER(E432)="Y",C432&gt;=Model!$B$16)),"P1",""))</f>
        <v/>
      </c>
      <c r="Q432" s="14" t="str">
        <f>IF($A432="","",IF(P432="P1","P1","P"&amp;MIN(4,IF(O432&gt;=Model!$B$31,1,IF(O432&gt;=Model!$B$32,2,IF(O432&gt;=Model!$B$33,3,4)))+IF(UPPER(H432)="Y",1,0))))</f>
        <v/>
      </c>
      <c r="R432" s="14" t="str">
        <f>IF($A432="","",IFERROR(VLOOKUP(VALUE(MID(Q432,2,1)),Model!$B$38:$C$41,2,FALSE()),""))</f>
        <v/>
      </c>
      <c r="S432" s="18" t="str">
        <f t="shared" si="37"/>
        <v/>
      </c>
      <c r="T432" s="14" t="str">
        <f t="shared" si="38"/>
        <v/>
      </c>
      <c r="U432" s="14" t="str">
        <f t="shared" si="39"/>
        <v/>
      </c>
      <c r="V432" s="14" t="str">
        <f t="shared" ca="1" si="40"/>
        <v/>
      </c>
      <c r="W432" s="14" t="str">
        <f t="shared" ca="1" si="41"/>
        <v/>
      </c>
    </row>
    <row r="433" spans="1:23" x14ac:dyDescent="0.3">
      <c r="A433" s="2"/>
      <c r="B433" s="2"/>
      <c r="C433" s="2"/>
      <c r="D433" s="2"/>
      <c r="E433" s="2"/>
      <c r="F433" s="2"/>
      <c r="G433" s="2"/>
      <c r="H433" s="2"/>
      <c r="I433" s="16"/>
      <c r="J433" s="16"/>
      <c r="K433" s="14" t="str">
        <f>IF($A433="","",IF(B433&gt;=Model!$B$4,4,IF(B433&gt;=Model!$B$5,3,IF(B433&gt;=Model!$B$6,2,1))))</f>
        <v/>
      </c>
      <c r="L433" s="14" t="str">
        <f>IF($A433="","",IF(OR(UPPER(D433)="Y",UPPER(E433)="Y"),4,IF(C433&gt;=Model!$B$10,4,IF(C433&gt;=Model!$B$11,3,IF(C433&gt;=Model!$B$12,2,1)))))</f>
        <v/>
      </c>
      <c r="M433" s="14" t="str">
        <f>IF($A433="","",IFERROR(VLOOKUP(F433,Model!$A$19:$B$22,2,FALSE()),""))</f>
        <v/>
      </c>
      <c r="N433" s="14" t="str">
        <f>IF($A433="","",IFERROR(VLOOKUP(G433,Model!$A$25:$B$28,2,FALSE()),""))</f>
        <v/>
      </c>
      <c r="O433" s="14" t="str">
        <f t="shared" si="36"/>
        <v/>
      </c>
      <c r="P433" s="14" t="str">
        <f>IF($A433="","",IF(AND(G433="Internet-facing",OR(UPPER(D433)="Y",UPPER(E433)="Y",C433&gt;=Model!$B$16)),"P1",""))</f>
        <v/>
      </c>
      <c r="Q433" s="14" t="str">
        <f>IF($A433="","",IF(P433="P1","P1","P"&amp;MIN(4,IF(O433&gt;=Model!$B$31,1,IF(O433&gt;=Model!$B$32,2,IF(O433&gt;=Model!$B$33,3,4)))+IF(UPPER(H433)="Y",1,0))))</f>
        <v/>
      </c>
      <c r="R433" s="14" t="str">
        <f>IF($A433="","",IFERROR(VLOOKUP(VALUE(MID(Q433,2,1)),Model!$B$38:$C$41,2,FALSE()),""))</f>
        <v/>
      </c>
      <c r="S433" s="18" t="str">
        <f t="shared" si="37"/>
        <v/>
      </c>
      <c r="T433" s="14" t="str">
        <f t="shared" si="38"/>
        <v/>
      </c>
      <c r="U433" s="14" t="str">
        <f t="shared" si="39"/>
        <v/>
      </c>
      <c r="V433" s="14" t="str">
        <f t="shared" ca="1" si="40"/>
        <v/>
      </c>
      <c r="W433" s="14" t="str">
        <f t="shared" ca="1" si="41"/>
        <v/>
      </c>
    </row>
    <row r="434" spans="1:23" x14ac:dyDescent="0.3">
      <c r="A434" s="2"/>
      <c r="B434" s="2"/>
      <c r="C434" s="2"/>
      <c r="D434" s="2"/>
      <c r="E434" s="2"/>
      <c r="F434" s="2"/>
      <c r="G434" s="2"/>
      <c r="H434" s="2"/>
      <c r="I434" s="16"/>
      <c r="J434" s="16"/>
      <c r="K434" s="14" t="str">
        <f>IF($A434="","",IF(B434&gt;=Model!$B$4,4,IF(B434&gt;=Model!$B$5,3,IF(B434&gt;=Model!$B$6,2,1))))</f>
        <v/>
      </c>
      <c r="L434" s="14" t="str">
        <f>IF($A434="","",IF(OR(UPPER(D434)="Y",UPPER(E434)="Y"),4,IF(C434&gt;=Model!$B$10,4,IF(C434&gt;=Model!$B$11,3,IF(C434&gt;=Model!$B$12,2,1)))))</f>
        <v/>
      </c>
      <c r="M434" s="14" t="str">
        <f>IF($A434="","",IFERROR(VLOOKUP(F434,Model!$A$19:$B$22,2,FALSE()),""))</f>
        <v/>
      </c>
      <c r="N434" s="14" t="str">
        <f>IF($A434="","",IFERROR(VLOOKUP(G434,Model!$A$25:$B$28,2,FALSE()),""))</f>
        <v/>
      </c>
      <c r="O434" s="14" t="str">
        <f t="shared" si="36"/>
        <v/>
      </c>
      <c r="P434" s="14" t="str">
        <f>IF($A434="","",IF(AND(G434="Internet-facing",OR(UPPER(D434)="Y",UPPER(E434)="Y",C434&gt;=Model!$B$16)),"P1",""))</f>
        <v/>
      </c>
      <c r="Q434" s="14" t="str">
        <f>IF($A434="","",IF(P434="P1","P1","P"&amp;MIN(4,IF(O434&gt;=Model!$B$31,1,IF(O434&gt;=Model!$B$32,2,IF(O434&gt;=Model!$B$33,3,4)))+IF(UPPER(H434)="Y",1,0))))</f>
        <v/>
      </c>
      <c r="R434" s="14" t="str">
        <f>IF($A434="","",IFERROR(VLOOKUP(VALUE(MID(Q434,2,1)),Model!$B$38:$C$41,2,FALSE()),""))</f>
        <v/>
      </c>
      <c r="S434" s="18" t="str">
        <f t="shared" si="37"/>
        <v/>
      </c>
      <c r="T434" s="14" t="str">
        <f t="shared" si="38"/>
        <v/>
      </c>
      <c r="U434" s="14" t="str">
        <f t="shared" si="39"/>
        <v/>
      </c>
      <c r="V434" s="14" t="str">
        <f t="shared" ca="1" si="40"/>
        <v/>
      </c>
      <c r="W434" s="14" t="str">
        <f t="shared" ca="1" si="41"/>
        <v/>
      </c>
    </row>
    <row r="435" spans="1:23" x14ac:dyDescent="0.3">
      <c r="A435" s="2"/>
      <c r="B435" s="2"/>
      <c r="C435" s="2"/>
      <c r="D435" s="2"/>
      <c r="E435" s="2"/>
      <c r="F435" s="2"/>
      <c r="G435" s="2"/>
      <c r="H435" s="2"/>
      <c r="I435" s="16"/>
      <c r="J435" s="16"/>
      <c r="K435" s="14" t="str">
        <f>IF($A435="","",IF(B435&gt;=Model!$B$4,4,IF(B435&gt;=Model!$B$5,3,IF(B435&gt;=Model!$B$6,2,1))))</f>
        <v/>
      </c>
      <c r="L435" s="14" t="str">
        <f>IF($A435="","",IF(OR(UPPER(D435)="Y",UPPER(E435)="Y"),4,IF(C435&gt;=Model!$B$10,4,IF(C435&gt;=Model!$B$11,3,IF(C435&gt;=Model!$B$12,2,1)))))</f>
        <v/>
      </c>
      <c r="M435" s="14" t="str">
        <f>IF($A435="","",IFERROR(VLOOKUP(F435,Model!$A$19:$B$22,2,FALSE()),""))</f>
        <v/>
      </c>
      <c r="N435" s="14" t="str">
        <f>IF($A435="","",IFERROR(VLOOKUP(G435,Model!$A$25:$B$28,2,FALSE()),""))</f>
        <v/>
      </c>
      <c r="O435" s="14" t="str">
        <f t="shared" si="36"/>
        <v/>
      </c>
      <c r="P435" s="14" t="str">
        <f>IF($A435="","",IF(AND(G435="Internet-facing",OR(UPPER(D435)="Y",UPPER(E435)="Y",C435&gt;=Model!$B$16)),"P1",""))</f>
        <v/>
      </c>
      <c r="Q435" s="14" t="str">
        <f>IF($A435="","",IF(P435="P1","P1","P"&amp;MIN(4,IF(O435&gt;=Model!$B$31,1,IF(O435&gt;=Model!$B$32,2,IF(O435&gt;=Model!$B$33,3,4)))+IF(UPPER(H435)="Y",1,0))))</f>
        <v/>
      </c>
      <c r="R435" s="14" t="str">
        <f>IF($A435="","",IFERROR(VLOOKUP(VALUE(MID(Q435,2,1)),Model!$B$38:$C$41,2,FALSE()),""))</f>
        <v/>
      </c>
      <c r="S435" s="18" t="str">
        <f t="shared" si="37"/>
        <v/>
      </c>
      <c r="T435" s="14" t="str">
        <f t="shared" si="38"/>
        <v/>
      </c>
      <c r="U435" s="14" t="str">
        <f t="shared" si="39"/>
        <v/>
      </c>
      <c r="V435" s="14" t="str">
        <f t="shared" ca="1" si="40"/>
        <v/>
      </c>
      <c r="W435" s="14" t="str">
        <f t="shared" ca="1" si="41"/>
        <v/>
      </c>
    </row>
    <row r="436" spans="1:23" x14ac:dyDescent="0.3">
      <c r="A436" s="2"/>
      <c r="B436" s="2"/>
      <c r="C436" s="2"/>
      <c r="D436" s="2"/>
      <c r="E436" s="2"/>
      <c r="F436" s="2"/>
      <c r="G436" s="2"/>
      <c r="H436" s="2"/>
      <c r="I436" s="16"/>
      <c r="J436" s="16"/>
      <c r="K436" s="14" t="str">
        <f>IF($A436="","",IF(B436&gt;=Model!$B$4,4,IF(B436&gt;=Model!$B$5,3,IF(B436&gt;=Model!$B$6,2,1))))</f>
        <v/>
      </c>
      <c r="L436" s="14" t="str">
        <f>IF($A436="","",IF(OR(UPPER(D436)="Y",UPPER(E436)="Y"),4,IF(C436&gt;=Model!$B$10,4,IF(C436&gt;=Model!$B$11,3,IF(C436&gt;=Model!$B$12,2,1)))))</f>
        <v/>
      </c>
      <c r="M436" s="14" t="str">
        <f>IF($A436="","",IFERROR(VLOOKUP(F436,Model!$A$19:$B$22,2,FALSE()),""))</f>
        <v/>
      </c>
      <c r="N436" s="14" t="str">
        <f>IF($A436="","",IFERROR(VLOOKUP(G436,Model!$A$25:$B$28,2,FALSE()),""))</f>
        <v/>
      </c>
      <c r="O436" s="14" t="str">
        <f t="shared" si="36"/>
        <v/>
      </c>
      <c r="P436" s="14" t="str">
        <f>IF($A436="","",IF(AND(G436="Internet-facing",OR(UPPER(D436)="Y",UPPER(E436)="Y",C436&gt;=Model!$B$16)),"P1",""))</f>
        <v/>
      </c>
      <c r="Q436" s="14" t="str">
        <f>IF($A436="","",IF(P436="P1","P1","P"&amp;MIN(4,IF(O436&gt;=Model!$B$31,1,IF(O436&gt;=Model!$B$32,2,IF(O436&gt;=Model!$B$33,3,4)))+IF(UPPER(H436)="Y",1,0))))</f>
        <v/>
      </c>
      <c r="R436" s="14" t="str">
        <f>IF($A436="","",IFERROR(VLOOKUP(VALUE(MID(Q436,2,1)),Model!$B$38:$C$41,2,FALSE()),""))</f>
        <v/>
      </c>
      <c r="S436" s="18" t="str">
        <f t="shared" si="37"/>
        <v/>
      </c>
      <c r="T436" s="14" t="str">
        <f t="shared" si="38"/>
        <v/>
      </c>
      <c r="U436" s="14" t="str">
        <f t="shared" si="39"/>
        <v/>
      </c>
      <c r="V436" s="14" t="str">
        <f t="shared" ca="1" si="40"/>
        <v/>
      </c>
      <c r="W436" s="14" t="str">
        <f t="shared" ca="1" si="41"/>
        <v/>
      </c>
    </row>
    <row r="437" spans="1:23" x14ac:dyDescent="0.3">
      <c r="A437" s="2"/>
      <c r="B437" s="2"/>
      <c r="C437" s="2"/>
      <c r="D437" s="2"/>
      <c r="E437" s="2"/>
      <c r="F437" s="2"/>
      <c r="G437" s="2"/>
      <c r="H437" s="2"/>
      <c r="I437" s="16"/>
      <c r="J437" s="16"/>
      <c r="K437" s="14" t="str">
        <f>IF($A437="","",IF(B437&gt;=Model!$B$4,4,IF(B437&gt;=Model!$B$5,3,IF(B437&gt;=Model!$B$6,2,1))))</f>
        <v/>
      </c>
      <c r="L437" s="14" t="str">
        <f>IF($A437="","",IF(OR(UPPER(D437)="Y",UPPER(E437)="Y"),4,IF(C437&gt;=Model!$B$10,4,IF(C437&gt;=Model!$B$11,3,IF(C437&gt;=Model!$B$12,2,1)))))</f>
        <v/>
      </c>
      <c r="M437" s="14" t="str">
        <f>IF($A437="","",IFERROR(VLOOKUP(F437,Model!$A$19:$B$22,2,FALSE()),""))</f>
        <v/>
      </c>
      <c r="N437" s="14" t="str">
        <f>IF($A437="","",IFERROR(VLOOKUP(G437,Model!$A$25:$B$28,2,FALSE()),""))</f>
        <v/>
      </c>
      <c r="O437" s="14" t="str">
        <f t="shared" si="36"/>
        <v/>
      </c>
      <c r="P437" s="14" t="str">
        <f>IF($A437="","",IF(AND(G437="Internet-facing",OR(UPPER(D437)="Y",UPPER(E437)="Y",C437&gt;=Model!$B$16)),"P1",""))</f>
        <v/>
      </c>
      <c r="Q437" s="14" t="str">
        <f>IF($A437="","",IF(P437="P1","P1","P"&amp;MIN(4,IF(O437&gt;=Model!$B$31,1,IF(O437&gt;=Model!$B$32,2,IF(O437&gt;=Model!$B$33,3,4)))+IF(UPPER(H437)="Y",1,0))))</f>
        <v/>
      </c>
      <c r="R437" s="14" t="str">
        <f>IF($A437="","",IFERROR(VLOOKUP(VALUE(MID(Q437,2,1)),Model!$B$38:$C$41,2,FALSE()),""))</f>
        <v/>
      </c>
      <c r="S437" s="18" t="str">
        <f t="shared" si="37"/>
        <v/>
      </c>
      <c r="T437" s="14" t="str">
        <f t="shared" si="38"/>
        <v/>
      </c>
      <c r="U437" s="14" t="str">
        <f t="shared" si="39"/>
        <v/>
      </c>
      <c r="V437" s="14" t="str">
        <f t="shared" ca="1" si="40"/>
        <v/>
      </c>
      <c r="W437" s="14" t="str">
        <f t="shared" ca="1" si="41"/>
        <v/>
      </c>
    </row>
    <row r="438" spans="1:23" x14ac:dyDescent="0.3">
      <c r="A438" s="2"/>
      <c r="B438" s="2"/>
      <c r="C438" s="2"/>
      <c r="D438" s="2"/>
      <c r="E438" s="2"/>
      <c r="F438" s="2"/>
      <c r="G438" s="2"/>
      <c r="H438" s="2"/>
      <c r="I438" s="16"/>
      <c r="J438" s="16"/>
      <c r="K438" s="14" t="str">
        <f>IF($A438="","",IF(B438&gt;=Model!$B$4,4,IF(B438&gt;=Model!$B$5,3,IF(B438&gt;=Model!$B$6,2,1))))</f>
        <v/>
      </c>
      <c r="L438" s="14" t="str">
        <f>IF($A438="","",IF(OR(UPPER(D438)="Y",UPPER(E438)="Y"),4,IF(C438&gt;=Model!$B$10,4,IF(C438&gt;=Model!$B$11,3,IF(C438&gt;=Model!$B$12,2,1)))))</f>
        <v/>
      </c>
      <c r="M438" s="14" t="str">
        <f>IF($A438="","",IFERROR(VLOOKUP(F438,Model!$A$19:$B$22,2,FALSE()),""))</f>
        <v/>
      </c>
      <c r="N438" s="14" t="str">
        <f>IF($A438="","",IFERROR(VLOOKUP(G438,Model!$A$25:$B$28,2,FALSE()),""))</f>
        <v/>
      </c>
      <c r="O438" s="14" t="str">
        <f t="shared" si="36"/>
        <v/>
      </c>
      <c r="P438" s="14" t="str">
        <f>IF($A438="","",IF(AND(G438="Internet-facing",OR(UPPER(D438)="Y",UPPER(E438)="Y",C438&gt;=Model!$B$16)),"P1",""))</f>
        <v/>
      </c>
      <c r="Q438" s="14" t="str">
        <f>IF($A438="","",IF(P438="P1","P1","P"&amp;MIN(4,IF(O438&gt;=Model!$B$31,1,IF(O438&gt;=Model!$B$32,2,IF(O438&gt;=Model!$B$33,3,4)))+IF(UPPER(H438)="Y",1,0))))</f>
        <v/>
      </c>
      <c r="R438" s="14" t="str">
        <f>IF($A438="","",IFERROR(VLOOKUP(VALUE(MID(Q438,2,1)),Model!$B$38:$C$41,2,FALSE()),""))</f>
        <v/>
      </c>
      <c r="S438" s="18" t="str">
        <f t="shared" si="37"/>
        <v/>
      </c>
      <c r="T438" s="14" t="str">
        <f t="shared" si="38"/>
        <v/>
      </c>
      <c r="U438" s="14" t="str">
        <f t="shared" si="39"/>
        <v/>
      </c>
      <c r="V438" s="14" t="str">
        <f t="shared" ca="1" si="40"/>
        <v/>
      </c>
      <c r="W438" s="14" t="str">
        <f t="shared" ca="1" si="41"/>
        <v/>
      </c>
    </row>
    <row r="439" spans="1:23" x14ac:dyDescent="0.3">
      <c r="A439" s="2"/>
      <c r="B439" s="2"/>
      <c r="C439" s="2"/>
      <c r="D439" s="2"/>
      <c r="E439" s="2"/>
      <c r="F439" s="2"/>
      <c r="G439" s="2"/>
      <c r="H439" s="2"/>
      <c r="I439" s="16"/>
      <c r="J439" s="16"/>
      <c r="K439" s="14" t="str">
        <f>IF($A439="","",IF(B439&gt;=Model!$B$4,4,IF(B439&gt;=Model!$B$5,3,IF(B439&gt;=Model!$B$6,2,1))))</f>
        <v/>
      </c>
      <c r="L439" s="14" t="str">
        <f>IF($A439="","",IF(OR(UPPER(D439)="Y",UPPER(E439)="Y"),4,IF(C439&gt;=Model!$B$10,4,IF(C439&gt;=Model!$B$11,3,IF(C439&gt;=Model!$B$12,2,1)))))</f>
        <v/>
      </c>
      <c r="M439" s="14" t="str">
        <f>IF($A439="","",IFERROR(VLOOKUP(F439,Model!$A$19:$B$22,2,FALSE()),""))</f>
        <v/>
      </c>
      <c r="N439" s="14" t="str">
        <f>IF($A439="","",IFERROR(VLOOKUP(G439,Model!$A$25:$B$28,2,FALSE()),""))</f>
        <v/>
      </c>
      <c r="O439" s="14" t="str">
        <f t="shared" si="36"/>
        <v/>
      </c>
      <c r="P439" s="14" t="str">
        <f>IF($A439="","",IF(AND(G439="Internet-facing",OR(UPPER(D439)="Y",UPPER(E439)="Y",C439&gt;=Model!$B$16)),"P1",""))</f>
        <v/>
      </c>
      <c r="Q439" s="14" t="str">
        <f>IF($A439="","",IF(P439="P1","P1","P"&amp;MIN(4,IF(O439&gt;=Model!$B$31,1,IF(O439&gt;=Model!$B$32,2,IF(O439&gt;=Model!$B$33,3,4)))+IF(UPPER(H439)="Y",1,0))))</f>
        <v/>
      </c>
      <c r="R439" s="14" t="str">
        <f>IF($A439="","",IFERROR(VLOOKUP(VALUE(MID(Q439,2,1)),Model!$B$38:$C$41,2,FALSE()),""))</f>
        <v/>
      </c>
      <c r="S439" s="18" t="str">
        <f t="shared" si="37"/>
        <v/>
      </c>
      <c r="T439" s="14" t="str">
        <f t="shared" si="38"/>
        <v/>
      </c>
      <c r="U439" s="14" t="str">
        <f t="shared" si="39"/>
        <v/>
      </c>
      <c r="V439" s="14" t="str">
        <f t="shared" ca="1" si="40"/>
        <v/>
      </c>
      <c r="W439" s="14" t="str">
        <f t="shared" ca="1" si="41"/>
        <v/>
      </c>
    </row>
    <row r="440" spans="1:23" x14ac:dyDescent="0.3">
      <c r="A440" s="2"/>
      <c r="B440" s="2"/>
      <c r="C440" s="2"/>
      <c r="D440" s="2"/>
      <c r="E440" s="2"/>
      <c r="F440" s="2"/>
      <c r="G440" s="2"/>
      <c r="H440" s="2"/>
      <c r="I440" s="16"/>
      <c r="J440" s="16"/>
      <c r="K440" s="14" t="str">
        <f>IF($A440="","",IF(B440&gt;=Model!$B$4,4,IF(B440&gt;=Model!$B$5,3,IF(B440&gt;=Model!$B$6,2,1))))</f>
        <v/>
      </c>
      <c r="L440" s="14" t="str">
        <f>IF($A440="","",IF(OR(UPPER(D440)="Y",UPPER(E440)="Y"),4,IF(C440&gt;=Model!$B$10,4,IF(C440&gt;=Model!$B$11,3,IF(C440&gt;=Model!$B$12,2,1)))))</f>
        <v/>
      </c>
      <c r="M440" s="14" t="str">
        <f>IF($A440="","",IFERROR(VLOOKUP(F440,Model!$A$19:$B$22,2,FALSE()),""))</f>
        <v/>
      </c>
      <c r="N440" s="14" t="str">
        <f>IF($A440="","",IFERROR(VLOOKUP(G440,Model!$A$25:$B$28,2,FALSE()),""))</f>
        <v/>
      </c>
      <c r="O440" s="14" t="str">
        <f t="shared" si="36"/>
        <v/>
      </c>
      <c r="P440" s="14" t="str">
        <f>IF($A440="","",IF(AND(G440="Internet-facing",OR(UPPER(D440)="Y",UPPER(E440)="Y",C440&gt;=Model!$B$16)),"P1",""))</f>
        <v/>
      </c>
      <c r="Q440" s="14" t="str">
        <f>IF($A440="","",IF(P440="P1","P1","P"&amp;MIN(4,IF(O440&gt;=Model!$B$31,1,IF(O440&gt;=Model!$B$32,2,IF(O440&gt;=Model!$B$33,3,4)))+IF(UPPER(H440)="Y",1,0))))</f>
        <v/>
      </c>
      <c r="R440" s="14" t="str">
        <f>IF($A440="","",IFERROR(VLOOKUP(VALUE(MID(Q440,2,1)),Model!$B$38:$C$41,2,FALSE()),""))</f>
        <v/>
      </c>
      <c r="S440" s="18" t="str">
        <f t="shared" si="37"/>
        <v/>
      </c>
      <c r="T440" s="14" t="str">
        <f t="shared" si="38"/>
        <v/>
      </c>
      <c r="U440" s="14" t="str">
        <f t="shared" si="39"/>
        <v/>
      </c>
      <c r="V440" s="14" t="str">
        <f t="shared" ca="1" si="40"/>
        <v/>
      </c>
      <c r="W440" s="14" t="str">
        <f t="shared" ca="1" si="41"/>
        <v/>
      </c>
    </row>
    <row r="441" spans="1:23" x14ac:dyDescent="0.3">
      <c r="A441" s="2"/>
      <c r="B441" s="2"/>
      <c r="C441" s="2"/>
      <c r="D441" s="2"/>
      <c r="E441" s="2"/>
      <c r="F441" s="2"/>
      <c r="G441" s="2"/>
      <c r="H441" s="2"/>
      <c r="I441" s="16"/>
      <c r="J441" s="16"/>
      <c r="K441" s="14" t="str">
        <f>IF($A441="","",IF(B441&gt;=Model!$B$4,4,IF(B441&gt;=Model!$B$5,3,IF(B441&gt;=Model!$B$6,2,1))))</f>
        <v/>
      </c>
      <c r="L441" s="14" t="str">
        <f>IF($A441="","",IF(OR(UPPER(D441)="Y",UPPER(E441)="Y"),4,IF(C441&gt;=Model!$B$10,4,IF(C441&gt;=Model!$B$11,3,IF(C441&gt;=Model!$B$12,2,1)))))</f>
        <v/>
      </c>
      <c r="M441" s="14" t="str">
        <f>IF($A441="","",IFERROR(VLOOKUP(F441,Model!$A$19:$B$22,2,FALSE()),""))</f>
        <v/>
      </c>
      <c r="N441" s="14" t="str">
        <f>IF($A441="","",IFERROR(VLOOKUP(G441,Model!$A$25:$B$28,2,FALSE()),""))</f>
        <v/>
      </c>
      <c r="O441" s="14" t="str">
        <f t="shared" si="36"/>
        <v/>
      </c>
      <c r="P441" s="14" t="str">
        <f>IF($A441="","",IF(AND(G441="Internet-facing",OR(UPPER(D441)="Y",UPPER(E441)="Y",C441&gt;=Model!$B$16)),"P1",""))</f>
        <v/>
      </c>
      <c r="Q441" s="14" t="str">
        <f>IF($A441="","",IF(P441="P1","P1","P"&amp;MIN(4,IF(O441&gt;=Model!$B$31,1,IF(O441&gt;=Model!$B$32,2,IF(O441&gt;=Model!$B$33,3,4)))+IF(UPPER(H441)="Y",1,0))))</f>
        <v/>
      </c>
      <c r="R441" s="14" t="str">
        <f>IF($A441="","",IFERROR(VLOOKUP(VALUE(MID(Q441,2,1)),Model!$B$38:$C$41,2,FALSE()),""))</f>
        <v/>
      </c>
      <c r="S441" s="18" t="str">
        <f t="shared" si="37"/>
        <v/>
      </c>
      <c r="T441" s="14" t="str">
        <f t="shared" si="38"/>
        <v/>
      </c>
      <c r="U441" s="14" t="str">
        <f t="shared" si="39"/>
        <v/>
      </c>
      <c r="V441" s="14" t="str">
        <f t="shared" ca="1" si="40"/>
        <v/>
      </c>
      <c r="W441" s="14" t="str">
        <f t="shared" ca="1" si="41"/>
        <v/>
      </c>
    </row>
    <row r="442" spans="1:23" x14ac:dyDescent="0.3">
      <c r="A442" s="2"/>
      <c r="B442" s="2"/>
      <c r="C442" s="2"/>
      <c r="D442" s="2"/>
      <c r="E442" s="2"/>
      <c r="F442" s="2"/>
      <c r="G442" s="2"/>
      <c r="H442" s="2"/>
      <c r="I442" s="16"/>
      <c r="J442" s="16"/>
      <c r="K442" s="14" t="str">
        <f>IF($A442="","",IF(B442&gt;=Model!$B$4,4,IF(B442&gt;=Model!$B$5,3,IF(B442&gt;=Model!$B$6,2,1))))</f>
        <v/>
      </c>
      <c r="L442" s="14" t="str">
        <f>IF($A442="","",IF(OR(UPPER(D442)="Y",UPPER(E442)="Y"),4,IF(C442&gt;=Model!$B$10,4,IF(C442&gt;=Model!$B$11,3,IF(C442&gt;=Model!$B$12,2,1)))))</f>
        <v/>
      </c>
      <c r="M442" s="14" t="str">
        <f>IF($A442="","",IFERROR(VLOOKUP(F442,Model!$A$19:$B$22,2,FALSE()),""))</f>
        <v/>
      </c>
      <c r="N442" s="14" t="str">
        <f>IF($A442="","",IFERROR(VLOOKUP(G442,Model!$A$25:$B$28,2,FALSE()),""))</f>
        <v/>
      </c>
      <c r="O442" s="14" t="str">
        <f t="shared" si="36"/>
        <v/>
      </c>
      <c r="P442" s="14" t="str">
        <f>IF($A442="","",IF(AND(G442="Internet-facing",OR(UPPER(D442)="Y",UPPER(E442)="Y",C442&gt;=Model!$B$16)),"P1",""))</f>
        <v/>
      </c>
      <c r="Q442" s="14" t="str">
        <f>IF($A442="","",IF(P442="P1","P1","P"&amp;MIN(4,IF(O442&gt;=Model!$B$31,1,IF(O442&gt;=Model!$B$32,2,IF(O442&gt;=Model!$B$33,3,4)))+IF(UPPER(H442)="Y",1,0))))</f>
        <v/>
      </c>
      <c r="R442" s="14" t="str">
        <f>IF($A442="","",IFERROR(VLOOKUP(VALUE(MID(Q442,2,1)),Model!$B$38:$C$41,2,FALSE()),""))</f>
        <v/>
      </c>
      <c r="S442" s="18" t="str">
        <f t="shared" si="37"/>
        <v/>
      </c>
      <c r="T442" s="14" t="str">
        <f t="shared" si="38"/>
        <v/>
      </c>
      <c r="U442" s="14" t="str">
        <f t="shared" si="39"/>
        <v/>
      </c>
      <c r="V442" s="14" t="str">
        <f t="shared" ca="1" si="40"/>
        <v/>
      </c>
      <c r="W442" s="14" t="str">
        <f t="shared" ca="1" si="41"/>
        <v/>
      </c>
    </row>
    <row r="443" spans="1:23" x14ac:dyDescent="0.3">
      <c r="A443" s="2"/>
      <c r="B443" s="2"/>
      <c r="C443" s="2"/>
      <c r="D443" s="2"/>
      <c r="E443" s="2"/>
      <c r="F443" s="2"/>
      <c r="G443" s="2"/>
      <c r="H443" s="2"/>
      <c r="I443" s="16"/>
      <c r="J443" s="16"/>
      <c r="K443" s="14" t="str">
        <f>IF($A443="","",IF(B443&gt;=Model!$B$4,4,IF(B443&gt;=Model!$B$5,3,IF(B443&gt;=Model!$B$6,2,1))))</f>
        <v/>
      </c>
      <c r="L443" s="14" t="str">
        <f>IF($A443="","",IF(OR(UPPER(D443)="Y",UPPER(E443)="Y"),4,IF(C443&gt;=Model!$B$10,4,IF(C443&gt;=Model!$B$11,3,IF(C443&gt;=Model!$B$12,2,1)))))</f>
        <v/>
      </c>
      <c r="M443" s="14" t="str">
        <f>IF($A443="","",IFERROR(VLOOKUP(F443,Model!$A$19:$B$22,2,FALSE()),""))</f>
        <v/>
      </c>
      <c r="N443" s="14" t="str">
        <f>IF($A443="","",IFERROR(VLOOKUP(G443,Model!$A$25:$B$28,2,FALSE()),""))</f>
        <v/>
      </c>
      <c r="O443" s="14" t="str">
        <f t="shared" si="36"/>
        <v/>
      </c>
      <c r="P443" s="14" t="str">
        <f>IF($A443="","",IF(AND(G443="Internet-facing",OR(UPPER(D443)="Y",UPPER(E443)="Y",C443&gt;=Model!$B$16)),"P1",""))</f>
        <v/>
      </c>
      <c r="Q443" s="14" t="str">
        <f>IF($A443="","",IF(P443="P1","P1","P"&amp;MIN(4,IF(O443&gt;=Model!$B$31,1,IF(O443&gt;=Model!$B$32,2,IF(O443&gt;=Model!$B$33,3,4)))+IF(UPPER(H443)="Y",1,0))))</f>
        <v/>
      </c>
      <c r="R443" s="14" t="str">
        <f>IF($A443="","",IFERROR(VLOOKUP(VALUE(MID(Q443,2,1)),Model!$B$38:$C$41,2,FALSE()),""))</f>
        <v/>
      </c>
      <c r="S443" s="18" t="str">
        <f t="shared" si="37"/>
        <v/>
      </c>
      <c r="T443" s="14" t="str">
        <f t="shared" si="38"/>
        <v/>
      </c>
      <c r="U443" s="14" t="str">
        <f t="shared" si="39"/>
        <v/>
      </c>
      <c r="V443" s="14" t="str">
        <f t="shared" ca="1" si="40"/>
        <v/>
      </c>
      <c r="W443" s="14" t="str">
        <f t="shared" ca="1" si="41"/>
        <v/>
      </c>
    </row>
    <row r="444" spans="1:23" x14ac:dyDescent="0.3">
      <c r="A444" s="2"/>
      <c r="B444" s="2"/>
      <c r="C444" s="2"/>
      <c r="D444" s="2"/>
      <c r="E444" s="2"/>
      <c r="F444" s="2"/>
      <c r="G444" s="2"/>
      <c r="H444" s="2"/>
      <c r="I444" s="16"/>
      <c r="J444" s="16"/>
      <c r="K444" s="14" t="str">
        <f>IF($A444="","",IF(B444&gt;=Model!$B$4,4,IF(B444&gt;=Model!$B$5,3,IF(B444&gt;=Model!$B$6,2,1))))</f>
        <v/>
      </c>
      <c r="L444" s="14" t="str">
        <f>IF($A444="","",IF(OR(UPPER(D444)="Y",UPPER(E444)="Y"),4,IF(C444&gt;=Model!$B$10,4,IF(C444&gt;=Model!$B$11,3,IF(C444&gt;=Model!$B$12,2,1)))))</f>
        <v/>
      </c>
      <c r="M444" s="14" t="str">
        <f>IF($A444="","",IFERROR(VLOOKUP(F444,Model!$A$19:$B$22,2,FALSE()),""))</f>
        <v/>
      </c>
      <c r="N444" s="14" t="str">
        <f>IF($A444="","",IFERROR(VLOOKUP(G444,Model!$A$25:$B$28,2,FALSE()),""))</f>
        <v/>
      </c>
      <c r="O444" s="14" t="str">
        <f t="shared" si="36"/>
        <v/>
      </c>
      <c r="P444" s="14" t="str">
        <f>IF($A444="","",IF(AND(G444="Internet-facing",OR(UPPER(D444)="Y",UPPER(E444)="Y",C444&gt;=Model!$B$16)),"P1",""))</f>
        <v/>
      </c>
      <c r="Q444" s="14" t="str">
        <f>IF($A444="","",IF(P444="P1","P1","P"&amp;MIN(4,IF(O444&gt;=Model!$B$31,1,IF(O444&gt;=Model!$B$32,2,IF(O444&gt;=Model!$B$33,3,4)))+IF(UPPER(H444)="Y",1,0))))</f>
        <v/>
      </c>
      <c r="R444" s="14" t="str">
        <f>IF($A444="","",IFERROR(VLOOKUP(VALUE(MID(Q444,2,1)),Model!$B$38:$C$41,2,FALSE()),""))</f>
        <v/>
      </c>
      <c r="S444" s="18" t="str">
        <f t="shared" si="37"/>
        <v/>
      </c>
      <c r="T444" s="14" t="str">
        <f t="shared" si="38"/>
        <v/>
      </c>
      <c r="U444" s="14" t="str">
        <f t="shared" si="39"/>
        <v/>
      </c>
      <c r="V444" s="14" t="str">
        <f t="shared" ca="1" si="40"/>
        <v/>
      </c>
      <c r="W444" s="14" t="str">
        <f t="shared" ca="1" si="41"/>
        <v/>
      </c>
    </row>
    <row r="445" spans="1:23" x14ac:dyDescent="0.3">
      <c r="A445" s="2"/>
      <c r="B445" s="2"/>
      <c r="C445" s="2"/>
      <c r="D445" s="2"/>
      <c r="E445" s="2"/>
      <c r="F445" s="2"/>
      <c r="G445" s="2"/>
      <c r="H445" s="2"/>
      <c r="I445" s="16"/>
      <c r="J445" s="16"/>
      <c r="K445" s="14" t="str">
        <f>IF($A445="","",IF(B445&gt;=Model!$B$4,4,IF(B445&gt;=Model!$B$5,3,IF(B445&gt;=Model!$B$6,2,1))))</f>
        <v/>
      </c>
      <c r="L445" s="14" t="str">
        <f>IF($A445="","",IF(OR(UPPER(D445)="Y",UPPER(E445)="Y"),4,IF(C445&gt;=Model!$B$10,4,IF(C445&gt;=Model!$B$11,3,IF(C445&gt;=Model!$B$12,2,1)))))</f>
        <v/>
      </c>
      <c r="M445" s="14" t="str">
        <f>IF($A445="","",IFERROR(VLOOKUP(F445,Model!$A$19:$B$22,2,FALSE()),""))</f>
        <v/>
      </c>
      <c r="N445" s="14" t="str">
        <f>IF($A445="","",IFERROR(VLOOKUP(G445,Model!$A$25:$B$28,2,FALSE()),""))</f>
        <v/>
      </c>
      <c r="O445" s="14" t="str">
        <f t="shared" si="36"/>
        <v/>
      </c>
      <c r="P445" s="14" t="str">
        <f>IF($A445="","",IF(AND(G445="Internet-facing",OR(UPPER(D445)="Y",UPPER(E445)="Y",C445&gt;=Model!$B$16)),"P1",""))</f>
        <v/>
      </c>
      <c r="Q445" s="14" t="str">
        <f>IF($A445="","",IF(P445="P1","P1","P"&amp;MIN(4,IF(O445&gt;=Model!$B$31,1,IF(O445&gt;=Model!$B$32,2,IF(O445&gt;=Model!$B$33,3,4)))+IF(UPPER(H445)="Y",1,0))))</f>
        <v/>
      </c>
      <c r="R445" s="14" t="str">
        <f>IF($A445="","",IFERROR(VLOOKUP(VALUE(MID(Q445,2,1)),Model!$B$38:$C$41,2,FALSE()),""))</f>
        <v/>
      </c>
      <c r="S445" s="18" t="str">
        <f t="shared" si="37"/>
        <v/>
      </c>
      <c r="T445" s="14" t="str">
        <f t="shared" si="38"/>
        <v/>
      </c>
      <c r="U445" s="14" t="str">
        <f t="shared" si="39"/>
        <v/>
      </c>
      <c r="V445" s="14" t="str">
        <f t="shared" ca="1" si="40"/>
        <v/>
      </c>
      <c r="W445" s="14" t="str">
        <f t="shared" ca="1" si="41"/>
        <v/>
      </c>
    </row>
    <row r="446" spans="1:23" x14ac:dyDescent="0.3">
      <c r="A446" s="2"/>
      <c r="B446" s="2"/>
      <c r="C446" s="2"/>
      <c r="D446" s="2"/>
      <c r="E446" s="2"/>
      <c r="F446" s="2"/>
      <c r="G446" s="2"/>
      <c r="H446" s="2"/>
      <c r="I446" s="16"/>
      <c r="J446" s="16"/>
      <c r="K446" s="14" t="str">
        <f>IF($A446="","",IF(B446&gt;=Model!$B$4,4,IF(B446&gt;=Model!$B$5,3,IF(B446&gt;=Model!$B$6,2,1))))</f>
        <v/>
      </c>
      <c r="L446" s="14" t="str">
        <f>IF($A446="","",IF(OR(UPPER(D446)="Y",UPPER(E446)="Y"),4,IF(C446&gt;=Model!$B$10,4,IF(C446&gt;=Model!$B$11,3,IF(C446&gt;=Model!$B$12,2,1)))))</f>
        <v/>
      </c>
      <c r="M446" s="14" t="str">
        <f>IF($A446="","",IFERROR(VLOOKUP(F446,Model!$A$19:$B$22,2,FALSE()),""))</f>
        <v/>
      </c>
      <c r="N446" s="14" t="str">
        <f>IF($A446="","",IFERROR(VLOOKUP(G446,Model!$A$25:$B$28,2,FALSE()),""))</f>
        <v/>
      </c>
      <c r="O446" s="14" t="str">
        <f t="shared" si="36"/>
        <v/>
      </c>
      <c r="P446" s="14" t="str">
        <f>IF($A446="","",IF(AND(G446="Internet-facing",OR(UPPER(D446)="Y",UPPER(E446)="Y",C446&gt;=Model!$B$16)),"P1",""))</f>
        <v/>
      </c>
      <c r="Q446" s="14" t="str">
        <f>IF($A446="","",IF(P446="P1","P1","P"&amp;MIN(4,IF(O446&gt;=Model!$B$31,1,IF(O446&gt;=Model!$B$32,2,IF(O446&gt;=Model!$B$33,3,4)))+IF(UPPER(H446)="Y",1,0))))</f>
        <v/>
      </c>
      <c r="R446" s="14" t="str">
        <f>IF($A446="","",IFERROR(VLOOKUP(VALUE(MID(Q446,2,1)),Model!$B$38:$C$41,2,FALSE()),""))</f>
        <v/>
      </c>
      <c r="S446" s="18" t="str">
        <f t="shared" si="37"/>
        <v/>
      </c>
      <c r="T446" s="14" t="str">
        <f t="shared" si="38"/>
        <v/>
      </c>
      <c r="U446" s="14" t="str">
        <f t="shared" si="39"/>
        <v/>
      </c>
      <c r="V446" s="14" t="str">
        <f t="shared" ca="1" si="40"/>
        <v/>
      </c>
      <c r="W446" s="14" t="str">
        <f t="shared" ca="1" si="41"/>
        <v/>
      </c>
    </row>
    <row r="447" spans="1:23" x14ac:dyDescent="0.3">
      <c r="A447" s="2"/>
      <c r="B447" s="2"/>
      <c r="C447" s="2"/>
      <c r="D447" s="2"/>
      <c r="E447" s="2"/>
      <c r="F447" s="2"/>
      <c r="G447" s="2"/>
      <c r="H447" s="2"/>
      <c r="I447" s="16"/>
      <c r="J447" s="16"/>
      <c r="K447" s="14" t="str">
        <f>IF($A447="","",IF(B447&gt;=Model!$B$4,4,IF(B447&gt;=Model!$B$5,3,IF(B447&gt;=Model!$B$6,2,1))))</f>
        <v/>
      </c>
      <c r="L447" s="14" t="str">
        <f>IF($A447="","",IF(OR(UPPER(D447)="Y",UPPER(E447)="Y"),4,IF(C447&gt;=Model!$B$10,4,IF(C447&gt;=Model!$B$11,3,IF(C447&gt;=Model!$B$12,2,1)))))</f>
        <v/>
      </c>
      <c r="M447" s="14" t="str">
        <f>IF($A447="","",IFERROR(VLOOKUP(F447,Model!$A$19:$B$22,2,FALSE()),""))</f>
        <v/>
      </c>
      <c r="N447" s="14" t="str">
        <f>IF($A447="","",IFERROR(VLOOKUP(G447,Model!$A$25:$B$28,2,FALSE()),""))</f>
        <v/>
      </c>
      <c r="O447" s="14" t="str">
        <f t="shared" si="36"/>
        <v/>
      </c>
      <c r="P447" s="14" t="str">
        <f>IF($A447="","",IF(AND(G447="Internet-facing",OR(UPPER(D447)="Y",UPPER(E447)="Y",C447&gt;=Model!$B$16)),"P1",""))</f>
        <v/>
      </c>
      <c r="Q447" s="14" t="str">
        <f>IF($A447="","",IF(P447="P1","P1","P"&amp;MIN(4,IF(O447&gt;=Model!$B$31,1,IF(O447&gt;=Model!$B$32,2,IF(O447&gt;=Model!$B$33,3,4)))+IF(UPPER(H447)="Y",1,0))))</f>
        <v/>
      </c>
      <c r="R447" s="14" t="str">
        <f>IF($A447="","",IFERROR(VLOOKUP(VALUE(MID(Q447,2,1)),Model!$B$38:$C$41,2,FALSE()),""))</f>
        <v/>
      </c>
      <c r="S447" s="18" t="str">
        <f t="shared" si="37"/>
        <v/>
      </c>
      <c r="T447" s="14" t="str">
        <f t="shared" si="38"/>
        <v/>
      </c>
      <c r="U447" s="14" t="str">
        <f t="shared" si="39"/>
        <v/>
      </c>
      <c r="V447" s="14" t="str">
        <f t="shared" ca="1" si="40"/>
        <v/>
      </c>
      <c r="W447" s="14" t="str">
        <f t="shared" ca="1" si="41"/>
        <v/>
      </c>
    </row>
    <row r="448" spans="1:23" x14ac:dyDescent="0.3">
      <c r="A448" s="2"/>
      <c r="B448" s="2"/>
      <c r="C448" s="2"/>
      <c r="D448" s="2"/>
      <c r="E448" s="2"/>
      <c r="F448" s="2"/>
      <c r="G448" s="2"/>
      <c r="H448" s="2"/>
      <c r="I448" s="16"/>
      <c r="J448" s="16"/>
      <c r="K448" s="14" t="str">
        <f>IF($A448="","",IF(B448&gt;=Model!$B$4,4,IF(B448&gt;=Model!$B$5,3,IF(B448&gt;=Model!$B$6,2,1))))</f>
        <v/>
      </c>
      <c r="L448" s="14" t="str">
        <f>IF($A448="","",IF(OR(UPPER(D448)="Y",UPPER(E448)="Y"),4,IF(C448&gt;=Model!$B$10,4,IF(C448&gt;=Model!$B$11,3,IF(C448&gt;=Model!$B$12,2,1)))))</f>
        <v/>
      </c>
      <c r="M448" s="14" t="str">
        <f>IF($A448="","",IFERROR(VLOOKUP(F448,Model!$A$19:$B$22,2,FALSE()),""))</f>
        <v/>
      </c>
      <c r="N448" s="14" t="str">
        <f>IF($A448="","",IFERROR(VLOOKUP(G448,Model!$A$25:$B$28,2,FALSE()),""))</f>
        <v/>
      </c>
      <c r="O448" s="14" t="str">
        <f t="shared" si="36"/>
        <v/>
      </c>
      <c r="P448" s="14" t="str">
        <f>IF($A448="","",IF(AND(G448="Internet-facing",OR(UPPER(D448)="Y",UPPER(E448)="Y",C448&gt;=Model!$B$16)),"P1",""))</f>
        <v/>
      </c>
      <c r="Q448" s="14" t="str">
        <f>IF($A448="","",IF(P448="P1","P1","P"&amp;MIN(4,IF(O448&gt;=Model!$B$31,1,IF(O448&gt;=Model!$B$32,2,IF(O448&gt;=Model!$B$33,3,4)))+IF(UPPER(H448)="Y",1,0))))</f>
        <v/>
      </c>
      <c r="R448" s="14" t="str">
        <f>IF($A448="","",IFERROR(VLOOKUP(VALUE(MID(Q448,2,1)),Model!$B$38:$C$41,2,FALSE()),""))</f>
        <v/>
      </c>
      <c r="S448" s="18" t="str">
        <f t="shared" si="37"/>
        <v/>
      </c>
      <c r="T448" s="14" t="str">
        <f t="shared" si="38"/>
        <v/>
      </c>
      <c r="U448" s="14" t="str">
        <f t="shared" si="39"/>
        <v/>
      </c>
      <c r="V448" s="14" t="str">
        <f t="shared" ca="1" si="40"/>
        <v/>
      </c>
      <c r="W448" s="14" t="str">
        <f t="shared" ca="1" si="41"/>
        <v/>
      </c>
    </row>
    <row r="449" spans="1:23" x14ac:dyDescent="0.3">
      <c r="A449" s="2"/>
      <c r="B449" s="2"/>
      <c r="C449" s="2"/>
      <c r="D449" s="2"/>
      <c r="E449" s="2"/>
      <c r="F449" s="2"/>
      <c r="G449" s="2"/>
      <c r="H449" s="2"/>
      <c r="I449" s="16"/>
      <c r="J449" s="16"/>
      <c r="K449" s="14" t="str">
        <f>IF($A449="","",IF(B449&gt;=Model!$B$4,4,IF(B449&gt;=Model!$B$5,3,IF(B449&gt;=Model!$B$6,2,1))))</f>
        <v/>
      </c>
      <c r="L449" s="14" t="str">
        <f>IF($A449="","",IF(OR(UPPER(D449)="Y",UPPER(E449)="Y"),4,IF(C449&gt;=Model!$B$10,4,IF(C449&gt;=Model!$B$11,3,IF(C449&gt;=Model!$B$12,2,1)))))</f>
        <v/>
      </c>
      <c r="M449" s="14" t="str">
        <f>IF($A449="","",IFERROR(VLOOKUP(F449,Model!$A$19:$B$22,2,FALSE()),""))</f>
        <v/>
      </c>
      <c r="N449" s="14" t="str">
        <f>IF($A449="","",IFERROR(VLOOKUP(G449,Model!$A$25:$B$28,2,FALSE()),""))</f>
        <v/>
      </c>
      <c r="O449" s="14" t="str">
        <f t="shared" si="36"/>
        <v/>
      </c>
      <c r="P449" s="14" t="str">
        <f>IF($A449="","",IF(AND(G449="Internet-facing",OR(UPPER(D449)="Y",UPPER(E449)="Y",C449&gt;=Model!$B$16)),"P1",""))</f>
        <v/>
      </c>
      <c r="Q449" s="14" t="str">
        <f>IF($A449="","",IF(P449="P1","P1","P"&amp;MIN(4,IF(O449&gt;=Model!$B$31,1,IF(O449&gt;=Model!$B$32,2,IF(O449&gt;=Model!$B$33,3,4)))+IF(UPPER(H449)="Y",1,0))))</f>
        <v/>
      </c>
      <c r="R449" s="14" t="str">
        <f>IF($A449="","",IFERROR(VLOOKUP(VALUE(MID(Q449,2,1)),Model!$B$38:$C$41,2,FALSE()),""))</f>
        <v/>
      </c>
      <c r="S449" s="18" t="str">
        <f t="shared" si="37"/>
        <v/>
      </c>
      <c r="T449" s="14" t="str">
        <f t="shared" si="38"/>
        <v/>
      </c>
      <c r="U449" s="14" t="str">
        <f t="shared" si="39"/>
        <v/>
      </c>
      <c r="V449" s="14" t="str">
        <f t="shared" ca="1" si="40"/>
        <v/>
      </c>
      <c r="W449" s="14" t="str">
        <f t="shared" ca="1" si="41"/>
        <v/>
      </c>
    </row>
    <row r="450" spans="1:23" x14ac:dyDescent="0.3">
      <c r="A450" s="2"/>
      <c r="B450" s="2"/>
      <c r="C450" s="2"/>
      <c r="D450" s="2"/>
      <c r="E450" s="2"/>
      <c r="F450" s="2"/>
      <c r="G450" s="2"/>
      <c r="H450" s="2"/>
      <c r="I450" s="16"/>
      <c r="J450" s="16"/>
      <c r="K450" s="14" t="str">
        <f>IF($A450="","",IF(B450&gt;=Model!$B$4,4,IF(B450&gt;=Model!$B$5,3,IF(B450&gt;=Model!$B$6,2,1))))</f>
        <v/>
      </c>
      <c r="L450" s="14" t="str">
        <f>IF($A450="","",IF(OR(UPPER(D450)="Y",UPPER(E450)="Y"),4,IF(C450&gt;=Model!$B$10,4,IF(C450&gt;=Model!$B$11,3,IF(C450&gt;=Model!$B$12,2,1)))))</f>
        <v/>
      </c>
      <c r="M450" s="14" t="str">
        <f>IF($A450="","",IFERROR(VLOOKUP(F450,Model!$A$19:$B$22,2,FALSE()),""))</f>
        <v/>
      </c>
      <c r="N450" s="14" t="str">
        <f>IF($A450="","",IFERROR(VLOOKUP(G450,Model!$A$25:$B$28,2,FALSE()),""))</f>
        <v/>
      </c>
      <c r="O450" s="14" t="str">
        <f t="shared" ref="O450:O513" si="42">IF($A450="","",K450*L450*M450*N450)</f>
        <v/>
      </c>
      <c r="P450" s="14" t="str">
        <f>IF($A450="","",IF(AND(G450="Internet-facing",OR(UPPER(D450)="Y",UPPER(E450)="Y",C450&gt;=Model!$B$16)),"P1",""))</f>
        <v/>
      </c>
      <c r="Q450" s="14" t="str">
        <f>IF($A450="","",IF(P450="P1","P1","P"&amp;MIN(4,IF(O450&gt;=Model!$B$31,1,IF(O450&gt;=Model!$B$32,2,IF(O450&gt;=Model!$B$33,3,4)))+IF(UPPER(H450)="Y",1,0))))</f>
        <v/>
      </c>
      <c r="R450" s="14" t="str">
        <f>IF($A450="","",IFERROR(VLOOKUP(VALUE(MID(Q450,2,1)),Model!$B$38:$C$41,2,FALSE()),""))</f>
        <v/>
      </c>
      <c r="S450" s="18" t="str">
        <f t="shared" ref="S450:S513" si="43">IF(OR($A450="",$R450="",$I450=""),"",$I450+$R450)</f>
        <v/>
      </c>
      <c r="T450" s="14" t="str">
        <f t="shared" ref="T450:T513" si="44">IF($A450="","",IF($J450="","Open","Closed"))</f>
        <v/>
      </c>
      <c r="U450" s="14" t="str">
        <f t="shared" ref="U450:U513" si="45">IF(OR($A450="",$J450="",$I450=""),"",$J450-$I450)</f>
        <v/>
      </c>
      <c r="V450" s="14" t="str">
        <f t="shared" ref="V450:V513" ca="1" si="46">IF(OR($A450="",$J450&lt;&gt;"",$I450=""),"",TODAY()-$I450)</f>
        <v/>
      </c>
      <c r="W450" s="14" t="str">
        <f t="shared" ref="W450:W513" ca="1" si="47">IF(OR($A450="",$I450=""),"",IF($J450="",IF(TODAY()&gt;$S450,"Overdue","Open"),IF($J450&lt;=$S450,"Yes","No")))</f>
        <v/>
      </c>
    </row>
    <row r="451" spans="1:23" x14ac:dyDescent="0.3">
      <c r="A451" s="2"/>
      <c r="B451" s="2"/>
      <c r="C451" s="2"/>
      <c r="D451" s="2"/>
      <c r="E451" s="2"/>
      <c r="F451" s="2"/>
      <c r="G451" s="2"/>
      <c r="H451" s="2"/>
      <c r="I451" s="16"/>
      <c r="J451" s="16"/>
      <c r="K451" s="14" t="str">
        <f>IF($A451="","",IF(B451&gt;=Model!$B$4,4,IF(B451&gt;=Model!$B$5,3,IF(B451&gt;=Model!$B$6,2,1))))</f>
        <v/>
      </c>
      <c r="L451" s="14" t="str">
        <f>IF($A451="","",IF(OR(UPPER(D451)="Y",UPPER(E451)="Y"),4,IF(C451&gt;=Model!$B$10,4,IF(C451&gt;=Model!$B$11,3,IF(C451&gt;=Model!$B$12,2,1)))))</f>
        <v/>
      </c>
      <c r="M451" s="14" t="str">
        <f>IF($A451="","",IFERROR(VLOOKUP(F451,Model!$A$19:$B$22,2,FALSE()),""))</f>
        <v/>
      </c>
      <c r="N451" s="14" t="str">
        <f>IF($A451="","",IFERROR(VLOOKUP(G451,Model!$A$25:$B$28,2,FALSE()),""))</f>
        <v/>
      </c>
      <c r="O451" s="14" t="str">
        <f t="shared" si="42"/>
        <v/>
      </c>
      <c r="P451" s="14" t="str">
        <f>IF($A451="","",IF(AND(G451="Internet-facing",OR(UPPER(D451)="Y",UPPER(E451)="Y",C451&gt;=Model!$B$16)),"P1",""))</f>
        <v/>
      </c>
      <c r="Q451" s="14" t="str">
        <f>IF($A451="","",IF(P451="P1","P1","P"&amp;MIN(4,IF(O451&gt;=Model!$B$31,1,IF(O451&gt;=Model!$B$32,2,IF(O451&gt;=Model!$B$33,3,4)))+IF(UPPER(H451)="Y",1,0))))</f>
        <v/>
      </c>
      <c r="R451" s="14" t="str">
        <f>IF($A451="","",IFERROR(VLOOKUP(VALUE(MID(Q451,2,1)),Model!$B$38:$C$41,2,FALSE()),""))</f>
        <v/>
      </c>
      <c r="S451" s="18" t="str">
        <f t="shared" si="43"/>
        <v/>
      </c>
      <c r="T451" s="14" t="str">
        <f t="shared" si="44"/>
        <v/>
      </c>
      <c r="U451" s="14" t="str">
        <f t="shared" si="45"/>
        <v/>
      </c>
      <c r="V451" s="14" t="str">
        <f t="shared" ca="1" si="46"/>
        <v/>
      </c>
      <c r="W451" s="14" t="str">
        <f t="shared" ca="1" si="47"/>
        <v/>
      </c>
    </row>
    <row r="452" spans="1:23" x14ac:dyDescent="0.3">
      <c r="A452" s="2"/>
      <c r="B452" s="2"/>
      <c r="C452" s="2"/>
      <c r="D452" s="2"/>
      <c r="E452" s="2"/>
      <c r="F452" s="2"/>
      <c r="G452" s="2"/>
      <c r="H452" s="2"/>
      <c r="I452" s="16"/>
      <c r="J452" s="16"/>
      <c r="K452" s="14" t="str">
        <f>IF($A452="","",IF(B452&gt;=Model!$B$4,4,IF(B452&gt;=Model!$B$5,3,IF(B452&gt;=Model!$B$6,2,1))))</f>
        <v/>
      </c>
      <c r="L452" s="14" t="str">
        <f>IF($A452="","",IF(OR(UPPER(D452)="Y",UPPER(E452)="Y"),4,IF(C452&gt;=Model!$B$10,4,IF(C452&gt;=Model!$B$11,3,IF(C452&gt;=Model!$B$12,2,1)))))</f>
        <v/>
      </c>
      <c r="M452" s="14" t="str">
        <f>IF($A452="","",IFERROR(VLOOKUP(F452,Model!$A$19:$B$22,2,FALSE()),""))</f>
        <v/>
      </c>
      <c r="N452" s="14" t="str">
        <f>IF($A452="","",IFERROR(VLOOKUP(G452,Model!$A$25:$B$28,2,FALSE()),""))</f>
        <v/>
      </c>
      <c r="O452" s="14" t="str">
        <f t="shared" si="42"/>
        <v/>
      </c>
      <c r="P452" s="14" t="str">
        <f>IF($A452="","",IF(AND(G452="Internet-facing",OR(UPPER(D452)="Y",UPPER(E452)="Y",C452&gt;=Model!$B$16)),"P1",""))</f>
        <v/>
      </c>
      <c r="Q452" s="14" t="str">
        <f>IF($A452="","",IF(P452="P1","P1","P"&amp;MIN(4,IF(O452&gt;=Model!$B$31,1,IF(O452&gt;=Model!$B$32,2,IF(O452&gt;=Model!$B$33,3,4)))+IF(UPPER(H452)="Y",1,0))))</f>
        <v/>
      </c>
      <c r="R452" s="14" t="str">
        <f>IF($A452="","",IFERROR(VLOOKUP(VALUE(MID(Q452,2,1)),Model!$B$38:$C$41,2,FALSE()),""))</f>
        <v/>
      </c>
      <c r="S452" s="18" t="str">
        <f t="shared" si="43"/>
        <v/>
      </c>
      <c r="T452" s="14" t="str">
        <f t="shared" si="44"/>
        <v/>
      </c>
      <c r="U452" s="14" t="str">
        <f t="shared" si="45"/>
        <v/>
      </c>
      <c r="V452" s="14" t="str">
        <f t="shared" ca="1" si="46"/>
        <v/>
      </c>
      <c r="W452" s="14" t="str">
        <f t="shared" ca="1" si="47"/>
        <v/>
      </c>
    </row>
    <row r="453" spans="1:23" x14ac:dyDescent="0.3">
      <c r="A453" s="2"/>
      <c r="B453" s="2"/>
      <c r="C453" s="2"/>
      <c r="D453" s="2"/>
      <c r="E453" s="2"/>
      <c r="F453" s="2"/>
      <c r="G453" s="2"/>
      <c r="H453" s="2"/>
      <c r="I453" s="16"/>
      <c r="J453" s="16"/>
      <c r="K453" s="14" t="str">
        <f>IF($A453="","",IF(B453&gt;=Model!$B$4,4,IF(B453&gt;=Model!$B$5,3,IF(B453&gt;=Model!$B$6,2,1))))</f>
        <v/>
      </c>
      <c r="L453" s="14" t="str">
        <f>IF($A453="","",IF(OR(UPPER(D453)="Y",UPPER(E453)="Y"),4,IF(C453&gt;=Model!$B$10,4,IF(C453&gt;=Model!$B$11,3,IF(C453&gt;=Model!$B$12,2,1)))))</f>
        <v/>
      </c>
      <c r="M453" s="14" t="str">
        <f>IF($A453="","",IFERROR(VLOOKUP(F453,Model!$A$19:$B$22,2,FALSE()),""))</f>
        <v/>
      </c>
      <c r="N453" s="14" t="str">
        <f>IF($A453="","",IFERROR(VLOOKUP(G453,Model!$A$25:$B$28,2,FALSE()),""))</f>
        <v/>
      </c>
      <c r="O453" s="14" t="str">
        <f t="shared" si="42"/>
        <v/>
      </c>
      <c r="P453" s="14" t="str">
        <f>IF($A453="","",IF(AND(G453="Internet-facing",OR(UPPER(D453)="Y",UPPER(E453)="Y",C453&gt;=Model!$B$16)),"P1",""))</f>
        <v/>
      </c>
      <c r="Q453" s="14" t="str">
        <f>IF($A453="","",IF(P453="P1","P1","P"&amp;MIN(4,IF(O453&gt;=Model!$B$31,1,IF(O453&gt;=Model!$B$32,2,IF(O453&gt;=Model!$B$33,3,4)))+IF(UPPER(H453)="Y",1,0))))</f>
        <v/>
      </c>
      <c r="R453" s="14" t="str">
        <f>IF($A453="","",IFERROR(VLOOKUP(VALUE(MID(Q453,2,1)),Model!$B$38:$C$41,2,FALSE()),""))</f>
        <v/>
      </c>
      <c r="S453" s="18" t="str">
        <f t="shared" si="43"/>
        <v/>
      </c>
      <c r="T453" s="14" t="str">
        <f t="shared" si="44"/>
        <v/>
      </c>
      <c r="U453" s="14" t="str">
        <f t="shared" si="45"/>
        <v/>
      </c>
      <c r="V453" s="14" t="str">
        <f t="shared" ca="1" si="46"/>
        <v/>
      </c>
      <c r="W453" s="14" t="str">
        <f t="shared" ca="1" si="47"/>
        <v/>
      </c>
    </row>
    <row r="454" spans="1:23" x14ac:dyDescent="0.3">
      <c r="A454" s="2"/>
      <c r="B454" s="2"/>
      <c r="C454" s="2"/>
      <c r="D454" s="2"/>
      <c r="E454" s="2"/>
      <c r="F454" s="2"/>
      <c r="G454" s="2"/>
      <c r="H454" s="2"/>
      <c r="I454" s="16"/>
      <c r="J454" s="16"/>
      <c r="K454" s="14" t="str">
        <f>IF($A454="","",IF(B454&gt;=Model!$B$4,4,IF(B454&gt;=Model!$B$5,3,IF(B454&gt;=Model!$B$6,2,1))))</f>
        <v/>
      </c>
      <c r="L454" s="14" t="str">
        <f>IF($A454="","",IF(OR(UPPER(D454)="Y",UPPER(E454)="Y"),4,IF(C454&gt;=Model!$B$10,4,IF(C454&gt;=Model!$B$11,3,IF(C454&gt;=Model!$B$12,2,1)))))</f>
        <v/>
      </c>
      <c r="M454" s="14" t="str">
        <f>IF($A454="","",IFERROR(VLOOKUP(F454,Model!$A$19:$B$22,2,FALSE()),""))</f>
        <v/>
      </c>
      <c r="N454" s="14" t="str">
        <f>IF($A454="","",IFERROR(VLOOKUP(G454,Model!$A$25:$B$28,2,FALSE()),""))</f>
        <v/>
      </c>
      <c r="O454" s="14" t="str">
        <f t="shared" si="42"/>
        <v/>
      </c>
      <c r="P454" s="14" t="str">
        <f>IF($A454="","",IF(AND(G454="Internet-facing",OR(UPPER(D454)="Y",UPPER(E454)="Y",C454&gt;=Model!$B$16)),"P1",""))</f>
        <v/>
      </c>
      <c r="Q454" s="14" t="str">
        <f>IF($A454="","",IF(P454="P1","P1","P"&amp;MIN(4,IF(O454&gt;=Model!$B$31,1,IF(O454&gt;=Model!$B$32,2,IF(O454&gt;=Model!$B$33,3,4)))+IF(UPPER(H454)="Y",1,0))))</f>
        <v/>
      </c>
      <c r="R454" s="14" t="str">
        <f>IF($A454="","",IFERROR(VLOOKUP(VALUE(MID(Q454,2,1)),Model!$B$38:$C$41,2,FALSE()),""))</f>
        <v/>
      </c>
      <c r="S454" s="18" t="str">
        <f t="shared" si="43"/>
        <v/>
      </c>
      <c r="T454" s="14" t="str">
        <f t="shared" si="44"/>
        <v/>
      </c>
      <c r="U454" s="14" t="str">
        <f t="shared" si="45"/>
        <v/>
      </c>
      <c r="V454" s="14" t="str">
        <f t="shared" ca="1" si="46"/>
        <v/>
      </c>
      <c r="W454" s="14" t="str">
        <f t="shared" ca="1" si="47"/>
        <v/>
      </c>
    </row>
    <row r="455" spans="1:23" x14ac:dyDescent="0.3">
      <c r="A455" s="2"/>
      <c r="B455" s="2"/>
      <c r="C455" s="2"/>
      <c r="D455" s="2"/>
      <c r="E455" s="2"/>
      <c r="F455" s="2"/>
      <c r="G455" s="2"/>
      <c r="H455" s="2"/>
      <c r="I455" s="16"/>
      <c r="J455" s="16"/>
      <c r="K455" s="14" t="str">
        <f>IF($A455="","",IF(B455&gt;=Model!$B$4,4,IF(B455&gt;=Model!$B$5,3,IF(B455&gt;=Model!$B$6,2,1))))</f>
        <v/>
      </c>
      <c r="L455" s="14" t="str">
        <f>IF($A455="","",IF(OR(UPPER(D455)="Y",UPPER(E455)="Y"),4,IF(C455&gt;=Model!$B$10,4,IF(C455&gt;=Model!$B$11,3,IF(C455&gt;=Model!$B$12,2,1)))))</f>
        <v/>
      </c>
      <c r="M455" s="14" t="str">
        <f>IF($A455="","",IFERROR(VLOOKUP(F455,Model!$A$19:$B$22,2,FALSE()),""))</f>
        <v/>
      </c>
      <c r="N455" s="14" t="str">
        <f>IF($A455="","",IFERROR(VLOOKUP(G455,Model!$A$25:$B$28,2,FALSE()),""))</f>
        <v/>
      </c>
      <c r="O455" s="14" t="str">
        <f t="shared" si="42"/>
        <v/>
      </c>
      <c r="P455" s="14" t="str">
        <f>IF($A455="","",IF(AND(G455="Internet-facing",OR(UPPER(D455)="Y",UPPER(E455)="Y",C455&gt;=Model!$B$16)),"P1",""))</f>
        <v/>
      </c>
      <c r="Q455" s="14" t="str">
        <f>IF($A455="","",IF(P455="P1","P1","P"&amp;MIN(4,IF(O455&gt;=Model!$B$31,1,IF(O455&gt;=Model!$B$32,2,IF(O455&gt;=Model!$B$33,3,4)))+IF(UPPER(H455)="Y",1,0))))</f>
        <v/>
      </c>
      <c r="R455" s="14" t="str">
        <f>IF($A455="","",IFERROR(VLOOKUP(VALUE(MID(Q455,2,1)),Model!$B$38:$C$41,2,FALSE()),""))</f>
        <v/>
      </c>
      <c r="S455" s="18" t="str">
        <f t="shared" si="43"/>
        <v/>
      </c>
      <c r="T455" s="14" t="str">
        <f t="shared" si="44"/>
        <v/>
      </c>
      <c r="U455" s="14" t="str">
        <f t="shared" si="45"/>
        <v/>
      </c>
      <c r="V455" s="14" t="str">
        <f t="shared" ca="1" si="46"/>
        <v/>
      </c>
      <c r="W455" s="14" t="str">
        <f t="shared" ca="1" si="47"/>
        <v/>
      </c>
    </row>
    <row r="456" spans="1:23" x14ac:dyDescent="0.3">
      <c r="A456" s="2"/>
      <c r="B456" s="2"/>
      <c r="C456" s="2"/>
      <c r="D456" s="2"/>
      <c r="E456" s="2"/>
      <c r="F456" s="2"/>
      <c r="G456" s="2"/>
      <c r="H456" s="2"/>
      <c r="I456" s="16"/>
      <c r="J456" s="16"/>
      <c r="K456" s="14" t="str">
        <f>IF($A456="","",IF(B456&gt;=Model!$B$4,4,IF(B456&gt;=Model!$B$5,3,IF(B456&gt;=Model!$B$6,2,1))))</f>
        <v/>
      </c>
      <c r="L456" s="14" t="str">
        <f>IF($A456="","",IF(OR(UPPER(D456)="Y",UPPER(E456)="Y"),4,IF(C456&gt;=Model!$B$10,4,IF(C456&gt;=Model!$B$11,3,IF(C456&gt;=Model!$B$12,2,1)))))</f>
        <v/>
      </c>
      <c r="M456" s="14" t="str">
        <f>IF($A456="","",IFERROR(VLOOKUP(F456,Model!$A$19:$B$22,2,FALSE()),""))</f>
        <v/>
      </c>
      <c r="N456" s="14" t="str">
        <f>IF($A456="","",IFERROR(VLOOKUP(G456,Model!$A$25:$B$28,2,FALSE()),""))</f>
        <v/>
      </c>
      <c r="O456" s="14" t="str">
        <f t="shared" si="42"/>
        <v/>
      </c>
      <c r="P456" s="14" t="str">
        <f>IF($A456="","",IF(AND(G456="Internet-facing",OR(UPPER(D456)="Y",UPPER(E456)="Y",C456&gt;=Model!$B$16)),"P1",""))</f>
        <v/>
      </c>
      <c r="Q456" s="14" t="str">
        <f>IF($A456="","",IF(P456="P1","P1","P"&amp;MIN(4,IF(O456&gt;=Model!$B$31,1,IF(O456&gt;=Model!$B$32,2,IF(O456&gt;=Model!$B$33,3,4)))+IF(UPPER(H456)="Y",1,0))))</f>
        <v/>
      </c>
      <c r="R456" s="14" t="str">
        <f>IF($A456="","",IFERROR(VLOOKUP(VALUE(MID(Q456,2,1)),Model!$B$38:$C$41,2,FALSE()),""))</f>
        <v/>
      </c>
      <c r="S456" s="18" t="str">
        <f t="shared" si="43"/>
        <v/>
      </c>
      <c r="T456" s="14" t="str">
        <f t="shared" si="44"/>
        <v/>
      </c>
      <c r="U456" s="14" t="str">
        <f t="shared" si="45"/>
        <v/>
      </c>
      <c r="V456" s="14" t="str">
        <f t="shared" ca="1" si="46"/>
        <v/>
      </c>
      <c r="W456" s="14" t="str">
        <f t="shared" ca="1" si="47"/>
        <v/>
      </c>
    </row>
    <row r="457" spans="1:23" x14ac:dyDescent="0.3">
      <c r="A457" s="2"/>
      <c r="B457" s="2"/>
      <c r="C457" s="2"/>
      <c r="D457" s="2"/>
      <c r="E457" s="2"/>
      <c r="F457" s="2"/>
      <c r="G457" s="2"/>
      <c r="H457" s="2"/>
      <c r="I457" s="16"/>
      <c r="J457" s="16"/>
      <c r="K457" s="14" t="str">
        <f>IF($A457="","",IF(B457&gt;=Model!$B$4,4,IF(B457&gt;=Model!$B$5,3,IF(B457&gt;=Model!$B$6,2,1))))</f>
        <v/>
      </c>
      <c r="L457" s="14" t="str">
        <f>IF($A457="","",IF(OR(UPPER(D457)="Y",UPPER(E457)="Y"),4,IF(C457&gt;=Model!$B$10,4,IF(C457&gt;=Model!$B$11,3,IF(C457&gt;=Model!$B$12,2,1)))))</f>
        <v/>
      </c>
      <c r="M457" s="14" t="str">
        <f>IF($A457="","",IFERROR(VLOOKUP(F457,Model!$A$19:$B$22,2,FALSE()),""))</f>
        <v/>
      </c>
      <c r="N457" s="14" t="str">
        <f>IF($A457="","",IFERROR(VLOOKUP(G457,Model!$A$25:$B$28,2,FALSE()),""))</f>
        <v/>
      </c>
      <c r="O457" s="14" t="str">
        <f t="shared" si="42"/>
        <v/>
      </c>
      <c r="P457" s="14" t="str">
        <f>IF($A457="","",IF(AND(G457="Internet-facing",OR(UPPER(D457)="Y",UPPER(E457)="Y",C457&gt;=Model!$B$16)),"P1",""))</f>
        <v/>
      </c>
      <c r="Q457" s="14" t="str">
        <f>IF($A457="","",IF(P457="P1","P1","P"&amp;MIN(4,IF(O457&gt;=Model!$B$31,1,IF(O457&gt;=Model!$B$32,2,IF(O457&gt;=Model!$B$33,3,4)))+IF(UPPER(H457)="Y",1,0))))</f>
        <v/>
      </c>
      <c r="R457" s="14" t="str">
        <f>IF($A457="","",IFERROR(VLOOKUP(VALUE(MID(Q457,2,1)),Model!$B$38:$C$41,2,FALSE()),""))</f>
        <v/>
      </c>
      <c r="S457" s="18" t="str">
        <f t="shared" si="43"/>
        <v/>
      </c>
      <c r="T457" s="14" t="str">
        <f t="shared" si="44"/>
        <v/>
      </c>
      <c r="U457" s="14" t="str">
        <f t="shared" si="45"/>
        <v/>
      </c>
      <c r="V457" s="14" t="str">
        <f t="shared" ca="1" si="46"/>
        <v/>
      </c>
      <c r="W457" s="14" t="str">
        <f t="shared" ca="1" si="47"/>
        <v/>
      </c>
    </row>
    <row r="458" spans="1:23" x14ac:dyDescent="0.3">
      <c r="A458" s="2"/>
      <c r="B458" s="2"/>
      <c r="C458" s="2"/>
      <c r="D458" s="2"/>
      <c r="E458" s="2"/>
      <c r="F458" s="2"/>
      <c r="G458" s="2"/>
      <c r="H458" s="2"/>
      <c r="I458" s="16"/>
      <c r="J458" s="16"/>
      <c r="K458" s="14" t="str">
        <f>IF($A458="","",IF(B458&gt;=Model!$B$4,4,IF(B458&gt;=Model!$B$5,3,IF(B458&gt;=Model!$B$6,2,1))))</f>
        <v/>
      </c>
      <c r="L458" s="14" t="str">
        <f>IF($A458="","",IF(OR(UPPER(D458)="Y",UPPER(E458)="Y"),4,IF(C458&gt;=Model!$B$10,4,IF(C458&gt;=Model!$B$11,3,IF(C458&gt;=Model!$B$12,2,1)))))</f>
        <v/>
      </c>
      <c r="M458" s="14" t="str">
        <f>IF($A458="","",IFERROR(VLOOKUP(F458,Model!$A$19:$B$22,2,FALSE()),""))</f>
        <v/>
      </c>
      <c r="N458" s="14" t="str">
        <f>IF($A458="","",IFERROR(VLOOKUP(G458,Model!$A$25:$B$28,2,FALSE()),""))</f>
        <v/>
      </c>
      <c r="O458" s="14" t="str">
        <f t="shared" si="42"/>
        <v/>
      </c>
      <c r="P458" s="14" t="str">
        <f>IF($A458="","",IF(AND(G458="Internet-facing",OR(UPPER(D458)="Y",UPPER(E458)="Y",C458&gt;=Model!$B$16)),"P1",""))</f>
        <v/>
      </c>
      <c r="Q458" s="14" t="str">
        <f>IF($A458="","",IF(P458="P1","P1","P"&amp;MIN(4,IF(O458&gt;=Model!$B$31,1,IF(O458&gt;=Model!$B$32,2,IF(O458&gt;=Model!$B$33,3,4)))+IF(UPPER(H458)="Y",1,0))))</f>
        <v/>
      </c>
      <c r="R458" s="14" t="str">
        <f>IF($A458="","",IFERROR(VLOOKUP(VALUE(MID(Q458,2,1)),Model!$B$38:$C$41,2,FALSE()),""))</f>
        <v/>
      </c>
      <c r="S458" s="18" t="str">
        <f t="shared" si="43"/>
        <v/>
      </c>
      <c r="T458" s="14" t="str">
        <f t="shared" si="44"/>
        <v/>
      </c>
      <c r="U458" s="14" t="str">
        <f t="shared" si="45"/>
        <v/>
      </c>
      <c r="V458" s="14" t="str">
        <f t="shared" ca="1" si="46"/>
        <v/>
      </c>
      <c r="W458" s="14" t="str">
        <f t="shared" ca="1" si="47"/>
        <v/>
      </c>
    </row>
    <row r="459" spans="1:23" x14ac:dyDescent="0.3">
      <c r="A459" s="2"/>
      <c r="B459" s="2"/>
      <c r="C459" s="2"/>
      <c r="D459" s="2"/>
      <c r="E459" s="2"/>
      <c r="F459" s="2"/>
      <c r="G459" s="2"/>
      <c r="H459" s="2"/>
      <c r="I459" s="16"/>
      <c r="J459" s="16"/>
      <c r="K459" s="14" t="str">
        <f>IF($A459="","",IF(B459&gt;=Model!$B$4,4,IF(B459&gt;=Model!$B$5,3,IF(B459&gt;=Model!$B$6,2,1))))</f>
        <v/>
      </c>
      <c r="L459" s="14" t="str">
        <f>IF($A459="","",IF(OR(UPPER(D459)="Y",UPPER(E459)="Y"),4,IF(C459&gt;=Model!$B$10,4,IF(C459&gt;=Model!$B$11,3,IF(C459&gt;=Model!$B$12,2,1)))))</f>
        <v/>
      </c>
      <c r="M459" s="14" t="str">
        <f>IF($A459="","",IFERROR(VLOOKUP(F459,Model!$A$19:$B$22,2,FALSE()),""))</f>
        <v/>
      </c>
      <c r="N459" s="14" t="str">
        <f>IF($A459="","",IFERROR(VLOOKUP(G459,Model!$A$25:$B$28,2,FALSE()),""))</f>
        <v/>
      </c>
      <c r="O459" s="14" t="str">
        <f t="shared" si="42"/>
        <v/>
      </c>
      <c r="P459" s="14" t="str">
        <f>IF($A459="","",IF(AND(G459="Internet-facing",OR(UPPER(D459)="Y",UPPER(E459)="Y",C459&gt;=Model!$B$16)),"P1",""))</f>
        <v/>
      </c>
      <c r="Q459" s="14" t="str">
        <f>IF($A459="","",IF(P459="P1","P1","P"&amp;MIN(4,IF(O459&gt;=Model!$B$31,1,IF(O459&gt;=Model!$B$32,2,IF(O459&gt;=Model!$B$33,3,4)))+IF(UPPER(H459)="Y",1,0))))</f>
        <v/>
      </c>
      <c r="R459" s="14" t="str">
        <f>IF($A459="","",IFERROR(VLOOKUP(VALUE(MID(Q459,2,1)),Model!$B$38:$C$41,2,FALSE()),""))</f>
        <v/>
      </c>
      <c r="S459" s="18" t="str">
        <f t="shared" si="43"/>
        <v/>
      </c>
      <c r="T459" s="14" t="str">
        <f t="shared" si="44"/>
        <v/>
      </c>
      <c r="U459" s="14" t="str">
        <f t="shared" si="45"/>
        <v/>
      </c>
      <c r="V459" s="14" t="str">
        <f t="shared" ca="1" si="46"/>
        <v/>
      </c>
      <c r="W459" s="14" t="str">
        <f t="shared" ca="1" si="47"/>
        <v/>
      </c>
    </row>
    <row r="460" spans="1:23" x14ac:dyDescent="0.3">
      <c r="A460" s="2"/>
      <c r="B460" s="2"/>
      <c r="C460" s="2"/>
      <c r="D460" s="2"/>
      <c r="E460" s="2"/>
      <c r="F460" s="2"/>
      <c r="G460" s="2"/>
      <c r="H460" s="2"/>
      <c r="I460" s="16"/>
      <c r="J460" s="16"/>
      <c r="K460" s="14" t="str">
        <f>IF($A460="","",IF(B460&gt;=Model!$B$4,4,IF(B460&gt;=Model!$B$5,3,IF(B460&gt;=Model!$B$6,2,1))))</f>
        <v/>
      </c>
      <c r="L460" s="14" t="str">
        <f>IF($A460="","",IF(OR(UPPER(D460)="Y",UPPER(E460)="Y"),4,IF(C460&gt;=Model!$B$10,4,IF(C460&gt;=Model!$B$11,3,IF(C460&gt;=Model!$B$12,2,1)))))</f>
        <v/>
      </c>
      <c r="M460" s="14" t="str">
        <f>IF($A460="","",IFERROR(VLOOKUP(F460,Model!$A$19:$B$22,2,FALSE()),""))</f>
        <v/>
      </c>
      <c r="N460" s="14" t="str">
        <f>IF($A460="","",IFERROR(VLOOKUP(G460,Model!$A$25:$B$28,2,FALSE()),""))</f>
        <v/>
      </c>
      <c r="O460" s="14" t="str">
        <f t="shared" si="42"/>
        <v/>
      </c>
      <c r="P460" s="14" t="str">
        <f>IF($A460="","",IF(AND(G460="Internet-facing",OR(UPPER(D460)="Y",UPPER(E460)="Y",C460&gt;=Model!$B$16)),"P1",""))</f>
        <v/>
      </c>
      <c r="Q460" s="14" t="str">
        <f>IF($A460="","",IF(P460="P1","P1","P"&amp;MIN(4,IF(O460&gt;=Model!$B$31,1,IF(O460&gt;=Model!$B$32,2,IF(O460&gt;=Model!$B$33,3,4)))+IF(UPPER(H460)="Y",1,0))))</f>
        <v/>
      </c>
      <c r="R460" s="14" t="str">
        <f>IF($A460="","",IFERROR(VLOOKUP(VALUE(MID(Q460,2,1)),Model!$B$38:$C$41,2,FALSE()),""))</f>
        <v/>
      </c>
      <c r="S460" s="18" t="str">
        <f t="shared" si="43"/>
        <v/>
      </c>
      <c r="T460" s="14" t="str">
        <f t="shared" si="44"/>
        <v/>
      </c>
      <c r="U460" s="14" t="str">
        <f t="shared" si="45"/>
        <v/>
      </c>
      <c r="V460" s="14" t="str">
        <f t="shared" ca="1" si="46"/>
        <v/>
      </c>
      <c r="W460" s="14" t="str">
        <f t="shared" ca="1" si="47"/>
        <v/>
      </c>
    </row>
    <row r="461" spans="1:23" x14ac:dyDescent="0.3">
      <c r="A461" s="2"/>
      <c r="B461" s="2"/>
      <c r="C461" s="2"/>
      <c r="D461" s="2"/>
      <c r="E461" s="2"/>
      <c r="F461" s="2"/>
      <c r="G461" s="2"/>
      <c r="H461" s="2"/>
      <c r="I461" s="16"/>
      <c r="J461" s="16"/>
      <c r="K461" s="14" t="str">
        <f>IF($A461="","",IF(B461&gt;=Model!$B$4,4,IF(B461&gt;=Model!$B$5,3,IF(B461&gt;=Model!$B$6,2,1))))</f>
        <v/>
      </c>
      <c r="L461" s="14" t="str">
        <f>IF($A461="","",IF(OR(UPPER(D461)="Y",UPPER(E461)="Y"),4,IF(C461&gt;=Model!$B$10,4,IF(C461&gt;=Model!$B$11,3,IF(C461&gt;=Model!$B$12,2,1)))))</f>
        <v/>
      </c>
      <c r="M461" s="14" t="str">
        <f>IF($A461="","",IFERROR(VLOOKUP(F461,Model!$A$19:$B$22,2,FALSE()),""))</f>
        <v/>
      </c>
      <c r="N461" s="14" t="str">
        <f>IF($A461="","",IFERROR(VLOOKUP(G461,Model!$A$25:$B$28,2,FALSE()),""))</f>
        <v/>
      </c>
      <c r="O461" s="14" t="str">
        <f t="shared" si="42"/>
        <v/>
      </c>
      <c r="P461" s="14" t="str">
        <f>IF($A461="","",IF(AND(G461="Internet-facing",OR(UPPER(D461)="Y",UPPER(E461)="Y",C461&gt;=Model!$B$16)),"P1",""))</f>
        <v/>
      </c>
      <c r="Q461" s="14" t="str">
        <f>IF($A461="","",IF(P461="P1","P1","P"&amp;MIN(4,IF(O461&gt;=Model!$B$31,1,IF(O461&gt;=Model!$B$32,2,IF(O461&gt;=Model!$B$33,3,4)))+IF(UPPER(H461)="Y",1,0))))</f>
        <v/>
      </c>
      <c r="R461" s="14" t="str">
        <f>IF($A461="","",IFERROR(VLOOKUP(VALUE(MID(Q461,2,1)),Model!$B$38:$C$41,2,FALSE()),""))</f>
        <v/>
      </c>
      <c r="S461" s="18" t="str">
        <f t="shared" si="43"/>
        <v/>
      </c>
      <c r="T461" s="14" t="str">
        <f t="shared" si="44"/>
        <v/>
      </c>
      <c r="U461" s="14" t="str">
        <f t="shared" si="45"/>
        <v/>
      </c>
      <c r="V461" s="14" t="str">
        <f t="shared" ca="1" si="46"/>
        <v/>
      </c>
      <c r="W461" s="14" t="str">
        <f t="shared" ca="1" si="47"/>
        <v/>
      </c>
    </row>
    <row r="462" spans="1:23" x14ac:dyDescent="0.3">
      <c r="A462" s="2"/>
      <c r="B462" s="2"/>
      <c r="C462" s="2"/>
      <c r="D462" s="2"/>
      <c r="E462" s="2"/>
      <c r="F462" s="2"/>
      <c r="G462" s="2"/>
      <c r="H462" s="2"/>
      <c r="I462" s="16"/>
      <c r="J462" s="16"/>
      <c r="K462" s="14" t="str">
        <f>IF($A462="","",IF(B462&gt;=Model!$B$4,4,IF(B462&gt;=Model!$B$5,3,IF(B462&gt;=Model!$B$6,2,1))))</f>
        <v/>
      </c>
      <c r="L462" s="14" t="str">
        <f>IF($A462="","",IF(OR(UPPER(D462)="Y",UPPER(E462)="Y"),4,IF(C462&gt;=Model!$B$10,4,IF(C462&gt;=Model!$B$11,3,IF(C462&gt;=Model!$B$12,2,1)))))</f>
        <v/>
      </c>
      <c r="M462" s="14" t="str">
        <f>IF($A462="","",IFERROR(VLOOKUP(F462,Model!$A$19:$B$22,2,FALSE()),""))</f>
        <v/>
      </c>
      <c r="N462" s="14" t="str">
        <f>IF($A462="","",IFERROR(VLOOKUP(G462,Model!$A$25:$B$28,2,FALSE()),""))</f>
        <v/>
      </c>
      <c r="O462" s="14" t="str">
        <f t="shared" si="42"/>
        <v/>
      </c>
      <c r="P462" s="14" t="str">
        <f>IF($A462="","",IF(AND(G462="Internet-facing",OR(UPPER(D462)="Y",UPPER(E462)="Y",C462&gt;=Model!$B$16)),"P1",""))</f>
        <v/>
      </c>
      <c r="Q462" s="14" t="str">
        <f>IF($A462="","",IF(P462="P1","P1","P"&amp;MIN(4,IF(O462&gt;=Model!$B$31,1,IF(O462&gt;=Model!$B$32,2,IF(O462&gt;=Model!$B$33,3,4)))+IF(UPPER(H462)="Y",1,0))))</f>
        <v/>
      </c>
      <c r="R462" s="14" t="str">
        <f>IF($A462="","",IFERROR(VLOOKUP(VALUE(MID(Q462,2,1)),Model!$B$38:$C$41,2,FALSE()),""))</f>
        <v/>
      </c>
      <c r="S462" s="18" t="str">
        <f t="shared" si="43"/>
        <v/>
      </c>
      <c r="T462" s="14" t="str">
        <f t="shared" si="44"/>
        <v/>
      </c>
      <c r="U462" s="14" t="str">
        <f t="shared" si="45"/>
        <v/>
      </c>
      <c r="V462" s="14" t="str">
        <f t="shared" ca="1" si="46"/>
        <v/>
      </c>
      <c r="W462" s="14" t="str">
        <f t="shared" ca="1" si="47"/>
        <v/>
      </c>
    </row>
    <row r="463" spans="1:23" x14ac:dyDescent="0.3">
      <c r="A463" s="2"/>
      <c r="B463" s="2"/>
      <c r="C463" s="2"/>
      <c r="D463" s="2"/>
      <c r="E463" s="2"/>
      <c r="F463" s="2"/>
      <c r="G463" s="2"/>
      <c r="H463" s="2"/>
      <c r="I463" s="16"/>
      <c r="J463" s="16"/>
      <c r="K463" s="14" t="str">
        <f>IF($A463="","",IF(B463&gt;=Model!$B$4,4,IF(B463&gt;=Model!$B$5,3,IF(B463&gt;=Model!$B$6,2,1))))</f>
        <v/>
      </c>
      <c r="L463" s="14" t="str">
        <f>IF($A463="","",IF(OR(UPPER(D463)="Y",UPPER(E463)="Y"),4,IF(C463&gt;=Model!$B$10,4,IF(C463&gt;=Model!$B$11,3,IF(C463&gt;=Model!$B$12,2,1)))))</f>
        <v/>
      </c>
      <c r="M463" s="14" t="str">
        <f>IF($A463="","",IFERROR(VLOOKUP(F463,Model!$A$19:$B$22,2,FALSE()),""))</f>
        <v/>
      </c>
      <c r="N463" s="14" t="str">
        <f>IF($A463="","",IFERROR(VLOOKUP(G463,Model!$A$25:$B$28,2,FALSE()),""))</f>
        <v/>
      </c>
      <c r="O463" s="14" t="str">
        <f t="shared" si="42"/>
        <v/>
      </c>
      <c r="P463" s="14" t="str">
        <f>IF($A463="","",IF(AND(G463="Internet-facing",OR(UPPER(D463)="Y",UPPER(E463)="Y",C463&gt;=Model!$B$16)),"P1",""))</f>
        <v/>
      </c>
      <c r="Q463" s="14" t="str">
        <f>IF($A463="","",IF(P463="P1","P1","P"&amp;MIN(4,IF(O463&gt;=Model!$B$31,1,IF(O463&gt;=Model!$B$32,2,IF(O463&gt;=Model!$B$33,3,4)))+IF(UPPER(H463)="Y",1,0))))</f>
        <v/>
      </c>
      <c r="R463" s="14" t="str">
        <f>IF($A463="","",IFERROR(VLOOKUP(VALUE(MID(Q463,2,1)),Model!$B$38:$C$41,2,FALSE()),""))</f>
        <v/>
      </c>
      <c r="S463" s="18" t="str">
        <f t="shared" si="43"/>
        <v/>
      </c>
      <c r="T463" s="14" t="str">
        <f t="shared" si="44"/>
        <v/>
      </c>
      <c r="U463" s="14" t="str">
        <f t="shared" si="45"/>
        <v/>
      </c>
      <c r="V463" s="14" t="str">
        <f t="shared" ca="1" si="46"/>
        <v/>
      </c>
      <c r="W463" s="14" t="str">
        <f t="shared" ca="1" si="47"/>
        <v/>
      </c>
    </row>
    <row r="464" spans="1:23" x14ac:dyDescent="0.3">
      <c r="A464" s="2"/>
      <c r="B464" s="2"/>
      <c r="C464" s="2"/>
      <c r="D464" s="2"/>
      <c r="E464" s="2"/>
      <c r="F464" s="2"/>
      <c r="G464" s="2"/>
      <c r="H464" s="2"/>
      <c r="I464" s="16"/>
      <c r="J464" s="16"/>
      <c r="K464" s="14" t="str">
        <f>IF($A464="","",IF(B464&gt;=Model!$B$4,4,IF(B464&gt;=Model!$B$5,3,IF(B464&gt;=Model!$B$6,2,1))))</f>
        <v/>
      </c>
      <c r="L464" s="14" t="str">
        <f>IF($A464="","",IF(OR(UPPER(D464)="Y",UPPER(E464)="Y"),4,IF(C464&gt;=Model!$B$10,4,IF(C464&gt;=Model!$B$11,3,IF(C464&gt;=Model!$B$12,2,1)))))</f>
        <v/>
      </c>
      <c r="M464" s="14" t="str">
        <f>IF($A464="","",IFERROR(VLOOKUP(F464,Model!$A$19:$B$22,2,FALSE()),""))</f>
        <v/>
      </c>
      <c r="N464" s="14" t="str">
        <f>IF($A464="","",IFERROR(VLOOKUP(G464,Model!$A$25:$B$28,2,FALSE()),""))</f>
        <v/>
      </c>
      <c r="O464" s="14" t="str">
        <f t="shared" si="42"/>
        <v/>
      </c>
      <c r="P464" s="14" t="str">
        <f>IF($A464="","",IF(AND(G464="Internet-facing",OR(UPPER(D464)="Y",UPPER(E464)="Y",C464&gt;=Model!$B$16)),"P1",""))</f>
        <v/>
      </c>
      <c r="Q464" s="14" t="str">
        <f>IF($A464="","",IF(P464="P1","P1","P"&amp;MIN(4,IF(O464&gt;=Model!$B$31,1,IF(O464&gt;=Model!$B$32,2,IF(O464&gt;=Model!$B$33,3,4)))+IF(UPPER(H464)="Y",1,0))))</f>
        <v/>
      </c>
      <c r="R464" s="14" t="str">
        <f>IF($A464="","",IFERROR(VLOOKUP(VALUE(MID(Q464,2,1)),Model!$B$38:$C$41,2,FALSE()),""))</f>
        <v/>
      </c>
      <c r="S464" s="18" t="str">
        <f t="shared" si="43"/>
        <v/>
      </c>
      <c r="T464" s="14" t="str">
        <f t="shared" si="44"/>
        <v/>
      </c>
      <c r="U464" s="14" t="str">
        <f t="shared" si="45"/>
        <v/>
      </c>
      <c r="V464" s="14" t="str">
        <f t="shared" ca="1" si="46"/>
        <v/>
      </c>
      <c r="W464" s="14" t="str">
        <f t="shared" ca="1" si="47"/>
        <v/>
      </c>
    </row>
    <row r="465" spans="1:23" x14ac:dyDescent="0.3">
      <c r="A465" s="2"/>
      <c r="B465" s="2"/>
      <c r="C465" s="2"/>
      <c r="D465" s="2"/>
      <c r="E465" s="2"/>
      <c r="F465" s="2"/>
      <c r="G465" s="2"/>
      <c r="H465" s="2"/>
      <c r="I465" s="16"/>
      <c r="J465" s="16"/>
      <c r="K465" s="14" t="str">
        <f>IF($A465="","",IF(B465&gt;=Model!$B$4,4,IF(B465&gt;=Model!$B$5,3,IF(B465&gt;=Model!$B$6,2,1))))</f>
        <v/>
      </c>
      <c r="L465" s="14" t="str">
        <f>IF($A465="","",IF(OR(UPPER(D465)="Y",UPPER(E465)="Y"),4,IF(C465&gt;=Model!$B$10,4,IF(C465&gt;=Model!$B$11,3,IF(C465&gt;=Model!$B$12,2,1)))))</f>
        <v/>
      </c>
      <c r="M465" s="14" t="str">
        <f>IF($A465="","",IFERROR(VLOOKUP(F465,Model!$A$19:$B$22,2,FALSE()),""))</f>
        <v/>
      </c>
      <c r="N465" s="14" t="str">
        <f>IF($A465="","",IFERROR(VLOOKUP(G465,Model!$A$25:$B$28,2,FALSE()),""))</f>
        <v/>
      </c>
      <c r="O465" s="14" t="str">
        <f t="shared" si="42"/>
        <v/>
      </c>
      <c r="P465" s="14" t="str">
        <f>IF($A465="","",IF(AND(G465="Internet-facing",OR(UPPER(D465)="Y",UPPER(E465)="Y",C465&gt;=Model!$B$16)),"P1",""))</f>
        <v/>
      </c>
      <c r="Q465" s="14" t="str">
        <f>IF($A465="","",IF(P465="P1","P1","P"&amp;MIN(4,IF(O465&gt;=Model!$B$31,1,IF(O465&gt;=Model!$B$32,2,IF(O465&gt;=Model!$B$33,3,4)))+IF(UPPER(H465)="Y",1,0))))</f>
        <v/>
      </c>
      <c r="R465" s="14" t="str">
        <f>IF($A465="","",IFERROR(VLOOKUP(VALUE(MID(Q465,2,1)),Model!$B$38:$C$41,2,FALSE()),""))</f>
        <v/>
      </c>
      <c r="S465" s="18" t="str">
        <f t="shared" si="43"/>
        <v/>
      </c>
      <c r="T465" s="14" t="str">
        <f t="shared" si="44"/>
        <v/>
      </c>
      <c r="U465" s="14" t="str">
        <f t="shared" si="45"/>
        <v/>
      </c>
      <c r="V465" s="14" t="str">
        <f t="shared" ca="1" si="46"/>
        <v/>
      </c>
      <c r="W465" s="14" t="str">
        <f t="shared" ca="1" si="47"/>
        <v/>
      </c>
    </row>
    <row r="466" spans="1:23" x14ac:dyDescent="0.3">
      <c r="A466" s="2"/>
      <c r="B466" s="2"/>
      <c r="C466" s="2"/>
      <c r="D466" s="2"/>
      <c r="E466" s="2"/>
      <c r="F466" s="2"/>
      <c r="G466" s="2"/>
      <c r="H466" s="2"/>
      <c r="I466" s="16"/>
      <c r="J466" s="16"/>
      <c r="K466" s="14" t="str">
        <f>IF($A466="","",IF(B466&gt;=Model!$B$4,4,IF(B466&gt;=Model!$B$5,3,IF(B466&gt;=Model!$B$6,2,1))))</f>
        <v/>
      </c>
      <c r="L466" s="14" t="str">
        <f>IF($A466="","",IF(OR(UPPER(D466)="Y",UPPER(E466)="Y"),4,IF(C466&gt;=Model!$B$10,4,IF(C466&gt;=Model!$B$11,3,IF(C466&gt;=Model!$B$12,2,1)))))</f>
        <v/>
      </c>
      <c r="M466" s="14" t="str">
        <f>IF($A466="","",IFERROR(VLOOKUP(F466,Model!$A$19:$B$22,2,FALSE()),""))</f>
        <v/>
      </c>
      <c r="N466" s="14" t="str">
        <f>IF($A466="","",IFERROR(VLOOKUP(G466,Model!$A$25:$B$28,2,FALSE()),""))</f>
        <v/>
      </c>
      <c r="O466" s="14" t="str">
        <f t="shared" si="42"/>
        <v/>
      </c>
      <c r="P466" s="14" t="str">
        <f>IF($A466="","",IF(AND(G466="Internet-facing",OR(UPPER(D466)="Y",UPPER(E466)="Y",C466&gt;=Model!$B$16)),"P1",""))</f>
        <v/>
      </c>
      <c r="Q466" s="14" t="str">
        <f>IF($A466="","",IF(P466="P1","P1","P"&amp;MIN(4,IF(O466&gt;=Model!$B$31,1,IF(O466&gt;=Model!$B$32,2,IF(O466&gt;=Model!$B$33,3,4)))+IF(UPPER(H466)="Y",1,0))))</f>
        <v/>
      </c>
      <c r="R466" s="14" t="str">
        <f>IF($A466="","",IFERROR(VLOOKUP(VALUE(MID(Q466,2,1)),Model!$B$38:$C$41,2,FALSE()),""))</f>
        <v/>
      </c>
      <c r="S466" s="18" t="str">
        <f t="shared" si="43"/>
        <v/>
      </c>
      <c r="T466" s="14" t="str">
        <f t="shared" si="44"/>
        <v/>
      </c>
      <c r="U466" s="14" t="str">
        <f t="shared" si="45"/>
        <v/>
      </c>
      <c r="V466" s="14" t="str">
        <f t="shared" ca="1" si="46"/>
        <v/>
      </c>
      <c r="W466" s="14" t="str">
        <f t="shared" ca="1" si="47"/>
        <v/>
      </c>
    </row>
    <row r="467" spans="1:23" x14ac:dyDescent="0.3">
      <c r="A467" s="2"/>
      <c r="B467" s="2"/>
      <c r="C467" s="2"/>
      <c r="D467" s="2"/>
      <c r="E467" s="2"/>
      <c r="F467" s="2"/>
      <c r="G467" s="2"/>
      <c r="H467" s="2"/>
      <c r="I467" s="16"/>
      <c r="J467" s="16"/>
      <c r="K467" s="14" t="str">
        <f>IF($A467="","",IF(B467&gt;=Model!$B$4,4,IF(B467&gt;=Model!$B$5,3,IF(B467&gt;=Model!$B$6,2,1))))</f>
        <v/>
      </c>
      <c r="L467" s="14" t="str">
        <f>IF($A467="","",IF(OR(UPPER(D467)="Y",UPPER(E467)="Y"),4,IF(C467&gt;=Model!$B$10,4,IF(C467&gt;=Model!$B$11,3,IF(C467&gt;=Model!$B$12,2,1)))))</f>
        <v/>
      </c>
      <c r="M467" s="14" t="str">
        <f>IF($A467="","",IFERROR(VLOOKUP(F467,Model!$A$19:$B$22,2,FALSE()),""))</f>
        <v/>
      </c>
      <c r="N467" s="14" t="str">
        <f>IF($A467="","",IFERROR(VLOOKUP(G467,Model!$A$25:$B$28,2,FALSE()),""))</f>
        <v/>
      </c>
      <c r="O467" s="14" t="str">
        <f t="shared" si="42"/>
        <v/>
      </c>
      <c r="P467" s="14" t="str">
        <f>IF($A467="","",IF(AND(G467="Internet-facing",OR(UPPER(D467)="Y",UPPER(E467)="Y",C467&gt;=Model!$B$16)),"P1",""))</f>
        <v/>
      </c>
      <c r="Q467" s="14" t="str">
        <f>IF($A467="","",IF(P467="P1","P1","P"&amp;MIN(4,IF(O467&gt;=Model!$B$31,1,IF(O467&gt;=Model!$B$32,2,IF(O467&gt;=Model!$B$33,3,4)))+IF(UPPER(H467)="Y",1,0))))</f>
        <v/>
      </c>
      <c r="R467" s="14" t="str">
        <f>IF($A467="","",IFERROR(VLOOKUP(VALUE(MID(Q467,2,1)),Model!$B$38:$C$41,2,FALSE()),""))</f>
        <v/>
      </c>
      <c r="S467" s="18" t="str">
        <f t="shared" si="43"/>
        <v/>
      </c>
      <c r="T467" s="14" t="str">
        <f t="shared" si="44"/>
        <v/>
      </c>
      <c r="U467" s="14" t="str">
        <f t="shared" si="45"/>
        <v/>
      </c>
      <c r="V467" s="14" t="str">
        <f t="shared" ca="1" si="46"/>
        <v/>
      </c>
      <c r="W467" s="14" t="str">
        <f t="shared" ca="1" si="47"/>
        <v/>
      </c>
    </row>
    <row r="468" spans="1:23" x14ac:dyDescent="0.3">
      <c r="A468" s="2"/>
      <c r="B468" s="2"/>
      <c r="C468" s="2"/>
      <c r="D468" s="2"/>
      <c r="E468" s="2"/>
      <c r="F468" s="2"/>
      <c r="G468" s="2"/>
      <c r="H468" s="2"/>
      <c r="I468" s="16"/>
      <c r="J468" s="16"/>
      <c r="K468" s="14" t="str">
        <f>IF($A468="","",IF(B468&gt;=Model!$B$4,4,IF(B468&gt;=Model!$B$5,3,IF(B468&gt;=Model!$B$6,2,1))))</f>
        <v/>
      </c>
      <c r="L468" s="14" t="str">
        <f>IF($A468="","",IF(OR(UPPER(D468)="Y",UPPER(E468)="Y"),4,IF(C468&gt;=Model!$B$10,4,IF(C468&gt;=Model!$B$11,3,IF(C468&gt;=Model!$B$12,2,1)))))</f>
        <v/>
      </c>
      <c r="M468" s="14" t="str">
        <f>IF($A468="","",IFERROR(VLOOKUP(F468,Model!$A$19:$B$22,2,FALSE()),""))</f>
        <v/>
      </c>
      <c r="N468" s="14" t="str">
        <f>IF($A468="","",IFERROR(VLOOKUP(G468,Model!$A$25:$B$28,2,FALSE()),""))</f>
        <v/>
      </c>
      <c r="O468" s="14" t="str">
        <f t="shared" si="42"/>
        <v/>
      </c>
      <c r="P468" s="14" t="str">
        <f>IF($A468="","",IF(AND(G468="Internet-facing",OR(UPPER(D468)="Y",UPPER(E468)="Y",C468&gt;=Model!$B$16)),"P1",""))</f>
        <v/>
      </c>
      <c r="Q468" s="14" t="str">
        <f>IF($A468="","",IF(P468="P1","P1","P"&amp;MIN(4,IF(O468&gt;=Model!$B$31,1,IF(O468&gt;=Model!$B$32,2,IF(O468&gt;=Model!$B$33,3,4)))+IF(UPPER(H468)="Y",1,0))))</f>
        <v/>
      </c>
      <c r="R468" s="14" t="str">
        <f>IF($A468="","",IFERROR(VLOOKUP(VALUE(MID(Q468,2,1)),Model!$B$38:$C$41,2,FALSE()),""))</f>
        <v/>
      </c>
      <c r="S468" s="18" t="str">
        <f t="shared" si="43"/>
        <v/>
      </c>
      <c r="T468" s="14" t="str">
        <f t="shared" si="44"/>
        <v/>
      </c>
      <c r="U468" s="14" t="str">
        <f t="shared" si="45"/>
        <v/>
      </c>
      <c r="V468" s="14" t="str">
        <f t="shared" ca="1" si="46"/>
        <v/>
      </c>
      <c r="W468" s="14" t="str">
        <f t="shared" ca="1" si="47"/>
        <v/>
      </c>
    </row>
    <row r="469" spans="1:23" x14ac:dyDescent="0.3">
      <c r="A469" s="2"/>
      <c r="B469" s="2"/>
      <c r="C469" s="2"/>
      <c r="D469" s="2"/>
      <c r="E469" s="2"/>
      <c r="F469" s="2"/>
      <c r="G469" s="2"/>
      <c r="H469" s="2"/>
      <c r="I469" s="16"/>
      <c r="J469" s="16"/>
      <c r="K469" s="14" t="str">
        <f>IF($A469="","",IF(B469&gt;=Model!$B$4,4,IF(B469&gt;=Model!$B$5,3,IF(B469&gt;=Model!$B$6,2,1))))</f>
        <v/>
      </c>
      <c r="L469" s="14" t="str">
        <f>IF($A469="","",IF(OR(UPPER(D469)="Y",UPPER(E469)="Y"),4,IF(C469&gt;=Model!$B$10,4,IF(C469&gt;=Model!$B$11,3,IF(C469&gt;=Model!$B$12,2,1)))))</f>
        <v/>
      </c>
      <c r="M469" s="14" t="str">
        <f>IF($A469="","",IFERROR(VLOOKUP(F469,Model!$A$19:$B$22,2,FALSE()),""))</f>
        <v/>
      </c>
      <c r="N469" s="14" t="str">
        <f>IF($A469="","",IFERROR(VLOOKUP(G469,Model!$A$25:$B$28,2,FALSE()),""))</f>
        <v/>
      </c>
      <c r="O469" s="14" t="str">
        <f t="shared" si="42"/>
        <v/>
      </c>
      <c r="P469" s="14" t="str">
        <f>IF($A469="","",IF(AND(G469="Internet-facing",OR(UPPER(D469)="Y",UPPER(E469)="Y",C469&gt;=Model!$B$16)),"P1",""))</f>
        <v/>
      </c>
      <c r="Q469" s="14" t="str">
        <f>IF($A469="","",IF(P469="P1","P1","P"&amp;MIN(4,IF(O469&gt;=Model!$B$31,1,IF(O469&gt;=Model!$B$32,2,IF(O469&gt;=Model!$B$33,3,4)))+IF(UPPER(H469)="Y",1,0))))</f>
        <v/>
      </c>
      <c r="R469" s="14" t="str">
        <f>IF($A469="","",IFERROR(VLOOKUP(VALUE(MID(Q469,2,1)),Model!$B$38:$C$41,2,FALSE()),""))</f>
        <v/>
      </c>
      <c r="S469" s="18" t="str">
        <f t="shared" si="43"/>
        <v/>
      </c>
      <c r="T469" s="14" t="str">
        <f t="shared" si="44"/>
        <v/>
      </c>
      <c r="U469" s="14" t="str">
        <f t="shared" si="45"/>
        <v/>
      </c>
      <c r="V469" s="14" t="str">
        <f t="shared" ca="1" si="46"/>
        <v/>
      </c>
      <c r="W469" s="14" t="str">
        <f t="shared" ca="1" si="47"/>
        <v/>
      </c>
    </row>
    <row r="470" spans="1:23" x14ac:dyDescent="0.3">
      <c r="A470" s="2"/>
      <c r="B470" s="2"/>
      <c r="C470" s="2"/>
      <c r="D470" s="2"/>
      <c r="E470" s="2"/>
      <c r="F470" s="2"/>
      <c r="G470" s="2"/>
      <c r="H470" s="2"/>
      <c r="I470" s="16"/>
      <c r="J470" s="16"/>
      <c r="K470" s="14" t="str">
        <f>IF($A470="","",IF(B470&gt;=Model!$B$4,4,IF(B470&gt;=Model!$B$5,3,IF(B470&gt;=Model!$B$6,2,1))))</f>
        <v/>
      </c>
      <c r="L470" s="14" t="str">
        <f>IF($A470="","",IF(OR(UPPER(D470)="Y",UPPER(E470)="Y"),4,IF(C470&gt;=Model!$B$10,4,IF(C470&gt;=Model!$B$11,3,IF(C470&gt;=Model!$B$12,2,1)))))</f>
        <v/>
      </c>
      <c r="M470" s="14" t="str">
        <f>IF($A470="","",IFERROR(VLOOKUP(F470,Model!$A$19:$B$22,2,FALSE()),""))</f>
        <v/>
      </c>
      <c r="N470" s="14" t="str">
        <f>IF($A470="","",IFERROR(VLOOKUP(G470,Model!$A$25:$B$28,2,FALSE()),""))</f>
        <v/>
      </c>
      <c r="O470" s="14" t="str">
        <f t="shared" si="42"/>
        <v/>
      </c>
      <c r="P470" s="14" t="str">
        <f>IF($A470="","",IF(AND(G470="Internet-facing",OR(UPPER(D470)="Y",UPPER(E470)="Y",C470&gt;=Model!$B$16)),"P1",""))</f>
        <v/>
      </c>
      <c r="Q470" s="14" t="str">
        <f>IF($A470="","",IF(P470="P1","P1","P"&amp;MIN(4,IF(O470&gt;=Model!$B$31,1,IF(O470&gt;=Model!$B$32,2,IF(O470&gt;=Model!$B$33,3,4)))+IF(UPPER(H470)="Y",1,0))))</f>
        <v/>
      </c>
      <c r="R470" s="14" t="str">
        <f>IF($A470="","",IFERROR(VLOOKUP(VALUE(MID(Q470,2,1)),Model!$B$38:$C$41,2,FALSE()),""))</f>
        <v/>
      </c>
      <c r="S470" s="18" t="str">
        <f t="shared" si="43"/>
        <v/>
      </c>
      <c r="T470" s="14" t="str">
        <f t="shared" si="44"/>
        <v/>
      </c>
      <c r="U470" s="14" t="str">
        <f t="shared" si="45"/>
        <v/>
      </c>
      <c r="V470" s="14" t="str">
        <f t="shared" ca="1" si="46"/>
        <v/>
      </c>
      <c r="W470" s="14" t="str">
        <f t="shared" ca="1" si="47"/>
        <v/>
      </c>
    </row>
    <row r="471" spans="1:23" x14ac:dyDescent="0.3">
      <c r="A471" s="2"/>
      <c r="B471" s="2"/>
      <c r="C471" s="2"/>
      <c r="D471" s="2"/>
      <c r="E471" s="2"/>
      <c r="F471" s="2"/>
      <c r="G471" s="2"/>
      <c r="H471" s="2"/>
      <c r="I471" s="16"/>
      <c r="J471" s="16"/>
      <c r="K471" s="14" t="str">
        <f>IF($A471="","",IF(B471&gt;=Model!$B$4,4,IF(B471&gt;=Model!$B$5,3,IF(B471&gt;=Model!$B$6,2,1))))</f>
        <v/>
      </c>
      <c r="L471" s="14" t="str">
        <f>IF($A471="","",IF(OR(UPPER(D471)="Y",UPPER(E471)="Y"),4,IF(C471&gt;=Model!$B$10,4,IF(C471&gt;=Model!$B$11,3,IF(C471&gt;=Model!$B$12,2,1)))))</f>
        <v/>
      </c>
      <c r="M471" s="14" t="str">
        <f>IF($A471="","",IFERROR(VLOOKUP(F471,Model!$A$19:$B$22,2,FALSE()),""))</f>
        <v/>
      </c>
      <c r="N471" s="14" t="str">
        <f>IF($A471="","",IFERROR(VLOOKUP(G471,Model!$A$25:$B$28,2,FALSE()),""))</f>
        <v/>
      </c>
      <c r="O471" s="14" t="str">
        <f t="shared" si="42"/>
        <v/>
      </c>
      <c r="P471" s="14" t="str">
        <f>IF($A471="","",IF(AND(G471="Internet-facing",OR(UPPER(D471)="Y",UPPER(E471)="Y",C471&gt;=Model!$B$16)),"P1",""))</f>
        <v/>
      </c>
      <c r="Q471" s="14" t="str">
        <f>IF($A471="","",IF(P471="P1","P1","P"&amp;MIN(4,IF(O471&gt;=Model!$B$31,1,IF(O471&gt;=Model!$B$32,2,IF(O471&gt;=Model!$B$33,3,4)))+IF(UPPER(H471)="Y",1,0))))</f>
        <v/>
      </c>
      <c r="R471" s="14" t="str">
        <f>IF($A471="","",IFERROR(VLOOKUP(VALUE(MID(Q471,2,1)),Model!$B$38:$C$41,2,FALSE()),""))</f>
        <v/>
      </c>
      <c r="S471" s="18" t="str">
        <f t="shared" si="43"/>
        <v/>
      </c>
      <c r="T471" s="14" t="str">
        <f t="shared" si="44"/>
        <v/>
      </c>
      <c r="U471" s="14" t="str">
        <f t="shared" si="45"/>
        <v/>
      </c>
      <c r="V471" s="14" t="str">
        <f t="shared" ca="1" si="46"/>
        <v/>
      </c>
      <c r="W471" s="14" t="str">
        <f t="shared" ca="1" si="47"/>
        <v/>
      </c>
    </row>
    <row r="472" spans="1:23" x14ac:dyDescent="0.3">
      <c r="A472" s="2"/>
      <c r="B472" s="2"/>
      <c r="C472" s="2"/>
      <c r="D472" s="2"/>
      <c r="E472" s="2"/>
      <c r="F472" s="2"/>
      <c r="G472" s="2"/>
      <c r="H472" s="2"/>
      <c r="I472" s="16"/>
      <c r="J472" s="16"/>
      <c r="K472" s="14" t="str">
        <f>IF($A472="","",IF(B472&gt;=Model!$B$4,4,IF(B472&gt;=Model!$B$5,3,IF(B472&gt;=Model!$B$6,2,1))))</f>
        <v/>
      </c>
      <c r="L472" s="14" t="str">
        <f>IF($A472="","",IF(OR(UPPER(D472)="Y",UPPER(E472)="Y"),4,IF(C472&gt;=Model!$B$10,4,IF(C472&gt;=Model!$B$11,3,IF(C472&gt;=Model!$B$12,2,1)))))</f>
        <v/>
      </c>
      <c r="M472" s="14" t="str">
        <f>IF($A472="","",IFERROR(VLOOKUP(F472,Model!$A$19:$B$22,2,FALSE()),""))</f>
        <v/>
      </c>
      <c r="N472" s="14" t="str">
        <f>IF($A472="","",IFERROR(VLOOKUP(G472,Model!$A$25:$B$28,2,FALSE()),""))</f>
        <v/>
      </c>
      <c r="O472" s="14" t="str">
        <f t="shared" si="42"/>
        <v/>
      </c>
      <c r="P472" s="14" t="str">
        <f>IF($A472="","",IF(AND(G472="Internet-facing",OR(UPPER(D472)="Y",UPPER(E472)="Y",C472&gt;=Model!$B$16)),"P1",""))</f>
        <v/>
      </c>
      <c r="Q472" s="14" t="str">
        <f>IF($A472="","",IF(P472="P1","P1","P"&amp;MIN(4,IF(O472&gt;=Model!$B$31,1,IF(O472&gt;=Model!$B$32,2,IF(O472&gt;=Model!$B$33,3,4)))+IF(UPPER(H472)="Y",1,0))))</f>
        <v/>
      </c>
      <c r="R472" s="14" t="str">
        <f>IF($A472="","",IFERROR(VLOOKUP(VALUE(MID(Q472,2,1)),Model!$B$38:$C$41,2,FALSE()),""))</f>
        <v/>
      </c>
      <c r="S472" s="18" t="str">
        <f t="shared" si="43"/>
        <v/>
      </c>
      <c r="T472" s="14" t="str">
        <f t="shared" si="44"/>
        <v/>
      </c>
      <c r="U472" s="14" t="str">
        <f t="shared" si="45"/>
        <v/>
      </c>
      <c r="V472" s="14" t="str">
        <f t="shared" ca="1" si="46"/>
        <v/>
      </c>
      <c r="W472" s="14" t="str">
        <f t="shared" ca="1" si="47"/>
        <v/>
      </c>
    </row>
    <row r="473" spans="1:23" x14ac:dyDescent="0.3">
      <c r="A473" s="2"/>
      <c r="B473" s="2"/>
      <c r="C473" s="2"/>
      <c r="D473" s="2"/>
      <c r="E473" s="2"/>
      <c r="F473" s="2"/>
      <c r="G473" s="2"/>
      <c r="H473" s="2"/>
      <c r="I473" s="16"/>
      <c r="J473" s="16"/>
      <c r="K473" s="14" t="str">
        <f>IF($A473="","",IF(B473&gt;=Model!$B$4,4,IF(B473&gt;=Model!$B$5,3,IF(B473&gt;=Model!$B$6,2,1))))</f>
        <v/>
      </c>
      <c r="L473" s="14" t="str">
        <f>IF($A473="","",IF(OR(UPPER(D473)="Y",UPPER(E473)="Y"),4,IF(C473&gt;=Model!$B$10,4,IF(C473&gt;=Model!$B$11,3,IF(C473&gt;=Model!$B$12,2,1)))))</f>
        <v/>
      </c>
      <c r="M473" s="14" t="str">
        <f>IF($A473="","",IFERROR(VLOOKUP(F473,Model!$A$19:$B$22,2,FALSE()),""))</f>
        <v/>
      </c>
      <c r="N473" s="14" t="str">
        <f>IF($A473="","",IFERROR(VLOOKUP(G473,Model!$A$25:$B$28,2,FALSE()),""))</f>
        <v/>
      </c>
      <c r="O473" s="14" t="str">
        <f t="shared" si="42"/>
        <v/>
      </c>
      <c r="P473" s="14" t="str">
        <f>IF($A473="","",IF(AND(G473="Internet-facing",OR(UPPER(D473)="Y",UPPER(E473)="Y",C473&gt;=Model!$B$16)),"P1",""))</f>
        <v/>
      </c>
      <c r="Q473" s="14" t="str">
        <f>IF($A473="","",IF(P473="P1","P1","P"&amp;MIN(4,IF(O473&gt;=Model!$B$31,1,IF(O473&gt;=Model!$B$32,2,IF(O473&gt;=Model!$B$33,3,4)))+IF(UPPER(H473)="Y",1,0))))</f>
        <v/>
      </c>
      <c r="R473" s="14" t="str">
        <f>IF($A473="","",IFERROR(VLOOKUP(VALUE(MID(Q473,2,1)),Model!$B$38:$C$41,2,FALSE()),""))</f>
        <v/>
      </c>
      <c r="S473" s="18" t="str">
        <f t="shared" si="43"/>
        <v/>
      </c>
      <c r="T473" s="14" t="str">
        <f t="shared" si="44"/>
        <v/>
      </c>
      <c r="U473" s="14" t="str">
        <f t="shared" si="45"/>
        <v/>
      </c>
      <c r="V473" s="14" t="str">
        <f t="shared" ca="1" si="46"/>
        <v/>
      </c>
      <c r="W473" s="14" t="str">
        <f t="shared" ca="1" si="47"/>
        <v/>
      </c>
    </row>
    <row r="474" spans="1:23" x14ac:dyDescent="0.3">
      <c r="A474" s="2"/>
      <c r="B474" s="2"/>
      <c r="C474" s="2"/>
      <c r="D474" s="2"/>
      <c r="E474" s="2"/>
      <c r="F474" s="2"/>
      <c r="G474" s="2"/>
      <c r="H474" s="2"/>
      <c r="I474" s="16"/>
      <c r="J474" s="16"/>
      <c r="K474" s="14" t="str">
        <f>IF($A474="","",IF(B474&gt;=Model!$B$4,4,IF(B474&gt;=Model!$B$5,3,IF(B474&gt;=Model!$B$6,2,1))))</f>
        <v/>
      </c>
      <c r="L474" s="14" t="str">
        <f>IF($A474="","",IF(OR(UPPER(D474)="Y",UPPER(E474)="Y"),4,IF(C474&gt;=Model!$B$10,4,IF(C474&gt;=Model!$B$11,3,IF(C474&gt;=Model!$B$12,2,1)))))</f>
        <v/>
      </c>
      <c r="M474" s="14" t="str">
        <f>IF($A474="","",IFERROR(VLOOKUP(F474,Model!$A$19:$B$22,2,FALSE()),""))</f>
        <v/>
      </c>
      <c r="N474" s="14" t="str">
        <f>IF($A474="","",IFERROR(VLOOKUP(G474,Model!$A$25:$B$28,2,FALSE()),""))</f>
        <v/>
      </c>
      <c r="O474" s="14" t="str">
        <f t="shared" si="42"/>
        <v/>
      </c>
      <c r="P474" s="14" t="str">
        <f>IF($A474="","",IF(AND(G474="Internet-facing",OR(UPPER(D474)="Y",UPPER(E474)="Y",C474&gt;=Model!$B$16)),"P1",""))</f>
        <v/>
      </c>
      <c r="Q474" s="14" t="str">
        <f>IF($A474="","",IF(P474="P1","P1","P"&amp;MIN(4,IF(O474&gt;=Model!$B$31,1,IF(O474&gt;=Model!$B$32,2,IF(O474&gt;=Model!$B$33,3,4)))+IF(UPPER(H474)="Y",1,0))))</f>
        <v/>
      </c>
      <c r="R474" s="14" t="str">
        <f>IF($A474="","",IFERROR(VLOOKUP(VALUE(MID(Q474,2,1)),Model!$B$38:$C$41,2,FALSE()),""))</f>
        <v/>
      </c>
      <c r="S474" s="18" t="str">
        <f t="shared" si="43"/>
        <v/>
      </c>
      <c r="T474" s="14" t="str">
        <f t="shared" si="44"/>
        <v/>
      </c>
      <c r="U474" s="14" t="str">
        <f t="shared" si="45"/>
        <v/>
      </c>
      <c r="V474" s="14" t="str">
        <f t="shared" ca="1" si="46"/>
        <v/>
      </c>
      <c r="W474" s="14" t="str">
        <f t="shared" ca="1" si="47"/>
        <v/>
      </c>
    </row>
    <row r="475" spans="1:23" x14ac:dyDescent="0.3">
      <c r="A475" s="2"/>
      <c r="B475" s="2"/>
      <c r="C475" s="2"/>
      <c r="D475" s="2"/>
      <c r="E475" s="2"/>
      <c r="F475" s="2"/>
      <c r="G475" s="2"/>
      <c r="H475" s="2"/>
      <c r="I475" s="16"/>
      <c r="J475" s="16"/>
      <c r="K475" s="14" t="str">
        <f>IF($A475="","",IF(B475&gt;=Model!$B$4,4,IF(B475&gt;=Model!$B$5,3,IF(B475&gt;=Model!$B$6,2,1))))</f>
        <v/>
      </c>
      <c r="L475" s="14" t="str">
        <f>IF($A475="","",IF(OR(UPPER(D475)="Y",UPPER(E475)="Y"),4,IF(C475&gt;=Model!$B$10,4,IF(C475&gt;=Model!$B$11,3,IF(C475&gt;=Model!$B$12,2,1)))))</f>
        <v/>
      </c>
      <c r="M475" s="14" t="str">
        <f>IF($A475="","",IFERROR(VLOOKUP(F475,Model!$A$19:$B$22,2,FALSE()),""))</f>
        <v/>
      </c>
      <c r="N475" s="14" t="str">
        <f>IF($A475="","",IFERROR(VLOOKUP(G475,Model!$A$25:$B$28,2,FALSE()),""))</f>
        <v/>
      </c>
      <c r="O475" s="14" t="str">
        <f t="shared" si="42"/>
        <v/>
      </c>
      <c r="P475" s="14" t="str">
        <f>IF($A475="","",IF(AND(G475="Internet-facing",OR(UPPER(D475)="Y",UPPER(E475)="Y",C475&gt;=Model!$B$16)),"P1",""))</f>
        <v/>
      </c>
      <c r="Q475" s="14" t="str">
        <f>IF($A475="","",IF(P475="P1","P1","P"&amp;MIN(4,IF(O475&gt;=Model!$B$31,1,IF(O475&gt;=Model!$B$32,2,IF(O475&gt;=Model!$B$33,3,4)))+IF(UPPER(H475)="Y",1,0))))</f>
        <v/>
      </c>
      <c r="R475" s="14" t="str">
        <f>IF($A475="","",IFERROR(VLOOKUP(VALUE(MID(Q475,2,1)),Model!$B$38:$C$41,2,FALSE()),""))</f>
        <v/>
      </c>
      <c r="S475" s="18" t="str">
        <f t="shared" si="43"/>
        <v/>
      </c>
      <c r="T475" s="14" t="str">
        <f t="shared" si="44"/>
        <v/>
      </c>
      <c r="U475" s="14" t="str">
        <f t="shared" si="45"/>
        <v/>
      </c>
      <c r="V475" s="14" t="str">
        <f t="shared" ca="1" si="46"/>
        <v/>
      </c>
      <c r="W475" s="14" t="str">
        <f t="shared" ca="1" si="47"/>
        <v/>
      </c>
    </row>
    <row r="476" spans="1:23" x14ac:dyDescent="0.3">
      <c r="A476" s="2"/>
      <c r="B476" s="2"/>
      <c r="C476" s="2"/>
      <c r="D476" s="2"/>
      <c r="E476" s="2"/>
      <c r="F476" s="2"/>
      <c r="G476" s="2"/>
      <c r="H476" s="2"/>
      <c r="I476" s="16"/>
      <c r="J476" s="16"/>
      <c r="K476" s="14" t="str">
        <f>IF($A476="","",IF(B476&gt;=Model!$B$4,4,IF(B476&gt;=Model!$B$5,3,IF(B476&gt;=Model!$B$6,2,1))))</f>
        <v/>
      </c>
      <c r="L476" s="14" t="str">
        <f>IF($A476="","",IF(OR(UPPER(D476)="Y",UPPER(E476)="Y"),4,IF(C476&gt;=Model!$B$10,4,IF(C476&gt;=Model!$B$11,3,IF(C476&gt;=Model!$B$12,2,1)))))</f>
        <v/>
      </c>
      <c r="M476" s="14" t="str">
        <f>IF($A476="","",IFERROR(VLOOKUP(F476,Model!$A$19:$B$22,2,FALSE()),""))</f>
        <v/>
      </c>
      <c r="N476" s="14" t="str">
        <f>IF($A476="","",IFERROR(VLOOKUP(G476,Model!$A$25:$B$28,2,FALSE()),""))</f>
        <v/>
      </c>
      <c r="O476" s="14" t="str">
        <f t="shared" si="42"/>
        <v/>
      </c>
      <c r="P476" s="14" t="str">
        <f>IF($A476="","",IF(AND(G476="Internet-facing",OR(UPPER(D476)="Y",UPPER(E476)="Y",C476&gt;=Model!$B$16)),"P1",""))</f>
        <v/>
      </c>
      <c r="Q476" s="14" t="str">
        <f>IF($A476="","",IF(P476="P1","P1","P"&amp;MIN(4,IF(O476&gt;=Model!$B$31,1,IF(O476&gt;=Model!$B$32,2,IF(O476&gt;=Model!$B$33,3,4)))+IF(UPPER(H476)="Y",1,0))))</f>
        <v/>
      </c>
      <c r="R476" s="14" t="str">
        <f>IF($A476="","",IFERROR(VLOOKUP(VALUE(MID(Q476,2,1)),Model!$B$38:$C$41,2,FALSE()),""))</f>
        <v/>
      </c>
      <c r="S476" s="18" t="str">
        <f t="shared" si="43"/>
        <v/>
      </c>
      <c r="T476" s="14" t="str">
        <f t="shared" si="44"/>
        <v/>
      </c>
      <c r="U476" s="14" t="str">
        <f t="shared" si="45"/>
        <v/>
      </c>
      <c r="V476" s="14" t="str">
        <f t="shared" ca="1" si="46"/>
        <v/>
      </c>
      <c r="W476" s="14" t="str">
        <f t="shared" ca="1" si="47"/>
        <v/>
      </c>
    </row>
    <row r="477" spans="1:23" x14ac:dyDescent="0.3">
      <c r="A477" s="2"/>
      <c r="B477" s="2"/>
      <c r="C477" s="2"/>
      <c r="D477" s="2"/>
      <c r="E477" s="2"/>
      <c r="F477" s="2"/>
      <c r="G477" s="2"/>
      <c r="H477" s="2"/>
      <c r="I477" s="16"/>
      <c r="J477" s="16"/>
      <c r="K477" s="14" t="str">
        <f>IF($A477="","",IF(B477&gt;=Model!$B$4,4,IF(B477&gt;=Model!$B$5,3,IF(B477&gt;=Model!$B$6,2,1))))</f>
        <v/>
      </c>
      <c r="L477" s="14" t="str">
        <f>IF($A477="","",IF(OR(UPPER(D477)="Y",UPPER(E477)="Y"),4,IF(C477&gt;=Model!$B$10,4,IF(C477&gt;=Model!$B$11,3,IF(C477&gt;=Model!$B$12,2,1)))))</f>
        <v/>
      </c>
      <c r="M477" s="14" t="str">
        <f>IF($A477="","",IFERROR(VLOOKUP(F477,Model!$A$19:$B$22,2,FALSE()),""))</f>
        <v/>
      </c>
      <c r="N477" s="14" t="str">
        <f>IF($A477="","",IFERROR(VLOOKUP(G477,Model!$A$25:$B$28,2,FALSE()),""))</f>
        <v/>
      </c>
      <c r="O477" s="14" t="str">
        <f t="shared" si="42"/>
        <v/>
      </c>
      <c r="P477" s="14" t="str">
        <f>IF($A477="","",IF(AND(G477="Internet-facing",OR(UPPER(D477)="Y",UPPER(E477)="Y",C477&gt;=Model!$B$16)),"P1",""))</f>
        <v/>
      </c>
      <c r="Q477" s="14" t="str">
        <f>IF($A477="","",IF(P477="P1","P1","P"&amp;MIN(4,IF(O477&gt;=Model!$B$31,1,IF(O477&gt;=Model!$B$32,2,IF(O477&gt;=Model!$B$33,3,4)))+IF(UPPER(H477)="Y",1,0))))</f>
        <v/>
      </c>
      <c r="R477" s="14" t="str">
        <f>IF($A477="","",IFERROR(VLOOKUP(VALUE(MID(Q477,2,1)),Model!$B$38:$C$41,2,FALSE()),""))</f>
        <v/>
      </c>
      <c r="S477" s="18" t="str">
        <f t="shared" si="43"/>
        <v/>
      </c>
      <c r="T477" s="14" t="str">
        <f t="shared" si="44"/>
        <v/>
      </c>
      <c r="U477" s="14" t="str">
        <f t="shared" si="45"/>
        <v/>
      </c>
      <c r="V477" s="14" t="str">
        <f t="shared" ca="1" si="46"/>
        <v/>
      </c>
      <c r="W477" s="14" t="str">
        <f t="shared" ca="1" si="47"/>
        <v/>
      </c>
    </row>
    <row r="478" spans="1:23" x14ac:dyDescent="0.3">
      <c r="A478" s="2"/>
      <c r="B478" s="2"/>
      <c r="C478" s="2"/>
      <c r="D478" s="2"/>
      <c r="E478" s="2"/>
      <c r="F478" s="2"/>
      <c r="G478" s="2"/>
      <c r="H478" s="2"/>
      <c r="I478" s="16"/>
      <c r="J478" s="16"/>
      <c r="K478" s="14" t="str">
        <f>IF($A478="","",IF(B478&gt;=Model!$B$4,4,IF(B478&gt;=Model!$B$5,3,IF(B478&gt;=Model!$B$6,2,1))))</f>
        <v/>
      </c>
      <c r="L478" s="14" t="str">
        <f>IF($A478="","",IF(OR(UPPER(D478)="Y",UPPER(E478)="Y"),4,IF(C478&gt;=Model!$B$10,4,IF(C478&gt;=Model!$B$11,3,IF(C478&gt;=Model!$B$12,2,1)))))</f>
        <v/>
      </c>
      <c r="M478" s="14" t="str">
        <f>IF($A478="","",IFERROR(VLOOKUP(F478,Model!$A$19:$B$22,2,FALSE()),""))</f>
        <v/>
      </c>
      <c r="N478" s="14" t="str">
        <f>IF($A478="","",IFERROR(VLOOKUP(G478,Model!$A$25:$B$28,2,FALSE()),""))</f>
        <v/>
      </c>
      <c r="O478" s="14" t="str">
        <f t="shared" si="42"/>
        <v/>
      </c>
      <c r="P478" s="14" t="str">
        <f>IF($A478="","",IF(AND(G478="Internet-facing",OR(UPPER(D478)="Y",UPPER(E478)="Y",C478&gt;=Model!$B$16)),"P1",""))</f>
        <v/>
      </c>
      <c r="Q478" s="14" t="str">
        <f>IF($A478="","",IF(P478="P1","P1","P"&amp;MIN(4,IF(O478&gt;=Model!$B$31,1,IF(O478&gt;=Model!$B$32,2,IF(O478&gt;=Model!$B$33,3,4)))+IF(UPPER(H478)="Y",1,0))))</f>
        <v/>
      </c>
      <c r="R478" s="14" t="str">
        <f>IF($A478="","",IFERROR(VLOOKUP(VALUE(MID(Q478,2,1)),Model!$B$38:$C$41,2,FALSE()),""))</f>
        <v/>
      </c>
      <c r="S478" s="18" t="str">
        <f t="shared" si="43"/>
        <v/>
      </c>
      <c r="T478" s="14" t="str">
        <f t="shared" si="44"/>
        <v/>
      </c>
      <c r="U478" s="14" t="str">
        <f t="shared" si="45"/>
        <v/>
      </c>
      <c r="V478" s="14" t="str">
        <f t="shared" ca="1" si="46"/>
        <v/>
      </c>
      <c r="W478" s="14" t="str">
        <f t="shared" ca="1" si="47"/>
        <v/>
      </c>
    </row>
    <row r="479" spans="1:23" x14ac:dyDescent="0.3">
      <c r="A479" s="2"/>
      <c r="B479" s="2"/>
      <c r="C479" s="2"/>
      <c r="D479" s="2"/>
      <c r="E479" s="2"/>
      <c r="F479" s="2"/>
      <c r="G479" s="2"/>
      <c r="H479" s="2"/>
      <c r="I479" s="16"/>
      <c r="J479" s="16"/>
      <c r="K479" s="14" t="str">
        <f>IF($A479="","",IF(B479&gt;=Model!$B$4,4,IF(B479&gt;=Model!$B$5,3,IF(B479&gt;=Model!$B$6,2,1))))</f>
        <v/>
      </c>
      <c r="L479" s="14" t="str">
        <f>IF($A479="","",IF(OR(UPPER(D479)="Y",UPPER(E479)="Y"),4,IF(C479&gt;=Model!$B$10,4,IF(C479&gt;=Model!$B$11,3,IF(C479&gt;=Model!$B$12,2,1)))))</f>
        <v/>
      </c>
      <c r="M479" s="14" t="str">
        <f>IF($A479="","",IFERROR(VLOOKUP(F479,Model!$A$19:$B$22,2,FALSE()),""))</f>
        <v/>
      </c>
      <c r="N479" s="14" t="str">
        <f>IF($A479="","",IFERROR(VLOOKUP(G479,Model!$A$25:$B$28,2,FALSE()),""))</f>
        <v/>
      </c>
      <c r="O479" s="14" t="str">
        <f t="shared" si="42"/>
        <v/>
      </c>
      <c r="P479" s="14" t="str">
        <f>IF($A479="","",IF(AND(G479="Internet-facing",OR(UPPER(D479)="Y",UPPER(E479)="Y",C479&gt;=Model!$B$16)),"P1",""))</f>
        <v/>
      </c>
      <c r="Q479" s="14" t="str">
        <f>IF($A479="","",IF(P479="P1","P1","P"&amp;MIN(4,IF(O479&gt;=Model!$B$31,1,IF(O479&gt;=Model!$B$32,2,IF(O479&gt;=Model!$B$33,3,4)))+IF(UPPER(H479)="Y",1,0))))</f>
        <v/>
      </c>
      <c r="R479" s="14" t="str">
        <f>IF($A479="","",IFERROR(VLOOKUP(VALUE(MID(Q479,2,1)),Model!$B$38:$C$41,2,FALSE()),""))</f>
        <v/>
      </c>
      <c r="S479" s="18" t="str">
        <f t="shared" si="43"/>
        <v/>
      </c>
      <c r="T479" s="14" t="str">
        <f t="shared" si="44"/>
        <v/>
      </c>
      <c r="U479" s="14" t="str">
        <f t="shared" si="45"/>
        <v/>
      </c>
      <c r="V479" s="14" t="str">
        <f t="shared" ca="1" si="46"/>
        <v/>
      </c>
      <c r="W479" s="14" t="str">
        <f t="shared" ca="1" si="47"/>
        <v/>
      </c>
    </row>
    <row r="480" spans="1:23" x14ac:dyDescent="0.3">
      <c r="A480" s="2"/>
      <c r="B480" s="2"/>
      <c r="C480" s="2"/>
      <c r="D480" s="2"/>
      <c r="E480" s="2"/>
      <c r="F480" s="2"/>
      <c r="G480" s="2"/>
      <c r="H480" s="2"/>
      <c r="I480" s="16"/>
      <c r="J480" s="16"/>
      <c r="K480" s="14" t="str">
        <f>IF($A480="","",IF(B480&gt;=Model!$B$4,4,IF(B480&gt;=Model!$B$5,3,IF(B480&gt;=Model!$B$6,2,1))))</f>
        <v/>
      </c>
      <c r="L480" s="14" t="str">
        <f>IF($A480="","",IF(OR(UPPER(D480)="Y",UPPER(E480)="Y"),4,IF(C480&gt;=Model!$B$10,4,IF(C480&gt;=Model!$B$11,3,IF(C480&gt;=Model!$B$12,2,1)))))</f>
        <v/>
      </c>
      <c r="M480" s="14" t="str">
        <f>IF($A480="","",IFERROR(VLOOKUP(F480,Model!$A$19:$B$22,2,FALSE()),""))</f>
        <v/>
      </c>
      <c r="N480" s="14" t="str">
        <f>IF($A480="","",IFERROR(VLOOKUP(G480,Model!$A$25:$B$28,2,FALSE()),""))</f>
        <v/>
      </c>
      <c r="O480" s="14" t="str">
        <f t="shared" si="42"/>
        <v/>
      </c>
      <c r="P480" s="14" t="str">
        <f>IF($A480="","",IF(AND(G480="Internet-facing",OR(UPPER(D480)="Y",UPPER(E480)="Y",C480&gt;=Model!$B$16)),"P1",""))</f>
        <v/>
      </c>
      <c r="Q480" s="14" t="str">
        <f>IF($A480="","",IF(P480="P1","P1","P"&amp;MIN(4,IF(O480&gt;=Model!$B$31,1,IF(O480&gt;=Model!$B$32,2,IF(O480&gt;=Model!$B$33,3,4)))+IF(UPPER(H480)="Y",1,0))))</f>
        <v/>
      </c>
      <c r="R480" s="14" t="str">
        <f>IF($A480="","",IFERROR(VLOOKUP(VALUE(MID(Q480,2,1)),Model!$B$38:$C$41,2,FALSE()),""))</f>
        <v/>
      </c>
      <c r="S480" s="18" t="str">
        <f t="shared" si="43"/>
        <v/>
      </c>
      <c r="T480" s="14" t="str">
        <f t="shared" si="44"/>
        <v/>
      </c>
      <c r="U480" s="14" t="str">
        <f t="shared" si="45"/>
        <v/>
      </c>
      <c r="V480" s="14" t="str">
        <f t="shared" ca="1" si="46"/>
        <v/>
      </c>
      <c r="W480" s="14" t="str">
        <f t="shared" ca="1" si="47"/>
        <v/>
      </c>
    </row>
    <row r="481" spans="1:23" x14ac:dyDescent="0.3">
      <c r="A481" s="2"/>
      <c r="B481" s="2"/>
      <c r="C481" s="2"/>
      <c r="D481" s="2"/>
      <c r="E481" s="2"/>
      <c r="F481" s="2"/>
      <c r="G481" s="2"/>
      <c r="H481" s="2"/>
      <c r="I481" s="16"/>
      <c r="J481" s="16"/>
      <c r="K481" s="14" t="str">
        <f>IF($A481="","",IF(B481&gt;=Model!$B$4,4,IF(B481&gt;=Model!$B$5,3,IF(B481&gt;=Model!$B$6,2,1))))</f>
        <v/>
      </c>
      <c r="L481" s="14" t="str">
        <f>IF($A481="","",IF(OR(UPPER(D481)="Y",UPPER(E481)="Y"),4,IF(C481&gt;=Model!$B$10,4,IF(C481&gt;=Model!$B$11,3,IF(C481&gt;=Model!$B$12,2,1)))))</f>
        <v/>
      </c>
      <c r="M481" s="14" t="str">
        <f>IF($A481="","",IFERROR(VLOOKUP(F481,Model!$A$19:$B$22,2,FALSE()),""))</f>
        <v/>
      </c>
      <c r="N481" s="14" t="str">
        <f>IF($A481="","",IFERROR(VLOOKUP(G481,Model!$A$25:$B$28,2,FALSE()),""))</f>
        <v/>
      </c>
      <c r="O481" s="14" t="str">
        <f t="shared" si="42"/>
        <v/>
      </c>
      <c r="P481" s="14" t="str">
        <f>IF($A481="","",IF(AND(G481="Internet-facing",OR(UPPER(D481)="Y",UPPER(E481)="Y",C481&gt;=Model!$B$16)),"P1",""))</f>
        <v/>
      </c>
      <c r="Q481" s="14" t="str">
        <f>IF($A481="","",IF(P481="P1","P1","P"&amp;MIN(4,IF(O481&gt;=Model!$B$31,1,IF(O481&gt;=Model!$B$32,2,IF(O481&gt;=Model!$B$33,3,4)))+IF(UPPER(H481)="Y",1,0))))</f>
        <v/>
      </c>
      <c r="R481" s="14" t="str">
        <f>IF($A481="","",IFERROR(VLOOKUP(VALUE(MID(Q481,2,1)),Model!$B$38:$C$41,2,FALSE()),""))</f>
        <v/>
      </c>
      <c r="S481" s="18" t="str">
        <f t="shared" si="43"/>
        <v/>
      </c>
      <c r="T481" s="14" t="str">
        <f t="shared" si="44"/>
        <v/>
      </c>
      <c r="U481" s="14" t="str">
        <f t="shared" si="45"/>
        <v/>
      </c>
      <c r="V481" s="14" t="str">
        <f t="shared" ca="1" si="46"/>
        <v/>
      </c>
      <c r="W481" s="14" t="str">
        <f t="shared" ca="1" si="47"/>
        <v/>
      </c>
    </row>
    <row r="482" spans="1:23" x14ac:dyDescent="0.3">
      <c r="A482" s="2"/>
      <c r="B482" s="2"/>
      <c r="C482" s="2"/>
      <c r="D482" s="2"/>
      <c r="E482" s="2"/>
      <c r="F482" s="2"/>
      <c r="G482" s="2"/>
      <c r="H482" s="2"/>
      <c r="I482" s="16"/>
      <c r="J482" s="16"/>
      <c r="K482" s="14" t="str">
        <f>IF($A482="","",IF(B482&gt;=Model!$B$4,4,IF(B482&gt;=Model!$B$5,3,IF(B482&gt;=Model!$B$6,2,1))))</f>
        <v/>
      </c>
      <c r="L482" s="14" t="str">
        <f>IF($A482="","",IF(OR(UPPER(D482)="Y",UPPER(E482)="Y"),4,IF(C482&gt;=Model!$B$10,4,IF(C482&gt;=Model!$B$11,3,IF(C482&gt;=Model!$B$12,2,1)))))</f>
        <v/>
      </c>
      <c r="M482" s="14" t="str">
        <f>IF($A482="","",IFERROR(VLOOKUP(F482,Model!$A$19:$B$22,2,FALSE()),""))</f>
        <v/>
      </c>
      <c r="N482" s="14" t="str">
        <f>IF($A482="","",IFERROR(VLOOKUP(G482,Model!$A$25:$B$28,2,FALSE()),""))</f>
        <v/>
      </c>
      <c r="O482" s="14" t="str">
        <f t="shared" si="42"/>
        <v/>
      </c>
      <c r="P482" s="14" t="str">
        <f>IF($A482="","",IF(AND(G482="Internet-facing",OR(UPPER(D482)="Y",UPPER(E482)="Y",C482&gt;=Model!$B$16)),"P1",""))</f>
        <v/>
      </c>
      <c r="Q482" s="14" t="str">
        <f>IF($A482="","",IF(P482="P1","P1","P"&amp;MIN(4,IF(O482&gt;=Model!$B$31,1,IF(O482&gt;=Model!$B$32,2,IF(O482&gt;=Model!$B$33,3,4)))+IF(UPPER(H482)="Y",1,0))))</f>
        <v/>
      </c>
      <c r="R482" s="14" t="str">
        <f>IF($A482="","",IFERROR(VLOOKUP(VALUE(MID(Q482,2,1)),Model!$B$38:$C$41,2,FALSE()),""))</f>
        <v/>
      </c>
      <c r="S482" s="18" t="str">
        <f t="shared" si="43"/>
        <v/>
      </c>
      <c r="T482" s="14" t="str">
        <f t="shared" si="44"/>
        <v/>
      </c>
      <c r="U482" s="14" t="str">
        <f t="shared" si="45"/>
        <v/>
      </c>
      <c r="V482" s="14" t="str">
        <f t="shared" ca="1" si="46"/>
        <v/>
      </c>
      <c r="W482" s="14" t="str">
        <f t="shared" ca="1" si="47"/>
        <v/>
      </c>
    </row>
    <row r="483" spans="1:23" x14ac:dyDescent="0.3">
      <c r="A483" s="2"/>
      <c r="B483" s="2"/>
      <c r="C483" s="2"/>
      <c r="D483" s="2"/>
      <c r="E483" s="2"/>
      <c r="F483" s="2"/>
      <c r="G483" s="2"/>
      <c r="H483" s="2"/>
      <c r="I483" s="16"/>
      <c r="J483" s="16"/>
      <c r="K483" s="14" t="str">
        <f>IF($A483="","",IF(B483&gt;=Model!$B$4,4,IF(B483&gt;=Model!$B$5,3,IF(B483&gt;=Model!$B$6,2,1))))</f>
        <v/>
      </c>
      <c r="L483" s="14" t="str">
        <f>IF($A483="","",IF(OR(UPPER(D483)="Y",UPPER(E483)="Y"),4,IF(C483&gt;=Model!$B$10,4,IF(C483&gt;=Model!$B$11,3,IF(C483&gt;=Model!$B$12,2,1)))))</f>
        <v/>
      </c>
      <c r="M483" s="14" t="str">
        <f>IF($A483="","",IFERROR(VLOOKUP(F483,Model!$A$19:$B$22,2,FALSE()),""))</f>
        <v/>
      </c>
      <c r="N483" s="14" t="str">
        <f>IF($A483="","",IFERROR(VLOOKUP(G483,Model!$A$25:$B$28,2,FALSE()),""))</f>
        <v/>
      </c>
      <c r="O483" s="14" t="str">
        <f t="shared" si="42"/>
        <v/>
      </c>
      <c r="P483" s="14" t="str">
        <f>IF($A483="","",IF(AND(G483="Internet-facing",OR(UPPER(D483)="Y",UPPER(E483)="Y",C483&gt;=Model!$B$16)),"P1",""))</f>
        <v/>
      </c>
      <c r="Q483" s="14" t="str">
        <f>IF($A483="","",IF(P483="P1","P1","P"&amp;MIN(4,IF(O483&gt;=Model!$B$31,1,IF(O483&gt;=Model!$B$32,2,IF(O483&gt;=Model!$B$33,3,4)))+IF(UPPER(H483)="Y",1,0))))</f>
        <v/>
      </c>
      <c r="R483" s="14" t="str">
        <f>IF($A483="","",IFERROR(VLOOKUP(VALUE(MID(Q483,2,1)),Model!$B$38:$C$41,2,FALSE()),""))</f>
        <v/>
      </c>
      <c r="S483" s="18" t="str">
        <f t="shared" si="43"/>
        <v/>
      </c>
      <c r="T483" s="14" t="str">
        <f t="shared" si="44"/>
        <v/>
      </c>
      <c r="U483" s="14" t="str">
        <f t="shared" si="45"/>
        <v/>
      </c>
      <c r="V483" s="14" t="str">
        <f t="shared" ca="1" si="46"/>
        <v/>
      </c>
      <c r="W483" s="14" t="str">
        <f t="shared" ca="1" si="47"/>
        <v/>
      </c>
    </row>
    <row r="484" spans="1:23" x14ac:dyDescent="0.3">
      <c r="A484" s="2"/>
      <c r="B484" s="2"/>
      <c r="C484" s="2"/>
      <c r="D484" s="2"/>
      <c r="E484" s="2"/>
      <c r="F484" s="2"/>
      <c r="G484" s="2"/>
      <c r="H484" s="2"/>
      <c r="I484" s="16"/>
      <c r="J484" s="16"/>
      <c r="K484" s="14" t="str">
        <f>IF($A484="","",IF(B484&gt;=Model!$B$4,4,IF(B484&gt;=Model!$B$5,3,IF(B484&gt;=Model!$B$6,2,1))))</f>
        <v/>
      </c>
      <c r="L484" s="14" t="str">
        <f>IF($A484="","",IF(OR(UPPER(D484)="Y",UPPER(E484)="Y"),4,IF(C484&gt;=Model!$B$10,4,IF(C484&gt;=Model!$B$11,3,IF(C484&gt;=Model!$B$12,2,1)))))</f>
        <v/>
      </c>
      <c r="M484" s="14" t="str">
        <f>IF($A484="","",IFERROR(VLOOKUP(F484,Model!$A$19:$B$22,2,FALSE()),""))</f>
        <v/>
      </c>
      <c r="N484" s="14" t="str">
        <f>IF($A484="","",IFERROR(VLOOKUP(G484,Model!$A$25:$B$28,2,FALSE()),""))</f>
        <v/>
      </c>
      <c r="O484" s="14" t="str">
        <f t="shared" si="42"/>
        <v/>
      </c>
      <c r="P484" s="14" t="str">
        <f>IF($A484="","",IF(AND(G484="Internet-facing",OR(UPPER(D484)="Y",UPPER(E484)="Y",C484&gt;=Model!$B$16)),"P1",""))</f>
        <v/>
      </c>
      <c r="Q484" s="14" t="str">
        <f>IF($A484="","",IF(P484="P1","P1","P"&amp;MIN(4,IF(O484&gt;=Model!$B$31,1,IF(O484&gt;=Model!$B$32,2,IF(O484&gt;=Model!$B$33,3,4)))+IF(UPPER(H484)="Y",1,0))))</f>
        <v/>
      </c>
      <c r="R484" s="14" t="str">
        <f>IF($A484="","",IFERROR(VLOOKUP(VALUE(MID(Q484,2,1)),Model!$B$38:$C$41,2,FALSE()),""))</f>
        <v/>
      </c>
      <c r="S484" s="18" t="str">
        <f t="shared" si="43"/>
        <v/>
      </c>
      <c r="T484" s="14" t="str">
        <f t="shared" si="44"/>
        <v/>
      </c>
      <c r="U484" s="14" t="str">
        <f t="shared" si="45"/>
        <v/>
      </c>
      <c r="V484" s="14" t="str">
        <f t="shared" ca="1" si="46"/>
        <v/>
      </c>
      <c r="W484" s="14" t="str">
        <f t="shared" ca="1" si="47"/>
        <v/>
      </c>
    </row>
    <row r="485" spans="1:23" x14ac:dyDescent="0.3">
      <c r="A485" s="2"/>
      <c r="B485" s="2"/>
      <c r="C485" s="2"/>
      <c r="D485" s="2"/>
      <c r="E485" s="2"/>
      <c r="F485" s="2"/>
      <c r="G485" s="2"/>
      <c r="H485" s="2"/>
      <c r="I485" s="16"/>
      <c r="J485" s="16"/>
      <c r="K485" s="14" t="str">
        <f>IF($A485="","",IF(B485&gt;=Model!$B$4,4,IF(B485&gt;=Model!$B$5,3,IF(B485&gt;=Model!$B$6,2,1))))</f>
        <v/>
      </c>
      <c r="L485" s="14" t="str">
        <f>IF($A485="","",IF(OR(UPPER(D485)="Y",UPPER(E485)="Y"),4,IF(C485&gt;=Model!$B$10,4,IF(C485&gt;=Model!$B$11,3,IF(C485&gt;=Model!$B$12,2,1)))))</f>
        <v/>
      </c>
      <c r="M485" s="14" t="str">
        <f>IF($A485="","",IFERROR(VLOOKUP(F485,Model!$A$19:$B$22,2,FALSE()),""))</f>
        <v/>
      </c>
      <c r="N485" s="14" t="str">
        <f>IF($A485="","",IFERROR(VLOOKUP(G485,Model!$A$25:$B$28,2,FALSE()),""))</f>
        <v/>
      </c>
      <c r="O485" s="14" t="str">
        <f t="shared" si="42"/>
        <v/>
      </c>
      <c r="P485" s="14" t="str">
        <f>IF($A485="","",IF(AND(G485="Internet-facing",OR(UPPER(D485)="Y",UPPER(E485)="Y",C485&gt;=Model!$B$16)),"P1",""))</f>
        <v/>
      </c>
      <c r="Q485" s="14" t="str">
        <f>IF($A485="","",IF(P485="P1","P1","P"&amp;MIN(4,IF(O485&gt;=Model!$B$31,1,IF(O485&gt;=Model!$B$32,2,IF(O485&gt;=Model!$B$33,3,4)))+IF(UPPER(H485)="Y",1,0))))</f>
        <v/>
      </c>
      <c r="R485" s="14" t="str">
        <f>IF($A485="","",IFERROR(VLOOKUP(VALUE(MID(Q485,2,1)),Model!$B$38:$C$41,2,FALSE()),""))</f>
        <v/>
      </c>
      <c r="S485" s="18" t="str">
        <f t="shared" si="43"/>
        <v/>
      </c>
      <c r="T485" s="14" t="str">
        <f t="shared" si="44"/>
        <v/>
      </c>
      <c r="U485" s="14" t="str">
        <f t="shared" si="45"/>
        <v/>
      </c>
      <c r="V485" s="14" t="str">
        <f t="shared" ca="1" si="46"/>
        <v/>
      </c>
      <c r="W485" s="14" t="str">
        <f t="shared" ca="1" si="47"/>
        <v/>
      </c>
    </row>
    <row r="486" spans="1:23" x14ac:dyDescent="0.3">
      <c r="A486" s="2"/>
      <c r="B486" s="2"/>
      <c r="C486" s="2"/>
      <c r="D486" s="2"/>
      <c r="E486" s="2"/>
      <c r="F486" s="2"/>
      <c r="G486" s="2"/>
      <c r="H486" s="2"/>
      <c r="I486" s="16"/>
      <c r="J486" s="16"/>
      <c r="K486" s="14" t="str">
        <f>IF($A486="","",IF(B486&gt;=Model!$B$4,4,IF(B486&gt;=Model!$B$5,3,IF(B486&gt;=Model!$B$6,2,1))))</f>
        <v/>
      </c>
      <c r="L486" s="14" t="str">
        <f>IF($A486="","",IF(OR(UPPER(D486)="Y",UPPER(E486)="Y"),4,IF(C486&gt;=Model!$B$10,4,IF(C486&gt;=Model!$B$11,3,IF(C486&gt;=Model!$B$12,2,1)))))</f>
        <v/>
      </c>
      <c r="M486" s="14" t="str">
        <f>IF($A486="","",IFERROR(VLOOKUP(F486,Model!$A$19:$B$22,2,FALSE()),""))</f>
        <v/>
      </c>
      <c r="N486" s="14" t="str">
        <f>IF($A486="","",IFERROR(VLOOKUP(G486,Model!$A$25:$B$28,2,FALSE()),""))</f>
        <v/>
      </c>
      <c r="O486" s="14" t="str">
        <f t="shared" si="42"/>
        <v/>
      </c>
      <c r="P486" s="14" t="str">
        <f>IF($A486="","",IF(AND(G486="Internet-facing",OR(UPPER(D486)="Y",UPPER(E486)="Y",C486&gt;=Model!$B$16)),"P1",""))</f>
        <v/>
      </c>
      <c r="Q486" s="14" t="str">
        <f>IF($A486="","",IF(P486="P1","P1","P"&amp;MIN(4,IF(O486&gt;=Model!$B$31,1,IF(O486&gt;=Model!$B$32,2,IF(O486&gt;=Model!$B$33,3,4)))+IF(UPPER(H486)="Y",1,0))))</f>
        <v/>
      </c>
      <c r="R486" s="14" t="str">
        <f>IF($A486="","",IFERROR(VLOOKUP(VALUE(MID(Q486,2,1)),Model!$B$38:$C$41,2,FALSE()),""))</f>
        <v/>
      </c>
      <c r="S486" s="18" t="str">
        <f t="shared" si="43"/>
        <v/>
      </c>
      <c r="T486" s="14" t="str">
        <f t="shared" si="44"/>
        <v/>
      </c>
      <c r="U486" s="14" t="str">
        <f t="shared" si="45"/>
        <v/>
      </c>
      <c r="V486" s="14" t="str">
        <f t="shared" ca="1" si="46"/>
        <v/>
      </c>
      <c r="W486" s="14" t="str">
        <f t="shared" ca="1" si="47"/>
        <v/>
      </c>
    </row>
    <row r="487" spans="1:23" x14ac:dyDescent="0.3">
      <c r="A487" s="2"/>
      <c r="B487" s="2"/>
      <c r="C487" s="2"/>
      <c r="D487" s="2"/>
      <c r="E487" s="2"/>
      <c r="F487" s="2"/>
      <c r="G487" s="2"/>
      <c r="H487" s="2"/>
      <c r="I487" s="16"/>
      <c r="J487" s="16"/>
      <c r="K487" s="14" t="str">
        <f>IF($A487="","",IF(B487&gt;=Model!$B$4,4,IF(B487&gt;=Model!$B$5,3,IF(B487&gt;=Model!$B$6,2,1))))</f>
        <v/>
      </c>
      <c r="L487" s="14" t="str">
        <f>IF($A487="","",IF(OR(UPPER(D487)="Y",UPPER(E487)="Y"),4,IF(C487&gt;=Model!$B$10,4,IF(C487&gt;=Model!$B$11,3,IF(C487&gt;=Model!$B$12,2,1)))))</f>
        <v/>
      </c>
      <c r="M487" s="14" t="str">
        <f>IF($A487="","",IFERROR(VLOOKUP(F487,Model!$A$19:$B$22,2,FALSE()),""))</f>
        <v/>
      </c>
      <c r="N487" s="14" t="str">
        <f>IF($A487="","",IFERROR(VLOOKUP(G487,Model!$A$25:$B$28,2,FALSE()),""))</f>
        <v/>
      </c>
      <c r="O487" s="14" t="str">
        <f t="shared" si="42"/>
        <v/>
      </c>
      <c r="P487" s="14" t="str">
        <f>IF($A487="","",IF(AND(G487="Internet-facing",OR(UPPER(D487)="Y",UPPER(E487)="Y",C487&gt;=Model!$B$16)),"P1",""))</f>
        <v/>
      </c>
      <c r="Q487" s="14" t="str">
        <f>IF($A487="","",IF(P487="P1","P1","P"&amp;MIN(4,IF(O487&gt;=Model!$B$31,1,IF(O487&gt;=Model!$B$32,2,IF(O487&gt;=Model!$B$33,3,4)))+IF(UPPER(H487)="Y",1,0))))</f>
        <v/>
      </c>
      <c r="R487" s="14" t="str">
        <f>IF($A487="","",IFERROR(VLOOKUP(VALUE(MID(Q487,2,1)),Model!$B$38:$C$41,2,FALSE()),""))</f>
        <v/>
      </c>
      <c r="S487" s="18" t="str">
        <f t="shared" si="43"/>
        <v/>
      </c>
      <c r="T487" s="14" t="str">
        <f t="shared" si="44"/>
        <v/>
      </c>
      <c r="U487" s="14" t="str">
        <f t="shared" si="45"/>
        <v/>
      </c>
      <c r="V487" s="14" t="str">
        <f t="shared" ca="1" si="46"/>
        <v/>
      </c>
      <c r="W487" s="14" t="str">
        <f t="shared" ca="1" si="47"/>
        <v/>
      </c>
    </row>
    <row r="488" spans="1:23" x14ac:dyDescent="0.3">
      <c r="A488" s="2"/>
      <c r="B488" s="2"/>
      <c r="C488" s="2"/>
      <c r="D488" s="2"/>
      <c r="E488" s="2"/>
      <c r="F488" s="2"/>
      <c r="G488" s="2"/>
      <c r="H488" s="2"/>
      <c r="I488" s="16"/>
      <c r="J488" s="16"/>
      <c r="K488" s="14" t="str">
        <f>IF($A488="","",IF(B488&gt;=Model!$B$4,4,IF(B488&gt;=Model!$B$5,3,IF(B488&gt;=Model!$B$6,2,1))))</f>
        <v/>
      </c>
      <c r="L488" s="14" t="str">
        <f>IF($A488="","",IF(OR(UPPER(D488)="Y",UPPER(E488)="Y"),4,IF(C488&gt;=Model!$B$10,4,IF(C488&gt;=Model!$B$11,3,IF(C488&gt;=Model!$B$12,2,1)))))</f>
        <v/>
      </c>
      <c r="M488" s="14" t="str">
        <f>IF($A488="","",IFERROR(VLOOKUP(F488,Model!$A$19:$B$22,2,FALSE()),""))</f>
        <v/>
      </c>
      <c r="N488" s="14" t="str">
        <f>IF($A488="","",IFERROR(VLOOKUP(G488,Model!$A$25:$B$28,2,FALSE()),""))</f>
        <v/>
      </c>
      <c r="O488" s="14" t="str">
        <f t="shared" si="42"/>
        <v/>
      </c>
      <c r="P488" s="14" t="str">
        <f>IF($A488="","",IF(AND(G488="Internet-facing",OR(UPPER(D488)="Y",UPPER(E488)="Y",C488&gt;=Model!$B$16)),"P1",""))</f>
        <v/>
      </c>
      <c r="Q488" s="14" t="str">
        <f>IF($A488="","",IF(P488="P1","P1","P"&amp;MIN(4,IF(O488&gt;=Model!$B$31,1,IF(O488&gt;=Model!$B$32,2,IF(O488&gt;=Model!$B$33,3,4)))+IF(UPPER(H488)="Y",1,0))))</f>
        <v/>
      </c>
      <c r="R488" s="14" t="str">
        <f>IF($A488="","",IFERROR(VLOOKUP(VALUE(MID(Q488,2,1)),Model!$B$38:$C$41,2,FALSE()),""))</f>
        <v/>
      </c>
      <c r="S488" s="18" t="str">
        <f t="shared" si="43"/>
        <v/>
      </c>
      <c r="T488" s="14" t="str">
        <f t="shared" si="44"/>
        <v/>
      </c>
      <c r="U488" s="14" t="str">
        <f t="shared" si="45"/>
        <v/>
      </c>
      <c r="V488" s="14" t="str">
        <f t="shared" ca="1" si="46"/>
        <v/>
      </c>
      <c r="W488" s="14" t="str">
        <f t="shared" ca="1" si="47"/>
        <v/>
      </c>
    </row>
    <row r="489" spans="1:23" x14ac:dyDescent="0.3">
      <c r="A489" s="2"/>
      <c r="B489" s="2"/>
      <c r="C489" s="2"/>
      <c r="D489" s="2"/>
      <c r="E489" s="2"/>
      <c r="F489" s="2"/>
      <c r="G489" s="2"/>
      <c r="H489" s="2"/>
      <c r="I489" s="16"/>
      <c r="J489" s="16"/>
      <c r="K489" s="14" t="str">
        <f>IF($A489="","",IF(B489&gt;=Model!$B$4,4,IF(B489&gt;=Model!$B$5,3,IF(B489&gt;=Model!$B$6,2,1))))</f>
        <v/>
      </c>
      <c r="L489" s="14" t="str">
        <f>IF($A489="","",IF(OR(UPPER(D489)="Y",UPPER(E489)="Y"),4,IF(C489&gt;=Model!$B$10,4,IF(C489&gt;=Model!$B$11,3,IF(C489&gt;=Model!$B$12,2,1)))))</f>
        <v/>
      </c>
      <c r="M489" s="14" t="str">
        <f>IF($A489="","",IFERROR(VLOOKUP(F489,Model!$A$19:$B$22,2,FALSE()),""))</f>
        <v/>
      </c>
      <c r="N489" s="14" t="str">
        <f>IF($A489="","",IFERROR(VLOOKUP(G489,Model!$A$25:$B$28,2,FALSE()),""))</f>
        <v/>
      </c>
      <c r="O489" s="14" t="str">
        <f t="shared" si="42"/>
        <v/>
      </c>
      <c r="P489" s="14" t="str">
        <f>IF($A489="","",IF(AND(G489="Internet-facing",OR(UPPER(D489)="Y",UPPER(E489)="Y",C489&gt;=Model!$B$16)),"P1",""))</f>
        <v/>
      </c>
      <c r="Q489" s="14" t="str">
        <f>IF($A489="","",IF(P489="P1","P1","P"&amp;MIN(4,IF(O489&gt;=Model!$B$31,1,IF(O489&gt;=Model!$B$32,2,IF(O489&gt;=Model!$B$33,3,4)))+IF(UPPER(H489)="Y",1,0))))</f>
        <v/>
      </c>
      <c r="R489" s="14" t="str">
        <f>IF($A489="","",IFERROR(VLOOKUP(VALUE(MID(Q489,2,1)),Model!$B$38:$C$41,2,FALSE()),""))</f>
        <v/>
      </c>
      <c r="S489" s="18" t="str">
        <f t="shared" si="43"/>
        <v/>
      </c>
      <c r="T489" s="14" t="str">
        <f t="shared" si="44"/>
        <v/>
      </c>
      <c r="U489" s="14" t="str">
        <f t="shared" si="45"/>
        <v/>
      </c>
      <c r="V489" s="14" t="str">
        <f t="shared" ca="1" si="46"/>
        <v/>
      </c>
      <c r="W489" s="14" t="str">
        <f t="shared" ca="1" si="47"/>
        <v/>
      </c>
    </row>
    <row r="490" spans="1:23" x14ac:dyDescent="0.3">
      <c r="A490" s="2"/>
      <c r="B490" s="2"/>
      <c r="C490" s="2"/>
      <c r="D490" s="2"/>
      <c r="E490" s="2"/>
      <c r="F490" s="2"/>
      <c r="G490" s="2"/>
      <c r="H490" s="2"/>
      <c r="I490" s="16"/>
      <c r="J490" s="16"/>
      <c r="K490" s="14" t="str">
        <f>IF($A490="","",IF(B490&gt;=Model!$B$4,4,IF(B490&gt;=Model!$B$5,3,IF(B490&gt;=Model!$B$6,2,1))))</f>
        <v/>
      </c>
      <c r="L490" s="14" t="str">
        <f>IF($A490="","",IF(OR(UPPER(D490)="Y",UPPER(E490)="Y"),4,IF(C490&gt;=Model!$B$10,4,IF(C490&gt;=Model!$B$11,3,IF(C490&gt;=Model!$B$12,2,1)))))</f>
        <v/>
      </c>
      <c r="M490" s="14" t="str">
        <f>IF($A490="","",IFERROR(VLOOKUP(F490,Model!$A$19:$B$22,2,FALSE()),""))</f>
        <v/>
      </c>
      <c r="N490" s="14" t="str">
        <f>IF($A490="","",IFERROR(VLOOKUP(G490,Model!$A$25:$B$28,2,FALSE()),""))</f>
        <v/>
      </c>
      <c r="O490" s="14" t="str">
        <f t="shared" si="42"/>
        <v/>
      </c>
      <c r="P490" s="14" t="str">
        <f>IF($A490="","",IF(AND(G490="Internet-facing",OR(UPPER(D490)="Y",UPPER(E490)="Y",C490&gt;=Model!$B$16)),"P1",""))</f>
        <v/>
      </c>
      <c r="Q490" s="14" t="str">
        <f>IF($A490="","",IF(P490="P1","P1","P"&amp;MIN(4,IF(O490&gt;=Model!$B$31,1,IF(O490&gt;=Model!$B$32,2,IF(O490&gt;=Model!$B$33,3,4)))+IF(UPPER(H490)="Y",1,0))))</f>
        <v/>
      </c>
      <c r="R490" s="14" t="str">
        <f>IF($A490="","",IFERROR(VLOOKUP(VALUE(MID(Q490,2,1)),Model!$B$38:$C$41,2,FALSE()),""))</f>
        <v/>
      </c>
      <c r="S490" s="18" t="str">
        <f t="shared" si="43"/>
        <v/>
      </c>
      <c r="T490" s="14" t="str">
        <f t="shared" si="44"/>
        <v/>
      </c>
      <c r="U490" s="14" t="str">
        <f t="shared" si="45"/>
        <v/>
      </c>
      <c r="V490" s="14" t="str">
        <f t="shared" ca="1" si="46"/>
        <v/>
      </c>
      <c r="W490" s="14" t="str">
        <f t="shared" ca="1" si="47"/>
        <v/>
      </c>
    </row>
    <row r="491" spans="1:23" x14ac:dyDescent="0.3">
      <c r="A491" s="2"/>
      <c r="B491" s="2"/>
      <c r="C491" s="2"/>
      <c r="D491" s="2"/>
      <c r="E491" s="2"/>
      <c r="F491" s="2"/>
      <c r="G491" s="2"/>
      <c r="H491" s="2"/>
      <c r="I491" s="16"/>
      <c r="J491" s="16"/>
      <c r="K491" s="14" t="str">
        <f>IF($A491="","",IF(B491&gt;=Model!$B$4,4,IF(B491&gt;=Model!$B$5,3,IF(B491&gt;=Model!$B$6,2,1))))</f>
        <v/>
      </c>
      <c r="L491" s="14" t="str">
        <f>IF($A491="","",IF(OR(UPPER(D491)="Y",UPPER(E491)="Y"),4,IF(C491&gt;=Model!$B$10,4,IF(C491&gt;=Model!$B$11,3,IF(C491&gt;=Model!$B$12,2,1)))))</f>
        <v/>
      </c>
      <c r="M491" s="14" t="str">
        <f>IF($A491="","",IFERROR(VLOOKUP(F491,Model!$A$19:$B$22,2,FALSE()),""))</f>
        <v/>
      </c>
      <c r="N491" s="14" t="str">
        <f>IF($A491="","",IFERROR(VLOOKUP(G491,Model!$A$25:$B$28,2,FALSE()),""))</f>
        <v/>
      </c>
      <c r="O491" s="14" t="str">
        <f t="shared" si="42"/>
        <v/>
      </c>
      <c r="P491" s="14" t="str">
        <f>IF($A491="","",IF(AND(G491="Internet-facing",OR(UPPER(D491)="Y",UPPER(E491)="Y",C491&gt;=Model!$B$16)),"P1",""))</f>
        <v/>
      </c>
      <c r="Q491" s="14" t="str">
        <f>IF($A491="","",IF(P491="P1","P1","P"&amp;MIN(4,IF(O491&gt;=Model!$B$31,1,IF(O491&gt;=Model!$B$32,2,IF(O491&gt;=Model!$B$33,3,4)))+IF(UPPER(H491)="Y",1,0))))</f>
        <v/>
      </c>
      <c r="R491" s="14" t="str">
        <f>IF($A491="","",IFERROR(VLOOKUP(VALUE(MID(Q491,2,1)),Model!$B$38:$C$41,2,FALSE()),""))</f>
        <v/>
      </c>
      <c r="S491" s="18" t="str">
        <f t="shared" si="43"/>
        <v/>
      </c>
      <c r="T491" s="14" t="str">
        <f t="shared" si="44"/>
        <v/>
      </c>
      <c r="U491" s="14" t="str">
        <f t="shared" si="45"/>
        <v/>
      </c>
      <c r="V491" s="14" t="str">
        <f t="shared" ca="1" si="46"/>
        <v/>
      </c>
      <c r="W491" s="14" t="str">
        <f t="shared" ca="1" si="47"/>
        <v/>
      </c>
    </row>
    <row r="492" spans="1:23" x14ac:dyDescent="0.3">
      <c r="A492" s="2"/>
      <c r="B492" s="2"/>
      <c r="C492" s="2"/>
      <c r="D492" s="2"/>
      <c r="E492" s="2"/>
      <c r="F492" s="2"/>
      <c r="G492" s="2"/>
      <c r="H492" s="2"/>
      <c r="I492" s="16"/>
      <c r="J492" s="16"/>
      <c r="K492" s="14" t="str">
        <f>IF($A492="","",IF(B492&gt;=Model!$B$4,4,IF(B492&gt;=Model!$B$5,3,IF(B492&gt;=Model!$B$6,2,1))))</f>
        <v/>
      </c>
      <c r="L492" s="14" t="str">
        <f>IF($A492="","",IF(OR(UPPER(D492)="Y",UPPER(E492)="Y"),4,IF(C492&gt;=Model!$B$10,4,IF(C492&gt;=Model!$B$11,3,IF(C492&gt;=Model!$B$12,2,1)))))</f>
        <v/>
      </c>
      <c r="M492" s="14" t="str">
        <f>IF($A492="","",IFERROR(VLOOKUP(F492,Model!$A$19:$B$22,2,FALSE()),""))</f>
        <v/>
      </c>
      <c r="N492" s="14" t="str">
        <f>IF($A492="","",IFERROR(VLOOKUP(G492,Model!$A$25:$B$28,2,FALSE()),""))</f>
        <v/>
      </c>
      <c r="O492" s="14" t="str">
        <f t="shared" si="42"/>
        <v/>
      </c>
      <c r="P492" s="14" t="str">
        <f>IF($A492="","",IF(AND(G492="Internet-facing",OR(UPPER(D492)="Y",UPPER(E492)="Y",C492&gt;=Model!$B$16)),"P1",""))</f>
        <v/>
      </c>
      <c r="Q492" s="14" t="str">
        <f>IF($A492="","",IF(P492="P1","P1","P"&amp;MIN(4,IF(O492&gt;=Model!$B$31,1,IF(O492&gt;=Model!$B$32,2,IF(O492&gt;=Model!$B$33,3,4)))+IF(UPPER(H492)="Y",1,0))))</f>
        <v/>
      </c>
      <c r="R492" s="14" t="str">
        <f>IF($A492="","",IFERROR(VLOOKUP(VALUE(MID(Q492,2,1)),Model!$B$38:$C$41,2,FALSE()),""))</f>
        <v/>
      </c>
      <c r="S492" s="18" t="str">
        <f t="shared" si="43"/>
        <v/>
      </c>
      <c r="T492" s="14" t="str">
        <f t="shared" si="44"/>
        <v/>
      </c>
      <c r="U492" s="14" t="str">
        <f t="shared" si="45"/>
        <v/>
      </c>
      <c r="V492" s="14" t="str">
        <f t="shared" ca="1" si="46"/>
        <v/>
      </c>
      <c r="W492" s="14" t="str">
        <f t="shared" ca="1" si="47"/>
        <v/>
      </c>
    </row>
    <row r="493" spans="1:23" x14ac:dyDescent="0.3">
      <c r="A493" s="2"/>
      <c r="B493" s="2"/>
      <c r="C493" s="2"/>
      <c r="D493" s="2"/>
      <c r="E493" s="2"/>
      <c r="F493" s="2"/>
      <c r="G493" s="2"/>
      <c r="H493" s="2"/>
      <c r="I493" s="16"/>
      <c r="J493" s="16"/>
      <c r="K493" s="14" t="str">
        <f>IF($A493="","",IF(B493&gt;=Model!$B$4,4,IF(B493&gt;=Model!$B$5,3,IF(B493&gt;=Model!$B$6,2,1))))</f>
        <v/>
      </c>
      <c r="L493" s="14" t="str">
        <f>IF($A493="","",IF(OR(UPPER(D493)="Y",UPPER(E493)="Y"),4,IF(C493&gt;=Model!$B$10,4,IF(C493&gt;=Model!$B$11,3,IF(C493&gt;=Model!$B$12,2,1)))))</f>
        <v/>
      </c>
      <c r="M493" s="14" t="str">
        <f>IF($A493="","",IFERROR(VLOOKUP(F493,Model!$A$19:$B$22,2,FALSE()),""))</f>
        <v/>
      </c>
      <c r="N493" s="14" t="str">
        <f>IF($A493="","",IFERROR(VLOOKUP(G493,Model!$A$25:$B$28,2,FALSE()),""))</f>
        <v/>
      </c>
      <c r="O493" s="14" t="str">
        <f t="shared" si="42"/>
        <v/>
      </c>
      <c r="P493" s="14" t="str">
        <f>IF($A493="","",IF(AND(G493="Internet-facing",OR(UPPER(D493)="Y",UPPER(E493)="Y",C493&gt;=Model!$B$16)),"P1",""))</f>
        <v/>
      </c>
      <c r="Q493" s="14" t="str">
        <f>IF($A493="","",IF(P493="P1","P1","P"&amp;MIN(4,IF(O493&gt;=Model!$B$31,1,IF(O493&gt;=Model!$B$32,2,IF(O493&gt;=Model!$B$33,3,4)))+IF(UPPER(H493)="Y",1,0))))</f>
        <v/>
      </c>
      <c r="R493" s="14" t="str">
        <f>IF($A493="","",IFERROR(VLOOKUP(VALUE(MID(Q493,2,1)),Model!$B$38:$C$41,2,FALSE()),""))</f>
        <v/>
      </c>
      <c r="S493" s="18" t="str">
        <f t="shared" si="43"/>
        <v/>
      </c>
      <c r="T493" s="14" t="str">
        <f t="shared" si="44"/>
        <v/>
      </c>
      <c r="U493" s="14" t="str">
        <f t="shared" si="45"/>
        <v/>
      </c>
      <c r="V493" s="14" t="str">
        <f t="shared" ca="1" si="46"/>
        <v/>
      </c>
      <c r="W493" s="14" t="str">
        <f t="shared" ca="1" si="47"/>
        <v/>
      </c>
    </row>
    <row r="494" spans="1:23" x14ac:dyDescent="0.3">
      <c r="A494" s="2"/>
      <c r="B494" s="2"/>
      <c r="C494" s="2"/>
      <c r="D494" s="2"/>
      <c r="E494" s="2"/>
      <c r="F494" s="2"/>
      <c r="G494" s="2"/>
      <c r="H494" s="2"/>
      <c r="I494" s="16"/>
      <c r="J494" s="16"/>
      <c r="K494" s="14" t="str">
        <f>IF($A494="","",IF(B494&gt;=Model!$B$4,4,IF(B494&gt;=Model!$B$5,3,IF(B494&gt;=Model!$B$6,2,1))))</f>
        <v/>
      </c>
      <c r="L494" s="14" t="str">
        <f>IF($A494="","",IF(OR(UPPER(D494)="Y",UPPER(E494)="Y"),4,IF(C494&gt;=Model!$B$10,4,IF(C494&gt;=Model!$B$11,3,IF(C494&gt;=Model!$B$12,2,1)))))</f>
        <v/>
      </c>
      <c r="M494" s="14" t="str">
        <f>IF($A494="","",IFERROR(VLOOKUP(F494,Model!$A$19:$B$22,2,FALSE()),""))</f>
        <v/>
      </c>
      <c r="N494" s="14" t="str">
        <f>IF($A494="","",IFERROR(VLOOKUP(G494,Model!$A$25:$B$28,2,FALSE()),""))</f>
        <v/>
      </c>
      <c r="O494" s="14" t="str">
        <f t="shared" si="42"/>
        <v/>
      </c>
      <c r="P494" s="14" t="str">
        <f>IF($A494="","",IF(AND(G494="Internet-facing",OR(UPPER(D494)="Y",UPPER(E494)="Y",C494&gt;=Model!$B$16)),"P1",""))</f>
        <v/>
      </c>
      <c r="Q494" s="14" t="str">
        <f>IF($A494="","",IF(P494="P1","P1","P"&amp;MIN(4,IF(O494&gt;=Model!$B$31,1,IF(O494&gt;=Model!$B$32,2,IF(O494&gt;=Model!$B$33,3,4)))+IF(UPPER(H494)="Y",1,0))))</f>
        <v/>
      </c>
      <c r="R494" s="14" t="str">
        <f>IF($A494="","",IFERROR(VLOOKUP(VALUE(MID(Q494,2,1)),Model!$B$38:$C$41,2,FALSE()),""))</f>
        <v/>
      </c>
      <c r="S494" s="18" t="str">
        <f t="shared" si="43"/>
        <v/>
      </c>
      <c r="T494" s="14" t="str">
        <f t="shared" si="44"/>
        <v/>
      </c>
      <c r="U494" s="14" t="str">
        <f t="shared" si="45"/>
        <v/>
      </c>
      <c r="V494" s="14" t="str">
        <f t="shared" ca="1" si="46"/>
        <v/>
      </c>
      <c r="W494" s="14" t="str">
        <f t="shared" ca="1" si="47"/>
        <v/>
      </c>
    </row>
    <row r="495" spans="1:23" x14ac:dyDescent="0.3">
      <c r="A495" s="2"/>
      <c r="B495" s="2"/>
      <c r="C495" s="2"/>
      <c r="D495" s="2"/>
      <c r="E495" s="2"/>
      <c r="F495" s="2"/>
      <c r="G495" s="2"/>
      <c r="H495" s="2"/>
      <c r="I495" s="16"/>
      <c r="J495" s="16"/>
      <c r="K495" s="14" t="str">
        <f>IF($A495="","",IF(B495&gt;=Model!$B$4,4,IF(B495&gt;=Model!$B$5,3,IF(B495&gt;=Model!$B$6,2,1))))</f>
        <v/>
      </c>
      <c r="L495" s="14" t="str">
        <f>IF($A495="","",IF(OR(UPPER(D495)="Y",UPPER(E495)="Y"),4,IF(C495&gt;=Model!$B$10,4,IF(C495&gt;=Model!$B$11,3,IF(C495&gt;=Model!$B$12,2,1)))))</f>
        <v/>
      </c>
      <c r="M495" s="14" t="str">
        <f>IF($A495="","",IFERROR(VLOOKUP(F495,Model!$A$19:$B$22,2,FALSE()),""))</f>
        <v/>
      </c>
      <c r="N495" s="14" t="str">
        <f>IF($A495="","",IFERROR(VLOOKUP(G495,Model!$A$25:$B$28,2,FALSE()),""))</f>
        <v/>
      </c>
      <c r="O495" s="14" t="str">
        <f t="shared" si="42"/>
        <v/>
      </c>
      <c r="P495" s="14" t="str">
        <f>IF($A495="","",IF(AND(G495="Internet-facing",OR(UPPER(D495)="Y",UPPER(E495)="Y",C495&gt;=Model!$B$16)),"P1",""))</f>
        <v/>
      </c>
      <c r="Q495" s="14" t="str">
        <f>IF($A495="","",IF(P495="P1","P1","P"&amp;MIN(4,IF(O495&gt;=Model!$B$31,1,IF(O495&gt;=Model!$B$32,2,IF(O495&gt;=Model!$B$33,3,4)))+IF(UPPER(H495)="Y",1,0))))</f>
        <v/>
      </c>
      <c r="R495" s="14" t="str">
        <f>IF($A495="","",IFERROR(VLOOKUP(VALUE(MID(Q495,2,1)),Model!$B$38:$C$41,2,FALSE()),""))</f>
        <v/>
      </c>
      <c r="S495" s="18" t="str">
        <f t="shared" si="43"/>
        <v/>
      </c>
      <c r="T495" s="14" t="str">
        <f t="shared" si="44"/>
        <v/>
      </c>
      <c r="U495" s="14" t="str">
        <f t="shared" si="45"/>
        <v/>
      </c>
      <c r="V495" s="14" t="str">
        <f t="shared" ca="1" si="46"/>
        <v/>
      </c>
      <c r="W495" s="14" t="str">
        <f t="shared" ca="1" si="47"/>
        <v/>
      </c>
    </row>
    <row r="496" spans="1:23" x14ac:dyDescent="0.3">
      <c r="A496" s="2"/>
      <c r="B496" s="2"/>
      <c r="C496" s="2"/>
      <c r="D496" s="2"/>
      <c r="E496" s="2"/>
      <c r="F496" s="2"/>
      <c r="G496" s="2"/>
      <c r="H496" s="2"/>
      <c r="I496" s="16"/>
      <c r="J496" s="16"/>
      <c r="K496" s="14" t="str">
        <f>IF($A496="","",IF(B496&gt;=Model!$B$4,4,IF(B496&gt;=Model!$B$5,3,IF(B496&gt;=Model!$B$6,2,1))))</f>
        <v/>
      </c>
      <c r="L496" s="14" t="str">
        <f>IF($A496="","",IF(OR(UPPER(D496)="Y",UPPER(E496)="Y"),4,IF(C496&gt;=Model!$B$10,4,IF(C496&gt;=Model!$B$11,3,IF(C496&gt;=Model!$B$12,2,1)))))</f>
        <v/>
      </c>
      <c r="M496" s="14" t="str">
        <f>IF($A496="","",IFERROR(VLOOKUP(F496,Model!$A$19:$B$22,2,FALSE()),""))</f>
        <v/>
      </c>
      <c r="N496" s="14" t="str">
        <f>IF($A496="","",IFERROR(VLOOKUP(G496,Model!$A$25:$B$28,2,FALSE()),""))</f>
        <v/>
      </c>
      <c r="O496" s="14" t="str">
        <f t="shared" si="42"/>
        <v/>
      </c>
      <c r="P496" s="14" t="str">
        <f>IF($A496="","",IF(AND(G496="Internet-facing",OR(UPPER(D496)="Y",UPPER(E496)="Y",C496&gt;=Model!$B$16)),"P1",""))</f>
        <v/>
      </c>
      <c r="Q496" s="14" t="str">
        <f>IF($A496="","",IF(P496="P1","P1","P"&amp;MIN(4,IF(O496&gt;=Model!$B$31,1,IF(O496&gt;=Model!$B$32,2,IF(O496&gt;=Model!$B$33,3,4)))+IF(UPPER(H496)="Y",1,0))))</f>
        <v/>
      </c>
      <c r="R496" s="14" t="str">
        <f>IF($A496="","",IFERROR(VLOOKUP(VALUE(MID(Q496,2,1)),Model!$B$38:$C$41,2,FALSE()),""))</f>
        <v/>
      </c>
      <c r="S496" s="18" t="str">
        <f t="shared" si="43"/>
        <v/>
      </c>
      <c r="T496" s="14" t="str">
        <f t="shared" si="44"/>
        <v/>
      </c>
      <c r="U496" s="14" t="str">
        <f t="shared" si="45"/>
        <v/>
      </c>
      <c r="V496" s="14" t="str">
        <f t="shared" ca="1" si="46"/>
        <v/>
      </c>
      <c r="W496" s="14" t="str">
        <f t="shared" ca="1" si="47"/>
        <v/>
      </c>
    </row>
    <row r="497" spans="1:23" x14ac:dyDescent="0.3">
      <c r="A497" s="2"/>
      <c r="B497" s="2"/>
      <c r="C497" s="2"/>
      <c r="D497" s="2"/>
      <c r="E497" s="2"/>
      <c r="F497" s="2"/>
      <c r="G497" s="2"/>
      <c r="H497" s="2"/>
      <c r="I497" s="16"/>
      <c r="J497" s="16"/>
      <c r="K497" s="14" t="str">
        <f>IF($A497="","",IF(B497&gt;=Model!$B$4,4,IF(B497&gt;=Model!$B$5,3,IF(B497&gt;=Model!$B$6,2,1))))</f>
        <v/>
      </c>
      <c r="L497" s="14" t="str">
        <f>IF($A497="","",IF(OR(UPPER(D497)="Y",UPPER(E497)="Y"),4,IF(C497&gt;=Model!$B$10,4,IF(C497&gt;=Model!$B$11,3,IF(C497&gt;=Model!$B$12,2,1)))))</f>
        <v/>
      </c>
      <c r="M497" s="14" t="str">
        <f>IF($A497="","",IFERROR(VLOOKUP(F497,Model!$A$19:$B$22,2,FALSE()),""))</f>
        <v/>
      </c>
      <c r="N497" s="14" t="str">
        <f>IF($A497="","",IFERROR(VLOOKUP(G497,Model!$A$25:$B$28,2,FALSE()),""))</f>
        <v/>
      </c>
      <c r="O497" s="14" t="str">
        <f t="shared" si="42"/>
        <v/>
      </c>
      <c r="P497" s="14" t="str">
        <f>IF($A497="","",IF(AND(G497="Internet-facing",OR(UPPER(D497)="Y",UPPER(E497)="Y",C497&gt;=Model!$B$16)),"P1",""))</f>
        <v/>
      </c>
      <c r="Q497" s="14" t="str">
        <f>IF($A497="","",IF(P497="P1","P1","P"&amp;MIN(4,IF(O497&gt;=Model!$B$31,1,IF(O497&gt;=Model!$B$32,2,IF(O497&gt;=Model!$B$33,3,4)))+IF(UPPER(H497)="Y",1,0))))</f>
        <v/>
      </c>
      <c r="R497" s="14" t="str">
        <f>IF($A497="","",IFERROR(VLOOKUP(VALUE(MID(Q497,2,1)),Model!$B$38:$C$41,2,FALSE()),""))</f>
        <v/>
      </c>
      <c r="S497" s="18" t="str">
        <f t="shared" si="43"/>
        <v/>
      </c>
      <c r="T497" s="14" t="str">
        <f t="shared" si="44"/>
        <v/>
      </c>
      <c r="U497" s="14" t="str">
        <f t="shared" si="45"/>
        <v/>
      </c>
      <c r="V497" s="14" t="str">
        <f t="shared" ca="1" si="46"/>
        <v/>
      </c>
      <c r="W497" s="14" t="str">
        <f t="shared" ca="1" si="47"/>
        <v/>
      </c>
    </row>
    <row r="498" spans="1:23" x14ac:dyDescent="0.3">
      <c r="A498" s="2"/>
      <c r="B498" s="2"/>
      <c r="C498" s="2"/>
      <c r="D498" s="2"/>
      <c r="E498" s="2"/>
      <c r="F498" s="2"/>
      <c r="G498" s="2"/>
      <c r="H498" s="2"/>
      <c r="I498" s="16"/>
      <c r="J498" s="16"/>
      <c r="K498" s="14" t="str">
        <f>IF($A498="","",IF(B498&gt;=Model!$B$4,4,IF(B498&gt;=Model!$B$5,3,IF(B498&gt;=Model!$B$6,2,1))))</f>
        <v/>
      </c>
      <c r="L498" s="14" t="str">
        <f>IF($A498="","",IF(OR(UPPER(D498)="Y",UPPER(E498)="Y"),4,IF(C498&gt;=Model!$B$10,4,IF(C498&gt;=Model!$B$11,3,IF(C498&gt;=Model!$B$12,2,1)))))</f>
        <v/>
      </c>
      <c r="M498" s="14" t="str">
        <f>IF($A498="","",IFERROR(VLOOKUP(F498,Model!$A$19:$B$22,2,FALSE()),""))</f>
        <v/>
      </c>
      <c r="N498" s="14" t="str">
        <f>IF($A498="","",IFERROR(VLOOKUP(G498,Model!$A$25:$B$28,2,FALSE()),""))</f>
        <v/>
      </c>
      <c r="O498" s="14" t="str">
        <f t="shared" si="42"/>
        <v/>
      </c>
      <c r="P498" s="14" t="str">
        <f>IF($A498="","",IF(AND(G498="Internet-facing",OR(UPPER(D498)="Y",UPPER(E498)="Y",C498&gt;=Model!$B$16)),"P1",""))</f>
        <v/>
      </c>
      <c r="Q498" s="14" t="str">
        <f>IF($A498="","",IF(P498="P1","P1","P"&amp;MIN(4,IF(O498&gt;=Model!$B$31,1,IF(O498&gt;=Model!$B$32,2,IF(O498&gt;=Model!$B$33,3,4)))+IF(UPPER(H498)="Y",1,0))))</f>
        <v/>
      </c>
      <c r="R498" s="14" t="str">
        <f>IF($A498="","",IFERROR(VLOOKUP(VALUE(MID(Q498,2,1)),Model!$B$38:$C$41,2,FALSE()),""))</f>
        <v/>
      </c>
      <c r="S498" s="18" t="str">
        <f t="shared" si="43"/>
        <v/>
      </c>
      <c r="T498" s="14" t="str">
        <f t="shared" si="44"/>
        <v/>
      </c>
      <c r="U498" s="14" t="str">
        <f t="shared" si="45"/>
        <v/>
      </c>
      <c r="V498" s="14" t="str">
        <f t="shared" ca="1" si="46"/>
        <v/>
      </c>
      <c r="W498" s="14" t="str">
        <f t="shared" ca="1" si="47"/>
        <v/>
      </c>
    </row>
    <row r="499" spans="1:23" x14ac:dyDescent="0.3">
      <c r="A499" s="2"/>
      <c r="B499" s="2"/>
      <c r="C499" s="2"/>
      <c r="D499" s="2"/>
      <c r="E499" s="2"/>
      <c r="F499" s="2"/>
      <c r="G499" s="2"/>
      <c r="H499" s="2"/>
      <c r="I499" s="16"/>
      <c r="J499" s="16"/>
      <c r="K499" s="14" t="str">
        <f>IF($A499="","",IF(B499&gt;=Model!$B$4,4,IF(B499&gt;=Model!$B$5,3,IF(B499&gt;=Model!$B$6,2,1))))</f>
        <v/>
      </c>
      <c r="L499" s="14" t="str">
        <f>IF($A499="","",IF(OR(UPPER(D499)="Y",UPPER(E499)="Y"),4,IF(C499&gt;=Model!$B$10,4,IF(C499&gt;=Model!$B$11,3,IF(C499&gt;=Model!$B$12,2,1)))))</f>
        <v/>
      </c>
      <c r="M499" s="14" t="str">
        <f>IF($A499="","",IFERROR(VLOOKUP(F499,Model!$A$19:$B$22,2,FALSE()),""))</f>
        <v/>
      </c>
      <c r="N499" s="14" t="str">
        <f>IF($A499="","",IFERROR(VLOOKUP(G499,Model!$A$25:$B$28,2,FALSE()),""))</f>
        <v/>
      </c>
      <c r="O499" s="14" t="str">
        <f t="shared" si="42"/>
        <v/>
      </c>
      <c r="P499" s="14" t="str">
        <f>IF($A499="","",IF(AND(G499="Internet-facing",OR(UPPER(D499)="Y",UPPER(E499)="Y",C499&gt;=Model!$B$16)),"P1",""))</f>
        <v/>
      </c>
      <c r="Q499" s="14" t="str">
        <f>IF($A499="","",IF(P499="P1","P1","P"&amp;MIN(4,IF(O499&gt;=Model!$B$31,1,IF(O499&gt;=Model!$B$32,2,IF(O499&gt;=Model!$B$33,3,4)))+IF(UPPER(H499)="Y",1,0))))</f>
        <v/>
      </c>
      <c r="R499" s="14" t="str">
        <f>IF($A499="","",IFERROR(VLOOKUP(VALUE(MID(Q499,2,1)),Model!$B$38:$C$41,2,FALSE()),""))</f>
        <v/>
      </c>
      <c r="S499" s="18" t="str">
        <f t="shared" si="43"/>
        <v/>
      </c>
      <c r="T499" s="14" t="str">
        <f t="shared" si="44"/>
        <v/>
      </c>
      <c r="U499" s="14" t="str">
        <f t="shared" si="45"/>
        <v/>
      </c>
      <c r="V499" s="14" t="str">
        <f t="shared" ca="1" si="46"/>
        <v/>
      </c>
      <c r="W499" s="14" t="str">
        <f t="shared" ca="1" si="47"/>
        <v/>
      </c>
    </row>
    <row r="500" spans="1:23" x14ac:dyDescent="0.3">
      <c r="A500" s="2"/>
      <c r="B500" s="2"/>
      <c r="C500" s="2"/>
      <c r="D500" s="2"/>
      <c r="E500" s="2"/>
      <c r="F500" s="2"/>
      <c r="G500" s="2"/>
      <c r="H500" s="2"/>
      <c r="I500" s="16"/>
      <c r="J500" s="16"/>
      <c r="K500" s="14" t="str">
        <f>IF($A500="","",IF(B500&gt;=Model!$B$4,4,IF(B500&gt;=Model!$B$5,3,IF(B500&gt;=Model!$B$6,2,1))))</f>
        <v/>
      </c>
      <c r="L500" s="14" t="str">
        <f>IF($A500="","",IF(OR(UPPER(D500)="Y",UPPER(E500)="Y"),4,IF(C500&gt;=Model!$B$10,4,IF(C500&gt;=Model!$B$11,3,IF(C500&gt;=Model!$B$12,2,1)))))</f>
        <v/>
      </c>
      <c r="M500" s="14" t="str">
        <f>IF($A500="","",IFERROR(VLOOKUP(F500,Model!$A$19:$B$22,2,FALSE()),""))</f>
        <v/>
      </c>
      <c r="N500" s="14" t="str">
        <f>IF($A500="","",IFERROR(VLOOKUP(G500,Model!$A$25:$B$28,2,FALSE()),""))</f>
        <v/>
      </c>
      <c r="O500" s="14" t="str">
        <f t="shared" si="42"/>
        <v/>
      </c>
      <c r="P500" s="14" t="str">
        <f>IF($A500="","",IF(AND(G500="Internet-facing",OR(UPPER(D500)="Y",UPPER(E500)="Y",C500&gt;=Model!$B$16)),"P1",""))</f>
        <v/>
      </c>
      <c r="Q500" s="14" t="str">
        <f>IF($A500="","",IF(P500="P1","P1","P"&amp;MIN(4,IF(O500&gt;=Model!$B$31,1,IF(O500&gt;=Model!$B$32,2,IF(O500&gt;=Model!$B$33,3,4)))+IF(UPPER(H500)="Y",1,0))))</f>
        <v/>
      </c>
      <c r="R500" s="14" t="str">
        <f>IF($A500="","",IFERROR(VLOOKUP(VALUE(MID(Q500,2,1)),Model!$B$38:$C$41,2,FALSE()),""))</f>
        <v/>
      </c>
      <c r="S500" s="18" t="str">
        <f t="shared" si="43"/>
        <v/>
      </c>
      <c r="T500" s="14" t="str">
        <f t="shared" si="44"/>
        <v/>
      </c>
      <c r="U500" s="14" t="str">
        <f t="shared" si="45"/>
        <v/>
      </c>
      <c r="V500" s="14" t="str">
        <f t="shared" ca="1" si="46"/>
        <v/>
      </c>
      <c r="W500" s="14" t="str">
        <f t="shared" ca="1" si="47"/>
        <v/>
      </c>
    </row>
    <row r="501" spans="1:23" x14ac:dyDescent="0.3">
      <c r="A501" s="2"/>
      <c r="B501" s="2"/>
      <c r="C501" s="2"/>
      <c r="D501" s="2"/>
      <c r="E501" s="2"/>
      <c r="F501" s="2"/>
      <c r="G501" s="2"/>
      <c r="H501" s="2"/>
      <c r="I501" s="16"/>
      <c r="J501" s="16"/>
      <c r="K501" s="14" t="str">
        <f>IF($A501="","",IF(B501&gt;=Model!$B$4,4,IF(B501&gt;=Model!$B$5,3,IF(B501&gt;=Model!$B$6,2,1))))</f>
        <v/>
      </c>
      <c r="L501" s="14" t="str">
        <f>IF($A501="","",IF(OR(UPPER(D501)="Y",UPPER(E501)="Y"),4,IF(C501&gt;=Model!$B$10,4,IF(C501&gt;=Model!$B$11,3,IF(C501&gt;=Model!$B$12,2,1)))))</f>
        <v/>
      </c>
      <c r="M501" s="14" t="str">
        <f>IF($A501="","",IFERROR(VLOOKUP(F501,Model!$A$19:$B$22,2,FALSE()),""))</f>
        <v/>
      </c>
      <c r="N501" s="14" t="str">
        <f>IF($A501="","",IFERROR(VLOOKUP(G501,Model!$A$25:$B$28,2,FALSE()),""))</f>
        <v/>
      </c>
      <c r="O501" s="14" t="str">
        <f t="shared" si="42"/>
        <v/>
      </c>
      <c r="P501" s="14" t="str">
        <f>IF($A501="","",IF(AND(G501="Internet-facing",OR(UPPER(D501)="Y",UPPER(E501)="Y",C501&gt;=Model!$B$16)),"P1",""))</f>
        <v/>
      </c>
      <c r="Q501" s="14" t="str">
        <f>IF($A501="","",IF(P501="P1","P1","P"&amp;MIN(4,IF(O501&gt;=Model!$B$31,1,IF(O501&gt;=Model!$B$32,2,IF(O501&gt;=Model!$B$33,3,4)))+IF(UPPER(H501)="Y",1,0))))</f>
        <v/>
      </c>
      <c r="R501" s="14" t="str">
        <f>IF($A501="","",IFERROR(VLOOKUP(VALUE(MID(Q501,2,1)),Model!$B$38:$C$41,2,FALSE()),""))</f>
        <v/>
      </c>
      <c r="S501" s="18" t="str">
        <f t="shared" si="43"/>
        <v/>
      </c>
      <c r="T501" s="14" t="str">
        <f t="shared" si="44"/>
        <v/>
      </c>
      <c r="U501" s="14" t="str">
        <f t="shared" si="45"/>
        <v/>
      </c>
      <c r="V501" s="14" t="str">
        <f t="shared" ca="1" si="46"/>
        <v/>
      </c>
      <c r="W501" s="14" t="str">
        <f t="shared" ca="1" si="47"/>
        <v/>
      </c>
    </row>
    <row r="502" spans="1:23" x14ac:dyDescent="0.3">
      <c r="A502" s="2"/>
      <c r="B502" s="2"/>
      <c r="C502" s="2"/>
      <c r="D502" s="2"/>
      <c r="E502" s="2"/>
      <c r="F502" s="2"/>
      <c r="G502" s="2"/>
      <c r="H502" s="2"/>
      <c r="I502" s="16"/>
      <c r="J502" s="16"/>
      <c r="K502" s="14" t="str">
        <f>IF($A502="","",IF(B502&gt;=Model!$B$4,4,IF(B502&gt;=Model!$B$5,3,IF(B502&gt;=Model!$B$6,2,1))))</f>
        <v/>
      </c>
      <c r="L502" s="14" t="str">
        <f>IF($A502="","",IF(OR(UPPER(D502)="Y",UPPER(E502)="Y"),4,IF(C502&gt;=Model!$B$10,4,IF(C502&gt;=Model!$B$11,3,IF(C502&gt;=Model!$B$12,2,1)))))</f>
        <v/>
      </c>
      <c r="M502" s="14" t="str">
        <f>IF($A502="","",IFERROR(VLOOKUP(F502,Model!$A$19:$B$22,2,FALSE()),""))</f>
        <v/>
      </c>
      <c r="N502" s="14" t="str">
        <f>IF($A502="","",IFERROR(VLOOKUP(G502,Model!$A$25:$B$28,2,FALSE()),""))</f>
        <v/>
      </c>
      <c r="O502" s="14" t="str">
        <f t="shared" si="42"/>
        <v/>
      </c>
      <c r="P502" s="14" t="str">
        <f>IF($A502="","",IF(AND(G502="Internet-facing",OR(UPPER(D502)="Y",UPPER(E502)="Y",C502&gt;=Model!$B$16)),"P1",""))</f>
        <v/>
      </c>
      <c r="Q502" s="14" t="str">
        <f>IF($A502="","",IF(P502="P1","P1","P"&amp;MIN(4,IF(O502&gt;=Model!$B$31,1,IF(O502&gt;=Model!$B$32,2,IF(O502&gt;=Model!$B$33,3,4)))+IF(UPPER(H502)="Y",1,0))))</f>
        <v/>
      </c>
      <c r="R502" s="14" t="str">
        <f>IF($A502="","",IFERROR(VLOOKUP(VALUE(MID(Q502,2,1)),Model!$B$38:$C$41,2,FALSE()),""))</f>
        <v/>
      </c>
      <c r="S502" s="18" t="str">
        <f t="shared" si="43"/>
        <v/>
      </c>
      <c r="T502" s="14" t="str">
        <f t="shared" si="44"/>
        <v/>
      </c>
      <c r="U502" s="14" t="str">
        <f t="shared" si="45"/>
        <v/>
      </c>
      <c r="V502" s="14" t="str">
        <f t="shared" ca="1" si="46"/>
        <v/>
      </c>
      <c r="W502" s="14" t="str">
        <f t="shared" ca="1" si="47"/>
        <v/>
      </c>
    </row>
    <row r="503" spans="1:23" x14ac:dyDescent="0.3">
      <c r="A503" s="2"/>
      <c r="B503" s="2"/>
      <c r="C503" s="2"/>
      <c r="D503" s="2"/>
      <c r="E503" s="2"/>
      <c r="F503" s="2"/>
      <c r="G503" s="2"/>
      <c r="H503" s="2"/>
      <c r="I503" s="16"/>
      <c r="J503" s="16"/>
      <c r="K503" s="14" t="str">
        <f>IF($A503="","",IF(B503&gt;=Model!$B$4,4,IF(B503&gt;=Model!$B$5,3,IF(B503&gt;=Model!$B$6,2,1))))</f>
        <v/>
      </c>
      <c r="L503" s="14" t="str">
        <f>IF($A503="","",IF(OR(UPPER(D503)="Y",UPPER(E503)="Y"),4,IF(C503&gt;=Model!$B$10,4,IF(C503&gt;=Model!$B$11,3,IF(C503&gt;=Model!$B$12,2,1)))))</f>
        <v/>
      </c>
      <c r="M503" s="14" t="str">
        <f>IF($A503="","",IFERROR(VLOOKUP(F503,Model!$A$19:$B$22,2,FALSE()),""))</f>
        <v/>
      </c>
      <c r="N503" s="14" t="str">
        <f>IF($A503="","",IFERROR(VLOOKUP(G503,Model!$A$25:$B$28,2,FALSE()),""))</f>
        <v/>
      </c>
      <c r="O503" s="14" t="str">
        <f t="shared" si="42"/>
        <v/>
      </c>
      <c r="P503" s="14" t="str">
        <f>IF($A503="","",IF(AND(G503="Internet-facing",OR(UPPER(D503)="Y",UPPER(E503)="Y",C503&gt;=Model!$B$16)),"P1",""))</f>
        <v/>
      </c>
      <c r="Q503" s="14" t="str">
        <f>IF($A503="","",IF(P503="P1","P1","P"&amp;MIN(4,IF(O503&gt;=Model!$B$31,1,IF(O503&gt;=Model!$B$32,2,IF(O503&gt;=Model!$B$33,3,4)))+IF(UPPER(H503)="Y",1,0))))</f>
        <v/>
      </c>
      <c r="R503" s="14" t="str">
        <f>IF($A503="","",IFERROR(VLOOKUP(VALUE(MID(Q503,2,1)),Model!$B$38:$C$41,2,FALSE()),""))</f>
        <v/>
      </c>
      <c r="S503" s="18" t="str">
        <f t="shared" si="43"/>
        <v/>
      </c>
      <c r="T503" s="14" t="str">
        <f t="shared" si="44"/>
        <v/>
      </c>
      <c r="U503" s="14" t="str">
        <f t="shared" si="45"/>
        <v/>
      </c>
      <c r="V503" s="14" t="str">
        <f t="shared" ca="1" si="46"/>
        <v/>
      </c>
      <c r="W503" s="14" t="str">
        <f t="shared" ca="1" si="47"/>
        <v/>
      </c>
    </row>
    <row r="504" spans="1:23" x14ac:dyDescent="0.3">
      <c r="A504" s="2"/>
      <c r="B504" s="2"/>
      <c r="C504" s="2"/>
      <c r="D504" s="2"/>
      <c r="E504" s="2"/>
      <c r="F504" s="2"/>
      <c r="G504" s="2"/>
      <c r="H504" s="2"/>
      <c r="I504" s="16"/>
      <c r="J504" s="16"/>
      <c r="K504" s="14" t="str">
        <f>IF($A504="","",IF(B504&gt;=Model!$B$4,4,IF(B504&gt;=Model!$B$5,3,IF(B504&gt;=Model!$B$6,2,1))))</f>
        <v/>
      </c>
      <c r="L504" s="14" t="str">
        <f>IF($A504="","",IF(OR(UPPER(D504)="Y",UPPER(E504)="Y"),4,IF(C504&gt;=Model!$B$10,4,IF(C504&gt;=Model!$B$11,3,IF(C504&gt;=Model!$B$12,2,1)))))</f>
        <v/>
      </c>
      <c r="M504" s="14" t="str">
        <f>IF($A504="","",IFERROR(VLOOKUP(F504,Model!$A$19:$B$22,2,FALSE()),""))</f>
        <v/>
      </c>
      <c r="N504" s="14" t="str">
        <f>IF($A504="","",IFERROR(VLOOKUP(G504,Model!$A$25:$B$28,2,FALSE()),""))</f>
        <v/>
      </c>
      <c r="O504" s="14" t="str">
        <f t="shared" si="42"/>
        <v/>
      </c>
      <c r="P504" s="14" t="str">
        <f>IF($A504="","",IF(AND(G504="Internet-facing",OR(UPPER(D504)="Y",UPPER(E504)="Y",C504&gt;=Model!$B$16)),"P1",""))</f>
        <v/>
      </c>
      <c r="Q504" s="14" t="str">
        <f>IF($A504="","",IF(P504="P1","P1","P"&amp;MIN(4,IF(O504&gt;=Model!$B$31,1,IF(O504&gt;=Model!$B$32,2,IF(O504&gt;=Model!$B$33,3,4)))+IF(UPPER(H504)="Y",1,0))))</f>
        <v/>
      </c>
      <c r="R504" s="14" t="str">
        <f>IF($A504="","",IFERROR(VLOOKUP(VALUE(MID(Q504,2,1)),Model!$B$38:$C$41,2,FALSE()),""))</f>
        <v/>
      </c>
      <c r="S504" s="18" t="str">
        <f t="shared" si="43"/>
        <v/>
      </c>
      <c r="T504" s="14" t="str">
        <f t="shared" si="44"/>
        <v/>
      </c>
      <c r="U504" s="14" t="str">
        <f t="shared" si="45"/>
        <v/>
      </c>
      <c r="V504" s="14" t="str">
        <f t="shared" ca="1" si="46"/>
        <v/>
      </c>
      <c r="W504" s="14" t="str">
        <f t="shared" ca="1" si="47"/>
        <v/>
      </c>
    </row>
    <row r="505" spans="1:23" x14ac:dyDescent="0.3">
      <c r="A505" s="2"/>
      <c r="B505" s="2"/>
      <c r="C505" s="2"/>
      <c r="D505" s="2"/>
      <c r="E505" s="2"/>
      <c r="F505" s="2"/>
      <c r="G505" s="2"/>
      <c r="H505" s="2"/>
      <c r="I505" s="16"/>
      <c r="J505" s="16"/>
      <c r="K505" s="14" t="str">
        <f>IF($A505="","",IF(B505&gt;=Model!$B$4,4,IF(B505&gt;=Model!$B$5,3,IF(B505&gt;=Model!$B$6,2,1))))</f>
        <v/>
      </c>
      <c r="L505" s="14" t="str">
        <f>IF($A505="","",IF(OR(UPPER(D505)="Y",UPPER(E505)="Y"),4,IF(C505&gt;=Model!$B$10,4,IF(C505&gt;=Model!$B$11,3,IF(C505&gt;=Model!$B$12,2,1)))))</f>
        <v/>
      </c>
      <c r="M505" s="14" t="str">
        <f>IF($A505="","",IFERROR(VLOOKUP(F505,Model!$A$19:$B$22,2,FALSE()),""))</f>
        <v/>
      </c>
      <c r="N505" s="14" t="str">
        <f>IF($A505="","",IFERROR(VLOOKUP(G505,Model!$A$25:$B$28,2,FALSE()),""))</f>
        <v/>
      </c>
      <c r="O505" s="14" t="str">
        <f t="shared" si="42"/>
        <v/>
      </c>
      <c r="P505" s="14" t="str">
        <f>IF($A505="","",IF(AND(G505="Internet-facing",OR(UPPER(D505)="Y",UPPER(E505)="Y",C505&gt;=Model!$B$16)),"P1",""))</f>
        <v/>
      </c>
      <c r="Q505" s="14" t="str">
        <f>IF($A505="","",IF(P505="P1","P1","P"&amp;MIN(4,IF(O505&gt;=Model!$B$31,1,IF(O505&gt;=Model!$B$32,2,IF(O505&gt;=Model!$B$33,3,4)))+IF(UPPER(H505)="Y",1,0))))</f>
        <v/>
      </c>
      <c r="R505" s="14" t="str">
        <f>IF($A505="","",IFERROR(VLOOKUP(VALUE(MID(Q505,2,1)),Model!$B$38:$C$41,2,FALSE()),""))</f>
        <v/>
      </c>
      <c r="S505" s="18" t="str">
        <f t="shared" si="43"/>
        <v/>
      </c>
      <c r="T505" s="14" t="str">
        <f t="shared" si="44"/>
        <v/>
      </c>
      <c r="U505" s="14" t="str">
        <f t="shared" si="45"/>
        <v/>
      </c>
      <c r="V505" s="14" t="str">
        <f t="shared" ca="1" si="46"/>
        <v/>
      </c>
      <c r="W505" s="14" t="str">
        <f t="shared" ca="1" si="47"/>
        <v/>
      </c>
    </row>
    <row r="506" spans="1:23" x14ac:dyDescent="0.3">
      <c r="A506" s="2"/>
      <c r="B506" s="2"/>
      <c r="C506" s="2"/>
      <c r="D506" s="2"/>
      <c r="E506" s="2"/>
      <c r="F506" s="2"/>
      <c r="G506" s="2"/>
      <c r="H506" s="2"/>
      <c r="I506" s="16"/>
      <c r="J506" s="16"/>
      <c r="K506" s="14" t="str">
        <f>IF($A506="","",IF(B506&gt;=Model!$B$4,4,IF(B506&gt;=Model!$B$5,3,IF(B506&gt;=Model!$B$6,2,1))))</f>
        <v/>
      </c>
      <c r="L506" s="14" t="str">
        <f>IF($A506="","",IF(OR(UPPER(D506)="Y",UPPER(E506)="Y"),4,IF(C506&gt;=Model!$B$10,4,IF(C506&gt;=Model!$B$11,3,IF(C506&gt;=Model!$B$12,2,1)))))</f>
        <v/>
      </c>
      <c r="M506" s="14" t="str">
        <f>IF($A506="","",IFERROR(VLOOKUP(F506,Model!$A$19:$B$22,2,FALSE()),""))</f>
        <v/>
      </c>
      <c r="N506" s="14" t="str">
        <f>IF($A506="","",IFERROR(VLOOKUP(G506,Model!$A$25:$B$28,2,FALSE()),""))</f>
        <v/>
      </c>
      <c r="O506" s="14" t="str">
        <f t="shared" si="42"/>
        <v/>
      </c>
      <c r="P506" s="14" t="str">
        <f>IF($A506="","",IF(AND(G506="Internet-facing",OR(UPPER(D506)="Y",UPPER(E506)="Y",C506&gt;=Model!$B$16)),"P1",""))</f>
        <v/>
      </c>
      <c r="Q506" s="14" t="str">
        <f>IF($A506="","",IF(P506="P1","P1","P"&amp;MIN(4,IF(O506&gt;=Model!$B$31,1,IF(O506&gt;=Model!$B$32,2,IF(O506&gt;=Model!$B$33,3,4)))+IF(UPPER(H506)="Y",1,0))))</f>
        <v/>
      </c>
      <c r="R506" s="14" t="str">
        <f>IF($A506="","",IFERROR(VLOOKUP(VALUE(MID(Q506,2,1)),Model!$B$38:$C$41,2,FALSE()),""))</f>
        <v/>
      </c>
      <c r="S506" s="18" t="str">
        <f t="shared" si="43"/>
        <v/>
      </c>
      <c r="T506" s="14" t="str">
        <f t="shared" si="44"/>
        <v/>
      </c>
      <c r="U506" s="14" t="str">
        <f t="shared" si="45"/>
        <v/>
      </c>
      <c r="V506" s="14" t="str">
        <f t="shared" ca="1" si="46"/>
        <v/>
      </c>
      <c r="W506" s="14" t="str">
        <f t="shared" ca="1" si="47"/>
        <v/>
      </c>
    </row>
    <row r="507" spans="1:23" x14ac:dyDescent="0.3">
      <c r="A507" s="2"/>
      <c r="B507" s="2"/>
      <c r="C507" s="2"/>
      <c r="D507" s="2"/>
      <c r="E507" s="2"/>
      <c r="F507" s="2"/>
      <c r="G507" s="2"/>
      <c r="H507" s="2"/>
      <c r="I507" s="16"/>
      <c r="J507" s="16"/>
      <c r="K507" s="14" t="str">
        <f>IF($A507="","",IF(B507&gt;=Model!$B$4,4,IF(B507&gt;=Model!$B$5,3,IF(B507&gt;=Model!$B$6,2,1))))</f>
        <v/>
      </c>
      <c r="L507" s="14" t="str">
        <f>IF($A507="","",IF(OR(UPPER(D507)="Y",UPPER(E507)="Y"),4,IF(C507&gt;=Model!$B$10,4,IF(C507&gt;=Model!$B$11,3,IF(C507&gt;=Model!$B$12,2,1)))))</f>
        <v/>
      </c>
      <c r="M507" s="14" t="str">
        <f>IF($A507="","",IFERROR(VLOOKUP(F507,Model!$A$19:$B$22,2,FALSE()),""))</f>
        <v/>
      </c>
      <c r="N507" s="14" t="str">
        <f>IF($A507="","",IFERROR(VLOOKUP(G507,Model!$A$25:$B$28,2,FALSE()),""))</f>
        <v/>
      </c>
      <c r="O507" s="14" t="str">
        <f t="shared" si="42"/>
        <v/>
      </c>
      <c r="P507" s="14" t="str">
        <f>IF($A507="","",IF(AND(G507="Internet-facing",OR(UPPER(D507)="Y",UPPER(E507)="Y",C507&gt;=Model!$B$16)),"P1",""))</f>
        <v/>
      </c>
      <c r="Q507" s="14" t="str">
        <f>IF($A507="","",IF(P507="P1","P1","P"&amp;MIN(4,IF(O507&gt;=Model!$B$31,1,IF(O507&gt;=Model!$B$32,2,IF(O507&gt;=Model!$B$33,3,4)))+IF(UPPER(H507)="Y",1,0))))</f>
        <v/>
      </c>
      <c r="R507" s="14" t="str">
        <f>IF($A507="","",IFERROR(VLOOKUP(VALUE(MID(Q507,2,1)),Model!$B$38:$C$41,2,FALSE()),""))</f>
        <v/>
      </c>
      <c r="S507" s="18" t="str">
        <f t="shared" si="43"/>
        <v/>
      </c>
      <c r="T507" s="14" t="str">
        <f t="shared" si="44"/>
        <v/>
      </c>
      <c r="U507" s="14" t="str">
        <f t="shared" si="45"/>
        <v/>
      </c>
      <c r="V507" s="14" t="str">
        <f t="shared" ca="1" si="46"/>
        <v/>
      </c>
      <c r="W507" s="14" t="str">
        <f t="shared" ca="1" si="47"/>
        <v/>
      </c>
    </row>
    <row r="508" spans="1:23" x14ac:dyDescent="0.3">
      <c r="A508" s="2"/>
      <c r="B508" s="2"/>
      <c r="C508" s="2"/>
      <c r="D508" s="2"/>
      <c r="E508" s="2"/>
      <c r="F508" s="2"/>
      <c r="G508" s="2"/>
      <c r="H508" s="2"/>
      <c r="I508" s="16"/>
      <c r="J508" s="16"/>
      <c r="K508" s="14" t="str">
        <f>IF($A508="","",IF(B508&gt;=Model!$B$4,4,IF(B508&gt;=Model!$B$5,3,IF(B508&gt;=Model!$B$6,2,1))))</f>
        <v/>
      </c>
      <c r="L508" s="14" t="str">
        <f>IF($A508="","",IF(OR(UPPER(D508)="Y",UPPER(E508)="Y"),4,IF(C508&gt;=Model!$B$10,4,IF(C508&gt;=Model!$B$11,3,IF(C508&gt;=Model!$B$12,2,1)))))</f>
        <v/>
      </c>
      <c r="M508" s="14" t="str">
        <f>IF($A508="","",IFERROR(VLOOKUP(F508,Model!$A$19:$B$22,2,FALSE()),""))</f>
        <v/>
      </c>
      <c r="N508" s="14" t="str">
        <f>IF($A508="","",IFERROR(VLOOKUP(G508,Model!$A$25:$B$28,2,FALSE()),""))</f>
        <v/>
      </c>
      <c r="O508" s="14" t="str">
        <f t="shared" si="42"/>
        <v/>
      </c>
      <c r="P508" s="14" t="str">
        <f>IF($A508="","",IF(AND(G508="Internet-facing",OR(UPPER(D508)="Y",UPPER(E508)="Y",C508&gt;=Model!$B$16)),"P1",""))</f>
        <v/>
      </c>
      <c r="Q508" s="14" t="str">
        <f>IF($A508="","",IF(P508="P1","P1","P"&amp;MIN(4,IF(O508&gt;=Model!$B$31,1,IF(O508&gt;=Model!$B$32,2,IF(O508&gt;=Model!$B$33,3,4)))+IF(UPPER(H508)="Y",1,0))))</f>
        <v/>
      </c>
      <c r="R508" s="14" t="str">
        <f>IF($A508="","",IFERROR(VLOOKUP(VALUE(MID(Q508,2,1)),Model!$B$38:$C$41,2,FALSE()),""))</f>
        <v/>
      </c>
      <c r="S508" s="18" t="str">
        <f t="shared" si="43"/>
        <v/>
      </c>
      <c r="T508" s="14" t="str">
        <f t="shared" si="44"/>
        <v/>
      </c>
      <c r="U508" s="14" t="str">
        <f t="shared" si="45"/>
        <v/>
      </c>
      <c r="V508" s="14" t="str">
        <f t="shared" ca="1" si="46"/>
        <v/>
      </c>
      <c r="W508" s="14" t="str">
        <f t="shared" ca="1" si="47"/>
        <v/>
      </c>
    </row>
    <row r="509" spans="1:23" x14ac:dyDescent="0.3">
      <c r="A509" s="2"/>
      <c r="B509" s="2"/>
      <c r="C509" s="2"/>
      <c r="D509" s="2"/>
      <c r="E509" s="2"/>
      <c r="F509" s="2"/>
      <c r="G509" s="2"/>
      <c r="H509" s="2"/>
      <c r="I509" s="16"/>
      <c r="J509" s="16"/>
      <c r="K509" s="14" t="str">
        <f>IF($A509="","",IF(B509&gt;=Model!$B$4,4,IF(B509&gt;=Model!$B$5,3,IF(B509&gt;=Model!$B$6,2,1))))</f>
        <v/>
      </c>
      <c r="L509" s="14" t="str">
        <f>IF($A509="","",IF(OR(UPPER(D509)="Y",UPPER(E509)="Y"),4,IF(C509&gt;=Model!$B$10,4,IF(C509&gt;=Model!$B$11,3,IF(C509&gt;=Model!$B$12,2,1)))))</f>
        <v/>
      </c>
      <c r="M509" s="14" t="str">
        <f>IF($A509="","",IFERROR(VLOOKUP(F509,Model!$A$19:$B$22,2,FALSE()),""))</f>
        <v/>
      </c>
      <c r="N509" s="14" t="str">
        <f>IF($A509="","",IFERROR(VLOOKUP(G509,Model!$A$25:$B$28,2,FALSE()),""))</f>
        <v/>
      </c>
      <c r="O509" s="14" t="str">
        <f t="shared" si="42"/>
        <v/>
      </c>
      <c r="P509" s="14" t="str">
        <f>IF($A509="","",IF(AND(G509="Internet-facing",OR(UPPER(D509)="Y",UPPER(E509)="Y",C509&gt;=Model!$B$16)),"P1",""))</f>
        <v/>
      </c>
      <c r="Q509" s="14" t="str">
        <f>IF($A509="","",IF(P509="P1","P1","P"&amp;MIN(4,IF(O509&gt;=Model!$B$31,1,IF(O509&gt;=Model!$B$32,2,IF(O509&gt;=Model!$B$33,3,4)))+IF(UPPER(H509)="Y",1,0))))</f>
        <v/>
      </c>
      <c r="R509" s="14" t="str">
        <f>IF($A509="","",IFERROR(VLOOKUP(VALUE(MID(Q509,2,1)),Model!$B$38:$C$41,2,FALSE()),""))</f>
        <v/>
      </c>
      <c r="S509" s="18" t="str">
        <f t="shared" si="43"/>
        <v/>
      </c>
      <c r="T509" s="14" t="str">
        <f t="shared" si="44"/>
        <v/>
      </c>
      <c r="U509" s="14" t="str">
        <f t="shared" si="45"/>
        <v/>
      </c>
      <c r="V509" s="14" t="str">
        <f t="shared" ca="1" si="46"/>
        <v/>
      </c>
      <c r="W509" s="14" t="str">
        <f t="shared" ca="1" si="47"/>
        <v/>
      </c>
    </row>
    <row r="510" spans="1:23" x14ac:dyDescent="0.3">
      <c r="A510" s="2"/>
      <c r="B510" s="2"/>
      <c r="C510" s="2"/>
      <c r="D510" s="2"/>
      <c r="E510" s="2"/>
      <c r="F510" s="2"/>
      <c r="G510" s="2"/>
      <c r="H510" s="2"/>
      <c r="I510" s="16"/>
      <c r="J510" s="16"/>
      <c r="K510" s="14" t="str">
        <f>IF($A510="","",IF(B510&gt;=Model!$B$4,4,IF(B510&gt;=Model!$B$5,3,IF(B510&gt;=Model!$B$6,2,1))))</f>
        <v/>
      </c>
      <c r="L510" s="14" t="str">
        <f>IF($A510="","",IF(OR(UPPER(D510)="Y",UPPER(E510)="Y"),4,IF(C510&gt;=Model!$B$10,4,IF(C510&gt;=Model!$B$11,3,IF(C510&gt;=Model!$B$12,2,1)))))</f>
        <v/>
      </c>
      <c r="M510" s="14" t="str">
        <f>IF($A510="","",IFERROR(VLOOKUP(F510,Model!$A$19:$B$22,2,FALSE()),""))</f>
        <v/>
      </c>
      <c r="N510" s="14" t="str">
        <f>IF($A510="","",IFERROR(VLOOKUP(G510,Model!$A$25:$B$28,2,FALSE()),""))</f>
        <v/>
      </c>
      <c r="O510" s="14" t="str">
        <f t="shared" si="42"/>
        <v/>
      </c>
      <c r="P510" s="14" t="str">
        <f>IF($A510="","",IF(AND(G510="Internet-facing",OR(UPPER(D510)="Y",UPPER(E510)="Y",C510&gt;=Model!$B$16)),"P1",""))</f>
        <v/>
      </c>
      <c r="Q510" s="14" t="str">
        <f>IF($A510="","",IF(P510="P1","P1","P"&amp;MIN(4,IF(O510&gt;=Model!$B$31,1,IF(O510&gt;=Model!$B$32,2,IF(O510&gt;=Model!$B$33,3,4)))+IF(UPPER(H510)="Y",1,0))))</f>
        <v/>
      </c>
      <c r="R510" s="14" t="str">
        <f>IF($A510="","",IFERROR(VLOOKUP(VALUE(MID(Q510,2,1)),Model!$B$38:$C$41,2,FALSE()),""))</f>
        <v/>
      </c>
      <c r="S510" s="18" t="str">
        <f t="shared" si="43"/>
        <v/>
      </c>
      <c r="T510" s="14" t="str">
        <f t="shared" si="44"/>
        <v/>
      </c>
      <c r="U510" s="14" t="str">
        <f t="shared" si="45"/>
        <v/>
      </c>
      <c r="V510" s="14" t="str">
        <f t="shared" ca="1" si="46"/>
        <v/>
      </c>
      <c r="W510" s="14" t="str">
        <f t="shared" ca="1" si="47"/>
        <v/>
      </c>
    </row>
    <row r="511" spans="1:23" x14ac:dyDescent="0.3">
      <c r="A511" s="2"/>
      <c r="B511" s="2"/>
      <c r="C511" s="2"/>
      <c r="D511" s="2"/>
      <c r="E511" s="2"/>
      <c r="F511" s="2"/>
      <c r="G511" s="2"/>
      <c r="H511" s="2"/>
      <c r="I511" s="16"/>
      <c r="J511" s="16"/>
      <c r="K511" s="14" t="str">
        <f>IF($A511="","",IF(B511&gt;=Model!$B$4,4,IF(B511&gt;=Model!$B$5,3,IF(B511&gt;=Model!$B$6,2,1))))</f>
        <v/>
      </c>
      <c r="L511" s="14" t="str">
        <f>IF($A511="","",IF(OR(UPPER(D511)="Y",UPPER(E511)="Y"),4,IF(C511&gt;=Model!$B$10,4,IF(C511&gt;=Model!$B$11,3,IF(C511&gt;=Model!$B$12,2,1)))))</f>
        <v/>
      </c>
      <c r="M511" s="14" t="str">
        <f>IF($A511="","",IFERROR(VLOOKUP(F511,Model!$A$19:$B$22,2,FALSE()),""))</f>
        <v/>
      </c>
      <c r="N511" s="14" t="str">
        <f>IF($A511="","",IFERROR(VLOOKUP(G511,Model!$A$25:$B$28,2,FALSE()),""))</f>
        <v/>
      </c>
      <c r="O511" s="14" t="str">
        <f t="shared" si="42"/>
        <v/>
      </c>
      <c r="P511" s="14" t="str">
        <f>IF($A511="","",IF(AND(G511="Internet-facing",OR(UPPER(D511)="Y",UPPER(E511)="Y",C511&gt;=Model!$B$16)),"P1",""))</f>
        <v/>
      </c>
      <c r="Q511" s="14" t="str">
        <f>IF($A511="","",IF(P511="P1","P1","P"&amp;MIN(4,IF(O511&gt;=Model!$B$31,1,IF(O511&gt;=Model!$B$32,2,IF(O511&gt;=Model!$B$33,3,4)))+IF(UPPER(H511)="Y",1,0))))</f>
        <v/>
      </c>
      <c r="R511" s="14" t="str">
        <f>IF($A511="","",IFERROR(VLOOKUP(VALUE(MID(Q511,2,1)),Model!$B$38:$C$41,2,FALSE()),""))</f>
        <v/>
      </c>
      <c r="S511" s="18" t="str">
        <f t="shared" si="43"/>
        <v/>
      </c>
      <c r="T511" s="14" t="str">
        <f t="shared" si="44"/>
        <v/>
      </c>
      <c r="U511" s="14" t="str">
        <f t="shared" si="45"/>
        <v/>
      </c>
      <c r="V511" s="14" t="str">
        <f t="shared" ca="1" si="46"/>
        <v/>
      </c>
      <c r="W511" s="14" t="str">
        <f t="shared" ca="1" si="47"/>
        <v/>
      </c>
    </row>
    <row r="512" spans="1:23" x14ac:dyDescent="0.3">
      <c r="A512" s="2"/>
      <c r="B512" s="2"/>
      <c r="C512" s="2"/>
      <c r="D512" s="2"/>
      <c r="E512" s="2"/>
      <c r="F512" s="2"/>
      <c r="G512" s="2"/>
      <c r="H512" s="2"/>
      <c r="I512" s="16"/>
      <c r="J512" s="16"/>
      <c r="K512" s="14" t="str">
        <f>IF($A512="","",IF(B512&gt;=Model!$B$4,4,IF(B512&gt;=Model!$B$5,3,IF(B512&gt;=Model!$B$6,2,1))))</f>
        <v/>
      </c>
      <c r="L512" s="14" t="str">
        <f>IF($A512="","",IF(OR(UPPER(D512)="Y",UPPER(E512)="Y"),4,IF(C512&gt;=Model!$B$10,4,IF(C512&gt;=Model!$B$11,3,IF(C512&gt;=Model!$B$12,2,1)))))</f>
        <v/>
      </c>
      <c r="M512" s="14" t="str">
        <f>IF($A512="","",IFERROR(VLOOKUP(F512,Model!$A$19:$B$22,2,FALSE()),""))</f>
        <v/>
      </c>
      <c r="N512" s="14" t="str">
        <f>IF($A512="","",IFERROR(VLOOKUP(G512,Model!$A$25:$B$28,2,FALSE()),""))</f>
        <v/>
      </c>
      <c r="O512" s="14" t="str">
        <f t="shared" si="42"/>
        <v/>
      </c>
      <c r="P512" s="14" t="str">
        <f>IF($A512="","",IF(AND(G512="Internet-facing",OR(UPPER(D512)="Y",UPPER(E512)="Y",C512&gt;=Model!$B$16)),"P1",""))</f>
        <v/>
      </c>
      <c r="Q512" s="14" t="str">
        <f>IF($A512="","",IF(P512="P1","P1","P"&amp;MIN(4,IF(O512&gt;=Model!$B$31,1,IF(O512&gt;=Model!$B$32,2,IF(O512&gt;=Model!$B$33,3,4)))+IF(UPPER(H512)="Y",1,0))))</f>
        <v/>
      </c>
      <c r="R512" s="14" t="str">
        <f>IF($A512="","",IFERROR(VLOOKUP(VALUE(MID(Q512,2,1)),Model!$B$38:$C$41,2,FALSE()),""))</f>
        <v/>
      </c>
      <c r="S512" s="18" t="str">
        <f t="shared" si="43"/>
        <v/>
      </c>
      <c r="T512" s="14" t="str">
        <f t="shared" si="44"/>
        <v/>
      </c>
      <c r="U512" s="14" t="str">
        <f t="shared" si="45"/>
        <v/>
      </c>
      <c r="V512" s="14" t="str">
        <f t="shared" ca="1" si="46"/>
        <v/>
      </c>
      <c r="W512" s="14" t="str">
        <f t="shared" ca="1" si="47"/>
        <v/>
      </c>
    </row>
    <row r="513" spans="1:23" x14ac:dyDescent="0.3">
      <c r="A513" s="2"/>
      <c r="B513" s="2"/>
      <c r="C513" s="2"/>
      <c r="D513" s="2"/>
      <c r="E513" s="2"/>
      <c r="F513" s="2"/>
      <c r="G513" s="2"/>
      <c r="H513" s="2"/>
      <c r="I513" s="16"/>
      <c r="J513" s="16"/>
      <c r="K513" s="14" t="str">
        <f>IF($A513="","",IF(B513&gt;=Model!$B$4,4,IF(B513&gt;=Model!$B$5,3,IF(B513&gt;=Model!$B$6,2,1))))</f>
        <v/>
      </c>
      <c r="L513" s="14" t="str">
        <f>IF($A513="","",IF(OR(UPPER(D513)="Y",UPPER(E513)="Y"),4,IF(C513&gt;=Model!$B$10,4,IF(C513&gt;=Model!$B$11,3,IF(C513&gt;=Model!$B$12,2,1)))))</f>
        <v/>
      </c>
      <c r="M513" s="14" t="str">
        <f>IF($A513="","",IFERROR(VLOOKUP(F513,Model!$A$19:$B$22,2,FALSE()),""))</f>
        <v/>
      </c>
      <c r="N513" s="14" t="str">
        <f>IF($A513="","",IFERROR(VLOOKUP(G513,Model!$A$25:$B$28,2,FALSE()),""))</f>
        <v/>
      </c>
      <c r="O513" s="14" t="str">
        <f t="shared" si="42"/>
        <v/>
      </c>
      <c r="P513" s="14" t="str">
        <f>IF($A513="","",IF(AND(G513="Internet-facing",OR(UPPER(D513)="Y",UPPER(E513)="Y",C513&gt;=Model!$B$16)),"P1",""))</f>
        <v/>
      </c>
      <c r="Q513" s="14" t="str">
        <f>IF($A513="","",IF(P513="P1","P1","P"&amp;MIN(4,IF(O513&gt;=Model!$B$31,1,IF(O513&gt;=Model!$B$32,2,IF(O513&gt;=Model!$B$33,3,4)))+IF(UPPER(H513)="Y",1,0))))</f>
        <v/>
      </c>
      <c r="R513" s="14" t="str">
        <f>IF($A513="","",IFERROR(VLOOKUP(VALUE(MID(Q513,2,1)),Model!$B$38:$C$41,2,FALSE()),""))</f>
        <v/>
      </c>
      <c r="S513" s="18" t="str">
        <f t="shared" si="43"/>
        <v/>
      </c>
      <c r="T513" s="14" t="str">
        <f t="shared" si="44"/>
        <v/>
      </c>
      <c r="U513" s="14" t="str">
        <f t="shared" si="45"/>
        <v/>
      </c>
      <c r="V513" s="14" t="str">
        <f t="shared" ca="1" si="46"/>
        <v/>
      </c>
      <c r="W513" s="14" t="str">
        <f t="shared" ca="1" si="47"/>
        <v/>
      </c>
    </row>
    <row r="514" spans="1:23" x14ac:dyDescent="0.3">
      <c r="A514" s="2"/>
      <c r="B514" s="2"/>
      <c r="C514" s="2"/>
      <c r="D514" s="2"/>
      <c r="E514" s="2"/>
      <c r="F514" s="2"/>
      <c r="G514" s="2"/>
      <c r="H514" s="2"/>
      <c r="I514" s="16"/>
      <c r="J514" s="16"/>
      <c r="K514" s="14" t="str">
        <f>IF($A514="","",IF(B514&gt;=Model!$B$4,4,IF(B514&gt;=Model!$B$5,3,IF(B514&gt;=Model!$B$6,2,1))))</f>
        <v/>
      </c>
      <c r="L514" s="14" t="str">
        <f>IF($A514="","",IF(OR(UPPER(D514)="Y",UPPER(E514)="Y"),4,IF(C514&gt;=Model!$B$10,4,IF(C514&gt;=Model!$B$11,3,IF(C514&gt;=Model!$B$12,2,1)))))</f>
        <v/>
      </c>
      <c r="M514" s="14" t="str">
        <f>IF($A514="","",IFERROR(VLOOKUP(F514,Model!$A$19:$B$22,2,FALSE()),""))</f>
        <v/>
      </c>
      <c r="N514" s="14" t="str">
        <f>IF($A514="","",IFERROR(VLOOKUP(G514,Model!$A$25:$B$28,2,FALSE()),""))</f>
        <v/>
      </c>
      <c r="O514" s="14" t="str">
        <f t="shared" ref="O514:O577" si="48">IF($A514="","",K514*L514*M514*N514)</f>
        <v/>
      </c>
      <c r="P514" s="14" t="str">
        <f>IF($A514="","",IF(AND(G514="Internet-facing",OR(UPPER(D514)="Y",UPPER(E514)="Y",C514&gt;=Model!$B$16)),"P1",""))</f>
        <v/>
      </c>
      <c r="Q514" s="14" t="str">
        <f>IF($A514="","",IF(P514="P1","P1","P"&amp;MIN(4,IF(O514&gt;=Model!$B$31,1,IF(O514&gt;=Model!$B$32,2,IF(O514&gt;=Model!$B$33,3,4)))+IF(UPPER(H514)="Y",1,0))))</f>
        <v/>
      </c>
      <c r="R514" s="14" t="str">
        <f>IF($A514="","",IFERROR(VLOOKUP(VALUE(MID(Q514,2,1)),Model!$B$38:$C$41,2,FALSE()),""))</f>
        <v/>
      </c>
      <c r="S514" s="18" t="str">
        <f t="shared" ref="S514:S577" si="49">IF(OR($A514="",$R514="",$I514=""),"",$I514+$R514)</f>
        <v/>
      </c>
      <c r="T514" s="14" t="str">
        <f t="shared" ref="T514:T577" si="50">IF($A514="","",IF($J514="","Open","Closed"))</f>
        <v/>
      </c>
      <c r="U514" s="14" t="str">
        <f t="shared" ref="U514:U577" si="51">IF(OR($A514="",$J514="",$I514=""),"",$J514-$I514)</f>
        <v/>
      </c>
      <c r="V514" s="14" t="str">
        <f t="shared" ref="V514:V577" ca="1" si="52">IF(OR($A514="",$J514&lt;&gt;"",$I514=""),"",TODAY()-$I514)</f>
        <v/>
      </c>
      <c r="W514" s="14" t="str">
        <f t="shared" ref="W514:W577" ca="1" si="53">IF(OR($A514="",$I514=""),"",IF($J514="",IF(TODAY()&gt;$S514,"Overdue","Open"),IF($J514&lt;=$S514,"Yes","No")))</f>
        <v/>
      </c>
    </row>
    <row r="515" spans="1:23" x14ac:dyDescent="0.3">
      <c r="A515" s="2"/>
      <c r="B515" s="2"/>
      <c r="C515" s="2"/>
      <c r="D515" s="2"/>
      <c r="E515" s="2"/>
      <c r="F515" s="2"/>
      <c r="G515" s="2"/>
      <c r="H515" s="2"/>
      <c r="I515" s="16"/>
      <c r="J515" s="16"/>
      <c r="K515" s="14" t="str">
        <f>IF($A515="","",IF(B515&gt;=Model!$B$4,4,IF(B515&gt;=Model!$B$5,3,IF(B515&gt;=Model!$B$6,2,1))))</f>
        <v/>
      </c>
      <c r="L515" s="14" t="str">
        <f>IF($A515="","",IF(OR(UPPER(D515)="Y",UPPER(E515)="Y"),4,IF(C515&gt;=Model!$B$10,4,IF(C515&gt;=Model!$B$11,3,IF(C515&gt;=Model!$B$12,2,1)))))</f>
        <v/>
      </c>
      <c r="M515" s="14" t="str">
        <f>IF($A515="","",IFERROR(VLOOKUP(F515,Model!$A$19:$B$22,2,FALSE()),""))</f>
        <v/>
      </c>
      <c r="N515" s="14" t="str">
        <f>IF($A515="","",IFERROR(VLOOKUP(G515,Model!$A$25:$B$28,2,FALSE()),""))</f>
        <v/>
      </c>
      <c r="O515" s="14" t="str">
        <f t="shared" si="48"/>
        <v/>
      </c>
      <c r="P515" s="14" t="str">
        <f>IF($A515="","",IF(AND(G515="Internet-facing",OR(UPPER(D515)="Y",UPPER(E515)="Y",C515&gt;=Model!$B$16)),"P1",""))</f>
        <v/>
      </c>
      <c r="Q515" s="14" t="str">
        <f>IF($A515="","",IF(P515="P1","P1","P"&amp;MIN(4,IF(O515&gt;=Model!$B$31,1,IF(O515&gt;=Model!$B$32,2,IF(O515&gt;=Model!$B$33,3,4)))+IF(UPPER(H515)="Y",1,0))))</f>
        <v/>
      </c>
      <c r="R515" s="14" t="str">
        <f>IF($A515="","",IFERROR(VLOOKUP(VALUE(MID(Q515,2,1)),Model!$B$38:$C$41,2,FALSE()),""))</f>
        <v/>
      </c>
      <c r="S515" s="18" t="str">
        <f t="shared" si="49"/>
        <v/>
      </c>
      <c r="T515" s="14" t="str">
        <f t="shared" si="50"/>
        <v/>
      </c>
      <c r="U515" s="14" t="str">
        <f t="shared" si="51"/>
        <v/>
      </c>
      <c r="V515" s="14" t="str">
        <f t="shared" ca="1" si="52"/>
        <v/>
      </c>
      <c r="W515" s="14" t="str">
        <f t="shared" ca="1" si="53"/>
        <v/>
      </c>
    </row>
    <row r="516" spans="1:23" x14ac:dyDescent="0.3">
      <c r="A516" s="2"/>
      <c r="B516" s="2"/>
      <c r="C516" s="2"/>
      <c r="D516" s="2"/>
      <c r="E516" s="2"/>
      <c r="F516" s="2"/>
      <c r="G516" s="2"/>
      <c r="H516" s="2"/>
      <c r="I516" s="16"/>
      <c r="J516" s="16"/>
      <c r="K516" s="14" t="str">
        <f>IF($A516="","",IF(B516&gt;=Model!$B$4,4,IF(B516&gt;=Model!$B$5,3,IF(B516&gt;=Model!$B$6,2,1))))</f>
        <v/>
      </c>
      <c r="L516" s="14" t="str">
        <f>IF($A516="","",IF(OR(UPPER(D516)="Y",UPPER(E516)="Y"),4,IF(C516&gt;=Model!$B$10,4,IF(C516&gt;=Model!$B$11,3,IF(C516&gt;=Model!$B$12,2,1)))))</f>
        <v/>
      </c>
      <c r="M516" s="14" t="str">
        <f>IF($A516="","",IFERROR(VLOOKUP(F516,Model!$A$19:$B$22,2,FALSE()),""))</f>
        <v/>
      </c>
      <c r="N516" s="14" t="str">
        <f>IF($A516="","",IFERROR(VLOOKUP(G516,Model!$A$25:$B$28,2,FALSE()),""))</f>
        <v/>
      </c>
      <c r="O516" s="14" t="str">
        <f t="shared" si="48"/>
        <v/>
      </c>
      <c r="P516" s="14" t="str">
        <f>IF($A516="","",IF(AND(G516="Internet-facing",OR(UPPER(D516)="Y",UPPER(E516)="Y",C516&gt;=Model!$B$16)),"P1",""))</f>
        <v/>
      </c>
      <c r="Q516" s="14" t="str">
        <f>IF($A516="","",IF(P516="P1","P1","P"&amp;MIN(4,IF(O516&gt;=Model!$B$31,1,IF(O516&gt;=Model!$B$32,2,IF(O516&gt;=Model!$B$33,3,4)))+IF(UPPER(H516)="Y",1,0))))</f>
        <v/>
      </c>
      <c r="R516" s="14" t="str">
        <f>IF($A516="","",IFERROR(VLOOKUP(VALUE(MID(Q516,2,1)),Model!$B$38:$C$41,2,FALSE()),""))</f>
        <v/>
      </c>
      <c r="S516" s="18" t="str">
        <f t="shared" si="49"/>
        <v/>
      </c>
      <c r="T516" s="14" t="str">
        <f t="shared" si="50"/>
        <v/>
      </c>
      <c r="U516" s="14" t="str">
        <f t="shared" si="51"/>
        <v/>
      </c>
      <c r="V516" s="14" t="str">
        <f t="shared" ca="1" si="52"/>
        <v/>
      </c>
      <c r="W516" s="14" t="str">
        <f t="shared" ca="1" si="53"/>
        <v/>
      </c>
    </row>
    <row r="517" spans="1:23" x14ac:dyDescent="0.3">
      <c r="A517" s="2"/>
      <c r="B517" s="2"/>
      <c r="C517" s="2"/>
      <c r="D517" s="2"/>
      <c r="E517" s="2"/>
      <c r="F517" s="2"/>
      <c r="G517" s="2"/>
      <c r="H517" s="2"/>
      <c r="I517" s="16"/>
      <c r="J517" s="16"/>
      <c r="K517" s="14" t="str">
        <f>IF($A517="","",IF(B517&gt;=Model!$B$4,4,IF(B517&gt;=Model!$B$5,3,IF(B517&gt;=Model!$B$6,2,1))))</f>
        <v/>
      </c>
      <c r="L517" s="14" t="str">
        <f>IF($A517="","",IF(OR(UPPER(D517)="Y",UPPER(E517)="Y"),4,IF(C517&gt;=Model!$B$10,4,IF(C517&gt;=Model!$B$11,3,IF(C517&gt;=Model!$B$12,2,1)))))</f>
        <v/>
      </c>
      <c r="M517" s="14" t="str">
        <f>IF($A517="","",IFERROR(VLOOKUP(F517,Model!$A$19:$B$22,2,FALSE()),""))</f>
        <v/>
      </c>
      <c r="N517" s="14" t="str">
        <f>IF($A517="","",IFERROR(VLOOKUP(G517,Model!$A$25:$B$28,2,FALSE()),""))</f>
        <v/>
      </c>
      <c r="O517" s="14" t="str">
        <f t="shared" si="48"/>
        <v/>
      </c>
      <c r="P517" s="14" t="str">
        <f>IF($A517="","",IF(AND(G517="Internet-facing",OR(UPPER(D517)="Y",UPPER(E517)="Y",C517&gt;=Model!$B$16)),"P1",""))</f>
        <v/>
      </c>
      <c r="Q517" s="14" t="str">
        <f>IF($A517="","",IF(P517="P1","P1","P"&amp;MIN(4,IF(O517&gt;=Model!$B$31,1,IF(O517&gt;=Model!$B$32,2,IF(O517&gt;=Model!$B$33,3,4)))+IF(UPPER(H517)="Y",1,0))))</f>
        <v/>
      </c>
      <c r="R517" s="14" t="str">
        <f>IF($A517="","",IFERROR(VLOOKUP(VALUE(MID(Q517,2,1)),Model!$B$38:$C$41,2,FALSE()),""))</f>
        <v/>
      </c>
      <c r="S517" s="18" t="str">
        <f t="shared" si="49"/>
        <v/>
      </c>
      <c r="T517" s="14" t="str">
        <f t="shared" si="50"/>
        <v/>
      </c>
      <c r="U517" s="14" t="str">
        <f t="shared" si="51"/>
        <v/>
      </c>
      <c r="V517" s="14" t="str">
        <f t="shared" ca="1" si="52"/>
        <v/>
      </c>
      <c r="W517" s="14" t="str">
        <f t="shared" ca="1" si="53"/>
        <v/>
      </c>
    </row>
    <row r="518" spans="1:23" x14ac:dyDescent="0.3">
      <c r="A518" s="2"/>
      <c r="B518" s="2"/>
      <c r="C518" s="2"/>
      <c r="D518" s="2"/>
      <c r="E518" s="2"/>
      <c r="F518" s="2"/>
      <c r="G518" s="2"/>
      <c r="H518" s="2"/>
      <c r="I518" s="16"/>
      <c r="J518" s="16"/>
      <c r="K518" s="14" t="str">
        <f>IF($A518="","",IF(B518&gt;=Model!$B$4,4,IF(B518&gt;=Model!$B$5,3,IF(B518&gt;=Model!$B$6,2,1))))</f>
        <v/>
      </c>
      <c r="L518" s="14" t="str">
        <f>IF($A518="","",IF(OR(UPPER(D518)="Y",UPPER(E518)="Y"),4,IF(C518&gt;=Model!$B$10,4,IF(C518&gt;=Model!$B$11,3,IF(C518&gt;=Model!$B$12,2,1)))))</f>
        <v/>
      </c>
      <c r="M518" s="14" t="str">
        <f>IF($A518="","",IFERROR(VLOOKUP(F518,Model!$A$19:$B$22,2,FALSE()),""))</f>
        <v/>
      </c>
      <c r="N518" s="14" t="str">
        <f>IF($A518="","",IFERROR(VLOOKUP(G518,Model!$A$25:$B$28,2,FALSE()),""))</f>
        <v/>
      </c>
      <c r="O518" s="14" t="str">
        <f t="shared" si="48"/>
        <v/>
      </c>
      <c r="P518" s="14" t="str">
        <f>IF($A518="","",IF(AND(G518="Internet-facing",OR(UPPER(D518)="Y",UPPER(E518)="Y",C518&gt;=Model!$B$16)),"P1",""))</f>
        <v/>
      </c>
      <c r="Q518" s="14" t="str">
        <f>IF($A518="","",IF(P518="P1","P1","P"&amp;MIN(4,IF(O518&gt;=Model!$B$31,1,IF(O518&gt;=Model!$B$32,2,IF(O518&gt;=Model!$B$33,3,4)))+IF(UPPER(H518)="Y",1,0))))</f>
        <v/>
      </c>
      <c r="R518" s="14" t="str">
        <f>IF($A518="","",IFERROR(VLOOKUP(VALUE(MID(Q518,2,1)),Model!$B$38:$C$41,2,FALSE()),""))</f>
        <v/>
      </c>
      <c r="S518" s="18" t="str">
        <f t="shared" si="49"/>
        <v/>
      </c>
      <c r="T518" s="14" t="str">
        <f t="shared" si="50"/>
        <v/>
      </c>
      <c r="U518" s="14" t="str">
        <f t="shared" si="51"/>
        <v/>
      </c>
      <c r="V518" s="14" t="str">
        <f t="shared" ca="1" si="52"/>
        <v/>
      </c>
      <c r="W518" s="14" t="str">
        <f t="shared" ca="1" si="53"/>
        <v/>
      </c>
    </row>
    <row r="519" spans="1:23" x14ac:dyDescent="0.3">
      <c r="A519" s="2"/>
      <c r="B519" s="2"/>
      <c r="C519" s="2"/>
      <c r="D519" s="2"/>
      <c r="E519" s="2"/>
      <c r="F519" s="2"/>
      <c r="G519" s="2"/>
      <c r="H519" s="2"/>
      <c r="I519" s="16"/>
      <c r="J519" s="16"/>
      <c r="K519" s="14" t="str">
        <f>IF($A519="","",IF(B519&gt;=Model!$B$4,4,IF(B519&gt;=Model!$B$5,3,IF(B519&gt;=Model!$B$6,2,1))))</f>
        <v/>
      </c>
      <c r="L519" s="14" t="str">
        <f>IF($A519="","",IF(OR(UPPER(D519)="Y",UPPER(E519)="Y"),4,IF(C519&gt;=Model!$B$10,4,IF(C519&gt;=Model!$B$11,3,IF(C519&gt;=Model!$B$12,2,1)))))</f>
        <v/>
      </c>
      <c r="M519" s="14" t="str">
        <f>IF($A519="","",IFERROR(VLOOKUP(F519,Model!$A$19:$B$22,2,FALSE()),""))</f>
        <v/>
      </c>
      <c r="N519" s="14" t="str">
        <f>IF($A519="","",IFERROR(VLOOKUP(G519,Model!$A$25:$B$28,2,FALSE()),""))</f>
        <v/>
      </c>
      <c r="O519" s="14" t="str">
        <f t="shared" si="48"/>
        <v/>
      </c>
      <c r="P519" s="14" t="str">
        <f>IF($A519="","",IF(AND(G519="Internet-facing",OR(UPPER(D519)="Y",UPPER(E519)="Y",C519&gt;=Model!$B$16)),"P1",""))</f>
        <v/>
      </c>
      <c r="Q519" s="14" t="str">
        <f>IF($A519="","",IF(P519="P1","P1","P"&amp;MIN(4,IF(O519&gt;=Model!$B$31,1,IF(O519&gt;=Model!$B$32,2,IF(O519&gt;=Model!$B$33,3,4)))+IF(UPPER(H519)="Y",1,0))))</f>
        <v/>
      </c>
      <c r="R519" s="14" t="str">
        <f>IF($A519="","",IFERROR(VLOOKUP(VALUE(MID(Q519,2,1)),Model!$B$38:$C$41,2,FALSE()),""))</f>
        <v/>
      </c>
      <c r="S519" s="18" t="str">
        <f t="shared" si="49"/>
        <v/>
      </c>
      <c r="T519" s="14" t="str">
        <f t="shared" si="50"/>
        <v/>
      </c>
      <c r="U519" s="14" t="str">
        <f t="shared" si="51"/>
        <v/>
      </c>
      <c r="V519" s="14" t="str">
        <f t="shared" ca="1" si="52"/>
        <v/>
      </c>
      <c r="W519" s="14" t="str">
        <f t="shared" ca="1" si="53"/>
        <v/>
      </c>
    </row>
    <row r="520" spans="1:23" x14ac:dyDescent="0.3">
      <c r="A520" s="2"/>
      <c r="B520" s="2"/>
      <c r="C520" s="2"/>
      <c r="D520" s="2"/>
      <c r="E520" s="2"/>
      <c r="F520" s="2"/>
      <c r="G520" s="2"/>
      <c r="H520" s="2"/>
      <c r="I520" s="16"/>
      <c r="J520" s="16"/>
      <c r="K520" s="14" t="str">
        <f>IF($A520="","",IF(B520&gt;=Model!$B$4,4,IF(B520&gt;=Model!$B$5,3,IF(B520&gt;=Model!$B$6,2,1))))</f>
        <v/>
      </c>
      <c r="L520" s="14" t="str">
        <f>IF($A520="","",IF(OR(UPPER(D520)="Y",UPPER(E520)="Y"),4,IF(C520&gt;=Model!$B$10,4,IF(C520&gt;=Model!$B$11,3,IF(C520&gt;=Model!$B$12,2,1)))))</f>
        <v/>
      </c>
      <c r="M520" s="14" t="str">
        <f>IF($A520="","",IFERROR(VLOOKUP(F520,Model!$A$19:$B$22,2,FALSE()),""))</f>
        <v/>
      </c>
      <c r="N520" s="14" t="str">
        <f>IF($A520="","",IFERROR(VLOOKUP(G520,Model!$A$25:$B$28,2,FALSE()),""))</f>
        <v/>
      </c>
      <c r="O520" s="14" t="str">
        <f t="shared" si="48"/>
        <v/>
      </c>
      <c r="P520" s="14" t="str">
        <f>IF($A520="","",IF(AND(G520="Internet-facing",OR(UPPER(D520)="Y",UPPER(E520)="Y",C520&gt;=Model!$B$16)),"P1",""))</f>
        <v/>
      </c>
      <c r="Q520" s="14" t="str">
        <f>IF($A520="","",IF(P520="P1","P1","P"&amp;MIN(4,IF(O520&gt;=Model!$B$31,1,IF(O520&gt;=Model!$B$32,2,IF(O520&gt;=Model!$B$33,3,4)))+IF(UPPER(H520)="Y",1,0))))</f>
        <v/>
      </c>
      <c r="R520" s="14" t="str">
        <f>IF($A520="","",IFERROR(VLOOKUP(VALUE(MID(Q520,2,1)),Model!$B$38:$C$41,2,FALSE()),""))</f>
        <v/>
      </c>
      <c r="S520" s="18" t="str">
        <f t="shared" si="49"/>
        <v/>
      </c>
      <c r="T520" s="14" t="str">
        <f t="shared" si="50"/>
        <v/>
      </c>
      <c r="U520" s="14" t="str">
        <f t="shared" si="51"/>
        <v/>
      </c>
      <c r="V520" s="14" t="str">
        <f t="shared" ca="1" si="52"/>
        <v/>
      </c>
      <c r="W520" s="14" t="str">
        <f t="shared" ca="1" si="53"/>
        <v/>
      </c>
    </row>
    <row r="521" spans="1:23" x14ac:dyDescent="0.3">
      <c r="A521" s="2"/>
      <c r="B521" s="2"/>
      <c r="C521" s="2"/>
      <c r="D521" s="2"/>
      <c r="E521" s="2"/>
      <c r="F521" s="2"/>
      <c r="G521" s="2"/>
      <c r="H521" s="2"/>
      <c r="I521" s="16"/>
      <c r="J521" s="16"/>
      <c r="K521" s="14" t="str">
        <f>IF($A521="","",IF(B521&gt;=Model!$B$4,4,IF(B521&gt;=Model!$B$5,3,IF(B521&gt;=Model!$B$6,2,1))))</f>
        <v/>
      </c>
      <c r="L521" s="14" t="str">
        <f>IF($A521="","",IF(OR(UPPER(D521)="Y",UPPER(E521)="Y"),4,IF(C521&gt;=Model!$B$10,4,IF(C521&gt;=Model!$B$11,3,IF(C521&gt;=Model!$B$12,2,1)))))</f>
        <v/>
      </c>
      <c r="M521" s="14" t="str">
        <f>IF($A521="","",IFERROR(VLOOKUP(F521,Model!$A$19:$B$22,2,FALSE()),""))</f>
        <v/>
      </c>
      <c r="N521" s="14" t="str">
        <f>IF($A521="","",IFERROR(VLOOKUP(G521,Model!$A$25:$B$28,2,FALSE()),""))</f>
        <v/>
      </c>
      <c r="O521" s="14" t="str">
        <f t="shared" si="48"/>
        <v/>
      </c>
      <c r="P521" s="14" t="str">
        <f>IF($A521="","",IF(AND(G521="Internet-facing",OR(UPPER(D521)="Y",UPPER(E521)="Y",C521&gt;=Model!$B$16)),"P1",""))</f>
        <v/>
      </c>
      <c r="Q521" s="14" t="str">
        <f>IF($A521="","",IF(P521="P1","P1","P"&amp;MIN(4,IF(O521&gt;=Model!$B$31,1,IF(O521&gt;=Model!$B$32,2,IF(O521&gt;=Model!$B$33,3,4)))+IF(UPPER(H521)="Y",1,0))))</f>
        <v/>
      </c>
      <c r="R521" s="14" t="str">
        <f>IF($A521="","",IFERROR(VLOOKUP(VALUE(MID(Q521,2,1)),Model!$B$38:$C$41,2,FALSE()),""))</f>
        <v/>
      </c>
      <c r="S521" s="18" t="str">
        <f t="shared" si="49"/>
        <v/>
      </c>
      <c r="T521" s="14" t="str">
        <f t="shared" si="50"/>
        <v/>
      </c>
      <c r="U521" s="14" t="str">
        <f t="shared" si="51"/>
        <v/>
      </c>
      <c r="V521" s="14" t="str">
        <f t="shared" ca="1" si="52"/>
        <v/>
      </c>
      <c r="W521" s="14" t="str">
        <f t="shared" ca="1" si="53"/>
        <v/>
      </c>
    </row>
    <row r="522" spans="1:23" x14ac:dyDescent="0.3">
      <c r="A522" s="2"/>
      <c r="B522" s="2"/>
      <c r="C522" s="2"/>
      <c r="D522" s="2"/>
      <c r="E522" s="2"/>
      <c r="F522" s="2"/>
      <c r="G522" s="2"/>
      <c r="H522" s="2"/>
      <c r="I522" s="16"/>
      <c r="J522" s="16"/>
      <c r="K522" s="14" t="str">
        <f>IF($A522="","",IF(B522&gt;=Model!$B$4,4,IF(B522&gt;=Model!$B$5,3,IF(B522&gt;=Model!$B$6,2,1))))</f>
        <v/>
      </c>
      <c r="L522" s="14" t="str">
        <f>IF($A522="","",IF(OR(UPPER(D522)="Y",UPPER(E522)="Y"),4,IF(C522&gt;=Model!$B$10,4,IF(C522&gt;=Model!$B$11,3,IF(C522&gt;=Model!$B$12,2,1)))))</f>
        <v/>
      </c>
      <c r="M522" s="14" t="str">
        <f>IF($A522="","",IFERROR(VLOOKUP(F522,Model!$A$19:$B$22,2,FALSE()),""))</f>
        <v/>
      </c>
      <c r="N522" s="14" t="str">
        <f>IF($A522="","",IFERROR(VLOOKUP(G522,Model!$A$25:$B$28,2,FALSE()),""))</f>
        <v/>
      </c>
      <c r="O522" s="14" t="str">
        <f t="shared" si="48"/>
        <v/>
      </c>
      <c r="P522" s="14" t="str">
        <f>IF($A522="","",IF(AND(G522="Internet-facing",OR(UPPER(D522)="Y",UPPER(E522)="Y",C522&gt;=Model!$B$16)),"P1",""))</f>
        <v/>
      </c>
      <c r="Q522" s="14" t="str">
        <f>IF($A522="","",IF(P522="P1","P1","P"&amp;MIN(4,IF(O522&gt;=Model!$B$31,1,IF(O522&gt;=Model!$B$32,2,IF(O522&gt;=Model!$B$33,3,4)))+IF(UPPER(H522)="Y",1,0))))</f>
        <v/>
      </c>
      <c r="R522" s="14" t="str">
        <f>IF($A522="","",IFERROR(VLOOKUP(VALUE(MID(Q522,2,1)),Model!$B$38:$C$41,2,FALSE()),""))</f>
        <v/>
      </c>
      <c r="S522" s="18" t="str">
        <f t="shared" si="49"/>
        <v/>
      </c>
      <c r="T522" s="14" t="str">
        <f t="shared" si="50"/>
        <v/>
      </c>
      <c r="U522" s="14" t="str">
        <f t="shared" si="51"/>
        <v/>
      </c>
      <c r="V522" s="14" t="str">
        <f t="shared" ca="1" si="52"/>
        <v/>
      </c>
      <c r="W522" s="14" t="str">
        <f t="shared" ca="1" si="53"/>
        <v/>
      </c>
    </row>
    <row r="523" spans="1:23" x14ac:dyDescent="0.3">
      <c r="A523" s="2"/>
      <c r="B523" s="2"/>
      <c r="C523" s="2"/>
      <c r="D523" s="2"/>
      <c r="E523" s="2"/>
      <c r="F523" s="2"/>
      <c r="G523" s="2"/>
      <c r="H523" s="2"/>
      <c r="I523" s="16"/>
      <c r="J523" s="16"/>
      <c r="K523" s="14" t="str">
        <f>IF($A523="","",IF(B523&gt;=Model!$B$4,4,IF(B523&gt;=Model!$B$5,3,IF(B523&gt;=Model!$B$6,2,1))))</f>
        <v/>
      </c>
      <c r="L523" s="14" t="str">
        <f>IF($A523="","",IF(OR(UPPER(D523)="Y",UPPER(E523)="Y"),4,IF(C523&gt;=Model!$B$10,4,IF(C523&gt;=Model!$B$11,3,IF(C523&gt;=Model!$B$12,2,1)))))</f>
        <v/>
      </c>
      <c r="M523" s="14" t="str">
        <f>IF($A523="","",IFERROR(VLOOKUP(F523,Model!$A$19:$B$22,2,FALSE()),""))</f>
        <v/>
      </c>
      <c r="N523" s="14" t="str">
        <f>IF($A523="","",IFERROR(VLOOKUP(G523,Model!$A$25:$B$28,2,FALSE()),""))</f>
        <v/>
      </c>
      <c r="O523" s="14" t="str">
        <f t="shared" si="48"/>
        <v/>
      </c>
      <c r="P523" s="14" t="str">
        <f>IF($A523="","",IF(AND(G523="Internet-facing",OR(UPPER(D523)="Y",UPPER(E523)="Y",C523&gt;=Model!$B$16)),"P1",""))</f>
        <v/>
      </c>
      <c r="Q523" s="14" t="str">
        <f>IF($A523="","",IF(P523="P1","P1","P"&amp;MIN(4,IF(O523&gt;=Model!$B$31,1,IF(O523&gt;=Model!$B$32,2,IF(O523&gt;=Model!$B$33,3,4)))+IF(UPPER(H523)="Y",1,0))))</f>
        <v/>
      </c>
      <c r="R523" s="14" t="str">
        <f>IF($A523="","",IFERROR(VLOOKUP(VALUE(MID(Q523,2,1)),Model!$B$38:$C$41,2,FALSE()),""))</f>
        <v/>
      </c>
      <c r="S523" s="18" t="str">
        <f t="shared" si="49"/>
        <v/>
      </c>
      <c r="T523" s="14" t="str">
        <f t="shared" si="50"/>
        <v/>
      </c>
      <c r="U523" s="14" t="str">
        <f t="shared" si="51"/>
        <v/>
      </c>
      <c r="V523" s="14" t="str">
        <f t="shared" ca="1" si="52"/>
        <v/>
      </c>
      <c r="W523" s="14" t="str">
        <f t="shared" ca="1" si="53"/>
        <v/>
      </c>
    </row>
    <row r="524" spans="1:23" x14ac:dyDescent="0.3">
      <c r="A524" s="2"/>
      <c r="B524" s="2"/>
      <c r="C524" s="2"/>
      <c r="D524" s="2"/>
      <c r="E524" s="2"/>
      <c r="F524" s="2"/>
      <c r="G524" s="2"/>
      <c r="H524" s="2"/>
      <c r="I524" s="16"/>
      <c r="J524" s="16"/>
      <c r="K524" s="14" t="str">
        <f>IF($A524="","",IF(B524&gt;=Model!$B$4,4,IF(B524&gt;=Model!$B$5,3,IF(B524&gt;=Model!$B$6,2,1))))</f>
        <v/>
      </c>
      <c r="L524" s="14" t="str">
        <f>IF($A524="","",IF(OR(UPPER(D524)="Y",UPPER(E524)="Y"),4,IF(C524&gt;=Model!$B$10,4,IF(C524&gt;=Model!$B$11,3,IF(C524&gt;=Model!$B$12,2,1)))))</f>
        <v/>
      </c>
      <c r="M524" s="14" t="str">
        <f>IF($A524="","",IFERROR(VLOOKUP(F524,Model!$A$19:$B$22,2,FALSE()),""))</f>
        <v/>
      </c>
      <c r="N524" s="14" t="str">
        <f>IF($A524="","",IFERROR(VLOOKUP(G524,Model!$A$25:$B$28,2,FALSE()),""))</f>
        <v/>
      </c>
      <c r="O524" s="14" t="str">
        <f t="shared" si="48"/>
        <v/>
      </c>
      <c r="P524" s="14" t="str">
        <f>IF($A524="","",IF(AND(G524="Internet-facing",OR(UPPER(D524)="Y",UPPER(E524)="Y",C524&gt;=Model!$B$16)),"P1",""))</f>
        <v/>
      </c>
      <c r="Q524" s="14" t="str">
        <f>IF($A524="","",IF(P524="P1","P1","P"&amp;MIN(4,IF(O524&gt;=Model!$B$31,1,IF(O524&gt;=Model!$B$32,2,IF(O524&gt;=Model!$B$33,3,4)))+IF(UPPER(H524)="Y",1,0))))</f>
        <v/>
      </c>
      <c r="R524" s="14" t="str">
        <f>IF($A524="","",IFERROR(VLOOKUP(VALUE(MID(Q524,2,1)),Model!$B$38:$C$41,2,FALSE()),""))</f>
        <v/>
      </c>
      <c r="S524" s="18" t="str">
        <f t="shared" si="49"/>
        <v/>
      </c>
      <c r="T524" s="14" t="str">
        <f t="shared" si="50"/>
        <v/>
      </c>
      <c r="U524" s="14" t="str">
        <f t="shared" si="51"/>
        <v/>
      </c>
      <c r="V524" s="14" t="str">
        <f t="shared" ca="1" si="52"/>
        <v/>
      </c>
      <c r="W524" s="14" t="str">
        <f t="shared" ca="1" si="53"/>
        <v/>
      </c>
    </row>
    <row r="525" spans="1:23" x14ac:dyDescent="0.3">
      <c r="A525" s="2"/>
      <c r="B525" s="2"/>
      <c r="C525" s="2"/>
      <c r="D525" s="2"/>
      <c r="E525" s="2"/>
      <c r="F525" s="2"/>
      <c r="G525" s="2"/>
      <c r="H525" s="2"/>
      <c r="I525" s="16"/>
      <c r="J525" s="16"/>
      <c r="K525" s="14" t="str">
        <f>IF($A525="","",IF(B525&gt;=Model!$B$4,4,IF(B525&gt;=Model!$B$5,3,IF(B525&gt;=Model!$B$6,2,1))))</f>
        <v/>
      </c>
      <c r="L525" s="14" t="str">
        <f>IF($A525="","",IF(OR(UPPER(D525)="Y",UPPER(E525)="Y"),4,IF(C525&gt;=Model!$B$10,4,IF(C525&gt;=Model!$B$11,3,IF(C525&gt;=Model!$B$12,2,1)))))</f>
        <v/>
      </c>
      <c r="M525" s="14" t="str">
        <f>IF($A525="","",IFERROR(VLOOKUP(F525,Model!$A$19:$B$22,2,FALSE()),""))</f>
        <v/>
      </c>
      <c r="N525" s="14" t="str">
        <f>IF($A525="","",IFERROR(VLOOKUP(G525,Model!$A$25:$B$28,2,FALSE()),""))</f>
        <v/>
      </c>
      <c r="O525" s="14" t="str">
        <f t="shared" si="48"/>
        <v/>
      </c>
      <c r="P525" s="14" t="str">
        <f>IF($A525="","",IF(AND(G525="Internet-facing",OR(UPPER(D525)="Y",UPPER(E525)="Y",C525&gt;=Model!$B$16)),"P1",""))</f>
        <v/>
      </c>
      <c r="Q525" s="14" t="str">
        <f>IF($A525="","",IF(P525="P1","P1","P"&amp;MIN(4,IF(O525&gt;=Model!$B$31,1,IF(O525&gt;=Model!$B$32,2,IF(O525&gt;=Model!$B$33,3,4)))+IF(UPPER(H525)="Y",1,0))))</f>
        <v/>
      </c>
      <c r="R525" s="14" t="str">
        <f>IF($A525="","",IFERROR(VLOOKUP(VALUE(MID(Q525,2,1)),Model!$B$38:$C$41,2,FALSE()),""))</f>
        <v/>
      </c>
      <c r="S525" s="18" t="str">
        <f t="shared" si="49"/>
        <v/>
      </c>
      <c r="T525" s="14" t="str">
        <f t="shared" si="50"/>
        <v/>
      </c>
      <c r="U525" s="14" t="str">
        <f t="shared" si="51"/>
        <v/>
      </c>
      <c r="V525" s="14" t="str">
        <f t="shared" ca="1" si="52"/>
        <v/>
      </c>
      <c r="W525" s="14" t="str">
        <f t="shared" ca="1" si="53"/>
        <v/>
      </c>
    </row>
    <row r="526" spans="1:23" x14ac:dyDescent="0.3">
      <c r="A526" s="2"/>
      <c r="B526" s="2"/>
      <c r="C526" s="2"/>
      <c r="D526" s="2"/>
      <c r="E526" s="2"/>
      <c r="F526" s="2"/>
      <c r="G526" s="2"/>
      <c r="H526" s="2"/>
      <c r="I526" s="16"/>
      <c r="J526" s="16"/>
      <c r="K526" s="14" t="str">
        <f>IF($A526="","",IF(B526&gt;=Model!$B$4,4,IF(B526&gt;=Model!$B$5,3,IF(B526&gt;=Model!$B$6,2,1))))</f>
        <v/>
      </c>
      <c r="L526" s="14" t="str">
        <f>IF($A526="","",IF(OR(UPPER(D526)="Y",UPPER(E526)="Y"),4,IF(C526&gt;=Model!$B$10,4,IF(C526&gt;=Model!$B$11,3,IF(C526&gt;=Model!$B$12,2,1)))))</f>
        <v/>
      </c>
      <c r="M526" s="14" t="str">
        <f>IF($A526="","",IFERROR(VLOOKUP(F526,Model!$A$19:$B$22,2,FALSE()),""))</f>
        <v/>
      </c>
      <c r="N526" s="14" t="str">
        <f>IF($A526="","",IFERROR(VLOOKUP(G526,Model!$A$25:$B$28,2,FALSE()),""))</f>
        <v/>
      </c>
      <c r="O526" s="14" t="str">
        <f t="shared" si="48"/>
        <v/>
      </c>
      <c r="P526" s="14" t="str">
        <f>IF($A526="","",IF(AND(G526="Internet-facing",OR(UPPER(D526)="Y",UPPER(E526)="Y",C526&gt;=Model!$B$16)),"P1",""))</f>
        <v/>
      </c>
      <c r="Q526" s="14" t="str">
        <f>IF($A526="","",IF(P526="P1","P1","P"&amp;MIN(4,IF(O526&gt;=Model!$B$31,1,IF(O526&gt;=Model!$B$32,2,IF(O526&gt;=Model!$B$33,3,4)))+IF(UPPER(H526)="Y",1,0))))</f>
        <v/>
      </c>
      <c r="R526" s="14" t="str">
        <f>IF($A526="","",IFERROR(VLOOKUP(VALUE(MID(Q526,2,1)),Model!$B$38:$C$41,2,FALSE()),""))</f>
        <v/>
      </c>
      <c r="S526" s="18" t="str">
        <f t="shared" si="49"/>
        <v/>
      </c>
      <c r="T526" s="14" t="str">
        <f t="shared" si="50"/>
        <v/>
      </c>
      <c r="U526" s="14" t="str">
        <f t="shared" si="51"/>
        <v/>
      </c>
      <c r="V526" s="14" t="str">
        <f t="shared" ca="1" si="52"/>
        <v/>
      </c>
      <c r="W526" s="14" t="str">
        <f t="shared" ca="1" si="53"/>
        <v/>
      </c>
    </row>
    <row r="527" spans="1:23" x14ac:dyDescent="0.3">
      <c r="A527" s="2"/>
      <c r="B527" s="2"/>
      <c r="C527" s="2"/>
      <c r="D527" s="2"/>
      <c r="E527" s="2"/>
      <c r="F527" s="2"/>
      <c r="G527" s="2"/>
      <c r="H527" s="2"/>
      <c r="I527" s="16"/>
      <c r="J527" s="16"/>
      <c r="K527" s="14" t="str">
        <f>IF($A527="","",IF(B527&gt;=Model!$B$4,4,IF(B527&gt;=Model!$B$5,3,IF(B527&gt;=Model!$B$6,2,1))))</f>
        <v/>
      </c>
      <c r="L527" s="14" t="str">
        <f>IF($A527="","",IF(OR(UPPER(D527)="Y",UPPER(E527)="Y"),4,IF(C527&gt;=Model!$B$10,4,IF(C527&gt;=Model!$B$11,3,IF(C527&gt;=Model!$B$12,2,1)))))</f>
        <v/>
      </c>
      <c r="M527" s="14" t="str">
        <f>IF($A527="","",IFERROR(VLOOKUP(F527,Model!$A$19:$B$22,2,FALSE()),""))</f>
        <v/>
      </c>
      <c r="N527" s="14" t="str">
        <f>IF($A527="","",IFERROR(VLOOKUP(G527,Model!$A$25:$B$28,2,FALSE()),""))</f>
        <v/>
      </c>
      <c r="O527" s="14" t="str">
        <f t="shared" si="48"/>
        <v/>
      </c>
      <c r="P527" s="14" t="str">
        <f>IF($A527="","",IF(AND(G527="Internet-facing",OR(UPPER(D527)="Y",UPPER(E527)="Y",C527&gt;=Model!$B$16)),"P1",""))</f>
        <v/>
      </c>
      <c r="Q527" s="14" t="str">
        <f>IF($A527="","",IF(P527="P1","P1","P"&amp;MIN(4,IF(O527&gt;=Model!$B$31,1,IF(O527&gt;=Model!$B$32,2,IF(O527&gt;=Model!$B$33,3,4)))+IF(UPPER(H527)="Y",1,0))))</f>
        <v/>
      </c>
      <c r="R527" s="14" t="str">
        <f>IF($A527="","",IFERROR(VLOOKUP(VALUE(MID(Q527,2,1)),Model!$B$38:$C$41,2,FALSE()),""))</f>
        <v/>
      </c>
      <c r="S527" s="18" t="str">
        <f t="shared" si="49"/>
        <v/>
      </c>
      <c r="T527" s="14" t="str">
        <f t="shared" si="50"/>
        <v/>
      </c>
      <c r="U527" s="14" t="str">
        <f t="shared" si="51"/>
        <v/>
      </c>
      <c r="V527" s="14" t="str">
        <f t="shared" ca="1" si="52"/>
        <v/>
      </c>
      <c r="W527" s="14" t="str">
        <f t="shared" ca="1" si="53"/>
        <v/>
      </c>
    </row>
    <row r="528" spans="1:23" x14ac:dyDescent="0.3">
      <c r="A528" s="2"/>
      <c r="B528" s="2"/>
      <c r="C528" s="2"/>
      <c r="D528" s="2"/>
      <c r="E528" s="2"/>
      <c r="F528" s="2"/>
      <c r="G528" s="2"/>
      <c r="H528" s="2"/>
      <c r="I528" s="16"/>
      <c r="J528" s="16"/>
      <c r="K528" s="14" t="str">
        <f>IF($A528="","",IF(B528&gt;=Model!$B$4,4,IF(B528&gt;=Model!$B$5,3,IF(B528&gt;=Model!$B$6,2,1))))</f>
        <v/>
      </c>
      <c r="L528" s="14" t="str">
        <f>IF($A528="","",IF(OR(UPPER(D528)="Y",UPPER(E528)="Y"),4,IF(C528&gt;=Model!$B$10,4,IF(C528&gt;=Model!$B$11,3,IF(C528&gt;=Model!$B$12,2,1)))))</f>
        <v/>
      </c>
      <c r="M528" s="14" t="str">
        <f>IF($A528="","",IFERROR(VLOOKUP(F528,Model!$A$19:$B$22,2,FALSE()),""))</f>
        <v/>
      </c>
      <c r="N528" s="14" t="str">
        <f>IF($A528="","",IFERROR(VLOOKUP(G528,Model!$A$25:$B$28,2,FALSE()),""))</f>
        <v/>
      </c>
      <c r="O528" s="14" t="str">
        <f t="shared" si="48"/>
        <v/>
      </c>
      <c r="P528" s="14" t="str">
        <f>IF($A528="","",IF(AND(G528="Internet-facing",OR(UPPER(D528)="Y",UPPER(E528)="Y",C528&gt;=Model!$B$16)),"P1",""))</f>
        <v/>
      </c>
      <c r="Q528" s="14" t="str">
        <f>IF($A528="","",IF(P528="P1","P1","P"&amp;MIN(4,IF(O528&gt;=Model!$B$31,1,IF(O528&gt;=Model!$B$32,2,IF(O528&gt;=Model!$B$33,3,4)))+IF(UPPER(H528)="Y",1,0))))</f>
        <v/>
      </c>
      <c r="R528" s="14" t="str">
        <f>IF($A528="","",IFERROR(VLOOKUP(VALUE(MID(Q528,2,1)),Model!$B$38:$C$41,2,FALSE()),""))</f>
        <v/>
      </c>
      <c r="S528" s="18" t="str">
        <f t="shared" si="49"/>
        <v/>
      </c>
      <c r="T528" s="14" t="str">
        <f t="shared" si="50"/>
        <v/>
      </c>
      <c r="U528" s="14" t="str">
        <f t="shared" si="51"/>
        <v/>
      </c>
      <c r="V528" s="14" t="str">
        <f t="shared" ca="1" si="52"/>
        <v/>
      </c>
      <c r="W528" s="14" t="str">
        <f t="shared" ca="1" si="53"/>
        <v/>
      </c>
    </row>
    <row r="529" spans="1:23" x14ac:dyDescent="0.3">
      <c r="A529" s="2"/>
      <c r="B529" s="2"/>
      <c r="C529" s="2"/>
      <c r="D529" s="2"/>
      <c r="E529" s="2"/>
      <c r="F529" s="2"/>
      <c r="G529" s="2"/>
      <c r="H529" s="2"/>
      <c r="I529" s="16"/>
      <c r="J529" s="16"/>
      <c r="K529" s="14" t="str">
        <f>IF($A529="","",IF(B529&gt;=Model!$B$4,4,IF(B529&gt;=Model!$B$5,3,IF(B529&gt;=Model!$B$6,2,1))))</f>
        <v/>
      </c>
      <c r="L529" s="14" t="str">
        <f>IF($A529="","",IF(OR(UPPER(D529)="Y",UPPER(E529)="Y"),4,IF(C529&gt;=Model!$B$10,4,IF(C529&gt;=Model!$B$11,3,IF(C529&gt;=Model!$B$12,2,1)))))</f>
        <v/>
      </c>
      <c r="M529" s="14" t="str">
        <f>IF($A529="","",IFERROR(VLOOKUP(F529,Model!$A$19:$B$22,2,FALSE()),""))</f>
        <v/>
      </c>
      <c r="N529" s="14" t="str">
        <f>IF($A529="","",IFERROR(VLOOKUP(G529,Model!$A$25:$B$28,2,FALSE()),""))</f>
        <v/>
      </c>
      <c r="O529" s="14" t="str">
        <f t="shared" si="48"/>
        <v/>
      </c>
      <c r="P529" s="14" t="str">
        <f>IF($A529="","",IF(AND(G529="Internet-facing",OR(UPPER(D529)="Y",UPPER(E529)="Y",C529&gt;=Model!$B$16)),"P1",""))</f>
        <v/>
      </c>
      <c r="Q529" s="14" t="str">
        <f>IF($A529="","",IF(P529="P1","P1","P"&amp;MIN(4,IF(O529&gt;=Model!$B$31,1,IF(O529&gt;=Model!$B$32,2,IF(O529&gt;=Model!$B$33,3,4)))+IF(UPPER(H529)="Y",1,0))))</f>
        <v/>
      </c>
      <c r="R529" s="14" t="str">
        <f>IF($A529="","",IFERROR(VLOOKUP(VALUE(MID(Q529,2,1)),Model!$B$38:$C$41,2,FALSE()),""))</f>
        <v/>
      </c>
      <c r="S529" s="18" t="str">
        <f t="shared" si="49"/>
        <v/>
      </c>
      <c r="T529" s="14" t="str">
        <f t="shared" si="50"/>
        <v/>
      </c>
      <c r="U529" s="14" t="str">
        <f t="shared" si="51"/>
        <v/>
      </c>
      <c r="V529" s="14" t="str">
        <f t="shared" ca="1" si="52"/>
        <v/>
      </c>
      <c r="W529" s="14" t="str">
        <f t="shared" ca="1" si="53"/>
        <v/>
      </c>
    </row>
    <row r="530" spans="1:23" x14ac:dyDescent="0.3">
      <c r="A530" s="2"/>
      <c r="B530" s="2"/>
      <c r="C530" s="2"/>
      <c r="D530" s="2"/>
      <c r="E530" s="2"/>
      <c r="F530" s="2"/>
      <c r="G530" s="2"/>
      <c r="H530" s="2"/>
      <c r="I530" s="16"/>
      <c r="J530" s="16"/>
      <c r="K530" s="14" t="str">
        <f>IF($A530="","",IF(B530&gt;=Model!$B$4,4,IF(B530&gt;=Model!$B$5,3,IF(B530&gt;=Model!$B$6,2,1))))</f>
        <v/>
      </c>
      <c r="L530" s="14" t="str">
        <f>IF($A530="","",IF(OR(UPPER(D530)="Y",UPPER(E530)="Y"),4,IF(C530&gt;=Model!$B$10,4,IF(C530&gt;=Model!$B$11,3,IF(C530&gt;=Model!$B$12,2,1)))))</f>
        <v/>
      </c>
      <c r="M530" s="14" t="str">
        <f>IF($A530="","",IFERROR(VLOOKUP(F530,Model!$A$19:$B$22,2,FALSE()),""))</f>
        <v/>
      </c>
      <c r="N530" s="14" t="str">
        <f>IF($A530="","",IFERROR(VLOOKUP(G530,Model!$A$25:$B$28,2,FALSE()),""))</f>
        <v/>
      </c>
      <c r="O530" s="14" t="str">
        <f t="shared" si="48"/>
        <v/>
      </c>
      <c r="P530" s="14" t="str">
        <f>IF($A530="","",IF(AND(G530="Internet-facing",OR(UPPER(D530)="Y",UPPER(E530)="Y",C530&gt;=Model!$B$16)),"P1",""))</f>
        <v/>
      </c>
      <c r="Q530" s="14" t="str">
        <f>IF($A530="","",IF(P530="P1","P1","P"&amp;MIN(4,IF(O530&gt;=Model!$B$31,1,IF(O530&gt;=Model!$B$32,2,IF(O530&gt;=Model!$B$33,3,4)))+IF(UPPER(H530)="Y",1,0))))</f>
        <v/>
      </c>
      <c r="R530" s="14" t="str">
        <f>IF($A530="","",IFERROR(VLOOKUP(VALUE(MID(Q530,2,1)),Model!$B$38:$C$41,2,FALSE()),""))</f>
        <v/>
      </c>
      <c r="S530" s="18" t="str">
        <f t="shared" si="49"/>
        <v/>
      </c>
      <c r="T530" s="14" t="str">
        <f t="shared" si="50"/>
        <v/>
      </c>
      <c r="U530" s="14" t="str">
        <f t="shared" si="51"/>
        <v/>
      </c>
      <c r="V530" s="14" t="str">
        <f t="shared" ca="1" si="52"/>
        <v/>
      </c>
      <c r="W530" s="14" t="str">
        <f t="shared" ca="1" si="53"/>
        <v/>
      </c>
    </row>
    <row r="531" spans="1:23" x14ac:dyDescent="0.3">
      <c r="A531" s="2"/>
      <c r="B531" s="2"/>
      <c r="C531" s="2"/>
      <c r="D531" s="2"/>
      <c r="E531" s="2"/>
      <c r="F531" s="2"/>
      <c r="G531" s="2"/>
      <c r="H531" s="2"/>
      <c r="I531" s="16"/>
      <c r="J531" s="16"/>
      <c r="K531" s="14" t="str">
        <f>IF($A531="","",IF(B531&gt;=Model!$B$4,4,IF(B531&gt;=Model!$B$5,3,IF(B531&gt;=Model!$B$6,2,1))))</f>
        <v/>
      </c>
      <c r="L531" s="14" t="str">
        <f>IF($A531="","",IF(OR(UPPER(D531)="Y",UPPER(E531)="Y"),4,IF(C531&gt;=Model!$B$10,4,IF(C531&gt;=Model!$B$11,3,IF(C531&gt;=Model!$B$12,2,1)))))</f>
        <v/>
      </c>
      <c r="M531" s="14" t="str">
        <f>IF($A531="","",IFERROR(VLOOKUP(F531,Model!$A$19:$B$22,2,FALSE()),""))</f>
        <v/>
      </c>
      <c r="N531" s="14" t="str">
        <f>IF($A531="","",IFERROR(VLOOKUP(G531,Model!$A$25:$B$28,2,FALSE()),""))</f>
        <v/>
      </c>
      <c r="O531" s="14" t="str">
        <f t="shared" si="48"/>
        <v/>
      </c>
      <c r="P531" s="14" t="str">
        <f>IF($A531="","",IF(AND(G531="Internet-facing",OR(UPPER(D531)="Y",UPPER(E531)="Y",C531&gt;=Model!$B$16)),"P1",""))</f>
        <v/>
      </c>
      <c r="Q531" s="14" t="str">
        <f>IF($A531="","",IF(P531="P1","P1","P"&amp;MIN(4,IF(O531&gt;=Model!$B$31,1,IF(O531&gt;=Model!$B$32,2,IF(O531&gt;=Model!$B$33,3,4)))+IF(UPPER(H531)="Y",1,0))))</f>
        <v/>
      </c>
      <c r="R531" s="14" t="str">
        <f>IF($A531="","",IFERROR(VLOOKUP(VALUE(MID(Q531,2,1)),Model!$B$38:$C$41,2,FALSE()),""))</f>
        <v/>
      </c>
      <c r="S531" s="18" t="str">
        <f t="shared" si="49"/>
        <v/>
      </c>
      <c r="T531" s="14" t="str">
        <f t="shared" si="50"/>
        <v/>
      </c>
      <c r="U531" s="14" t="str">
        <f t="shared" si="51"/>
        <v/>
      </c>
      <c r="V531" s="14" t="str">
        <f t="shared" ca="1" si="52"/>
        <v/>
      </c>
      <c r="W531" s="14" t="str">
        <f t="shared" ca="1" si="53"/>
        <v/>
      </c>
    </row>
    <row r="532" spans="1:23" x14ac:dyDescent="0.3">
      <c r="A532" s="2"/>
      <c r="B532" s="2"/>
      <c r="C532" s="2"/>
      <c r="D532" s="2"/>
      <c r="E532" s="2"/>
      <c r="F532" s="2"/>
      <c r="G532" s="2"/>
      <c r="H532" s="2"/>
      <c r="I532" s="16"/>
      <c r="J532" s="16"/>
      <c r="K532" s="14" t="str">
        <f>IF($A532="","",IF(B532&gt;=Model!$B$4,4,IF(B532&gt;=Model!$B$5,3,IF(B532&gt;=Model!$B$6,2,1))))</f>
        <v/>
      </c>
      <c r="L532" s="14" t="str">
        <f>IF($A532="","",IF(OR(UPPER(D532)="Y",UPPER(E532)="Y"),4,IF(C532&gt;=Model!$B$10,4,IF(C532&gt;=Model!$B$11,3,IF(C532&gt;=Model!$B$12,2,1)))))</f>
        <v/>
      </c>
      <c r="M532" s="14" t="str">
        <f>IF($A532="","",IFERROR(VLOOKUP(F532,Model!$A$19:$B$22,2,FALSE()),""))</f>
        <v/>
      </c>
      <c r="N532" s="14" t="str">
        <f>IF($A532="","",IFERROR(VLOOKUP(G532,Model!$A$25:$B$28,2,FALSE()),""))</f>
        <v/>
      </c>
      <c r="O532" s="14" t="str">
        <f t="shared" si="48"/>
        <v/>
      </c>
      <c r="P532" s="14" t="str">
        <f>IF($A532="","",IF(AND(G532="Internet-facing",OR(UPPER(D532)="Y",UPPER(E532)="Y",C532&gt;=Model!$B$16)),"P1",""))</f>
        <v/>
      </c>
      <c r="Q532" s="14" t="str">
        <f>IF($A532="","",IF(P532="P1","P1","P"&amp;MIN(4,IF(O532&gt;=Model!$B$31,1,IF(O532&gt;=Model!$B$32,2,IF(O532&gt;=Model!$B$33,3,4)))+IF(UPPER(H532)="Y",1,0))))</f>
        <v/>
      </c>
      <c r="R532" s="14" t="str">
        <f>IF($A532="","",IFERROR(VLOOKUP(VALUE(MID(Q532,2,1)),Model!$B$38:$C$41,2,FALSE()),""))</f>
        <v/>
      </c>
      <c r="S532" s="18" t="str">
        <f t="shared" si="49"/>
        <v/>
      </c>
      <c r="T532" s="14" t="str">
        <f t="shared" si="50"/>
        <v/>
      </c>
      <c r="U532" s="14" t="str">
        <f t="shared" si="51"/>
        <v/>
      </c>
      <c r="V532" s="14" t="str">
        <f t="shared" ca="1" si="52"/>
        <v/>
      </c>
      <c r="W532" s="14" t="str">
        <f t="shared" ca="1" si="53"/>
        <v/>
      </c>
    </row>
    <row r="533" spans="1:23" x14ac:dyDescent="0.3">
      <c r="A533" s="2"/>
      <c r="B533" s="2"/>
      <c r="C533" s="2"/>
      <c r="D533" s="2"/>
      <c r="E533" s="2"/>
      <c r="F533" s="2"/>
      <c r="G533" s="2"/>
      <c r="H533" s="2"/>
      <c r="I533" s="16"/>
      <c r="J533" s="16"/>
      <c r="K533" s="14" t="str">
        <f>IF($A533="","",IF(B533&gt;=Model!$B$4,4,IF(B533&gt;=Model!$B$5,3,IF(B533&gt;=Model!$B$6,2,1))))</f>
        <v/>
      </c>
      <c r="L533" s="14" t="str">
        <f>IF($A533="","",IF(OR(UPPER(D533)="Y",UPPER(E533)="Y"),4,IF(C533&gt;=Model!$B$10,4,IF(C533&gt;=Model!$B$11,3,IF(C533&gt;=Model!$B$12,2,1)))))</f>
        <v/>
      </c>
      <c r="M533" s="14" t="str">
        <f>IF($A533="","",IFERROR(VLOOKUP(F533,Model!$A$19:$B$22,2,FALSE()),""))</f>
        <v/>
      </c>
      <c r="N533" s="14" t="str">
        <f>IF($A533="","",IFERROR(VLOOKUP(G533,Model!$A$25:$B$28,2,FALSE()),""))</f>
        <v/>
      </c>
      <c r="O533" s="14" t="str">
        <f t="shared" si="48"/>
        <v/>
      </c>
      <c r="P533" s="14" t="str">
        <f>IF($A533="","",IF(AND(G533="Internet-facing",OR(UPPER(D533)="Y",UPPER(E533)="Y",C533&gt;=Model!$B$16)),"P1",""))</f>
        <v/>
      </c>
      <c r="Q533" s="14" t="str">
        <f>IF($A533="","",IF(P533="P1","P1","P"&amp;MIN(4,IF(O533&gt;=Model!$B$31,1,IF(O533&gt;=Model!$B$32,2,IF(O533&gt;=Model!$B$33,3,4)))+IF(UPPER(H533)="Y",1,0))))</f>
        <v/>
      </c>
      <c r="R533" s="14" t="str">
        <f>IF($A533="","",IFERROR(VLOOKUP(VALUE(MID(Q533,2,1)),Model!$B$38:$C$41,2,FALSE()),""))</f>
        <v/>
      </c>
      <c r="S533" s="18" t="str">
        <f t="shared" si="49"/>
        <v/>
      </c>
      <c r="T533" s="14" t="str">
        <f t="shared" si="50"/>
        <v/>
      </c>
      <c r="U533" s="14" t="str">
        <f t="shared" si="51"/>
        <v/>
      </c>
      <c r="V533" s="14" t="str">
        <f t="shared" ca="1" si="52"/>
        <v/>
      </c>
      <c r="W533" s="14" t="str">
        <f t="shared" ca="1" si="53"/>
        <v/>
      </c>
    </row>
    <row r="534" spans="1:23" x14ac:dyDescent="0.3">
      <c r="A534" s="2"/>
      <c r="B534" s="2"/>
      <c r="C534" s="2"/>
      <c r="D534" s="2"/>
      <c r="E534" s="2"/>
      <c r="F534" s="2"/>
      <c r="G534" s="2"/>
      <c r="H534" s="2"/>
      <c r="I534" s="16"/>
      <c r="J534" s="16"/>
      <c r="K534" s="14" t="str">
        <f>IF($A534="","",IF(B534&gt;=Model!$B$4,4,IF(B534&gt;=Model!$B$5,3,IF(B534&gt;=Model!$B$6,2,1))))</f>
        <v/>
      </c>
      <c r="L534" s="14" t="str">
        <f>IF($A534="","",IF(OR(UPPER(D534)="Y",UPPER(E534)="Y"),4,IF(C534&gt;=Model!$B$10,4,IF(C534&gt;=Model!$B$11,3,IF(C534&gt;=Model!$B$12,2,1)))))</f>
        <v/>
      </c>
      <c r="M534" s="14" t="str">
        <f>IF($A534="","",IFERROR(VLOOKUP(F534,Model!$A$19:$B$22,2,FALSE()),""))</f>
        <v/>
      </c>
      <c r="N534" s="14" t="str">
        <f>IF($A534="","",IFERROR(VLOOKUP(G534,Model!$A$25:$B$28,2,FALSE()),""))</f>
        <v/>
      </c>
      <c r="O534" s="14" t="str">
        <f t="shared" si="48"/>
        <v/>
      </c>
      <c r="P534" s="14" t="str">
        <f>IF($A534="","",IF(AND(G534="Internet-facing",OR(UPPER(D534)="Y",UPPER(E534)="Y",C534&gt;=Model!$B$16)),"P1",""))</f>
        <v/>
      </c>
      <c r="Q534" s="14" t="str">
        <f>IF($A534="","",IF(P534="P1","P1","P"&amp;MIN(4,IF(O534&gt;=Model!$B$31,1,IF(O534&gt;=Model!$B$32,2,IF(O534&gt;=Model!$B$33,3,4)))+IF(UPPER(H534)="Y",1,0))))</f>
        <v/>
      </c>
      <c r="R534" s="14" t="str">
        <f>IF($A534="","",IFERROR(VLOOKUP(VALUE(MID(Q534,2,1)),Model!$B$38:$C$41,2,FALSE()),""))</f>
        <v/>
      </c>
      <c r="S534" s="18" t="str">
        <f t="shared" si="49"/>
        <v/>
      </c>
      <c r="T534" s="14" t="str">
        <f t="shared" si="50"/>
        <v/>
      </c>
      <c r="U534" s="14" t="str">
        <f t="shared" si="51"/>
        <v/>
      </c>
      <c r="V534" s="14" t="str">
        <f t="shared" ca="1" si="52"/>
        <v/>
      </c>
      <c r="W534" s="14" t="str">
        <f t="shared" ca="1" si="53"/>
        <v/>
      </c>
    </row>
    <row r="535" spans="1:23" x14ac:dyDescent="0.3">
      <c r="A535" s="2"/>
      <c r="B535" s="2"/>
      <c r="C535" s="2"/>
      <c r="D535" s="2"/>
      <c r="E535" s="2"/>
      <c r="F535" s="2"/>
      <c r="G535" s="2"/>
      <c r="H535" s="2"/>
      <c r="I535" s="16"/>
      <c r="J535" s="16"/>
      <c r="K535" s="14" t="str">
        <f>IF($A535="","",IF(B535&gt;=Model!$B$4,4,IF(B535&gt;=Model!$B$5,3,IF(B535&gt;=Model!$B$6,2,1))))</f>
        <v/>
      </c>
      <c r="L535" s="14" t="str">
        <f>IF($A535="","",IF(OR(UPPER(D535)="Y",UPPER(E535)="Y"),4,IF(C535&gt;=Model!$B$10,4,IF(C535&gt;=Model!$B$11,3,IF(C535&gt;=Model!$B$12,2,1)))))</f>
        <v/>
      </c>
      <c r="M535" s="14" t="str">
        <f>IF($A535="","",IFERROR(VLOOKUP(F535,Model!$A$19:$B$22,2,FALSE()),""))</f>
        <v/>
      </c>
      <c r="N535" s="14" t="str">
        <f>IF($A535="","",IFERROR(VLOOKUP(G535,Model!$A$25:$B$28,2,FALSE()),""))</f>
        <v/>
      </c>
      <c r="O535" s="14" t="str">
        <f t="shared" si="48"/>
        <v/>
      </c>
      <c r="P535" s="14" t="str">
        <f>IF($A535="","",IF(AND(G535="Internet-facing",OR(UPPER(D535)="Y",UPPER(E535)="Y",C535&gt;=Model!$B$16)),"P1",""))</f>
        <v/>
      </c>
      <c r="Q535" s="14" t="str">
        <f>IF($A535="","",IF(P535="P1","P1","P"&amp;MIN(4,IF(O535&gt;=Model!$B$31,1,IF(O535&gt;=Model!$B$32,2,IF(O535&gt;=Model!$B$33,3,4)))+IF(UPPER(H535)="Y",1,0))))</f>
        <v/>
      </c>
      <c r="R535" s="14" t="str">
        <f>IF($A535="","",IFERROR(VLOOKUP(VALUE(MID(Q535,2,1)),Model!$B$38:$C$41,2,FALSE()),""))</f>
        <v/>
      </c>
      <c r="S535" s="18" t="str">
        <f t="shared" si="49"/>
        <v/>
      </c>
      <c r="T535" s="14" t="str">
        <f t="shared" si="50"/>
        <v/>
      </c>
      <c r="U535" s="14" t="str">
        <f t="shared" si="51"/>
        <v/>
      </c>
      <c r="V535" s="14" t="str">
        <f t="shared" ca="1" si="52"/>
        <v/>
      </c>
      <c r="W535" s="14" t="str">
        <f t="shared" ca="1" si="53"/>
        <v/>
      </c>
    </row>
    <row r="536" spans="1:23" x14ac:dyDescent="0.3">
      <c r="A536" s="2"/>
      <c r="B536" s="2"/>
      <c r="C536" s="2"/>
      <c r="D536" s="2"/>
      <c r="E536" s="2"/>
      <c r="F536" s="2"/>
      <c r="G536" s="2"/>
      <c r="H536" s="2"/>
      <c r="I536" s="16"/>
      <c r="J536" s="16"/>
      <c r="K536" s="14" t="str">
        <f>IF($A536="","",IF(B536&gt;=Model!$B$4,4,IF(B536&gt;=Model!$B$5,3,IF(B536&gt;=Model!$B$6,2,1))))</f>
        <v/>
      </c>
      <c r="L536" s="14" t="str">
        <f>IF($A536="","",IF(OR(UPPER(D536)="Y",UPPER(E536)="Y"),4,IF(C536&gt;=Model!$B$10,4,IF(C536&gt;=Model!$B$11,3,IF(C536&gt;=Model!$B$12,2,1)))))</f>
        <v/>
      </c>
      <c r="M536" s="14" t="str">
        <f>IF($A536="","",IFERROR(VLOOKUP(F536,Model!$A$19:$B$22,2,FALSE()),""))</f>
        <v/>
      </c>
      <c r="N536" s="14" t="str">
        <f>IF($A536="","",IFERROR(VLOOKUP(G536,Model!$A$25:$B$28,2,FALSE()),""))</f>
        <v/>
      </c>
      <c r="O536" s="14" t="str">
        <f t="shared" si="48"/>
        <v/>
      </c>
      <c r="P536" s="14" t="str">
        <f>IF($A536="","",IF(AND(G536="Internet-facing",OR(UPPER(D536)="Y",UPPER(E536)="Y",C536&gt;=Model!$B$16)),"P1",""))</f>
        <v/>
      </c>
      <c r="Q536" s="14" t="str">
        <f>IF($A536="","",IF(P536="P1","P1","P"&amp;MIN(4,IF(O536&gt;=Model!$B$31,1,IF(O536&gt;=Model!$B$32,2,IF(O536&gt;=Model!$B$33,3,4)))+IF(UPPER(H536)="Y",1,0))))</f>
        <v/>
      </c>
      <c r="R536" s="14" t="str">
        <f>IF($A536="","",IFERROR(VLOOKUP(VALUE(MID(Q536,2,1)),Model!$B$38:$C$41,2,FALSE()),""))</f>
        <v/>
      </c>
      <c r="S536" s="18" t="str">
        <f t="shared" si="49"/>
        <v/>
      </c>
      <c r="T536" s="14" t="str">
        <f t="shared" si="50"/>
        <v/>
      </c>
      <c r="U536" s="14" t="str">
        <f t="shared" si="51"/>
        <v/>
      </c>
      <c r="V536" s="14" t="str">
        <f t="shared" ca="1" si="52"/>
        <v/>
      </c>
      <c r="W536" s="14" t="str">
        <f t="shared" ca="1" si="53"/>
        <v/>
      </c>
    </row>
    <row r="537" spans="1:23" x14ac:dyDescent="0.3">
      <c r="A537" s="2"/>
      <c r="B537" s="2"/>
      <c r="C537" s="2"/>
      <c r="D537" s="2"/>
      <c r="E537" s="2"/>
      <c r="F537" s="2"/>
      <c r="G537" s="2"/>
      <c r="H537" s="2"/>
      <c r="I537" s="16"/>
      <c r="J537" s="16"/>
      <c r="K537" s="14" t="str">
        <f>IF($A537="","",IF(B537&gt;=Model!$B$4,4,IF(B537&gt;=Model!$B$5,3,IF(B537&gt;=Model!$B$6,2,1))))</f>
        <v/>
      </c>
      <c r="L537" s="14" t="str">
        <f>IF($A537="","",IF(OR(UPPER(D537)="Y",UPPER(E537)="Y"),4,IF(C537&gt;=Model!$B$10,4,IF(C537&gt;=Model!$B$11,3,IF(C537&gt;=Model!$B$12,2,1)))))</f>
        <v/>
      </c>
      <c r="M537" s="14" t="str">
        <f>IF($A537="","",IFERROR(VLOOKUP(F537,Model!$A$19:$B$22,2,FALSE()),""))</f>
        <v/>
      </c>
      <c r="N537" s="14" t="str">
        <f>IF($A537="","",IFERROR(VLOOKUP(G537,Model!$A$25:$B$28,2,FALSE()),""))</f>
        <v/>
      </c>
      <c r="O537" s="14" t="str">
        <f t="shared" si="48"/>
        <v/>
      </c>
      <c r="P537" s="14" t="str">
        <f>IF($A537="","",IF(AND(G537="Internet-facing",OR(UPPER(D537)="Y",UPPER(E537)="Y",C537&gt;=Model!$B$16)),"P1",""))</f>
        <v/>
      </c>
      <c r="Q537" s="14" t="str">
        <f>IF($A537="","",IF(P537="P1","P1","P"&amp;MIN(4,IF(O537&gt;=Model!$B$31,1,IF(O537&gt;=Model!$B$32,2,IF(O537&gt;=Model!$B$33,3,4)))+IF(UPPER(H537)="Y",1,0))))</f>
        <v/>
      </c>
      <c r="R537" s="14" t="str">
        <f>IF($A537="","",IFERROR(VLOOKUP(VALUE(MID(Q537,2,1)),Model!$B$38:$C$41,2,FALSE()),""))</f>
        <v/>
      </c>
      <c r="S537" s="18" t="str">
        <f t="shared" si="49"/>
        <v/>
      </c>
      <c r="T537" s="14" t="str">
        <f t="shared" si="50"/>
        <v/>
      </c>
      <c r="U537" s="14" t="str">
        <f t="shared" si="51"/>
        <v/>
      </c>
      <c r="V537" s="14" t="str">
        <f t="shared" ca="1" si="52"/>
        <v/>
      </c>
      <c r="W537" s="14" t="str">
        <f t="shared" ca="1" si="53"/>
        <v/>
      </c>
    </row>
    <row r="538" spans="1:23" x14ac:dyDescent="0.3">
      <c r="A538" s="2"/>
      <c r="B538" s="2"/>
      <c r="C538" s="2"/>
      <c r="D538" s="2"/>
      <c r="E538" s="2"/>
      <c r="F538" s="2"/>
      <c r="G538" s="2"/>
      <c r="H538" s="2"/>
      <c r="I538" s="16"/>
      <c r="J538" s="16"/>
      <c r="K538" s="14" t="str">
        <f>IF($A538="","",IF(B538&gt;=Model!$B$4,4,IF(B538&gt;=Model!$B$5,3,IF(B538&gt;=Model!$B$6,2,1))))</f>
        <v/>
      </c>
      <c r="L538" s="14" t="str">
        <f>IF($A538="","",IF(OR(UPPER(D538)="Y",UPPER(E538)="Y"),4,IF(C538&gt;=Model!$B$10,4,IF(C538&gt;=Model!$B$11,3,IF(C538&gt;=Model!$B$12,2,1)))))</f>
        <v/>
      </c>
      <c r="M538" s="14" t="str">
        <f>IF($A538="","",IFERROR(VLOOKUP(F538,Model!$A$19:$B$22,2,FALSE()),""))</f>
        <v/>
      </c>
      <c r="N538" s="14" t="str">
        <f>IF($A538="","",IFERROR(VLOOKUP(G538,Model!$A$25:$B$28,2,FALSE()),""))</f>
        <v/>
      </c>
      <c r="O538" s="14" t="str">
        <f t="shared" si="48"/>
        <v/>
      </c>
      <c r="P538" s="14" t="str">
        <f>IF($A538="","",IF(AND(G538="Internet-facing",OR(UPPER(D538)="Y",UPPER(E538)="Y",C538&gt;=Model!$B$16)),"P1",""))</f>
        <v/>
      </c>
      <c r="Q538" s="14" t="str">
        <f>IF($A538="","",IF(P538="P1","P1","P"&amp;MIN(4,IF(O538&gt;=Model!$B$31,1,IF(O538&gt;=Model!$B$32,2,IF(O538&gt;=Model!$B$33,3,4)))+IF(UPPER(H538)="Y",1,0))))</f>
        <v/>
      </c>
      <c r="R538" s="14" t="str">
        <f>IF($A538="","",IFERROR(VLOOKUP(VALUE(MID(Q538,2,1)),Model!$B$38:$C$41,2,FALSE()),""))</f>
        <v/>
      </c>
      <c r="S538" s="18" t="str">
        <f t="shared" si="49"/>
        <v/>
      </c>
      <c r="T538" s="14" t="str">
        <f t="shared" si="50"/>
        <v/>
      </c>
      <c r="U538" s="14" t="str">
        <f t="shared" si="51"/>
        <v/>
      </c>
      <c r="V538" s="14" t="str">
        <f t="shared" ca="1" si="52"/>
        <v/>
      </c>
      <c r="W538" s="14" t="str">
        <f t="shared" ca="1" si="53"/>
        <v/>
      </c>
    </row>
    <row r="539" spans="1:23" x14ac:dyDescent="0.3">
      <c r="A539" s="2"/>
      <c r="B539" s="2"/>
      <c r="C539" s="2"/>
      <c r="D539" s="2"/>
      <c r="E539" s="2"/>
      <c r="F539" s="2"/>
      <c r="G539" s="2"/>
      <c r="H539" s="2"/>
      <c r="I539" s="16"/>
      <c r="J539" s="16"/>
      <c r="K539" s="14" t="str">
        <f>IF($A539="","",IF(B539&gt;=Model!$B$4,4,IF(B539&gt;=Model!$B$5,3,IF(B539&gt;=Model!$B$6,2,1))))</f>
        <v/>
      </c>
      <c r="L539" s="14" t="str">
        <f>IF($A539="","",IF(OR(UPPER(D539)="Y",UPPER(E539)="Y"),4,IF(C539&gt;=Model!$B$10,4,IF(C539&gt;=Model!$B$11,3,IF(C539&gt;=Model!$B$12,2,1)))))</f>
        <v/>
      </c>
      <c r="M539" s="14" t="str">
        <f>IF($A539="","",IFERROR(VLOOKUP(F539,Model!$A$19:$B$22,2,FALSE()),""))</f>
        <v/>
      </c>
      <c r="N539" s="14" t="str">
        <f>IF($A539="","",IFERROR(VLOOKUP(G539,Model!$A$25:$B$28,2,FALSE()),""))</f>
        <v/>
      </c>
      <c r="O539" s="14" t="str">
        <f t="shared" si="48"/>
        <v/>
      </c>
      <c r="P539" s="14" t="str">
        <f>IF($A539="","",IF(AND(G539="Internet-facing",OR(UPPER(D539)="Y",UPPER(E539)="Y",C539&gt;=Model!$B$16)),"P1",""))</f>
        <v/>
      </c>
      <c r="Q539" s="14" t="str">
        <f>IF($A539="","",IF(P539="P1","P1","P"&amp;MIN(4,IF(O539&gt;=Model!$B$31,1,IF(O539&gt;=Model!$B$32,2,IF(O539&gt;=Model!$B$33,3,4)))+IF(UPPER(H539)="Y",1,0))))</f>
        <v/>
      </c>
      <c r="R539" s="14" t="str">
        <f>IF($A539="","",IFERROR(VLOOKUP(VALUE(MID(Q539,2,1)),Model!$B$38:$C$41,2,FALSE()),""))</f>
        <v/>
      </c>
      <c r="S539" s="18" t="str">
        <f t="shared" si="49"/>
        <v/>
      </c>
      <c r="T539" s="14" t="str">
        <f t="shared" si="50"/>
        <v/>
      </c>
      <c r="U539" s="14" t="str">
        <f t="shared" si="51"/>
        <v/>
      </c>
      <c r="V539" s="14" t="str">
        <f t="shared" ca="1" si="52"/>
        <v/>
      </c>
      <c r="W539" s="14" t="str">
        <f t="shared" ca="1" si="53"/>
        <v/>
      </c>
    </row>
    <row r="540" spans="1:23" x14ac:dyDescent="0.3">
      <c r="A540" s="2"/>
      <c r="B540" s="2"/>
      <c r="C540" s="2"/>
      <c r="D540" s="2"/>
      <c r="E540" s="2"/>
      <c r="F540" s="2"/>
      <c r="G540" s="2"/>
      <c r="H540" s="2"/>
      <c r="I540" s="16"/>
      <c r="J540" s="16"/>
      <c r="K540" s="14" t="str">
        <f>IF($A540="","",IF(B540&gt;=Model!$B$4,4,IF(B540&gt;=Model!$B$5,3,IF(B540&gt;=Model!$B$6,2,1))))</f>
        <v/>
      </c>
      <c r="L540" s="14" t="str">
        <f>IF($A540="","",IF(OR(UPPER(D540)="Y",UPPER(E540)="Y"),4,IF(C540&gt;=Model!$B$10,4,IF(C540&gt;=Model!$B$11,3,IF(C540&gt;=Model!$B$12,2,1)))))</f>
        <v/>
      </c>
      <c r="M540" s="14" t="str">
        <f>IF($A540="","",IFERROR(VLOOKUP(F540,Model!$A$19:$B$22,2,FALSE()),""))</f>
        <v/>
      </c>
      <c r="N540" s="14" t="str">
        <f>IF($A540="","",IFERROR(VLOOKUP(G540,Model!$A$25:$B$28,2,FALSE()),""))</f>
        <v/>
      </c>
      <c r="O540" s="14" t="str">
        <f t="shared" si="48"/>
        <v/>
      </c>
      <c r="P540" s="14" t="str">
        <f>IF($A540="","",IF(AND(G540="Internet-facing",OR(UPPER(D540)="Y",UPPER(E540)="Y",C540&gt;=Model!$B$16)),"P1",""))</f>
        <v/>
      </c>
      <c r="Q540" s="14" t="str">
        <f>IF($A540="","",IF(P540="P1","P1","P"&amp;MIN(4,IF(O540&gt;=Model!$B$31,1,IF(O540&gt;=Model!$B$32,2,IF(O540&gt;=Model!$B$33,3,4)))+IF(UPPER(H540)="Y",1,0))))</f>
        <v/>
      </c>
      <c r="R540" s="14" t="str">
        <f>IF($A540="","",IFERROR(VLOOKUP(VALUE(MID(Q540,2,1)),Model!$B$38:$C$41,2,FALSE()),""))</f>
        <v/>
      </c>
      <c r="S540" s="18" t="str">
        <f t="shared" si="49"/>
        <v/>
      </c>
      <c r="T540" s="14" t="str">
        <f t="shared" si="50"/>
        <v/>
      </c>
      <c r="U540" s="14" t="str">
        <f t="shared" si="51"/>
        <v/>
      </c>
      <c r="V540" s="14" t="str">
        <f t="shared" ca="1" si="52"/>
        <v/>
      </c>
      <c r="W540" s="14" t="str">
        <f t="shared" ca="1" si="53"/>
        <v/>
      </c>
    </row>
    <row r="541" spans="1:23" x14ac:dyDescent="0.3">
      <c r="A541" s="2"/>
      <c r="B541" s="2"/>
      <c r="C541" s="2"/>
      <c r="D541" s="2"/>
      <c r="E541" s="2"/>
      <c r="F541" s="2"/>
      <c r="G541" s="2"/>
      <c r="H541" s="2"/>
      <c r="I541" s="16"/>
      <c r="J541" s="16"/>
      <c r="K541" s="14" t="str">
        <f>IF($A541="","",IF(B541&gt;=Model!$B$4,4,IF(B541&gt;=Model!$B$5,3,IF(B541&gt;=Model!$B$6,2,1))))</f>
        <v/>
      </c>
      <c r="L541" s="14" t="str">
        <f>IF($A541="","",IF(OR(UPPER(D541)="Y",UPPER(E541)="Y"),4,IF(C541&gt;=Model!$B$10,4,IF(C541&gt;=Model!$B$11,3,IF(C541&gt;=Model!$B$12,2,1)))))</f>
        <v/>
      </c>
      <c r="M541" s="14" t="str">
        <f>IF($A541="","",IFERROR(VLOOKUP(F541,Model!$A$19:$B$22,2,FALSE()),""))</f>
        <v/>
      </c>
      <c r="N541" s="14" t="str">
        <f>IF($A541="","",IFERROR(VLOOKUP(G541,Model!$A$25:$B$28,2,FALSE()),""))</f>
        <v/>
      </c>
      <c r="O541" s="14" t="str">
        <f t="shared" si="48"/>
        <v/>
      </c>
      <c r="P541" s="14" t="str">
        <f>IF($A541="","",IF(AND(G541="Internet-facing",OR(UPPER(D541)="Y",UPPER(E541)="Y",C541&gt;=Model!$B$16)),"P1",""))</f>
        <v/>
      </c>
      <c r="Q541" s="14" t="str">
        <f>IF($A541="","",IF(P541="P1","P1","P"&amp;MIN(4,IF(O541&gt;=Model!$B$31,1,IF(O541&gt;=Model!$B$32,2,IF(O541&gt;=Model!$B$33,3,4)))+IF(UPPER(H541)="Y",1,0))))</f>
        <v/>
      </c>
      <c r="R541" s="14" t="str">
        <f>IF($A541="","",IFERROR(VLOOKUP(VALUE(MID(Q541,2,1)),Model!$B$38:$C$41,2,FALSE()),""))</f>
        <v/>
      </c>
      <c r="S541" s="18" t="str">
        <f t="shared" si="49"/>
        <v/>
      </c>
      <c r="T541" s="14" t="str">
        <f t="shared" si="50"/>
        <v/>
      </c>
      <c r="U541" s="14" t="str">
        <f t="shared" si="51"/>
        <v/>
      </c>
      <c r="V541" s="14" t="str">
        <f t="shared" ca="1" si="52"/>
        <v/>
      </c>
      <c r="W541" s="14" t="str">
        <f t="shared" ca="1" si="53"/>
        <v/>
      </c>
    </row>
    <row r="542" spans="1:23" x14ac:dyDescent="0.3">
      <c r="A542" s="2"/>
      <c r="B542" s="2"/>
      <c r="C542" s="2"/>
      <c r="D542" s="2"/>
      <c r="E542" s="2"/>
      <c r="F542" s="2"/>
      <c r="G542" s="2"/>
      <c r="H542" s="2"/>
      <c r="I542" s="16"/>
      <c r="J542" s="16"/>
      <c r="K542" s="14" t="str">
        <f>IF($A542="","",IF(B542&gt;=Model!$B$4,4,IF(B542&gt;=Model!$B$5,3,IF(B542&gt;=Model!$B$6,2,1))))</f>
        <v/>
      </c>
      <c r="L542" s="14" t="str">
        <f>IF($A542="","",IF(OR(UPPER(D542)="Y",UPPER(E542)="Y"),4,IF(C542&gt;=Model!$B$10,4,IF(C542&gt;=Model!$B$11,3,IF(C542&gt;=Model!$B$12,2,1)))))</f>
        <v/>
      </c>
      <c r="M542" s="14" t="str">
        <f>IF($A542="","",IFERROR(VLOOKUP(F542,Model!$A$19:$B$22,2,FALSE()),""))</f>
        <v/>
      </c>
      <c r="N542" s="14" t="str">
        <f>IF($A542="","",IFERROR(VLOOKUP(G542,Model!$A$25:$B$28,2,FALSE()),""))</f>
        <v/>
      </c>
      <c r="O542" s="14" t="str">
        <f t="shared" si="48"/>
        <v/>
      </c>
      <c r="P542" s="14" t="str">
        <f>IF($A542="","",IF(AND(G542="Internet-facing",OR(UPPER(D542)="Y",UPPER(E542)="Y",C542&gt;=Model!$B$16)),"P1",""))</f>
        <v/>
      </c>
      <c r="Q542" s="14" t="str">
        <f>IF($A542="","",IF(P542="P1","P1","P"&amp;MIN(4,IF(O542&gt;=Model!$B$31,1,IF(O542&gt;=Model!$B$32,2,IF(O542&gt;=Model!$B$33,3,4)))+IF(UPPER(H542)="Y",1,0))))</f>
        <v/>
      </c>
      <c r="R542" s="14" t="str">
        <f>IF($A542="","",IFERROR(VLOOKUP(VALUE(MID(Q542,2,1)),Model!$B$38:$C$41,2,FALSE()),""))</f>
        <v/>
      </c>
      <c r="S542" s="18" t="str">
        <f t="shared" si="49"/>
        <v/>
      </c>
      <c r="T542" s="14" t="str">
        <f t="shared" si="50"/>
        <v/>
      </c>
      <c r="U542" s="14" t="str">
        <f t="shared" si="51"/>
        <v/>
      </c>
      <c r="V542" s="14" t="str">
        <f t="shared" ca="1" si="52"/>
        <v/>
      </c>
      <c r="W542" s="14" t="str">
        <f t="shared" ca="1" si="53"/>
        <v/>
      </c>
    </row>
    <row r="543" spans="1:23" x14ac:dyDescent="0.3">
      <c r="A543" s="2"/>
      <c r="B543" s="2"/>
      <c r="C543" s="2"/>
      <c r="D543" s="2"/>
      <c r="E543" s="2"/>
      <c r="F543" s="2"/>
      <c r="G543" s="2"/>
      <c r="H543" s="2"/>
      <c r="I543" s="16"/>
      <c r="J543" s="16"/>
      <c r="K543" s="14" t="str">
        <f>IF($A543="","",IF(B543&gt;=Model!$B$4,4,IF(B543&gt;=Model!$B$5,3,IF(B543&gt;=Model!$B$6,2,1))))</f>
        <v/>
      </c>
      <c r="L543" s="14" t="str">
        <f>IF($A543="","",IF(OR(UPPER(D543)="Y",UPPER(E543)="Y"),4,IF(C543&gt;=Model!$B$10,4,IF(C543&gt;=Model!$B$11,3,IF(C543&gt;=Model!$B$12,2,1)))))</f>
        <v/>
      </c>
      <c r="M543" s="14" t="str">
        <f>IF($A543="","",IFERROR(VLOOKUP(F543,Model!$A$19:$B$22,2,FALSE()),""))</f>
        <v/>
      </c>
      <c r="N543" s="14" t="str">
        <f>IF($A543="","",IFERROR(VLOOKUP(G543,Model!$A$25:$B$28,2,FALSE()),""))</f>
        <v/>
      </c>
      <c r="O543" s="14" t="str">
        <f t="shared" si="48"/>
        <v/>
      </c>
      <c r="P543" s="14" t="str">
        <f>IF($A543="","",IF(AND(G543="Internet-facing",OR(UPPER(D543)="Y",UPPER(E543)="Y",C543&gt;=Model!$B$16)),"P1",""))</f>
        <v/>
      </c>
      <c r="Q543" s="14" t="str">
        <f>IF($A543="","",IF(P543="P1","P1","P"&amp;MIN(4,IF(O543&gt;=Model!$B$31,1,IF(O543&gt;=Model!$B$32,2,IF(O543&gt;=Model!$B$33,3,4)))+IF(UPPER(H543)="Y",1,0))))</f>
        <v/>
      </c>
      <c r="R543" s="14" t="str">
        <f>IF($A543="","",IFERROR(VLOOKUP(VALUE(MID(Q543,2,1)),Model!$B$38:$C$41,2,FALSE()),""))</f>
        <v/>
      </c>
      <c r="S543" s="18" t="str">
        <f t="shared" si="49"/>
        <v/>
      </c>
      <c r="T543" s="14" t="str">
        <f t="shared" si="50"/>
        <v/>
      </c>
      <c r="U543" s="14" t="str">
        <f t="shared" si="51"/>
        <v/>
      </c>
      <c r="V543" s="14" t="str">
        <f t="shared" ca="1" si="52"/>
        <v/>
      </c>
      <c r="W543" s="14" t="str">
        <f t="shared" ca="1" si="53"/>
        <v/>
      </c>
    </row>
    <row r="544" spans="1:23" x14ac:dyDescent="0.3">
      <c r="A544" s="2"/>
      <c r="B544" s="2"/>
      <c r="C544" s="2"/>
      <c r="D544" s="2"/>
      <c r="E544" s="2"/>
      <c r="F544" s="2"/>
      <c r="G544" s="2"/>
      <c r="H544" s="2"/>
      <c r="I544" s="16"/>
      <c r="J544" s="16"/>
      <c r="K544" s="14" t="str">
        <f>IF($A544="","",IF(B544&gt;=Model!$B$4,4,IF(B544&gt;=Model!$B$5,3,IF(B544&gt;=Model!$B$6,2,1))))</f>
        <v/>
      </c>
      <c r="L544" s="14" t="str">
        <f>IF($A544="","",IF(OR(UPPER(D544)="Y",UPPER(E544)="Y"),4,IF(C544&gt;=Model!$B$10,4,IF(C544&gt;=Model!$B$11,3,IF(C544&gt;=Model!$B$12,2,1)))))</f>
        <v/>
      </c>
      <c r="M544" s="14" t="str">
        <f>IF($A544="","",IFERROR(VLOOKUP(F544,Model!$A$19:$B$22,2,FALSE()),""))</f>
        <v/>
      </c>
      <c r="N544" s="14" t="str">
        <f>IF($A544="","",IFERROR(VLOOKUP(G544,Model!$A$25:$B$28,2,FALSE()),""))</f>
        <v/>
      </c>
      <c r="O544" s="14" t="str">
        <f t="shared" si="48"/>
        <v/>
      </c>
      <c r="P544" s="14" t="str">
        <f>IF($A544="","",IF(AND(G544="Internet-facing",OR(UPPER(D544)="Y",UPPER(E544)="Y",C544&gt;=Model!$B$16)),"P1",""))</f>
        <v/>
      </c>
      <c r="Q544" s="14" t="str">
        <f>IF($A544="","",IF(P544="P1","P1","P"&amp;MIN(4,IF(O544&gt;=Model!$B$31,1,IF(O544&gt;=Model!$B$32,2,IF(O544&gt;=Model!$B$33,3,4)))+IF(UPPER(H544)="Y",1,0))))</f>
        <v/>
      </c>
      <c r="R544" s="14" t="str">
        <f>IF($A544="","",IFERROR(VLOOKUP(VALUE(MID(Q544,2,1)),Model!$B$38:$C$41,2,FALSE()),""))</f>
        <v/>
      </c>
      <c r="S544" s="18" t="str">
        <f t="shared" si="49"/>
        <v/>
      </c>
      <c r="T544" s="14" t="str">
        <f t="shared" si="50"/>
        <v/>
      </c>
      <c r="U544" s="14" t="str">
        <f t="shared" si="51"/>
        <v/>
      </c>
      <c r="V544" s="14" t="str">
        <f t="shared" ca="1" si="52"/>
        <v/>
      </c>
      <c r="W544" s="14" t="str">
        <f t="shared" ca="1" si="53"/>
        <v/>
      </c>
    </row>
    <row r="545" spans="1:23" x14ac:dyDescent="0.3">
      <c r="A545" s="2"/>
      <c r="B545" s="2"/>
      <c r="C545" s="2"/>
      <c r="D545" s="2"/>
      <c r="E545" s="2"/>
      <c r="F545" s="2"/>
      <c r="G545" s="2"/>
      <c r="H545" s="2"/>
      <c r="I545" s="16"/>
      <c r="J545" s="16"/>
      <c r="K545" s="14" t="str">
        <f>IF($A545="","",IF(B545&gt;=Model!$B$4,4,IF(B545&gt;=Model!$B$5,3,IF(B545&gt;=Model!$B$6,2,1))))</f>
        <v/>
      </c>
      <c r="L545" s="14" t="str">
        <f>IF($A545="","",IF(OR(UPPER(D545)="Y",UPPER(E545)="Y"),4,IF(C545&gt;=Model!$B$10,4,IF(C545&gt;=Model!$B$11,3,IF(C545&gt;=Model!$B$12,2,1)))))</f>
        <v/>
      </c>
      <c r="M545" s="14" t="str">
        <f>IF($A545="","",IFERROR(VLOOKUP(F545,Model!$A$19:$B$22,2,FALSE()),""))</f>
        <v/>
      </c>
      <c r="N545" s="14" t="str">
        <f>IF($A545="","",IFERROR(VLOOKUP(G545,Model!$A$25:$B$28,2,FALSE()),""))</f>
        <v/>
      </c>
      <c r="O545" s="14" t="str">
        <f t="shared" si="48"/>
        <v/>
      </c>
      <c r="P545" s="14" t="str">
        <f>IF($A545="","",IF(AND(G545="Internet-facing",OR(UPPER(D545)="Y",UPPER(E545)="Y",C545&gt;=Model!$B$16)),"P1",""))</f>
        <v/>
      </c>
      <c r="Q545" s="14" t="str">
        <f>IF($A545="","",IF(P545="P1","P1","P"&amp;MIN(4,IF(O545&gt;=Model!$B$31,1,IF(O545&gt;=Model!$B$32,2,IF(O545&gt;=Model!$B$33,3,4)))+IF(UPPER(H545)="Y",1,0))))</f>
        <v/>
      </c>
      <c r="R545" s="14" t="str">
        <f>IF($A545="","",IFERROR(VLOOKUP(VALUE(MID(Q545,2,1)),Model!$B$38:$C$41,2,FALSE()),""))</f>
        <v/>
      </c>
      <c r="S545" s="18" t="str">
        <f t="shared" si="49"/>
        <v/>
      </c>
      <c r="T545" s="14" t="str">
        <f t="shared" si="50"/>
        <v/>
      </c>
      <c r="U545" s="14" t="str">
        <f t="shared" si="51"/>
        <v/>
      </c>
      <c r="V545" s="14" t="str">
        <f t="shared" ca="1" si="52"/>
        <v/>
      </c>
      <c r="W545" s="14" t="str">
        <f t="shared" ca="1" si="53"/>
        <v/>
      </c>
    </row>
    <row r="546" spans="1:23" x14ac:dyDescent="0.3">
      <c r="A546" s="2"/>
      <c r="B546" s="2"/>
      <c r="C546" s="2"/>
      <c r="D546" s="2"/>
      <c r="E546" s="2"/>
      <c r="F546" s="2"/>
      <c r="G546" s="2"/>
      <c r="H546" s="2"/>
      <c r="I546" s="16"/>
      <c r="J546" s="16"/>
      <c r="K546" s="14" t="str">
        <f>IF($A546="","",IF(B546&gt;=Model!$B$4,4,IF(B546&gt;=Model!$B$5,3,IF(B546&gt;=Model!$B$6,2,1))))</f>
        <v/>
      </c>
      <c r="L546" s="14" t="str">
        <f>IF($A546="","",IF(OR(UPPER(D546)="Y",UPPER(E546)="Y"),4,IF(C546&gt;=Model!$B$10,4,IF(C546&gt;=Model!$B$11,3,IF(C546&gt;=Model!$B$12,2,1)))))</f>
        <v/>
      </c>
      <c r="M546" s="14" t="str">
        <f>IF($A546="","",IFERROR(VLOOKUP(F546,Model!$A$19:$B$22,2,FALSE()),""))</f>
        <v/>
      </c>
      <c r="N546" s="14" t="str">
        <f>IF($A546="","",IFERROR(VLOOKUP(G546,Model!$A$25:$B$28,2,FALSE()),""))</f>
        <v/>
      </c>
      <c r="O546" s="14" t="str">
        <f t="shared" si="48"/>
        <v/>
      </c>
      <c r="P546" s="14" t="str">
        <f>IF($A546="","",IF(AND(G546="Internet-facing",OR(UPPER(D546)="Y",UPPER(E546)="Y",C546&gt;=Model!$B$16)),"P1",""))</f>
        <v/>
      </c>
      <c r="Q546" s="14" t="str">
        <f>IF($A546="","",IF(P546="P1","P1","P"&amp;MIN(4,IF(O546&gt;=Model!$B$31,1,IF(O546&gt;=Model!$B$32,2,IF(O546&gt;=Model!$B$33,3,4)))+IF(UPPER(H546)="Y",1,0))))</f>
        <v/>
      </c>
      <c r="R546" s="14" t="str">
        <f>IF($A546="","",IFERROR(VLOOKUP(VALUE(MID(Q546,2,1)),Model!$B$38:$C$41,2,FALSE()),""))</f>
        <v/>
      </c>
      <c r="S546" s="18" t="str">
        <f t="shared" si="49"/>
        <v/>
      </c>
      <c r="T546" s="14" t="str">
        <f t="shared" si="50"/>
        <v/>
      </c>
      <c r="U546" s="14" t="str">
        <f t="shared" si="51"/>
        <v/>
      </c>
      <c r="V546" s="14" t="str">
        <f t="shared" ca="1" si="52"/>
        <v/>
      </c>
      <c r="W546" s="14" t="str">
        <f t="shared" ca="1" si="53"/>
        <v/>
      </c>
    </row>
    <row r="547" spans="1:23" x14ac:dyDescent="0.3">
      <c r="A547" s="2"/>
      <c r="B547" s="2"/>
      <c r="C547" s="2"/>
      <c r="D547" s="2"/>
      <c r="E547" s="2"/>
      <c r="F547" s="2"/>
      <c r="G547" s="2"/>
      <c r="H547" s="2"/>
      <c r="I547" s="16"/>
      <c r="J547" s="16"/>
      <c r="K547" s="14" t="str">
        <f>IF($A547="","",IF(B547&gt;=Model!$B$4,4,IF(B547&gt;=Model!$B$5,3,IF(B547&gt;=Model!$B$6,2,1))))</f>
        <v/>
      </c>
      <c r="L547" s="14" t="str">
        <f>IF($A547="","",IF(OR(UPPER(D547)="Y",UPPER(E547)="Y"),4,IF(C547&gt;=Model!$B$10,4,IF(C547&gt;=Model!$B$11,3,IF(C547&gt;=Model!$B$12,2,1)))))</f>
        <v/>
      </c>
      <c r="M547" s="14" t="str">
        <f>IF($A547="","",IFERROR(VLOOKUP(F547,Model!$A$19:$B$22,2,FALSE()),""))</f>
        <v/>
      </c>
      <c r="N547" s="14" t="str">
        <f>IF($A547="","",IFERROR(VLOOKUP(G547,Model!$A$25:$B$28,2,FALSE()),""))</f>
        <v/>
      </c>
      <c r="O547" s="14" t="str">
        <f t="shared" si="48"/>
        <v/>
      </c>
      <c r="P547" s="14" t="str">
        <f>IF($A547="","",IF(AND(G547="Internet-facing",OR(UPPER(D547)="Y",UPPER(E547)="Y",C547&gt;=Model!$B$16)),"P1",""))</f>
        <v/>
      </c>
      <c r="Q547" s="14" t="str">
        <f>IF($A547="","",IF(P547="P1","P1","P"&amp;MIN(4,IF(O547&gt;=Model!$B$31,1,IF(O547&gt;=Model!$B$32,2,IF(O547&gt;=Model!$B$33,3,4)))+IF(UPPER(H547)="Y",1,0))))</f>
        <v/>
      </c>
      <c r="R547" s="14" t="str">
        <f>IF($A547="","",IFERROR(VLOOKUP(VALUE(MID(Q547,2,1)),Model!$B$38:$C$41,2,FALSE()),""))</f>
        <v/>
      </c>
      <c r="S547" s="18" t="str">
        <f t="shared" si="49"/>
        <v/>
      </c>
      <c r="T547" s="14" t="str">
        <f t="shared" si="50"/>
        <v/>
      </c>
      <c r="U547" s="14" t="str">
        <f t="shared" si="51"/>
        <v/>
      </c>
      <c r="V547" s="14" t="str">
        <f t="shared" ca="1" si="52"/>
        <v/>
      </c>
      <c r="W547" s="14" t="str">
        <f t="shared" ca="1" si="53"/>
        <v/>
      </c>
    </row>
    <row r="548" spans="1:23" x14ac:dyDescent="0.3">
      <c r="A548" s="2"/>
      <c r="B548" s="2"/>
      <c r="C548" s="2"/>
      <c r="D548" s="2"/>
      <c r="E548" s="2"/>
      <c r="F548" s="2"/>
      <c r="G548" s="2"/>
      <c r="H548" s="2"/>
      <c r="I548" s="16"/>
      <c r="J548" s="16"/>
      <c r="K548" s="14" t="str">
        <f>IF($A548="","",IF(B548&gt;=Model!$B$4,4,IF(B548&gt;=Model!$B$5,3,IF(B548&gt;=Model!$B$6,2,1))))</f>
        <v/>
      </c>
      <c r="L548" s="14" t="str">
        <f>IF($A548="","",IF(OR(UPPER(D548)="Y",UPPER(E548)="Y"),4,IF(C548&gt;=Model!$B$10,4,IF(C548&gt;=Model!$B$11,3,IF(C548&gt;=Model!$B$12,2,1)))))</f>
        <v/>
      </c>
      <c r="M548" s="14" t="str">
        <f>IF($A548="","",IFERROR(VLOOKUP(F548,Model!$A$19:$B$22,2,FALSE()),""))</f>
        <v/>
      </c>
      <c r="N548" s="14" t="str">
        <f>IF($A548="","",IFERROR(VLOOKUP(G548,Model!$A$25:$B$28,2,FALSE()),""))</f>
        <v/>
      </c>
      <c r="O548" s="14" t="str">
        <f t="shared" si="48"/>
        <v/>
      </c>
      <c r="P548" s="14" t="str">
        <f>IF($A548="","",IF(AND(G548="Internet-facing",OR(UPPER(D548)="Y",UPPER(E548)="Y",C548&gt;=Model!$B$16)),"P1",""))</f>
        <v/>
      </c>
      <c r="Q548" s="14" t="str">
        <f>IF($A548="","",IF(P548="P1","P1","P"&amp;MIN(4,IF(O548&gt;=Model!$B$31,1,IF(O548&gt;=Model!$B$32,2,IF(O548&gt;=Model!$B$33,3,4)))+IF(UPPER(H548)="Y",1,0))))</f>
        <v/>
      </c>
      <c r="R548" s="14" t="str">
        <f>IF($A548="","",IFERROR(VLOOKUP(VALUE(MID(Q548,2,1)),Model!$B$38:$C$41,2,FALSE()),""))</f>
        <v/>
      </c>
      <c r="S548" s="18" t="str">
        <f t="shared" si="49"/>
        <v/>
      </c>
      <c r="T548" s="14" t="str">
        <f t="shared" si="50"/>
        <v/>
      </c>
      <c r="U548" s="14" t="str">
        <f t="shared" si="51"/>
        <v/>
      </c>
      <c r="V548" s="14" t="str">
        <f t="shared" ca="1" si="52"/>
        <v/>
      </c>
      <c r="W548" s="14" t="str">
        <f t="shared" ca="1" si="53"/>
        <v/>
      </c>
    </row>
    <row r="549" spans="1:23" x14ac:dyDescent="0.3">
      <c r="A549" s="2"/>
      <c r="B549" s="2"/>
      <c r="C549" s="2"/>
      <c r="D549" s="2"/>
      <c r="E549" s="2"/>
      <c r="F549" s="2"/>
      <c r="G549" s="2"/>
      <c r="H549" s="2"/>
      <c r="I549" s="16"/>
      <c r="J549" s="16"/>
      <c r="K549" s="14" t="str">
        <f>IF($A549="","",IF(B549&gt;=Model!$B$4,4,IF(B549&gt;=Model!$B$5,3,IF(B549&gt;=Model!$B$6,2,1))))</f>
        <v/>
      </c>
      <c r="L549" s="14" t="str">
        <f>IF($A549="","",IF(OR(UPPER(D549)="Y",UPPER(E549)="Y"),4,IF(C549&gt;=Model!$B$10,4,IF(C549&gt;=Model!$B$11,3,IF(C549&gt;=Model!$B$12,2,1)))))</f>
        <v/>
      </c>
      <c r="M549" s="14" t="str">
        <f>IF($A549="","",IFERROR(VLOOKUP(F549,Model!$A$19:$B$22,2,FALSE()),""))</f>
        <v/>
      </c>
      <c r="N549" s="14" t="str">
        <f>IF($A549="","",IFERROR(VLOOKUP(G549,Model!$A$25:$B$28,2,FALSE()),""))</f>
        <v/>
      </c>
      <c r="O549" s="14" t="str">
        <f t="shared" si="48"/>
        <v/>
      </c>
      <c r="P549" s="14" t="str">
        <f>IF($A549="","",IF(AND(G549="Internet-facing",OR(UPPER(D549)="Y",UPPER(E549)="Y",C549&gt;=Model!$B$16)),"P1",""))</f>
        <v/>
      </c>
      <c r="Q549" s="14" t="str">
        <f>IF($A549="","",IF(P549="P1","P1","P"&amp;MIN(4,IF(O549&gt;=Model!$B$31,1,IF(O549&gt;=Model!$B$32,2,IF(O549&gt;=Model!$B$33,3,4)))+IF(UPPER(H549)="Y",1,0))))</f>
        <v/>
      </c>
      <c r="R549" s="14" t="str">
        <f>IF($A549="","",IFERROR(VLOOKUP(VALUE(MID(Q549,2,1)),Model!$B$38:$C$41,2,FALSE()),""))</f>
        <v/>
      </c>
      <c r="S549" s="18" t="str">
        <f t="shared" si="49"/>
        <v/>
      </c>
      <c r="T549" s="14" t="str">
        <f t="shared" si="50"/>
        <v/>
      </c>
      <c r="U549" s="14" t="str">
        <f t="shared" si="51"/>
        <v/>
      </c>
      <c r="V549" s="14" t="str">
        <f t="shared" ca="1" si="52"/>
        <v/>
      </c>
      <c r="W549" s="14" t="str">
        <f t="shared" ca="1" si="53"/>
        <v/>
      </c>
    </row>
    <row r="550" spans="1:23" x14ac:dyDescent="0.3">
      <c r="A550" s="2"/>
      <c r="B550" s="2"/>
      <c r="C550" s="2"/>
      <c r="D550" s="2"/>
      <c r="E550" s="2"/>
      <c r="F550" s="2"/>
      <c r="G550" s="2"/>
      <c r="H550" s="2"/>
      <c r="I550" s="16"/>
      <c r="J550" s="16"/>
      <c r="K550" s="14" t="str">
        <f>IF($A550="","",IF(B550&gt;=Model!$B$4,4,IF(B550&gt;=Model!$B$5,3,IF(B550&gt;=Model!$B$6,2,1))))</f>
        <v/>
      </c>
      <c r="L550" s="14" t="str">
        <f>IF($A550="","",IF(OR(UPPER(D550)="Y",UPPER(E550)="Y"),4,IF(C550&gt;=Model!$B$10,4,IF(C550&gt;=Model!$B$11,3,IF(C550&gt;=Model!$B$12,2,1)))))</f>
        <v/>
      </c>
      <c r="M550" s="14" t="str">
        <f>IF($A550="","",IFERROR(VLOOKUP(F550,Model!$A$19:$B$22,2,FALSE()),""))</f>
        <v/>
      </c>
      <c r="N550" s="14" t="str">
        <f>IF($A550="","",IFERROR(VLOOKUP(G550,Model!$A$25:$B$28,2,FALSE()),""))</f>
        <v/>
      </c>
      <c r="O550" s="14" t="str">
        <f t="shared" si="48"/>
        <v/>
      </c>
      <c r="P550" s="14" t="str">
        <f>IF($A550="","",IF(AND(G550="Internet-facing",OR(UPPER(D550)="Y",UPPER(E550)="Y",C550&gt;=Model!$B$16)),"P1",""))</f>
        <v/>
      </c>
      <c r="Q550" s="14" t="str">
        <f>IF($A550="","",IF(P550="P1","P1","P"&amp;MIN(4,IF(O550&gt;=Model!$B$31,1,IF(O550&gt;=Model!$B$32,2,IF(O550&gt;=Model!$B$33,3,4)))+IF(UPPER(H550)="Y",1,0))))</f>
        <v/>
      </c>
      <c r="R550" s="14" t="str">
        <f>IF($A550="","",IFERROR(VLOOKUP(VALUE(MID(Q550,2,1)),Model!$B$38:$C$41,2,FALSE()),""))</f>
        <v/>
      </c>
      <c r="S550" s="18" t="str">
        <f t="shared" si="49"/>
        <v/>
      </c>
      <c r="T550" s="14" t="str">
        <f t="shared" si="50"/>
        <v/>
      </c>
      <c r="U550" s="14" t="str">
        <f t="shared" si="51"/>
        <v/>
      </c>
      <c r="V550" s="14" t="str">
        <f t="shared" ca="1" si="52"/>
        <v/>
      </c>
      <c r="W550" s="14" t="str">
        <f t="shared" ca="1" si="53"/>
        <v/>
      </c>
    </row>
    <row r="551" spans="1:23" x14ac:dyDescent="0.3">
      <c r="A551" s="2"/>
      <c r="B551" s="2"/>
      <c r="C551" s="2"/>
      <c r="D551" s="2"/>
      <c r="E551" s="2"/>
      <c r="F551" s="2"/>
      <c r="G551" s="2"/>
      <c r="H551" s="2"/>
      <c r="I551" s="16"/>
      <c r="J551" s="16"/>
      <c r="K551" s="14" t="str">
        <f>IF($A551="","",IF(B551&gt;=Model!$B$4,4,IF(B551&gt;=Model!$B$5,3,IF(B551&gt;=Model!$B$6,2,1))))</f>
        <v/>
      </c>
      <c r="L551" s="14" t="str">
        <f>IF($A551="","",IF(OR(UPPER(D551)="Y",UPPER(E551)="Y"),4,IF(C551&gt;=Model!$B$10,4,IF(C551&gt;=Model!$B$11,3,IF(C551&gt;=Model!$B$12,2,1)))))</f>
        <v/>
      </c>
      <c r="M551" s="14" t="str">
        <f>IF($A551="","",IFERROR(VLOOKUP(F551,Model!$A$19:$B$22,2,FALSE()),""))</f>
        <v/>
      </c>
      <c r="N551" s="14" t="str">
        <f>IF($A551="","",IFERROR(VLOOKUP(G551,Model!$A$25:$B$28,2,FALSE()),""))</f>
        <v/>
      </c>
      <c r="O551" s="14" t="str">
        <f t="shared" si="48"/>
        <v/>
      </c>
      <c r="P551" s="14" t="str">
        <f>IF($A551="","",IF(AND(G551="Internet-facing",OR(UPPER(D551)="Y",UPPER(E551)="Y",C551&gt;=Model!$B$16)),"P1",""))</f>
        <v/>
      </c>
      <c r="Q551" s="14" t="str">
        <f>IF($A551="","",IF(P551="P1","P1","P"&amp;MIN(4,IF(O551&gt;=Model!$B$31,1,IF(O551&gt;=Model!$B$32,2,IF(O551&gt;=Model!$B$33,3,4)))+IF(UPPER(H551)="Y",1,0))))</f>
        <v/>
      </c>
      <c r="R551" s="14" t="str">
        <f>IF($A551="","",IFERROR(VLOOKUP(VALUE(MID(Q551,2,1)),Model!$B$38:$C$41,2,FALSE()),""))</f>
        <v/>
      </c>
      <c r="S551" s="18" t="str">
        <f t="shared" si="49"/>
        <v/>
      </c>
      <c r="T551" s="14" t="str">
        <f t="shared" si="50"/>
        <v/>
      </c>
      <c r="U551" s="14" t="str">
        <f t="shared" si="51"/>
        <v/>
      </c>
      <c r="V551" s="14" t="str">
        <f t="shared" ca="1" si="52"/>
        <v/>
      </c>
      <c r="W551" s="14" t="str">
        <f t="shared" ca="1" si="53"/>
        <v/>
      </c>
    </row>
    <row r="552" spans="1:23" x14ac:dyDescent="0.3">
      <c r="A552" s="2"/>
      <c r="B552" s="2"/>
      <c r="C552" s="2"/>
      <c r="D552" s="2"/>
      <c r="E552" s="2"/>
      <c r="F552" s="2"/>
      <c r="G552" s="2"/>
      <c r="H552" s="2"/>
      <c r="I552" s="16"/>
      <c r="J552" s="16"/>
      <c r="K552" s="14" t="str">
        <f>IF($A552="","",IF(B552&gt;=Model!$B$4,4,IF(B552&gt;=Model!$B$5,3,IF(B552&gt;=Model!$B$6,2,1))))</f>
        <v/>
      </c>
      <c r="L552" s="14" t="str">
        <f>IF($A552="","",IF(OR(UPPER(D552)="Y",UPPER(E552)="Y"),4,IF(C552&gt;=Model!$B$10,4,IF(C552&gt;=Model!$B$11,3,IF(C552&gt;=Model!$B$12,2,1)))))</f>
        <v/>
      </c>
      <c r="M552" s="14" t="str">
        <f>IF($A552="","",IFERROR(VLOOKUP(F552,Model!$A$19:$B$22,2,FALSE()),""))</f>
        <v/>
      </c>
      <c r="N552" s="14" t="str">
        <f>IF($A552="","",IFERROR(VLOOKUP(G552,Model!$A$25:$B$28,2,FALSE()),""))</f>
        <v/>
      </c>
      <c r="O552" s="14" t="str">
        <f t="shared" si="48"/>
        <v/>
      </c>
      <c r="P552" s="14" t="str">
        <f>IF($A552="","",IF(AND(G552="Internet-facing",OR(UPPER(D552)="Y",UPPER(E552)="Y",C552&gt;=Model!$B$16)),"P1",""))</f>
        <v/>
      </c>
      <c r="Q552" s="14" t="str">
        <f>IF($A552="","",IF(P552="P1","P1","P"&amp;MIN(4,IF(O552&gt;=Model!$B$31,1,IF(O552&gt;=Model!$B$32,2,IF(O552&gt;=Model!$B$33,3,4)))+IF(UPPER(H552)="Y",1,0))))</f>
        <v/>
      </c>
      <c r="R552" s="14" t="str">
        <f>IF($A552="","",IFERROR(VLOOKUP(VALUE(MID(Q552,2,1)),Model!$B$38:$C$41,2,FALSE()),""))</f>
        <v/>
      </c>
      <c r="S552" s="18" t="str">
        <f t="shared" si="49"/>
        <v/>
      </c>
      <c r="T552" s="14" t="str">
        <f t="shared" si="50"/>
        <v/>
      </c>
      <c r="U552" s="14" t="str">
        <f t="shared" si="51"/>
        <v/>
      </c>
      <c r="V552" s="14" t="str">
        <f t="shared" ca="1" si="52"/>
        <v/>
      </c>
      <c r="W552" s="14" t="str">
        <f t="shared" ca="1" si="53"/>
        <v/>
      </c>
    </row>
    <row r="553" spans="1:23" x14ac:dyDescent="0.3">
      <c r="A553" s="2"/>
      <c r="B553" s="2"/>
      <c r="C553" s="2"/>
      <c r="D553" s="2"/>
      <c r="E553" s="2"/>
      <c r="F553" s="2"/>
      <c r="G553" s="2"/>
      <c r="H553" s="2"/>
      <c r="I553" s="16"/>
      <c r="J553" s="16"/>
      <c r="K553" s="14" t="str">
        <f>IF($A553="","",IF(B553&gt;=Model!$B$4,4,IF(B553&gt;=Model!$B$5,3,IF(B553&gt;=Model!$B$6,2,1))))</f>
        <v/>
      </c>
      <c r="L553" s="14" t="str">
        <f>IF($A553="","",IF(OR(UPPER(D553)="Y",UPPER(E553)="Y"),4,IF(C553&gt;=Model!$B$10,4,IF(C553&gt;=Model!$B$11,3,IF(C553&gt;=Model!$B$12,2,1)))))</f>
        <v/>
      </c>
      <c r="M553" s="14" t="str">
        <f>IF($A553="","",IFERROR(VLOOKUP(F553,Model!$A$19:$B$22,2,FALSE()),""))</f>
        <v/>
      </c>
      <c r="N553" s="14" t="str">
        <f>IF($A553="","",IFERROR(VLOOKUP(G553,Model!$A$25:$B$28,2,FALSE()),""))</f>
        <v/>
      </c>
      <c r="O553" s="14" t="str">
        <f t="shared" si="48"/>
        <v/>
      </c>
      <c r="P553" s="14" t="str">
        <f>IF($A553="","",IF(AND(G553="Internet-facing",OR(UPPER(D553)="Y",UPPER(E553)="Y",C553&gt;=Model!$B$16)),"P1",""))</f>
        <v/>
      </c>
      <c r="Q553" s="14" t="str">
        <f>IF($A553="","",IF(P553="P1","P1","P"&amp;MIN(4,IF(O553&gt;=Model!$B$31,1,IF(O553&gt;=Model!$B$32,2,IF(O553&gt;=Model!$B$33,3,4)))+IF(UPPER(H553)="Y",1,0))))</f>
        <v/>
      </c>
      <c r="R553" s="14" t="str">
        <f>IF($A553="","",IFERROR(VLOOKUP(VALUE(MID(Q553,2,1)),Model!$B$38:$C$41,2,FALSE()),""))</f>
        <v/>
      </c>
      <c r="S553" s="18" t="str">
        <f t="shared" si="49"/>
        <v/>
      </c>
      <c r="T553" s="14" t="str">
        <f t="shared" si="50"/>
        <v/>
      </c>
      <c r="U553" s="14" t="str">
        <f t="shared" si="51"/>
        <v/>
      </c>
      <c r="V553" s="14" t="str">
        <f t="shared" ca="1" si="52"/>
        <v/>
      </c>
      <c r="W553" s="14" t="str">
        <f t="shared" ca="1" si="53"/>
        <v/>
      </c>
    </row>
    <row r="554" spans="1:23" x14ac:dyDescent="0.3">
      <c r="A554" s="2"/>
      <c r="B554" s="2"/>
      <c r="C554" s="2"/>
      <c r="D554" s="2"/>
      <c r="E554" s="2"/>
      <c r="F554" s="2"/>
      <c r="G554" s="2"/>
      <c r="H554" s="2"/>
      <c r="I554" s="16"/>
      <c r="J554" s="16"/>
      <c r="K554" s="14" t="str">
        <f>IF($A554="","",IF(B554&gt;=Model!$B$4,4,IF(B554&gt;=Model!$B$5,3,IF(B554&gt;=Model!$B$6,2,1))))</f>
        <v/>
      </c>
      <c r="L554" s="14" t="str">
        <f>IF($A554="","",IF(OR(UPPER(D554)="Y",UPPER(E554)="Y"),4,IF(C554&gt;=Model!$B$10,4,IF(C554&gt;=Model!$B$11,3,IF(C554&gt;=Model!$B$12,2,1)))))</f>
        <v/>
      </c>
      <c r="M554" s="14" t="str">
        <f>IF($A554="","",IFERROR(VLOOKUP(F554,Model!$A$19:$B$22,2,FALSE()),""))</f>
        <v/>
      </c>
      <c r="N554" s="14" t="str">
        <f>IF($A554="","",IFERROR(VLOOKUP(G554,Model!$A$25:$B$28,2,FALSE()),""))</f>
        <v/>
      </c>
      <c r="O554" s="14" t="str">
        <f t="shared" si="48"/>
        <v/>
      </c>
      <c r="P554" s="14" t="str">
        <f>IF($A554="","",IF(AND(G554="Internet-facing",OR(UPPER(D554)="Y",UPPER(E554)="Y",C554&gt;=Model!$B$16)),"P1",""))</f>
        <v/>
      </c>
      <c r="Q554" s="14" t="str">
        <f>IF($A554="","",IF(P554="P1","P1","P"&amp;MIN(4,IF(O554&gt;=Model!$B$31,1,IF(O554&gt;=Model!$B$32,2,IF(O554&gt;=Model!$B$33,3,4)))+IF(UPPER(H554)="Y",1,0))))</f>
        <v/>
      </c>
      <c r="R554" s="14" t="str">
        <f>IF($A554="","",IFERROR(VLOOKUP(VALUE(MID(Q554,2,1)),Model!$B$38:$C$41,2,FALSE()),""))</f>
        <v/>
      </c>
      <c r="S554" s="18" t="str">
        <f t="shared" si="49"/>
        <v/>
      </c>
      <c r="T554" s="14" t="str">
        <f t="shared" si="50"/>
        <v/>
      </c>
      <c r="U554" s="14" t="str">
        <f t="shared" si="51"/>
        <v/>
      </c>
      <c r="V554" s="14" t="str">
        <f t="shared" ca="1" si="52"/>
        <v/>
      </c>
      <c r="W554" s="14" t="str">
        <f t="shared" ca="1" si="53"/>
        <v/>
      </c>
    </row>
    <row r="555" spans="1:23" x14ac:dyDescent="0.3">
      <c r="A555" s="2"/>
      <c r="B555" s="2"/>
      <c r="C555" s="2"/>
      <c r="D555" s="2"/>
      <c r="E555" s="2"/>
      <c r="F555" s="2"/>
      <c r="G555" s="2"/>
      <c r="H555" s="2"/>
      <c r="I555" s="16"/>
      <c r="J555" s="16"/>
      <c r="K555" s="14" t="str">
        <f>IF($A555="","",IF(B555&gt;=Model!$B$4,4,IF(B555&gt;=Model!$B$5,3,IF(B555&gt;=Model!$B$6,2,1))))</f>
        <v/>
      </c>
      <c r="L555" s="14" t="str">
        <f>IF($A555="","",IF(OR(UPPER(D555)="Y",UPPER(E555)="Y"),4,IF(C555&gt;=Model!$B$10,4,IF(C555&gt;=Model!$B$11,3,IF(C555&gt;=Model!$B$12,2,1)))))</f>
        <v/>
      </c>
      <c r="M555" s="14" t="str">
        <f>IF($A555="","",IFERROR(VLOOKUP(F555,Model!$A$19:$B$22,2,FALSE()),""))</f>
        <v/>
      </c>
      <c r="N555" s="14" t="str">
        <f>IF($A555="","",IFERROR(VLOOKUP(G555,Model!$A$25:$B$28,2,FALSE()),""))</f>
        <v/>
      </c>
      <c r="O555" s="14" t="str">
        <f t="shared" si="48"/>
        <v/>
      </c>
      <c r="P555" s="14" t="str">
        <f>IF($A555="","",IF(AND(G555="Internet-facing",OR(UPPER(D555)="Y",UPPER(E555)="Y",C555&gt;=Model!$B$16)),"P1",""))</f>
        <v/>
      </c>
      <c r="Q555" s="14" t="str">
        <f>IF($A555="","",IF(P555="P1","P1","P"&amp;MIN(4,IF(O555&gt;=Model!$B$31,1,IF(O555&gt;=Model!$B$32,2,IF(O555&gt;=Model!$B$33,3,4)))+IF(UPPER(H555)="Y",1,0))))</f>
        <v/>
      </c>
      <c r="R555" s="14" t="str">
        <f>IF($A555="","",IFERROR(VLOOKUP(VALUE(MID(Q555,2,1)),Model!$B$38:$C$41,2,FALSE()),""))</f>
        <v/>
      </c>
      <c r="S555" s="18" t="str">
        <f t="shared" si="49"/>
        <v/>
      </c>
      <c r="T555" s="14" t="str">
        <f t="shared" si="50"/>
        <v/>
      </c>
      <c r="U555" s="14" t="str">
        <f t="shared" si="51"/>
        <v/>
      </c>
      <c r="V555" s="14" t="str">
        <f t="shared" ca="1" si="52"/>
        <v/>
      </c>
      <c r="W555" s="14" t="str">
        <f t="shared" ca="1" si="53"/>
        <v/>
      </c>
    </row>
    <row r="556" spans="1:23" x14ac:dyDescent="0.3">
      <c r="A556" s="2"/>
      <c r="B556" s="2"/>
      <c r="C556" s="2"/>
      <c r="D556" s="2"/>
      <c r="E556" s="2"/>
      <c r="F556" s="2"/>
      <c r="G556" s="2"/>
      <c r="H556" s="2"/>
      <c r="I556" s="16"/>
      <c r="J556" s="16"/>
      <c r="K556" s="14" t="str">
        <f>IF($A556="","",IF(B556&gt;=Model!$B$4,4,IF(B556&gt;=Model!$B$5,3,IF(B556&gt;=Model!$B$6,2,1))))</f>
        <v/>
      </c>
      <c r="L556" s="14" t="str">
        <f>IF($A556="","",IF(OR(UPPER(D556)="Y",UPPER(E556)="Y"),4,IF(C556&gt;=Model!$B$10,4,IF(C556&gt;=Model!$B$11,3,IF(C556&gt;=Model!$B$12,2,1)))))</f>
        <v/>
      </c>
      <c r="M556" s="14" t="str">
        <f>IF($A556="","",IFERROR(VLOOKUP(F556,Model!$A$19:$B$22,2,FALSE()),""))</f>
        <v/>
      </c>
      <c r="N556" s="14" t="str">
        <f>IF($A556="","",IFERROR(VLOOKUP(G556,Model!$A$25:$B$28,2,FALSE()),""))</f>
        <v/>
      </c>
      <c r="O556" s="14" t="str">
        <f t="shared" si="48"/>
        <v/>
      </c>
      <c r="P556" s="14" t="str">
        <f>IF($A556="","",IF(AND(G556="Internet-facing",OR(UPPER(D556)="Y",UPPER(E556)="Y",C556&gt;=Model!$B$16)),"P1",""))</f>
        <v/>
      </c>
      <c r="Q556" s="14" t="str">
        <f>IF($A556="","",IF(P556="P1","P1","P"&amp;MIN(4,IF(O556&gt;=Model!$B$31,1,IF(O556&gt;=Model!$B$32,2,IF(O556&gt;=Model!$B$33,3,4)))+IF(UPPER(H556)="Y",1,0))))</f>
        <v/>
      </c>
      <c r="R556" s="14" t="str">
        <f>IF($A556="","",IFERROR(VLOOKUP(VALUE(MID(Q556,2,1)),Model!$B$38:$C$41,2,FALSE()),""))</f>
        <v/>
      </c>
      <c r="S556" s="18" t="str">
        <f t="shared" si="49"/>
        <v/>
      </c>
      <c r="T556" s="14" t="str">
        <f t="shared" si="50"/>
        <v/>
      </c>
      <c r="U556" s="14" t="str">
        <f t="shared" si="51"/>
        <v/>
      </c>
      <c r="V556" s="14" t="str">
        <f t="shared" ca="1" si="52"/>
        <v/>
      </c>
      <c r="W556" s="14" t="str">
        <f t="shared" ca="1" si="53"/>
        <v/>
      </c>
    </row>
    <row r="557" spans="1:23" x14ac:dyDescent="0.3">
      <c r="A557" s="2"/>
      <c r="B557" s="2"/>
      <c r="C557" s="2"/>
      <c r="D557" s="2"/>
      <c r="E557" s="2"/>
      <c r="F557" s="2"/>
      <c r="G557" s="2"/>
      <c r="H557" s="2"/>
      <c r="I557" s="16"/>
      <c r="J557" s="16"/>
      <c r="K557" s="14" t="str">
        <f>IF($A557="","",IF(B557&gt;=Model!$B$4,4,IF(B557&gt;=Model!$B$5,3,IF(B557&gt;=Model!$B$6,2,1))))</f>
        <v/>
      </c>
      <c r="L557" s="14" t="str">
        <f>IF($A557="","",IF(OR(UPPER(D557)="Y",UPPER(E557)="Y"),4,IF(C557&gt;=Model!$B$10,4,IF(C557&gt;=Model!$B$11,3,IF(C557&gt;=Model!$B$12,2,1)))))</f>
        <v/>
      </c>
      <c r="M557" s="14" t="str">
        <f>IF($A557="","",IFERROR(VLOOKUP(F557,Model!$A$19:$B$22,2,FALSE()),""))</f>
        <v/>
      </c>
      <c r="N557" s="14" t="str">
        <f>IF($A557="","",IFERROR(VLOOKUP(G557,Model!$A$25:$B$28,2,FALSE()),""))</f>
        <v/>
      </c>
      <c r="O557" s="14" t="str">
        <f t="shared" si="48"/>
        <v/>
      </c>
      <c r="P557" s="14" t="str">
        <f>IF($A557="","",IF(AND(G557="Internet-facing",OR(UPPER(D557)="Y",UPPER(E557)="Y",C557&gt;=Model!$B$16)),"P1",""))</f>
        <v/>
      </c>
      <c r="Q557" s="14" t="str">
        <f>IF($A557="","",IF(P557="P1","P1","P"&amp;MIN(4,IF(O557&gt;=Model!$B$31,1,IF(O557&gt;=Model!$B$32,2,IF(O557&gt;=Model!$B$33,3,4)))+IF(UPPER(H557)="Y",1,0))))</f>
        <v/>
      </c>
      <c r="R557" s="14" t="str">
        <f>IF($A557="","",IFERROR(VLOOKUP(VALUE(MID(Q557,2,1)),Model!$B$38:$C$41,2,FALSE()),""))</f>
        <v/>
      </c>
      <c r="S557" s="18" t="str">
        <f t="shared" si="49"/>
        <v/>
      </c>
      <c r="T557" s="14" t="str">
        <f t="shared" si="50"/>
        <v/>
      </c>
      <c r="U557" s="14" t="str">
        <f t="shared" si="51"/>
        <v/>
      </c>
      <c r="V557" s="14" t="str">
        <f t="shared" ca="1" si="52"/>
        <v/>
      </c>
      <c r="W557" s="14" t="str">
        <f t="shared" ca="1" si="53"/>
        <v/>
      </c>
    </row>
    <row r="558" spans="1:23" x14ac:dyDescent="0.3">
      <c r="A558" s="2"/>
      <c r="B558" s="2"/>
      <c r="C558" s="2"/>
      <c r="D558" s="2"/>
      <c r="E558" s="2"/>
      <c r="F558" s="2"/>
      <c r="G558" s="2"/>
      <c r="H558" s="2"/>
      <c r="I558" s="16"/>
      <c r="J558" s="16"/>
      <c r="K558" s="14" t="str">
        <f>IF($A558="","",IF(B558&gt;=Model!$B$4,4,IF(B558&gt;=Model!$B$5,3,IF(B558&gt;=Model!$B$6,2,1))))</f>
        <v/>
      </c>
      <c r="L558" s="14" t="str">
        <f>IF($A558="","",IF(OR(UPPER(D558)="Y",UPPER(E558)="Y"),4,IF(C558&gt;=Model!$B$10,4,IF(C558&gt;=Model!$B$11,3,IF(C558&gt;=Model!$B$12,2,1)))))</f>
        <v/>
      </c>
      <c r="M558" s="14" t="str">
        <f>IF($A558="","",IFERROR(VLOOKUP(F558,Model!$A$19:$B$22,2,FALSE()),""))</f>
        <v/>
      </c>
      <c r="N558" s="14" t="str">
        <f>IF($A558="","",IFERROR(VLOOKUP(G558,Model!$A$25:$B$28,2,FALSE()),""))</f>
        <v/>
      </c>
      <c r="O558" s="14" t="str">
        <f t="shared" si="48"/>
        <v/>
      </c>
      <c r="P558" s="14" t="str">
        <f>IF($A558="","",IF(AND(G558="Internet-facing",OR(UPPER(D558)="Y",UPPER(E558)="Y",C558&gt;=Model!$B$16)),"P1",""))</f>
        <v/>
      </c>
      <c r="Q558" s="14" t="str">
        <f>IF($A558="","",IF(P558="P1","P1","P"&amp;MIN(4,IF(O558&gt;=Model!$B$31,1,IF(O558&gt;=Model!$B$32,2,IF(O558&gt;=Model!$B$33,3,4)))+IF(UPPER(H558)="Y",1,0))))</f>
        <v/>
      </c>
      <c r="R558" s="14" t="str">
        <f>IF($A558="","",IFERROR(VLOOKUP(VALUE(MID(Q558,2,1)),Model!$B$38:$C$41,2,FALSE()),""))</f>
        <v/>
      </c>
      <c r="S558" s="18" t="str">
        <f t="shared" si="49"/>
        <v/>
      </c>
      <c r="T558" s="14" t="str">
        <f t="shared" si="50"/>
        <v/>
      </c>
      <c r="U558" s="14" t="str">
        <f t="shared" si="51"/>
        <v/>
      </c>
      <c r="V558" s="14" t="str">
        <f t="shared" ca="1" si="52"/>
        <v/>
      </c>
      <c r="W558" s="14" t="str">
        <f t="shared" ca="1" si="53"/>
        <v/>
      </c>
    </row>
    <row r="559" spans="1:23" x14ac:dyDescent="0.3">
      <c r="A559" s="2"/>
      <c r="B559" s="2"/>
      <c r="C559" s="2"/>
      <c r="D559" s="2"/>
      <c r="E559" s="2"/>
      <c r="F559" s="2"/>
      <c r="G559" s="2"/>
      <c r="H559" s="2"/>
      <c r="I559" s="16"/>
      <c r="J559" s="16"/>
      <c r="K559" s="14" t="str">
        <f>IF($A559="","",IF(B559&gt;=Model!$B$4,4,IF(B559&gt;=Model!$B$5,3,IF(B559&gt;=Model!$B$6,2,1))))</f>
        <v/>
      </c>
      <c r="L559" s="14" t="str">
        <f>IF($A559="","",IF(OR(UPPER(D559)="Y",UPPER(E559)="Y"),4,IF(C559&gt;=Model!$B$10,4,IF(C559&gt;=Model!$B$11,3,IF(C559&gt;=Model!$B$12,2,1)))))</f>
        <v/>
      </c>
      <c r="M559" s="14" t="str">
        <f>IF($A559="","",IFERROR(VLOOKUP(F559,Model!$A$19:$B$22,2,FALSE()),""))</f>
        <v/>
      </c>
      <c r="N559" s="14" t="str">
        <f>IF($A559="","",IFERROR(VLOOKUP(G559,Model!$A$25:$B$28,2,FALSE()),""))</f>
        <v/>
      </c>
      <c r="O559" s="14" t="str">
        <f t="shared" si="48"/>
        <v/>
      </c>
      <c r="P559" s="14" t="str">
        <f>IF($A559="","",IF(AND(G559="Internet-facing",OR(UPPER(D559)="Y",UPPER(E559)="Y",C559&gt;=Model!$B$16)),"P1",""))</f>
        <v/>
      </c>
      <c r="Q559" s="14" t="str">
        <f>IF($A559="","",IF(P559="P1","P1","P"&amp;MIN(4,IF(O559&gt;=Model!$B$31,1,IF(O559&gt;=Model!$B$32,2,IF(O559&gt;=Model!$B$33,3,4)))+IF(UPPER(H559)="Y",1,0))))</f>
        <v/>
      </c>
      <c r="R559" s="14" t="str">
        <f>IF($A559="","",IFERROR(VLOOKUP(VALUE(MID(Q559,2,1)),Model!$B$38:$C$41,2,FALSE()),""))</f>
        <v/>
      </c>
      <c r="S559" s="18" t="str">
        <f t="shared" si="49"/>
        <v/>
      </c>
      <c r="T559" s="14" t="str">
        <f t="shared" si="50"/>
        <v/>
      </c>
      <c r="U559" s="14" t="str">
        <f t="shared" si="51"/>
        <v/>
      </c>
      <c r="V559" s="14" t="str">
        <f t="shared" ca="1" si="52"/>
        <v/>
      </c>
      <c r="W559" s="14" t="str">
        <f t="shared" ca="1" si="53"/>
        <v/>
      </c>
    </row>
    <row r="560" spans="1:23" x14ac:dyDescent="0.3">
      <c r="A560" s="2"/>
      <c r="B560" s="2"/>
      <c r="C560" s="2"/>
      <c r="D560" s="2"/>
      <c r="E560" s="2"/>
      <c r="F560" s="2"/>
      <c r="G560" s="2"/>
      <c r="H560" s="2"/>
      <c r="I560" s="16"/>
      <c r="J560" s="16"/>
      <c r="K560" s="14" t="str">
        <f>IF($A560="","",IF(B560&gt;=Model!$B$4,4,IF(B560&gt;=Model!$B$5,3,IF(B560&gt;=Model!$B$6,2,1))))</f>
        <v/>
      </c>
      <c r="L560" s="14" t="str">
        <f>IF($A560="","",IF(OR(UPPER(D560)="Y",UPPER(E560)="Y"),4,IF(C560&gt;=Model!$B$10,4,IF(C560&gt;=Model!$B$11,3,IF(C560&gt;=Model!$B$12,2,1)))))</f>
        <v/>
      </c>
      <c r="M560" s="14" t="str">
        <f>IF($A560="","",IFERROR(VLOOKUP(F560,Model!$A$19:$B$22,2,FALSE()),""))</f>
        <v/>
      </c>
      <c r="N560" s="14" t="str">
        <f>IF($A560="","",IFERROR(VLOOKUP(G560,Model!$A$25:$B$28,2,FALSE()),""))</f>
        <v/>
      </c>
      <c r="O560" s="14" t="str">
        <f t="shared" si="48"/>
        <v/>
      </c>
      <c r="P560" s="14" t="str">
        <f>IF($A560="","",IF(AND(G560="Internet-facing",OR(UPPER(D560)="Y",UPPER(E560)="Y",C560&gt;=Model!$B$16)),"P1",""))</f>
        <v/>
      </c>
      <c r="Q560" s="14" t="str">
        <f>IF($A560="","",IF(P560="P1","P1","P"&amp;MIN(4,IF(O560&gt;=Model!$B$31,1,IF(O560&gt;=Model!$B$32,2,IF(O560&gt;=Model!$B$33,3,4)))+IF(UPPER(H560)="Y",1,0))))</f>
        <v/>
      </c>
      <c r="R560" s="14" t="str">
        <f>IF($A560="","",IFERROR(VLOOKUP(VALUE(MID(Q560,2,1)),Model!$B$38:$C$41,2,FALSE()),""))</f>
        <v/>
      </c>
      <c r="S560" s="18" t="str">
        <f t="shared" si="49"/>
        <v/>
      </c>
      <c r="T560" s="14" t="str">
        <f t="shared" si="50"/>
        <v/>
      </c>
      <c r="U560" s="14" t="str">
        <f t="shared" si="51"/>
        <v/>
      </c>
      <c r="V560" s="14" t="str">
        <f t="shared" ca="1" si="52"/>
        <v/>
      </c>
      <c r="W560" s="14" t="str">
        <f t="shared" ca="1" si="53"/>
        <v/>
      </c>
    </row>
    <row r="561" spans="1:23" x14ac:dyDescent="0.3">
      <c r="A561" s="2"/>
      <c r="B561" s="2"/>
      <c r="C561" s="2"/>
      <c r="D561" s="2"/>
      <c r="E561" s="2"/>
      <c r="F561" s="2"/>
      <c r="G561" s="2"/>
      <c r="H561" s="2"/>
      <c r="I561" s="16"/>
      <c r="J561" s="16"/>
      <c r="K561" s="14" t="str">
        <f>IF($A561="","",IF(B561&gt;=Model!$B$4,4,IF(B561&gt;=Model!$B$5,3,IF(B561&gt;=Model!$B$6,2,1))))</f>
        <v/>
      </c>
      <c r="L561" s="14" t="str">
        <f>IF($A561="","",IF(OR(UPPER(D561)="Y",UPPER(E561)="Y"),4,IF(C561&gt;=Model!$B$10,4,IF(C561&gt;=Model!$B$11,3,IF(C561&gt;=Model!$B$12,2,1)))))</f>
        <v/>
      </c>
      <c r="M561" s="14" t="str">
        <f>IF($A561="","",IFERROR(VLOOKUP(F561,Model!$A$19:$B$22,2,FALSE()),""))</f>
        <v/>
      </c>
      <c r="N561" s="14" t="str">
        <f>IF($A561="","",IFERROR(VLOOKUP(G561,Model!$A$25:$B$28,2,FALSE()),""))</f>
        <v/>
      </c>
      <c r="O561" s="14" t="str">
        <f t="shared" si="48"/>
        <v/>
      </c>
      <c r="P561" s="14" t="str">
        <f>IF($A561="","",IF(AND(G561="Internet-facing",OR(UPPER(D561)="Y",UPPER(E561)="Y",C561&gt;=Model!$B$16)),"P1",""))</f>
        <v/>
      </c>
      <c r="Q561" s="14" t="str">
        <f>IF($A561="","",IF(P561="P1","P1","P"&amp;MIN(4,IF(O561&gt;=Model!$B$31,1,IF(O561&gt;=Model!$B$32,2,IF(O561&gt;=Model!$B$33,3,4)))+IF(UPPER(H561)="Y",1,0))))</f>
        <v/>
      </c>
      <c r="R561" s="14" t="str">
        <f>IF($A561="","",IFERROR(VLOOKUP(VALUE(MID(Q561,2,1)),Model!$B$38:$C$41,2,FALSE()),""))</f>
        <v/>
      </c>
      <c r="S561" s="18" t="str">
        <f t="shared" si="49"/>
        <v/>
      </c>
      <c r="T561" s="14" t="str">
        <f t="shared" si="50"/>
        <v/>
      </c>
      <c r="U561" s="14" t="str">
        <f t="shared" si="51"/>
        <v/>
      </c>
      <c r="V561" s="14" t="str">
        <f t="shared" ca="1" si="52"/>
        <v/>
      </c>
      <c r="W561" s="14" t="str">
        <f t="shared" ca="1" si="53"/>
        <v/>
      </c>
    </row>
    <row r="562" spans="1:23" x14ac:dyDescent="0.3">
      <c r="A562" s="2"/>
      <c r="B562" s="2"/>
      <c r="C562" s="2"/>
      <c r="D562" s="2"/>
      <c r="E562" s="2"/>
      <c r="F562" s="2"/>
      <c r="G562" s="2"/>
      <c r="H562" s="2"/>
      <c r="I562" s="16"/>
      <c r="J562" s="16"/>
      <c r="K562" s="14" t="str">
        <f>IF($A562="","",IF(B562&gt;=Model!$B$4,4,IF(B562&gt;=Model!$B$5,3,IF(B562&gt;=Model!$B$6,2,1))))</f>
        <v/>
      </c>
      <c r="L562" s="14" t="str">
        <f>IF($A562="","",IF(OR(UPPER(D562)="Y",UPPER(E562)="Y"),4,IF(C562&gt;=Model!$B$10,4,IF(C562&gt;=Model!$B$11,3,IF(C562&gt;=Model!$B$12,2,1)))))</f>
        <v/>
      </c>
      <c r="M562" s="14" t="str">
        <f>IF($A562="","",IFERROR(VLOOKUP(F562,Model!$A$19:$B$22,2,FALSE()),""))</f>
        <v/>
      </c>
      <c r="N562" s="14" t="str">
        <f>IF($A562="","",IFERROR(VLOOKUP(G562,Model!$A$25:$B$28,2,FALSE()),""))</f>
        <v/>
      </c>
      <c r="O562" s="14" t="str">
        <f t="shared" si="48"/>
        <v/>
      </c>
      <c r="P562" s="14" t="str">
        <f>IF($A562="","",IF(AND(G562="Internet-facing",OR(UPPER(D562)="Y",UPPER(E562)="Y",C562&gt;=Model!$B$16)),"P1",""))</f>
        <v/>
      </c>
      <c r="Q562" s="14" t="str">
        <f>IF($A562="","",IF(P562="P1","P1","P"&amp;MIN(4,IF(O562&gt;=Model!$B$31,1,IF(O562&gt;=Model!$B$32,2,IF(O562&gt;=Model!$B$33,3,4)))+IF(UPPER(H562)="Y",1,0))))</f>
        <v/>
      </c>
      <c r="R562" s="14" t="str">
        <f>IF($A562="","",IFERROR(VLOOKUP(VALUE(MID(Q562,2,1)),Model!$B$38:$C$41,2,FALSE()),""))</f>
        <v/>
      </c>
      <c r="S562" s="18" t="str">
        <f t="shared" si="49"/>
        <v/>
      </c>
      <c r="T562" s="14" t="str">
        <f t="shared" si="50"/>
        <v/>
      </c>
      <c r="U562" s="14" t="str">
        <f t="shared" si="51"/>
        <v/>
      </c>
      <c r="V562" s="14" t="str">
        <f t="shared" ca="1" si="52"/>
        <v/>
      </c>
      <c r="W562" s="14" t="str">
        <f t="shared" ca="1" si="53"/>
        <v/>
      </c>
    </row>
    <row r="563" spans="1:23" x14ac:dyDescent="0.3">
      <c r="A563" s="2"/>
      <c r="B563" s="2"/>
      <c r="C563" s="2"/>
      <c r="D563" s="2"/>
      <c r="E563" s="2"/>
      <c r="F563" s="2"/>
      <c r="G563" s="2"/>
      <c r="H563" s="2"/>
      <c r="I563" s="16"/>
      <c r="J563" s="16"/>
      <c r="K563" s="14" t="str">
        <f>IF($A563="","",IF(B563&gt;=Model!$B$4,4,IF(B563&gt;=Model!$B$5,3,IF(B563&gt;=Model!$B$6,2,1))))</f>
        <v/>
      </c>
      <c r="L563" s="14" t="str">
        <f>IF($A563="","",IF(OR(UPPER(D563)="Y",UPPER(E563)="Y"),4,IF(C563&gt;=Model!$B$10,4,IF(C563&gt;=Model!$B$11,3,IF(C563&gt;=Model!$B$12,2,1)))))</f>
        <v/>
      </c>
      <c r="M563" s="14" t="str">
        <f>IF($A563="","",IFERROR(VLOOKUP(F563,Model!$A$19:$B$22,2,FALSE()),""))</f>
        <v/>
      </c>
      <c r="N563" s="14" t="str">
        <f>IF($A563="","",IFERROR(VLOOKUP(G563,Model!$A$25:$B$28,2,FALSE()),""))</f>
        <v/>
      </c>
      <c r="O563" s="14" t="str">
        <f t="shared" si="48"/>
        <v/>
      </c>
      <c r="P563" s="14" t="str">
        <f>IF($A563="","",IF(AND(G563="Internet-facing",OR(UPPER(D563)="Y",UPPER(E563)="Y",C563&gt;=Model!$B$16)),"P1",""))</f>
        <v/>
      </c>
      <c r="Q563" s="14" t="str">
        <f>IF($A563="","",IF(P563="P1","P1","P"&amp;MIN(4,IF(O563&gt;=Model!$B$31,1,IF(O563&gt;=Model!$B$32,2,IF(O563&gt;=Model!$B$33,3,4)))+IF(UPPER(H563)="Y",1,0))))</f>
        <v/>
      </c>
      <c r="R563" s="14" t="str">
        <f>IF($A563="","",IFERROR(VLOOKUP(VALUE(MID(Q563,2,1)),Model!$B$38:$C$41,2,FALSE()),""))</f>
        <v/>
      </c>
      <c r="S563" s="18" t="str">
        <f t="shared" si="49"/>
        <v/>
      </c>
      <c r="T563" s="14" t="str">
        <f t="shared" si="50"/>
        <v/>
      </c>
      <c r="U563" s="14" t="str">
        <f t="shared" si="51"/>
        <v/>
      </c>
      <c r="V563" s="14" t="str">
        <f t="shared" ca="1" si="52"/>
        <v/>
      </c>
      <c r="W563" s="14" t="str">
        <f t="shared" ca="1" si="53"/>
        <v/>
      </c>
    </row>
    <row r="564" spans="1:23" x14ac:dyDescent="0.3">
      <c r="A564" s="2"/>
      <c r="B564" s="2"/>
      <c r="C564" s="2"/>
      <c r="D564" s="2"/>
      <c r="E564" s="2"/>
      <c r="F564" s="2"/>
      <c r="G564" s="2"/>
      <c r="H564" s="2"/>
      <c r="I564" s="16"/>
      <c r="J564" s="16"/>
      <c r="K564" s="14" t="str">
        <f>IF($A564="","",IF(B564&gt;=Model!$B$4,4,IF(B564&gt;=Model!$B$5,3,IF(B564&gt;=Model!$B$6,2,1))))</f>
        <v/>
      </c>
      <c r="L564" s="14" t="str">
        <f>IF($A564="","",IF(OR(UPPER(D564)="Y",UPPER(E564)="Y"),4,IF(C564&gt;=Model!$B$10,4,IF(C564&gt;=Model!$B$11,3,IF(C564&gt;=Model!$B$12,2,1)))))</f>
        <v/>
      </c>
      <c r="M564" s="14" t="str">
        <f>IF($A564="","",IFERROR(VLOOKUP(F564,Model!$A$19:$B$22,2,FALSE()),""))</f>
        <v/>
      </c>
      <c r="N564" s="14" t="str">
        <f>IF($A564="","",IFERROR(VLOOKUP(G564,Model!$A$25:$B$28,2,FALSE()),""))</f>
        <v/>
      </c>
      <c r="O564" s="14" t="str">
        <f t="shared" si="48"/>
        <v/>
      </c>
      <c r="P564" s="14" t="str">
        <f>IF($A564="","",IF(AND(G564="Internet-facing",OR(UPPER(D564)="Y",UPPER(E564)="Y",C564&gt;=Model!$B$16)),"P1",""))</f>
        <v/>
      </c>
      <c r="Q564" s="14" t="str">
        <f>IF($A564="","",IF(P564="P1","P1","P"&amp;MIN(4,IF(O564&gt;=Model!$B$31,1,IF(O564&gt;=Model!$B$32,2,IF(O564&gt;=Model!$B$33,3,4)))+IF(UPPER(H564)="Y",1,0))))</f>
        <v/>
      </c>
      <c r="R564" s="14" t="str">
        <f>IF($A564="","",IFERROR(VLOOKUP(VALUE(MID(Q564,2,1)),Model!$B$38:$C$41,2,FALSE()),""))</f>
        <v/>
      </c>
      <c r="S564" s="18" t="str">
        <f t="shared" si="49"/>
        <v/>
      </c>
      <c r="T564" s="14" t="str">
        <f t="shared" si="50"/>
        <v/>
      </c>
      <c r="U564" s="14" t="str">
        <f t="shared" si="51"/>
        <v/>
      </c>
      <c r="V564" s="14" t="str">
        <f t="shared" ca="1" si="52"/>
        <v/>
      </c>
      <c r="W564" s="14" t="str">
        <f t="shared" ca="1" si="53"/>
        <v/>
      </c>
    </row>
    <row r="565" spans="1:23" x14ac:dyDescent="0.3">
      <c r="A565" s="2"/>
      <c r="B565" s="2"/>
      <c r="C565" s="2"/>
      <c r="D565" s="2"/>
      <c r="E565" s="2"/>
      <c r="F565" s="2"/>
      <c r="G565" s="2"/>
      <c r="H565" s="2"/>
      <c r="I565" s="16"/>
      <c r="J565" s="16"/>
      <c r="K565" s="14" t="str">
        <f>IF($A565="","",IF(B565&gt;=Model!$B$4,4,IF(B565&gt;=Model!$B$5,3,IF(B565&gt;=Model!$B$6,2,1))))</f>
        <v/>
      </c>
      <c r="L565" s="14" t="str">
        <f>IF($A565="","",IF(OR(UPPER(D565)="Y",UPPER(E565)="Y"),4,IF(C565&gt;=Model!$B$10,4,IF(C565&gt;=Model!$B$11,3,IF(C565&gt;=Model!$B$12,2,1)))))</f>
        <v/>
      </c>
      <c r="M565" s="14" t="str">
        <f>IF($A565="","",IFERROR(VLOOKUP(F565,Model!$A$19:$B$22,2,FALSE()),""))</f>
        <v/>
      </c>
      <c r="N565" s="14" t="str">
        <f>IF($A565="","",IFERROR(VLOOKUP(G565,Model!$A$25:$B$28,2,FALSE()),""))</f>
        <v/>
      </c>
      <c r="O565" s="14" t="str">
        <f t="shared" si="48"/>
        <v/>
      </c>
      <c r="P565" s="14" t="str">
        <f>IF($A565="","",IF(AND(G565="Internet-facing",OR(UPPER(D565)="Y",UPPER(E565)="Y",C565&gt;=Model!$B$16)),"P1",""))</f>
        <v/>
      </c>
      <c r="Q565" s="14" t="str">
        <f>IF($A565="","",IF(P565="P1","P1","P"&amp;MIN(4,IF(O565&gt;=Model!$B$31,1,IF(O565&gt;=Model!$B$32,2,IF(O565&gt;=Model!$B$33,3,4)))+IF(UPPER(H565)="Y",1,0))))</f>
        <v/>
      </c>
      <c r="R565" s="14" t="str">
        <f>IF($A565="","",IFERROR(VLOOKUP(VALUE(MID(Q565,2,1)),Model!$B$38:$C$41,2,FALSE()),""))</f>
        <v/>
      </c>
      <c r="S565" s="18" t="str">
        <f t="shared" si="49"/>
        <v/>
      </c>
      <c r="T565" s="14" t="str">
        <f t="shared" si="50"/>
        <v/>
      </c>
      <c r="U565" s="14" t="str">
        <f t="shared" si="51"/>
        <v/>
      </c>
      <c r="V565" s="14" t="str">
        <f t="shared" ca="1" si="52"/>
        <v/>
      </c>
      <c r="W565" s="14" t="str">
        <f t="shared" ca="1" si="53"/>
        <v/>
      </c>
    </row>
    <row r="566" spans="1:23" x14ac:dyDescent="0.3">
      <c r="A566" s="2"/>
      <c r="B566" s="2"/>
      <c r="C566" s="2"/>
      <c r="D566" s="2"/>
      <c r="E566" s="2"/>
      <c r="F566" s="2"/>
      <c r="G566" s="2"/>
      <c r="H566" s="2"/>
      <c r="I566" s="16"/>
      <c r="J566" s="16"/>
      <c r="K566" s="14" t="str">
        <f>IF($A566="","",IF(B566&gt;=Model!$B$4,4,IF(B566&gt;=Model!$B$5,3,IF(B566&gt;=Model!$B$6,2,1))))</f>
        <v/>
      </c>
      <c r="L566" s="14" t="str">
        <f>IF($A566="","",IF(OR(UPPER(D566)="Y",UPPER(E566)="Y"),4,IF(C566&gt;=Model!$B$10,4,IF(C566&gt;=Model!$B$11,3,IF(C566&gt;=Model!$B$12,2,1)))))</f>
        <v/>
      </c>
      <c r="M566" s="14" t="str">
        <f>IF($A566="","",IFERROR(VLOOKUP(F566,Model!$A$19:$B$22,2,FALSE()),""))</f>
        <v/>
      </c>
      <c r="N566" s="14" t="str">
        <f>IF($A566="","",IFERROR(VLOOKUP(G566,Model!$A$25:$B$28,2,FALSE()),""))</f>
        <v/>
      </c>
      <c r="O566" s="14" t="str">
        <f t="shared" si="48"/>
        <v/>
      </c>
      <c r="P566" s="14" t="str">
        <f>IF($A566="","",IF(AND(G566="Internet-facing",OR(UPPER(D566)="Y",UPPER(E566)="Y",C566&gt;=Model!$B$16)),"P1",""))</f>
        <v/>
      </c>
      <c r="Q566" s="14" t="str">
        <f>IF($A566="","",IF(P566="P1","P1","P"&amp;MIN(4,IF(O566&gt;=Model!$B$31,1,IF(O566&gt;=Model!$B$32,2,IF(O566&gt;=Model!$B$33,3,4)))+IF(UPPER(H566)="Y",1,0))))</f>
        <v/>
      </c>
      <c r="R566" s="14" t="str">
        <f>IF($A566="","",IFERROR(VLOOKUP(VALUE(MID(Q566,2,1)),Model!$B$38:$C$41,2,FALSE()),""))</f>
        <v/>
      </c>
      <c r="S566" s="18" t="str">
        <f t="shared" si="49"/>
        <v/>
      </c>
      <c r="T566" s="14" t="str">
        <f t="shared" si="50"/>
        <v/>
      </c>
      <c r="U566" s="14" t="str">
        <f t="shared" si="51"/>
        <v/>
      </c>
      <c r="V566" s="14" t="str">
        <f t="shared" ca="1" si="52"/>
        <v/>
      </c>
      <c r="W566" s="14" t="str">
        <f t="shared" ca="1" si="53"/>
        <v/>
      </c>
    </row>
    <row r="567" spans="1:23" x14ac:dyDescent="0.3">
      <c r="A567" s="2"/>
      <c r="B567" s="2"/>
      <c r="C567" s="2"/>
      <c r="D567" s="2"/>
      <c r="E567" s="2"/>
      <c r="F567" s="2"/>
      <c r="G567" s="2"/>
      <c r="H567" s="2"/>
      <c r="I567" s="16"/>
      <c r="J567" s="16"/>
      <c r="K567" s="14" t="str">
        <f>IF($A567="","",IF(B567&gt;=Model!$B$4,4,IF(B567&gt;=Model!$B$5,3,IF(B567&gt;=Model!$B$6,2,1))))</f>
        <v/>
      </c>
      <c r="L567" s="14" t="str">
        <f>IF($A567="","",IF(OR(UPPER(D567)="Y",UPPER(E567)="Y"),4,IF(C567&gt;=Model!$B$10,4,IF(C567&gt;=Model!$B$11,3,IF(C567&gt;=Model!$B$12,2,1)))))</f>
        <v/>
      </c>
      <c r="M567" s="14" t="str">
        <f>IF($A567="","",IFERROR(VLOOKUP(F567,Model!$A$19:$B$22,2,FALSE()),""))</f>
        <v/>
      </c>
      <c r="N567" s="14" t="str">
        <f>IF($A567="","",IFERROR(VLOOKUP(G567,Model!$A$25:$B$28,2,FALSE()),""))</f>
        <v/>
      </c>
      <c r="O567" s="14" t="str">
        <f t="shared" si="48"/>
        <v/>
      </c>
      <c r="P567" s="14" t="str">
        <f>IF($A567="","",IF(AND(G567="Internet-facing",OR(UPPER(D567)="Y",UPPER(E567)="Y",C567&gt;=Model!$B$16)),"P1",""))</f>
        <v/>
      </c>
      <c r="Q567" s="14" t="str">
        <f>IF($A567="","",IF(P567="P1","P1","P"&amp;MIN(4,IF(O567&gt;=Model!$B$31,1,IF(O567&gt;=Model!$B$32,2,IF(O567&gt;=Model!$B$33,3,4)))+IF(UPPER(H567)="Y",1,0))))</f>
        <v/>
      </c>
      <c r="R567" s="14" t="str">
        <f>IF($A567="","",IFERROR(VLOOKUP(VALUE(MID(Q567,2,1)),Model!$B$38:$C$41,2,FALSE()),""))</f>
        <v/>
      </c>
      <c r="S567" s="18" t="str">
        <f t="shared" si="49"/>
        <v/>
      </c>
      <c r="T567" s="14" t="str">
        <f t="shared" si="50"/>
        <v/>
      </c>
      <c r="U567" s="14" t="str">
        <f t="shared" si="51"/>
        <v/>
      </c>
      <c r="V567" s="14" t="str">
        <f t="shared" ca="1" si="52"/>
        <v/>
      </c>
      <c r="W567" s="14" t="str">
        <f t="shared" ca="1" si="53"/>
        <v/>
      </c>
    </row>
    <row r="568" spans="1:23" x14ac:dyDescent="0.3">
      <c r="A568" s="2"/>
      <c r="B568" s="2"/>
      <c r="C568" s="2"/>
      <c r="D568" s="2"/>
      <c r="E568" s="2"/>
      <c r="F568" s="2"/>
      <c r="G568" s="2"/>
      <c r="H568" s="2"/>
      <c r="I568" s="16"/>
      <c r="J568" s="16"/>
      <c r="K568" s="14" t="str">
        <f>IF($A568="","",IF(B568&gt;=Model!$B$4,4,IF(B568&gt;=Model!$B$5,3,IF(B568&gt;=Model!$B$6,2,1))))</f>
        <v/>
      </c>
      <c r="L568" s="14" t="str">
        <f>IF($A568="","",IF(OR(UPPER(D568)="Y",UPPER(E568)="Y"),4,IF(C568&gt;=Model!$B$10,4,IF(C568&gt;=Model!$B$11,3,IF(C568&gt;=Model!$B$12,2,1)))))</f>
        <v/>
      </c>
      <c r="M568" s="14" t="str">
        <f>IF($A568="","",IFERROR(VLOOKUP(F568,Model!$A$19:$B$22,2,FALSE()),""))</f>
        <v/>
      </c>
      <c r="N568" s="14" t="str">
        <f>IF($A568="","",IFERROR(VLOOKUP(G568,Model!$A$25:$B$28,2,FALSE()),""))</f>
        <v/>
      </c>
      <c r="O568" s="14" t="str">
        <f t="shared" si="48"/>
        <v/>
      </c>
      <c r="P568" s="14" t="str">
        <f>IF($A568="","",IF(AND(G568="Internet-facing",OR(UPPER(D568)="Y",UPPER(E568)="Y",C568&gt;=Model!$B$16)),"P1",""))</f>
        <v/>
      </c>
      <c r="Q568" s="14" t="str">
        <f>IF($A568="","",IF(P568="P1","P1","P"&amp;MIN(4,IF(O568&gt;=Model!$B$31,1,IF(O568&gt;=Model!$B$32,2,IF(O568&gt;=Model!$B$33,3,4)))+IF(UPPER(H568)="Y",1,0))))</f>
        <v/>
      </c>
      <c r="R568" s="14" t="str">
        <f>IF($A568="","",IFERROR(VLOOKUP(VALUE(MID(Q568,2,1)),Model!$B$38:$C$41,2,FALSE()),""))</f>
        <v/>
      </c>
      <c r="S568" s="18" t="str">
        <f t="shared" si="49"/>
        <v/>
      </c>
      <c r="T568" s="14" t="str">
        <f t="shared" si="50"/>
        <v/>
      </c>
      <c r="U568" s="14" t="str">
        <f t="shared" si="51"/>
        <v/>
      </c>
      <c r="V568" s="14" t="str">
        <f t="shared" ca="1" si="52"/>
        <v/>
      </c>
      <c r="W568" s="14" t="str">
        <f t="shared" ca="1" si="53"/>
        <v/>
      </c>
    </row>
    <row r="569" spans="1:23" x14ac:dyDescent="0.3">
      <c r="A569" s="2"/>
      <c r="B569" s="2"/>
      <c r="C569" s="2"/>
      <c r="D569" s="2"/>
      <c r="E569" s="2"/>
      <c r="F569" s="2"/>
      <c r="G569" s="2"/>
      <c r="H569" s="2"/>
      <c r="I569" s="16"/>
      <c r="J569" s="16"/>
      <c r="K569" s="14" t="str">
        <f>IF($A569="","",IF(B569&gt;=Model!$B$4,4,IF(B569&gt;=Model!$B$5,3,IF(B569&gt;=Model!$B$6,2,1))))</f>
        <v/>
      </c>
      <c r="L569" s="14" t="str">
        <f>IF($A569="","",IF(OR(UPPER(D569)="Y",UPPER(E569)="Y"),4,IF(C569&gt;=Model!$B$10,4,IF(C569&gt;=Model!$B$11,3,IF(C569&gt;=Model!$B$12,2,1)))))</f>
        <v/>
      </c>
      <c r="M569" s="14" t="str">
        <f>IF($A569="","",IFERROR(VLOOKUP(F569,Model!$A$19:$B$22,2,FALSE()),""))</f>
        <v/>
      </c>
      <c r="N569" s="14" t="str">
        <f>IF($A569="","",IFERROR(VLOOKUP(G569,Model!$A$25:$B$28,2,FALSE()),""))</f>
        <v/>
      </c>
      <c r="O569" s="14" t="str">
        <f t="shared" si="48"/>
        <v/>
      </c>
      <c r="P569" s="14" t="str">
        <f>IF($A569="","",IF(AND(G569="Internet-facing",OR(UPPER(D569)="Y",UPPER(E569)="Y",C569&gt;=Model!$B$16)),"P1",""))</f>
        <v/>
      </c>
      <c r="Q569" s="14" t="str">
        <f>IF($A569="","",IF(P569="P1","P1","P"&amp;MIN(4,IF(O569&gt;=Model!$B$31,1,IF(O569&gt;=Model!$B$32,2,IF(O569&gt;=Model!$B$33,3,4)))+IF(UPPER(H569)="Y",1,0))))</f>
        <v/>
      </c>
      <c r="R569" s="14" t="str">
        <f>IF($A569="","",IFERROR(VLOOKUP(VALUE(MID(Q569,2,1)),Model!$B$38:$C$41,2,FALSE()),""))</f>
        <v/>
      </c>
      <c r="S569" s="18" t="str">
        <f t="shared" si="49"/>
        <v/>
      </c>
      <c r="T569" s="14" t="str">
        <f t="shared" si="50"/>
        <v/>
      </c>
      <c r="U569" s="14" t="str">
        <f t="shared" si="51"/>
        <v/>
      </c>
      <c r="V569" s="14" t="str">
        <f t="shared" ca="1" si="52"/>
        <v/>
      </c>
      <c r="W569" s="14" t="str">
        <f t="shared" ca="1" si="53"/>
        <v/>
      </c>
    </row>
    <row r="570" spans="1:23" x14ac:dyDescent="0.3">
      <c r="A570" s="2"/>
      <c r="B570" s="2"/>
      <c r="C570" s="2"/>
      <c r="D570" s="2"/>
      <c r="E570" s="2"/>
      <c r="F570" s="2"/>
      <c r="G570" s="2"/>
      <c r="H570" s="2"/>
      <c r="I570" s="16"/>
      <c r="J570" s="16"/>
      <c r="K570" s="14" t="str">
        <f>IF($A570="","",IF(B570&gt;=Model!$B$4,4,IF(B570&gt;=Model!$B$5,3,IF(B570&gt;=Model!$B$6,2,1))))</f>
        <v/>
      </c>
      <c r="L570" s="14" t="str">
        <f>IF($A570="","",IF(OR(UPPER(D570)="Y",UPPER(E570)="Y"),4,IF(C570&gt;=Model!$B$10,4,IF(C570&gt;=Model!$B$11,3,IF(C570&gt;=Model!$B$12,2,1)))))</f>
        <v/>
      </c>
      <c r="M570" s="14" t="str">
        <f>IF($A570="","",IFERROR(VLOOKUP(F570,Model!$A$19:$B$22,2,FALSE()),""))</f>
        <v/>
      </c>
      <c r="N570" s="14" t="str">
        <f>IF($A570="","",IFERROR(VLOOKUP(G570,Model!$A$25:$B$28,2,FALSE()),""))</f>
        <v/>
      </c>
      <c r="O570" s="14" t="str">
        <f t="shared" si="48"/>
        <v/>
      </c>
      <c r="P570" s="14" t="str">
        <f>IF($A570="","",IF(AND(G570="Internet-facing",OR(UPPER(D570)="Y",UPPER(E570)="Y",C570&gt;=Model!$B$16)),"P1",""))</f>
        <v/>
      </c>
      <c r="Q570" s="14" t="str">
        <f>IF($A570="","",IF(P570="P1","P1","P"&amp;MIN(4,IF(O570&gt;=Model!$B$31,1,IF(O570&gt;=Model!$B$32,2,IF(O570&gt;=Model!$B$33,3,4)))+IF(UPPER(H570)="Y",1,0))))</f>
        <v/>
      </c>
      <c r="R570" s="14" t="str">
        <f>IF($A570="","",IFERROR(VLOOKUP(VALUE(MID(Q570,2,1)),Model!$B$38:$C$41,2,FALSE()),""))</f>
        <v/>
      </c>
      <c r="S570" s="18" t="str">
        <f t="shared" si="49"/>
        <v/>
      </c>
      <c r="T570" s="14" t="str">
        <f t="shared" si="50"/>
        <v/>
      </c>
      <c r="U570" s="14" t="str">
        <f t="shared" si="51"/>
        <v/>
      </c>
      <c r="V570" s="14" t="str">
        <f t="shared" ca="1" si="52"/>
        <v/>
      </c>
      <c r="W570" s="14" t="str">
        <f t="shared" ca="1" si="53"/>
        <v/>
      </c>
    </row>
    <row r="571" spans="1:23" x14ac:dyDescent="0.3">
      <c r="A571" s="2"/>
      <c r="B571" s="2"/>
      <c r="C571" s="2"/>
      <c r="D571" s="2"/>
      <c r="E571" s="2"/>
      <c r="F571" s="2"/>
      <c r="G571" s="2"/>
      <c r="H571" s="2"/>
      <c r="I571" s="16"/>
      <c r="J571" s="16"/>
      <c r="K571" s="14" t="str">
        <f>IF($A571="","",IF(B571&gt;=Model!$B$4,4,IF(B571&gt;=Model!$B$5,3,IF(B571&gt;=Model!$B$6,2,1))))</f>
        <v/>
      </c>
      <c r="L571" s="14" t="str">
        <f>IF($A571="","",IF(OR(UPPER(D571)="Y",UPPER(E571)="Y"),4,IF(C571&gt;=Model!$B$10,4,IF(C571&gt;=Model!$B$11,3,IF(C571&gt;=Model!$B$12,2,1)))))</f>
        <v/>
      </c>
      <c r="M571" s="14" t="str">
        <f>IF($A571="","",IFERROR(VLOOKUP(F571,Model!$A$19:$B$22,2,FALSE()),""))</f>
        <v/>
      </c>
      <c r="N571" s="14" t="str">
        <f>IF($A571="","",IFERROR(VLOOKUP(G571,Model!$A$25:$B$28,2,FALSE()),""))</f>
        <v/>
      </c>
      <c r="O571" s="14" t="str">
        <f t="shared" si="48"/>
        <v/>
      </c>
      <c r="P571" s="14" t="str">
        <f>IF($A571="","",IF(AND(G571="Internet-facing",OR(UPPER(D571)="Y",UPPER(E571)="Y",C571&gt;=Model!$B$16)),"P1",""))</f>
        <v/>
      </c>
      <c r="Q571" s="14" t="str">
        <f>IF($A571="","",IF(P571="P1","P1","P"&amp;MIN(4,IF(O571&gt;=Model!$B$31,1,IF(O571&gt;=Model!$B$32,2,IF(O571&gt;=Model!$B$33,3,4)))+IF(UPPER(H571)="Y",1,0))))</f>
        <v/>
      </c>
      <c r="R571" s="14" t="str">
        <f>IF($A571="","",IFERROR(VLOOKUP(VALUE(MID(Q571,2,1)),Model!$B$38:$C$41,2,FALSE()),""))</f>
        <v/>
      </c>
      <c r="S571" s="18" t="str">
        <f t="shared" si="49"/>
        <v/>
      </c>
      <c r="T571" s="14" t="str">
        <f t="shared" si="50"/>
        <v/>
      </c>
      <c r="U571" s="14" t="str">
        <f t="shared" si="51"/>
        <v/>
      </c>
      <c r="V571" s="14" t="str">
        <f t="shared" ca="1" si="52"/>
        <v/>
      </c>
      <c r="W571" s="14" t="str">
        <f t="shared" ca="1" si="53"/>
        <v/>
      </c>
    </row>
    <row r="572" spans="1:23" x14ac:dyDescent="0.3">
      <c r="A572" s="2"/>
      <c r="B572" s="2"/>
      <c r="C572" s="2"/>
      <c r="D572" s="2"/>
      <c r="E572" s="2"/>
      <c r="F572" s="2"/>
      <c r="G572" s="2"/>
      <c r="H572" s="2"/>
      <c r="I572" s="16"/>
      <c r="J572" s="16"/>
      <c r="K572" s="14" t="str">
        <f>IF($A572="","",IF(B572&gt;=Model!$B$4,4,IF(B572&gt;=Model!$B$5,3,IF(B572&gt;=Model!$B$6,2,1))))</f>
        <v/>
      </c>
      <c r="L572" s="14" t="str">
        <f>IF($A572="","",IF(OR(UPPER(D572)="Y",UPPER(E572)="Y"),4,IF(C572&gt;=Model!$B$10,4,IF(C572&gt;=Model!$B$11,3,IF(C572&gt;=Model!$B$12,2,1)))))</f>
        <v/>
      </c>
      <c r="M572" s="14" t="str">
        <f>IF($A572="","",IFERROR(VLOOKUP(F572,Model!$A$19:$B$22,2,FALSE()),""))</f>
        <v/>
      </c>
      <c r="N572" s="14" t="str">
        <f>IF($A572="","",IFERROR(VLOOKUP(G572,Model!$A$25:$B$28,2,FALSE()),""))</f>
        <v/>
      </c>
      <c r="O572" s="14" t="str">
        <f t="shared" si="48"/>
        <v/>
      </c>
      <c r="P572" s="14" t="str">
        <f>IF($A572="","",IF(AND(G572="Internet-facing",OR(UPPER(D572)="Y",UPPER(E572)="Y",C572&gt;=Model!$B$16)),"P1",""))</f>
        <v/>
      </c>
      <c r="Q572" s="14" t="str">
        <f>IF($A572="","",IF(P572="P1","P1","P"&amp;MIN(4,IF(O572&gt;=Model!$B$31,1,IF(O572&gt;=Model!$B$32,2,IF(O572&gt;=Model!$B$33,3,4)))+IF(UPPER(H572)="Y",1,0))))</f>
        <v/>
      </c>
      <c r="R572" s="14" t="str">
        <f>IF($A572="","",IFERROR(VLOOKUP(VALUE(MID(Q572,2,1)),Model!$B$38:$C$41,2,FALSE()),""))</f>
        <v/>
      </c>
      <c r="S572" s="18" t="str">
        <f t="shared" si="49"/>
        <v/>
      </c>
      <c r="T572" s="14" t="str">
        <f t="shared" si="50"/>
        <v/>
      </c>
      <c r="U572" s="14" t="str">
        <f t="shared" si="51"/>
        <v/>
      </c>
      <c r="V572" s="14" t="str">
        <f t="shared" ca="1" si="52"/>
        <v/>
      </c>
      <c r="W572" s="14" t="str">
        <f t="shared" ca="1" si="53"/>
        <v/>
      </c>
    </row>
    <row r="573" spans="1:23" x14ac:dyDescent="0.3">
      <c r="A573" s="2"/>
      <c r="B573" s="2"/>
      <c r="C573" s="2"/>
      <c r="D573" s="2"/>
      <c r="E573" s="2"/>
      <c r="F573" s="2"/>
      <c r="G573" s="2"/>
      <c r="H573" s="2"/>
      <c r="I573" s="16"/>
      <c r="J573" s="16"/>
      <c r="K573" s="14" t="str">
        <f>IF($A573="","",IF(B573&gt;=Model!$B$4,4,IF(B573&gt;=Model!$B$5,3,IF(B573&gt;=Model!$B$6,2,1))))</f>
        <v/>
      </c>
      <c r="L573" s="14" t="str">
        <f>IF($A573="","",IF(OR(UPPER(D573)="Y",UPPER(E573)="Y"),4,IF(C573&gt;=Model!$B$10,4,IF(C573&gt;=Model!$B$11,3,IF(C573&gt;=Model!$B$12,2,1)))))</f>
        <v/>
      </c>
      <c r="M573" s="14" t="str">
        <f>IF($A573="","",IFERROR(VLOOKUP(F573,Model!$A$19:$B$22,2,FALSE()),""))</f>
        <v/>
      </c>
      <c r="N573" s="14" t="str">
        <f>IF($A573="","",IFERROR(VLOOKUP(G573,Model!$A$25:$B$28,2,FALSE()),""))</f>
        <v/>
      </c>
      <c r="O573" s="14" t="str">
        <f t="shared" si="48"/>
        <v/>
      </c>
      <c r="P573" s="14" t="str">
        <f>IF($A573="","",IF(AND(G573="Internet-facing",OR(UPPER(D573)="Y",UPPER(E573)="Y",C573&gt;=Model!$B$16)),"P1",""))</f>
        <v/>
      </c>
      <c r="Q573" s="14" t="str">
        <f>IF($A573="","",IF(P573="P1","P1","P"&amp;MIN(4,IF(O573&gt;=Model!$B$31,1,IF(O573&gt;=Model!$B$32,2,IF(O573&gt;=Model!$B$33,3,4)))+IF(UPPER(H573)="Y",1,0))))</f>
        <v/>
      </c>
      <c r="R573" s="14" t="str">
        <f>IF($A573="","",IFERROR(VLOOKUP(VALUE(MID(Q573,2,1)),Model!$B$38:$C$41,2,FALSE()),""))</f>
        <v/>
      </c>
      <c r="S573" s="18" t="str">
        <f t="shared" si="49"/>
        <v/>
      </c>
      <c r="T573" s="14" t="str">
        <f t="shared" si="50"/>
        <v/>
      </c>
      <c r="U573" s="14" t="str">
        <f t="shared" si="51"/>
        <v/>
      </c>
      <c r="V573" s="14" t="str">
        <f t="shared" ca="1" si="52"/>
        <v/>
      </c>
      <c r="W573" s="14" t="str">
        <f t="shared" ca="1" si="53"/>
        <v/>
      </c>
    </row>
    <row r="574" spans="1:23" x14ac:dyDescent="0.3">
      <c r="A574" s="2"/>
      <c r="B574" s="2"/>
      <c r="C574" s="2"/>
      <c r="D574" s="2"/>
      <c r="E574" s="2"/>
      <c r="F574" s="2"/>
      <c r="G574" s="2"/>
      <c r="H574" s="2"/>
      <c r="I574" s="16"/>
      <c r="J574" s="16"/>
      <c r="K574" s="14" t="str">
        <f>IF($A574="","",IF(B574&gt;=Model!$B$4,4,IF(B574&gt;=Model!$B$5,3,IF(B574&gt;=Model!$B$6,2,1))))</f>
        <v/>
      </c>
      <c r="L574" s="14" t="str">
        <f>IF($A574="","",IF(OR(UPPER(D574)="Y",UPPER(E574)="Y"),4,IF(C574&gt;=Model!$B$10,4,IF(C574&gt;=Model!$B$11,3,IF(C574&gt;=Model!$B$12,2,1)))))</f>
        <v/>
      </c>
      <c r="M574" s="14" t="str">
        <f>IF($A574="","",IFERROR(VLOOKUP(F574,Model!$A$19:$B$22,2,FALSE()),""))</f>
        <v/>
      </c>
      <c r="N574" s="14" t="str">
        <f>IF($A574="","",IFERROR(VLOOKUP(G574,Model!$A$25:$B$28,2,FALSE()),""))</f>
        <v/>
      </c>
      <c r="O574" s="14" t="str">
        <f t="shared" si="48"/>
        <v/>
      </c>
      <c r="P574" s="14" t="str">
        <f>IF($A574="","",IF(AND(G574="Internet-facing",OR(UPPER(D574)="Y",UPPER(E574)="Y",C574&gt;=Model!$B$16)),"P1",""))</f>
        <v/>
      </c>
      <c r="Q574" s="14" t="str">
        <f>IF($A574="","",IF(P574="P1","P1","P"&amp;MIN(4,IF(O574&gt;=Model!$B$31,1,IF(O574&gt;=Model!$B$32,2,IF(O574&gt;=Model!$B$33,3,4)))+IF(UPPER(H574)="Y",1,0))))</f>
        <v/>
      </c>
      <c r="R574" s="14" t="str">
        <f>IF($A574="","",IFERROR(VLOOKUP(VALUE(MID(Q574,2,1)),Model!$B$38:$C$41,2,FALSE()),""))</f>
        <v/>
      </c>
      <c r="S574" s="18" t="str">
        <f t="shared" si="49"/>
        <v/>
      </c>
      <c r="T574" s="14" t="str">
        <f t="shared" si="50"/>
        <v/>
      </c>
      <c r="U574" s="14" t="str">
        <f t="shared" si="51"/>
        <v/>
      </c>
      <c r="V574" s="14" t="str">
        <f t="shared" ca="1" si="52"/>
        <v/>
      </c>
      <c r="W574" s="14" t="str">
        <f t="shared" ca="1" si="53"/>
        <v/>
      </c>
    </row>
    <row r="575" spans="1:23" x14ac:dyDescent="0.3">
      <c r="A575" s="2"/>
      <c r="B575" s="2"/>
      <c r="C575" s="2"/>
      <c r="D575" s="2"/>
      <c r="E575" s="2"/>
      <c r="F575" s="2"/>
      <c r="G575" s="2"/>
      <c r="H575" s="2"/>
      <c r="I575" s="16"/>
      <c r="J575" s="16"/>
      <c r="K575" s="14" t="str">
        <f>IF($A575="","",IF(B575&gt;=Model!$B$4,4,IF(B575&gt;=Model!$B$5,3,IF(B575&gt;=Model!$B$6,2,1))))</f>
        <v/>
      </c>
      <c r="L575" s="14" t="str">
        <f>IF($A575="","",IF(OR(UPPER(D575)="Y",UPPER(E575)="Y"),4,IF(C575&gt;=Model!$B$10,4,IF(C575&gt;=Model!$B$11,3,IF(C575&gt;=Model!$B$12,2,1)))))</f>
        <v/>
      </c>
      <c r="M575" s="14" t="str">
        <f>IF($A575="","",IFERROR(VLOOKUP(F575,Model!$A$19:$B$22,2,FALSE()),""))</f>
        <v/>
      </c>
      <c r="N575" s="14" t="str">
        <f>IF($A575="","",IFERROR(VLOOKUP(G575,Model!$A$25:$B$28,2,FALSE()),""))</f>
        <v/>
      </c>
      <c r="O575" s="14" t="str">
        <f t="shared" si="48"/>
        <v/>
      </c>
      <c r="P575" s="14" t="str">
        <f>IF($A575="","",IF(AND(G575="Internet-facing",OR(UPPER(D575)="Y",UPPER(E575)="Y",C575&gt;=Model!$B$16)),"P1",""))</f>
        <v/>
      </c>
      <c r="Q575" s="14" t="str">
        <f>IF($A575="","",IF(P575="P1","P1","P"&amp;MIN(4,IF(O575&gt;=Model!$B$31,1,IF(O575&gt;=Model!$B$32,2,IF(O575&gt;=Model!$B$33,3,4)))+IF(UPPER(H575)="Y",1,0))))</f>
        <v/>
      </c>
      <c r="R575" s="14" t="str">
        <f>IF($A575="","",IFERROR(VLOOKUP(VALUE(MID(Q575,2,1)),Model!$B$38:$C$41,2,FALSE()),""))</f>
        <v/>
      </c>
      <c r="S575" s="18" t="str">
        <f t="shared" si="49"/>
        <v/>
      </c>
      <c r="T575" s="14" t="str">
        <f t="shared" si="50"/>
        <v/>
      </c>
      <c r="U575" s="14" t="str">
        <f t="shared" si="51"/>
        <v/>
      </c>
      <c r="V575" s="14" t="str">
        <f t="shared" ca="1" si="52"/>
        <v/>
      </c>
      <c r="W575" s="14" t="str">
        <f t="shared" ca="1" si="53"/>
        <v/>
      </c>
    </row>
    <row r="576" spans="1:23" x14ac:dyDescent="0.3">
      <c r="A576" s="2"/>
      <c r="B576" s="2"/>
      <c r="C576" s="2"/>
      <c r="D576" s="2"/>
      <c r="E576" s="2"/>
      <c r="F576" s="2"/>
      <c r="G576" s="2"/>
      <c r="H576" s="2"/>
      <c r="I576" s="16"/>
      <c r="J576" s="16"/>
      <c r="K576" s="14" t="str">
        <f>IF($A576="","",IF(B576&gt;=Model!$B$4,4,IF(B576&gt;=Model!$B$5,3,IF(B576&gt;=Model!$B$6,2,1))))</f>
        <v/>
      </c>
      <c r="L576" s="14" t="str">
        <f>IF($A576="","",IF(OR(UPPER(D576)="Y",UPPER(E576)="Y"),4,IF(C576&gt;=Model!$B$10,4,IF(C576&gt;=Model!$B$11,3,IF(C576&gt;=Model!$B$12,2,1)))))</f>
        <v/>
      </c>
      <c r="M576" s="14" t="str">
        <f>IF($A576="","",IFERROR(VLOOKUP(F576,Model!$A$19:$B$22,2,FALSE()),""))</f>
        <v/>
      </c>
      <c r="N576" s="14" t="str">
        <f>IF($A576="","",IFERROR(VLOOKUP(G576,Model!$A$25:$B$28,2,FALSE()),""))</f>
        <v/>
      </c>
      <c r="O576" s="14" t="str">
        <f t="shared" si="48"/>
        <v/>
      </c>
      <c r="P576" s="14" t="str">
        <f>IF($A576="","",IF(AND(G576="Internet-facing",OR(UPPER(D576)="Y",UPPER(E576)="Y",C576&gt;=Model!$B$16)),"P1",""))</f>
        <v/>
      </c>
      <c r="Q576" s="14" t="str">
        <f>IF($A576="","",IF(P576="P1","P1","P"&amp;MIN(4,IF(O576&gt;=Model!$B$31,1,IF(O576&gt;=Model!$B$32,2,IF(O576&gt;=Model!$B$33,3,4)))+IF(UPPER(H576)="Y",1,0))))</f>
        <v/>
      </c>
      <c r="R576" s="14" t="str">
        <f>IF($A576="","",IFERROR(VLOOKUP(VALUE(MID(Q576,2,1)),Model!$B$38:$C$41,2,FALSE()),""))</f>
        <v/>
      </c>
      <c r="S576" s="18" t="str">
        <f t="shared" si="49"/>
        <v/>
      </c>
      <c r="T576" s="14" t="str">
        <f t="shared" si="50"/>
        <v/>
      </c>
      <c r="U576" s="14" t="str">
        <f t="shared" si="51"/>
        <v/>
      </c>
      <c r="V576" s="14" t="str">
        <f t="shared" ca="1" si="52"/>
        <v/>
      </c>
      <c r="W576" s="14" t="str">
        <f t="shared" ca="1" si="53"/>
        <v/>
      </c>
    </row>
    <row r="577" spans="1:23" x14ac:dyDescent="0.3">
      <c r="A577" s="2"/>
      <c r="B577" s="2"/>
      <c r="C577" s="2"/>
      <c r="D577" s="2"/>
      <c r="E577" s="2"/>
      <c r="F577" s="2"/>
      <c r="G577" s="2"/>
      <c r="H577" s="2"/>
      <c r="I577" s="16"/>
      <c r="J577" s="16"/>
      <c r="K577" s="14" t="str">
        <f>IF($A577="","",IF(B577&gt;=Model!$B$4,4,IF(B577&gt;=Model!$B$5,3,IF(B577&gt;=Model!$B$6,2,1))))</f>
        <v/>
      </c>
      <c r="L577" s="14" t="str">
        <f>IF($A577="","",IF(OR(UPPER(D577)="Y",UPPER(E577)="Y"),4,IF(C577&gt;=Model!$B$10,4,IF(C577&gt;=Model!$B$11,3,IF(C577&gt;=Model!$B$12,2,1)))))</f>
        <v/>
      </c>
      <c r="M577" s="14" t="str">
        <f>IF($A577="","",IFERROR(VLOOKUP(F577,Model!$A$19:$B$22,2,FALSE()),""))</f>
        <v/>
      </c>
      <c r="N577" s="14" t="str">
        <f>IF($A577="","",IFERROR(VLOOKUP(G577,Model!$A$25:$B$28,2,FALSE()),""))</f>
        <v/>
      </c>
      <c r="O577" s="14" t="str">
        <f t="shared" si="48"/>
        <v/>
      </c>
      <c r="P577" s="14" t="str">
        <f>IF($A577="","",IF(AND(G577="Internet-facing",OR(UPPER(D577)="Y",UPPER(E577)="Y",C577&gt;=Model!$B$16)),"P1",""))</f>
        <v/>
      </c>
      <c r="Q577" s="14" t="str">
        <f>IF($A577="","",IF(P577="P1","P1","P"&amp;MIN(4,IF(O577&gt;=Model!$B$31,1,IF(O577&gt;=Model!$B$32,2,IF(O577&gt;=Model!$B$33,3,4)))+IF(UPPER(H577)="Y",1,0))))</f>
        <v/>
      </c>
      <c r="R577" s="14" t="str">
        <f>IF($A577="","",IFERROR(VLOOKUP(VALUE(MID(Q577,2,1)),Model!$B$38:$C$41,2,FALSE()),""))</f>
        <v/>
      </c>
      <c r="S577" s="18" t="str">
        <f t="shared" si="49"/>
        <v/>
      </c>
      <c r="T577" s="14" t="str">
        <f t="shared" si="50"/>
        <v/>
      </c>
      <c r="U577" s="14" t="str">
        <f t="shared" si="51"/>
        <v/>
      </c>
      <c r="V577" s="14" t="str">
        <f t="shared" ca="1" si="52"/>
        <v/>
      </c>
      <c r="W577" s="14" t="str">
        <f t="shared" ca="1" si="53"/>
        <v/>
      </c>
    </row>
    <row r="578" spans="1:23" x14ac:dyDescent="0.3">
      <c r="A578" s="2"/>
      <c r="B578" s="2"/>
      <c r="C578" s="2"/>
      <c r="D578" s="2"/>
      <c r="E578" s="2"/>
      <c r="F578" s="2"/>
      <c r="G578" s="2"/>
      <c r="H578" s="2"/>
      <c r="I578" s="16"/>
      <c r="J578" s="16"/>
      <c r="K578" s="14" t="str">
        <f>IF($A578="","",IF(B578&gt;=Model!$B$4,4,IF(B578&gt;=Model!$B$5,3,IF(B578&gt;=Model!$B$6,2,1))))</f>
        <v/>
      </c>
      <c r="L578" s="14" t="str">
        <f>IF($A578="","",IF(OR(UPPER(D578)="Y",UPPER(E578)="Y"),4,IF(C578&gt;=Model!$B$10,4,IF(C578&gt;=Model!$B$11,3,IF(C578&gt;=Model!$B$12,2,1)))))</f>
        <v/>
      </c>
      <c r="M578" s="14" t="str">
        <f>IF($A578="","",IFERROR(VLOOKUP(F578,Model!$A$19:$B$22,2,FALSE()),""))</f>
        <v/>
      </c>
      <c r="N578" s="14" t="str">
        <f>IF($A578="","",IFERROR(VLOOKUP(G578,Model!$A$25:$B$28,2,FALSE()),""))</f>
        <v/>
      </c>
      <c r="O578" s="14" t="str">
        <f t="shared" ref="O578:O641" si="54">IF($A578="","",K578*L578*M578*N578)</f>
        <v/>
      </c>
      <c r="P578" s="14" t="str">
        <f>IF($A578="","",IF(AND(G578="Internet-facing",OR(UPPER(D578)="Y",UPPER(E578)="Y",C578&gt;=Model!$B$16)),"P1",""))</f>
        <v/>
      </c>
      <c r="Q578" s="14" t="str">
        <f>IF($A578="","",IF(P578="P1","P1","P"&amp;MIN(4,IF(O578&gt;=Model!$B$31,1,IF(O578&gt;=Model!$B$32,2,IF(O578&gt;=Model!$B$33,3,4)))+IF(UPPER(H578)="Y",1,0))))</f>
        <v/>
      </c>
      <c r="R578" s="14" t="str">
        <f>IF($A578="","",IFERROR(VLOOKUP(VALUE(MID(Q578,2,1)),Model!$B$38:$C$41,2,FALSE()),""))</f>
        <v/>
      </c>
      <c r="S578" s="18" t="str">
        <f t="shared" ref="S578:S641" si="55">IF(OR($A578="",$R578="",$I578=""),"",$I578+$R578)</f>
        <v/>
      </c>
      <c r="T578" s="14" t="str">
        <f t="shared" ref="T578:T641" si="56">IF($A578="","",IF($J578="","Open","Closed"))</f>
        <v/>
      </c>
      <c r="U578" s="14" t="str">
        <f t="shared" ref="U578:U641" si="57">IF(OR($A578="",$J578="",$I578=""),"",$J578-$I578)</f>
        <v/>
      </c>
      <c r="V578" s="14" t="str">
        <f t="shared" ref="V578:V641" ca="1" si="58">IF(OR($A578="",$J578&lt;&gt;"",$I578=""),"",TODAY()-$I578)</f>
        <v/>
      </c>
      <c r="W578" s="14" t="str">
        <f t="shared" ref="W578:W641" ca="1" si="59">IF(OR($A578="",$I578=""),"",IF($J578="",IF(TODAY()&gt;$S578,"Overdue","Open"),IF($J578&lt;=$S578,"Yes","No")))</f>
        <v/>
      </c>
    </row>
    <row r="579" spans="1:23" x14ac:dyDescent="0.3">
      <c r="A579" s="2"/>
      <c r="B579" s="2"/>
      <c r="C579" s="2"/>
      <c r="D579" s="2"/>
      <c r="E579" s="2"/>
      <c r="F579" s="2"/>
      <c r="G579" s="2"/>
      <c r="H579" s="2"/>
      <c r="I579" s="16"/>
      <c r="J579" s="16"/>
      <c r="K579" s="14" t="str">
        <f>IF($A579="","",IF(B579&gt;=Model!$B$4,4,IF(B579&gt;=Model!$B$5,3,IF(B579&gt;=Model!$B$6,2,1))))</f>
        <v/>
      </c>
      <c r="L579" s="14" t="str">
        <f>IF($A579="","",IF(OR(UPPER(D579)="Y",UPPER(E579)="Y"),4,IF(C579&gt;=Model!$B$10,4,IF(C579&gt;=Model!$B$11,3,IF(C579&gt;=Model!$B$12,2,1)))))</f>
        <v/>
      </c>
      <c r="M579" s="14" t="str">
        <f>IF($A579="","",IFERROR(VLOOKUP(F579,Model!$A$19:$B$22,2,FALSE()),""))</f>
        <v/>
      </c>
      <c r="N579" s="14" t="str">
        <f>IF($A579="","",IFERROR(VLOOKUP(G579,Model!$A$25:$B$28,2,FALSE()),""))</f>
        <v/>
      </c>
      <c r="O579" s="14" t="str">
        <f t="shared" si="54"/>
        <v/>
      </c>
      <c r="P579" s="14" t="str">
        <f>IF($A579="","",IF(AND(G579="Internet-facing",OR(UPPER(D579)="Y",UPPER(E579)="Y",C579&gt;=Model!$B$16)),"P1",""))</f>
        <v/>
      </c>
      <c r="Q579" s="14" t="str">
        <f>IF($A579="","",IF(P579="P1","P1","P"&amp;MIN(4,IF(O579&gt;=Model!$B$31,1,IF(O579&gt;=Model!$B$32,2,IF(O579&gt;=Model!$B$33,3,4)))+IF(UPPER(H579)="Y",1,0))))</f>
        <v/>
      </c>
      <c r="R579" s="14" t="str">
        <f>IF($A579="","",IFERROR(VLOOKUP(VALUE(MID(Q579,2,1)),Model!$B$38:$C$41,2,FALSE()),""))</f>
        <v/>
      </c>
      <c r="S579" s="18" t="str">
        <f t="shared" si="55"/>
        <v/>
      </c>
      <c r="T579" s="14" t="str">
        <f t="shared" si="56"/>
        <v/>
      </c>
      <c r="U579" s="14" t="str">
        <f t="shared" si="57"/>
        <v/>
      </c>
      <c r="V579" s="14" t="str">
        <f t="shared" ca="1" si="58"/>
        <v/>
      </c>
      <c r="W579" s="14" t="str">
        <f t="shared" ca="1" si="59"/>
        <v/>
      </c>
    </row>
    <row r="580" spans="1:23" x14ac:dyDescent="0.3">
      <c r="A580" s="2"/>
      <c r="B580" s="2"/>
      <c r="C580" s="2"/>
      <c r="D580" s="2"/>
      <c r="E580" s="2"/>
      <c r="F580" s="2"/>
      <c r="G580" s="2"/>
      <c r="H580" s="2"/>
      <c r="I580" s="16"/>
      <c r="J580" s="16"/>
      <c r="K580" s="14" t="str">
        <f>IF($A580="","",IF(B580&gt;=Model!$B$4,4,IF(B580&gt;=Model!$B$5,3,IF(B580&gt;=Model!$B$6,2,1))))</f>
        <v/>
      </c>
      <c r="L580" s="14" t="str">
        <f>IF($A580="","",IF(OR(UPPER(D580)="Y",UPPER(E580)="Y"),4,IF(C580&gt;=Model!$B$10,4,IF(C580&gt;=Model!$B$11,3,IF(C580&gt;=Model!$B$12,2,1)))))</f>
        <v/>
      </c>
      <c r="M580" s="14" t="str">
        <f>IF($A580="","",IFERROR(VLOOKUP(F580,Model!$A$19:$B$22,2,FALSE()),""))</f>
        <v/>
      </c>
      <c r="N580" s="14" t="str">
        <f>IF($A580="","",IFERROR(VLOOKUP(G580,Model!$A$25:$B$28,2,FALSE()),""))</f>
        <v/>
      </c>
      <c r="O580" s="14" t="str">
        <f t="shared" si="54"/>
        <v/>
      </c>
      <c r="P580" s="14" t="str">
        <f>IF($A580="","",IF(AND(G580="Internet-facing",OR(UPPER(D580)="Y",UPPER(E580)="Y",C580&gt;=Model!$B$16)),"P1",""))</f>
        <v/>
      </c>
      <c r="Q580" s="14" t="str">
        <f>IF($A580="","",IF(P580="P1","P1","P"&amp;MIN(4,IF(O580&gt;=Model!$B$31,1,IF(O580&gt;=Model!$B$32,2,IF(O580&gt;=Model!$B$33,3,4)))+IF(UPPER(H580)="Y",1,0))))</f>
        <v/>
      </c>
      <c r="R580" s="14" t="str">
        <f>IF($A580="","",IFERROR(VLOOKUP(VALUE(MID(Q580,2,1)),Model!$B$38:$C$41,2,FALSE()),""))</f>
        <v/>
      </c>
      <c r="S580" s="18" t="str">
        <f t="shared" si="55"/>
        <v/>
      </c>
      <c r="T580" s="14" t="str">
        <f t="shared" si="56"/>
        <v/>
      </c>
      <c r="U580" s="14" t="str">
        <f t="shared" si="57"/>
        <v/>
      </c>
      <c r="V580" s="14" t="str">
        <f t="shared" ca="1" si="58"/>
        <v/>
      </c>
      <c r="W580" s="14" t="str">
        <f t="shared" ca="1" si="59"/>
        <v/>
      </c>
    </row>
    <row r="581" spans="1:23" x14ac:dyDescent="0.3">
      <c r="A581" s="2"/>
      <c r="B581" s="2"/>
      <c r="C581" s="2"/>
      <c r="D581" s="2"/>
      <c r="E581" s="2"/>
      <c r="F581" s="2"/>
      <c r="G581" s="2"/>
      <c r="H581" s="2"/>
      <c r="I581" s="16"/>
      <c r="J581" s="16"/>
      <c r="K581" s="14" t="str">
        <f>IF($A581="","",IF(B581&gt;=Model!$B$4,4,IF(B581&gt;=Model!$B$5,3,IF(B581&gt;=Model!$B$6,2,1))))</f>
        <v/>
      </c>
      <c r="L581" s="14" t="str">
        <f>IF($A581="","",IF(OR(UPPER(D581)="Y",UPPER(E581)="Y"),4,IF(C581&gt;=Model!$B$10,4,IF(C581&gt;=Model!$B$11,3,IF(C581&gt;=Model!$B$12,2,1)))))</f>
        <v/>
      </c>
      <c r="M581" s="14" t="str">
        <f>IF($A581="","",IFERROR(VLOOKUP(F581,Model!$A$19:$B$22,2,FALSE()),""))</f>
        <v/>
      </c>
      <c r="N581" s="14" t="str">
        <f>IF($A581="","",IFERROR(VLOOKUP(G581,Model!$A$25:$B$28,2,FALSE()),""))</f>
        <v/>
      </c>
      <c r="O581" s="14" t="str">
        <f t="shared" si="54"/>
        <v/>
      </c>
      <c r="P581" s="14" t="str">
        <f>IF($A581="","",IF(AND(G581="Internet-facing",OR(UPPER(D581)="Y",UPPER(E581)="Y",C581&gt;=Model!$B$16)),"P1",""))</f>
        <v/>
      </c>
      <c r="Q581" s="14" t="str">
        <f>IF($A581="","",IF(P581="P1","P1","P"&amp;MIN(4,IF(O581&gt;=Model!$B$31,1,IF(O581&gt;=Model!$B$32,2,IF(O581&gt;=Model!$B$33,3,4)))+IF(UPPER(H581)="Y",1,0))))</f>
        <v/>
      </c>
      <c r="R581" s="14" t="str">
        <f>IF($A581="","",IFERROR(VLOOKUP(VALUE(MID(Q581,2,1)),Model!$B$38:$C$41,2,FALSE()),""))</f>
        <v/>
      </c>
      <c r="S581" s="18" t="str">
        <f t="shared" si="55"/>
        <v/>
      </c>
      <c r="T581" s="14" t="str">
        <f t="shared" si="56"/>
        <v/>
      </c>
      <c r="U581" s="14" t="str">
        <f t="shared" si="57"/>
        <v/>
      </c>
      <c r="V581" s="14" t="str">
        <f t="shared" ca="1" si="58"/>
        <v/>
      </c>
      <c r="W581" s="14" t="str">
        <f t="shared" ca="1" si="59"/>
        <v/>
      </c>
    </row>
    <row r="582" spans="1:23" x14ac:dyDescent="0.3">
      <c r="A582" s="2"/>
      <c r="B582" s="2"/>
      <c r="C582" s="2"/>
      <c r="D582" s="2"/>
      <c r="E582" s="2"/>
      <c r="F582" s="2"/>
      <c r="G582" s="2"/>
      <c r="H582" s="2"/>
      <c r="I582" s="16"/>
      <c r="J582" s="16"/>
      <c r="K582" s="14" t="str">
        <f>IF($A582="","",IF(B582&gt;=Model!$B$4,4,IF(B582&gt;=Model!$B$5,3,IF(B582&gt;=Model!$B$6,2,1))))</f>
        <v/>
      </c>
      <c r="L582" s="14" t="str">
        <f>IF($A582="","",IF(OR(UPPER(D582)="Y",UPPER(E582)="Y"),4,IF(C582&gt;=Model!$B$10,4,IF(C582&gt;=Model!$B$11,3,IF(C582&gt;=Model!$B$12,2,1)))))</f>
        <v/>
      </c>
      <c r="M582" s="14" t="str">
        <f>IF($A582="","",IFERROR(VLOOKUP(F582,Model!$A$19:$B$22,2,FALSE()),""))</f>
        <v/>
      </c>
      <c r="N582" s="14" t="str">
        <f>IF($A582="","",IFERROR(VLOOKUP(G582,Model!$A$25:$B$28,2,FALSE()),""))</f>
        <v/>
      </c>
      <c r="O582" s="14" t="str">
        <f t="shared" si="54"/>
        <v/>
      </c>
      <c r="P582" s="14" t="str">
        <f>IF($A582="","",IF(AND(G582="Internet-facing",OR(UPPER(D582)="Y",UPPER(E582)="Y",C582&gt;=Model!$B$16)),"P1",""))</f>
        <v/>
      </c>
      <c r="Q582" s="14" t="str">
        <f>IF($A582="","",IF(P582="P1","P1","P"&amp;MIN(4,IF(O582&gt;=Model!$B$31,1,IF(O582&gt;=Model!$B$32,2,IF(O582&gt;=Model!$B$33,3,4)))+IF(UPPER(H582)="Y",1,0))))</f>
        <v/>
      </c>
      <c r="R582" s="14" t="str">
        <f>IF($A582="","",IFERROR(VLOOKUP(VALUE(MID(Q582,2,1)),Model!$B$38:$C$41,2,FALSE()),""))</f>
        <v/>
      </c>
      <c r="S582" s="18" t="str">
        <f t="shared" si="55"/>
        <v/>
      </c>
      <c r="T582" s="14" t="str">
        <f t="shared" si="56"/>
        <v/>
      </c>
      <c r="U582" s="14" t="str">
        <f t="shared" si="57"/>
        <v/>
      </c>
      <c r="V582" s="14" t="str">
        <f t="shared" ca="1" si="58"/>
        <v/>
      </c>
      <c r="W582" s="14" t="str">
        <f t="shared" ca="1" si="59"/>
        <v/>
      </c>
    </row>
    <row r="583" spans="1:23" x14ac:dyDescent="0.3">
      <c r="A583" s="2"/>
      <c r="B583" s="2"/>
      <c r="C583" s="2"/>
      <c r="D583" s="2"/>
      <c r="E583" s="2"/>
      <c r="F583" s="2"/>
      <c r="G583" s="2"/>
      <c r="H583" s="2"/>
      <c r="I583" s="16"/>
      <c r="J583" s="16"/>
      <c r="K583" s="14" t="str">
        <f>IF($A583="","",IF(B583&gt;=Model!$B$4,4,IF(B583&gt;=Model!$B$5,3,IF(B583&gt;=Model!$B$6,2,1))))</f>
        <v/>
      </c>
      <c r="L583" s="14" t="str">
        <f>IF($A583="","",IF(OR(UPPER(D583)="Y",UPPER(E583)="Y"),4,IF(C583&gt;=Model!$B$10,4,IF(C583&gt;=Model!$B$11,3,IF(C583&gt;=Model!$B$12,2,1)))))</f>
        <v/>
      </c>
      <c r="M583" s="14" t="str">
        <f>IF($A583="","",IFERROR(VLOOKUP(F583,Model!$A$19:$B$22,2,FALSE()),""))</f>
        <v/>
      </c>
      <c r="N583" s="14" t="str">
        <f>IF($A583="","",IFERROR(VLOOKUP(G583,Model!$A$25:$B$28,2,FALSE()),""))</f>
        <v/>
      </c>
      <c r="O583" s="14" t="str">
        <f t="shared" si="54"/>
        <v/>
      </c>
      <c r="P583" s="14" t="str">
        <f>IF($A583="","",IF(AND(G583="Internet-facing",OR(UPPER(D583)="Y",UPPER(E583)="Y",C583&gt;=Model!$B$16)),"P1",""))</f>
        <v/>
      </c>
      <c r="Q583" s="14" t="str">
        <f>IF($A583="","",IF(P583="P1","P1","P"&amp;MIN(4,IF(O583&gt;=Model!$B$31,1,IF(O583&gt;=Model!$B$32,2,IF(O583&gt;=Model!$B$33,3,4)))+IF(UPPER(H583)="Y",1,0))))</f>
        <v/>
      </c>
      <c r="R583" s="14" t="str">
        <f>IF($A583="","",IFERROR(VLOOKUP(VALUE(MID(Q583,2,1)),Model!$B$38:$C$41,2,FALSE()),""))</f>
        <v/>
      </c>
      <c r="S583" s="18" t="str">
        <f t="shared" si="55"/>
        <v/>
      </c>
      <c r="T583" s="14" t="str">
        <f t="shared" si="56"/>
        <v/>
      </c>
      <c r="U583" s="14" t="str">
        <f t="shared" si="57"/>
        <v/>
      </c>
      <c r="V583" s="14" t="str">
        <f t="shared" ca="1" si="58"/>
        <v/>
      </c>
      <c r="W583" s="14" t="str">
        <f t="shared" ca="1" si="59"/>
        <v/>
      </c>
    </row>
    <row r="584" spans="1:23" x14ac:dyDescent="0.3">
      <c r="A584" s="2"/>
      <c r="B584" s="2"/>
      <c r="C584" s="2"/>
      <c r="D584" s="2"/>
      <c r="E584" s="2"/>
      <c r="F584" s="2"/>
      <c r="G584" s="2"/>
      <c r="H584" s="2"/>
      <c r="I584" s="16"/>
      <c r="J584" s="16"/>
      <c r="K584" s="14" t="str">
        <f>IF($A584="","",IF(B584&gt;=Model!$B$4,4,IF(B584&gt;=Model!$B$5,3,IF(B584&gt;=Model!$B$6,2,1))))</f>
        <v/>
      </c>
      <c r="L584" s="14" t="str">
        <f>IF($A584="","",IF(OR(UPPER(D584)="Y",UPPER(E584)="Y"),4,IF(C584&gt;=Model!$B$10,4,IF(C584&gt;=Model!$B$11,3,IF(C584&gt;=Model!$B$12,2,1)))))</f>
        <v/>
      </c>
      <c r="M584" s="14" t="str">
        <f>IF($A584="","",IFERROR(VLOOKUP(F584,Model!$A$19:$B$22,2,FALSE()),""))</f>
        <v/>
      </c>
      <c r="N584" s="14" t="str">
        <f>IF($A584="","",IFERROR(VLOOKUP(G584,Model!$A$25:$B$28,2,FALSE()),""))</f>
        <v/>
      </c>
      <c r="O584" s="14" t="str">
        <f t="shared" si="54"/>
        <v/>
      </c>
      <c r="P584" s="14" t="str">
        <f>IF($A584="","",IF(AND(G584="Internet-facing",OR(UPPER(D584)="Y",UPPER(E584)="Y",C584&gt;=Model!$B$16)),"P1",""))</f>
        <v/>
      </c>
      <c r="Q584" s="14" t="str">
        <f>IF($A584="","",IF(P584="P1","P1","P"&amp;MIN(4,IF(O584&gt;=Model!$B$31,1,IF(O584&gt;=Model!$B$32,2,IF(O584&gt;=Model!$B$33,3,4)))+IF(UPPER(H584)="Y",1,0))))</f>
        <v/>
      </c>
      <c r="R584" s="14" t="str">
        <f>IF($A584="","",IFERROR(VLOOKUP(VALUE(MID(Q584,2,1)),Model!$B$38:$C$41,2,FALSE()),""))</f>
        <v/>
      </c>
      <c r="S584" s="18" t="str">
        <f t="shared" si="55"/>
        <v/>
      </c>
      <c r="T584" s="14" t="str">
        <f t="shared" si="56"/>
        <v/>
      </c>
      <c r="U584" s="14" t="str">
        <f t="shared" si="57"/>
        <v/>
      </c>
      <c r="V584" s="14" t="str">
        <f t="shared" ca="1" si="58"/>
        <v/>
      </c>
      <c r="W584" s="14" t="str">
        <f t="shared" ca="1" si="59"/>
        <v/>
      </c>
    </row>
    <row r="585" spans="1:23" x14ac:dyDescent="0.3">
      <c r="A585" s="2"/>
      <c r="B585" s="2"/>
      <c r="C585" s="2"/>
      <c r="D585" s="2"/>
      <c r="E585" s="2"/>
      <c r="F585" s="2"/>
      <c r="G585" s="2"/>
      <c r="H585" s="2"/>
      <c r="I585" s="16"/>
      <c r="J585" s="16"/>
      <c r="K585" s="14" t="str">
        <f>IF($A585="","",IF(B585&gt;=Model!$B$4,4,IF(B585&gt;=Model!$B$5,3,IF(B585&gt;=Model!$B$6,2,1))))</f>
        <v/>
      </c>
      <c r="L585" s="14" t="str">
        <f>IF($A585="","",IF(OR(UPPER(D585)="Y",UPPER(E585)="Y"),4,IF(C585&gt;=Model!$B$10,4,IF(C585&gt;=Model!$B$11,3,IF(C585&gt;=Model!$B$12,2,1)))))</f>
        <v/>
      </c>
      <c r="M585" s="14" t="str">
        <f>IF($A585="","",IFERROR(VLOOKUP(F585,Model!$A$19:$B$22,2,FALSE()),""))</f>
        <v/>
      </c>
      <c r="N585" s="14" t="str">
        <f>IF($A585="","",IFERROR(VLOOKUP(G585,Model!$A$25:$B$28,2,FALSE()),""))</f>
        <v/>
      </c>
      <c r="O585" s="14" t="str">
        <f t="shared" si="54"/>
        <v/>
      </c>
      <c r="P585" s="14" t="str">
        <f>IF($A585="","",IF(AND(G585="Internet-facing",OR(UPPER(D585)="Y",UPPER(E585)="Y",C585&gt;=Model!$B$16)),"P1",""))</f>
        <v/>
      </c>
      <c r="Q585" s="14" t="str">
        <f>IF($A585="","",IF(P585="P1","P1","P"&amp;MIN(4,IF(O585&gt;=Model!$B$31,1,IF(O585&gt;=Model!$B$32,2,IF(O585&gt;=Model!$B$33,3,4)))+IF(UPPER(H585)="Y",1,0))))</f>
        <v/>
      </c>
      <c r="R585" s="14" t="str">
        <f>IF($A585="","",IFERROR(VLOOKUP(VALUE(MID(Q585,2,1)),Model!$B$38:$C$41,2,FALSE()),""))</f>
        <v/>
      </c>
      <c r="S585" s="18" t="str">
        <f t="shared" si="55"/>
        <v/>
      </c>
      <c r="T585" s="14" t="str">
        <f t="shared" si="56"/>
        <v/>
      </c>
      <c r="U585" s="14" t="str">
        <f t="shared" si="57"/>
        <v/>
      </c>
      <c r="V585" s="14" t="str">
        <f t="shared" ca="1" si="58"/>
        <v/>
      </c>
      <c r="W585" s="14" t="str">
        <f t="shared" ca="1" si="59"/>
        <v/>
      </c>
    </row>
    <row r="586" spans="1:23" x14ac:dyDescent="0.3">
      <c r="A586" s="2"/>
      <c r="B586" s="2"/>
      <c r="C586" s="2"/>
      <c r="D586" s="2"/>
      <c r="E586" s="2"/>
      <c r="F586" s="2"/>
      <c r="G586" s="2"/>
      <c r="H586" s="2"/>
      <c r="I586" s="16"/>
      <c r="J586" s="16"/>
      <c r="K586" s="14" t="str">
        <f>IF($A586="","",IF(B586&gt;=Model!$B$4,4,IF(B586&gt;=Model!$B$5,3,IF(B586&gt;=Model!$B$6,2,1))))</f>
        <v/>
      </c>
      <c r="L586" s="14" t="str">
        <f>IF($A586="","",IF(OR(UPPER(D586)="Y",UPPER(E586)="Y"),4,IF(C586&gt;=Model!$B$10,4,IF(C586&gt;=Model!$B$11,3,IF(C586&gt;=Model!$B$12,2,1)))))</f>
        <v/>
      </c>
      <c r="M586" s="14" t="str">
        <f>IF($A586="","",IFERROR(VLOOKUP(F586,Model!$A$19:$B$22,2,FALSE()),""))</f>
        <v/>
      </c>
      <c r="N586" s="14" t="str">
        <f>IF($A586="","",IFERROR(VLOOKUP(G586,Model!$A$25:$B$28,2,FALSE()),""))</f>
        <v/>
      </c>
      <c r="O586" s="14" t="str">
        <f t="shared" si="54"/>
        <v/>
      </c>
      <c r="P586" s="14" t="str">
        <f>IF($A586="","",IF(AND(G586="Internet-facing",OR(UPPER(D586)="Y",UPPER(E586)="Y",C586&gt;=Model!$B$16)),"P1",""))</f>
        <v/>
      </c>
      <c r="Q586" s="14" t="str">
        <f>IF($A586="","",IF(P586="P1","P1","P"&amp;MIN(4,IF(O586&gt;=Model!$B$31,1,IF(O586&gt;=Model!$B$32,2,IF(O586&gt;=Model!$B$33,3,4)))+IF(UPPER(H586)="Y",1,0))))</f>
        <v/>
      </c>
      <c r="R586" s="14" t="str">
        <f>IF($A586="","",IFERROR(VLOOKUP(VALUE(MID(Q586,2,1)),Model!$B$38:$C$41,2,FALSE()),""))</f>
        <v/>
      </c>
      <c r="S586" s="18" t="str">
        <f t="shared" si="55"/>
        <v/>
      </c>
      <c r="T586" s="14" t="str">
        <f t="shared" si="56"/>
        <v/>
      </c>
      <c r="U586" s="14" t="str">
        <f t="shared" si="57"/>
        <v/>
      </c>
      <c r="V586" s="14" t="str">
        <f t="shared" ca="1" si="58"/>
        <v/>
      </c>
      <c r="W586" s="14" t="str">
        <f t="shared" ca="1" si="59"/>
        <v/>
      </c>
    </row>
    <row r="587" spans="1:23" x14ac:dyDescent="0.3">
      <c r="A587" s="2"/>
      <c r="B587" s="2"/>
      <c r="C587" s="2"/>
      <c r="D587" s="2"/>
      <c r="E587" s="2"/>
      <c r="F587" s="2"/>
      <c r="G587" s="2"/>
      <c r="H587" s="2"/>
      <c r="I587" s="16"/>
      <c r="J587" s="16"/>
      <c r="K587" s="14" t="str">
        <f>IF($A587="","",IF(B587&gt;=Model!$B$4,4,IF(B587&gt;=Model!$B$5,3,IF(B587&gt;=Model!$B$6,2,1))))</f>
        <v/>
      </c>
      <c r="L587" s="14" t="str">
        <f>IF($A587="","",IF(OR(UPPER(D587)="Y",UPPER(E587)="Y"),4,IF(C587&gt;=Model!$B$10,4,IF(C587&gt;=Model!$B$11,3,IF(C587&gt;=Model!$B$12,2,1)))))</f>
        <v/>
      </c>
      <c r="M587" s="14" t="str">
        <f>IF($A587="","",IFERROR(VLOOKUP(F587,Model!$A$19:$B$22,2,FALSE()),""))</f>
        <v/>
      </c>
      <c r="N587" s="14" t="str">
        <f>IF($A587="","",IFERROR(VLOOKUP(G587,Model!$A$25:$B$28,2,FALSE()),""))</f>
        <v/>
      </c>
      <c r="O587" s="14" t="str">
        <f t="shared" si="54"/>
        <v/>
      </c>
      <c r="P587" s="14" t="str">
        <f>IF($A587="","",IF(AND(G587="Internet-facing",OR(UPPER(D587)="Y",UPPER(E587)="Y",C587&gt;=Model!$B$16)),"P1",""))</f>
        <v/>
      </c>
      <c r="Q587" s="14" t="str">
        <f>IF($A587="","",IF(P587="P1","P1","P"&amp;MIN(4,IF(O587&gt;=Model!$B$31,1,IF(O587&gt;=Model!$B$32,2,IF(O587&gt;=Model!$B$33,3,4)))+IF(UPPER(H587)="Y",1,0))))</f>
        <v/>
      </c>
      <c r="R587" s="14" t="str">
        <f>IF($A587="","",IFERROR(VLOOKUP(VALUE(MID(Q587,2,1)),Model!$B$38:$C$41,2,FALSE()),""))</f>
        <v/>
      </c>
      <c r="S587" s="18" t="str">
        <f t="shared" si="55"/>
        <v/>
      </c>
      <c r="T587" s="14" t="str">
        <f t="shared" si="56"/>
        <v/>
      </c>
      <c r="U587" s="14" t="str">
        <f t="shared" si="57"/>
        <v/>
      </c>
      <c r="V587" s="14" t="str">
        <f t="shared" ca="1" si="58"/>
        <v/>
      </c>
      <c r="W587" s="14" t="str">
        <f t="shared" ca="1" si="59"/>
        <v/>
      </c>
    </row>
    <row r="588" spans="1:23" x14ac:dyDescent="0.3">
      <c r="A588" s="2"/>
      <c r="B588" s="2"/>
      <c r="C588" s="2"/>
      <c r="D588" s="2"/>
      <c r="E588" s="2"/>
      <c r="F588" s="2"/>
      <c r="G588" s="2"/>
      <c r="H588" s="2"/>
      <c r="I588" s="16"/>
      <c r="J588" s="16"/>
      <c r="K588" s="14" t="str">
        <f>IF($A588="","",IF(B588&gt;=Model!$B$4,4,IF(B588&gt;=Model!$B$5,3,IF(B588&gt;=Model!$B$6,2,1))))</f>
        <v/>
      </c>
      <c r="L588" s="14" t="str">
        <f>IF($A588="","",IF(OR(UPPER(D588)="Y",UPPER(E588)="Y"),4,IF(C588&gt;=Model!$B$10,4,IF(C588&gt;=Model!$B$11,3,IF(C588&gt;=Model!$B$12,2,1)))))</f>
        <v/>
      </c>
      <c r="M588" s="14" t="str">
        <f>IF($A588="","",IFERROR(VLOOKUP(F588,Model!$A$19:$B$22,2,FALSE()),""))</f>
        <v/>
      </c>
      <c r="N588" s="14" t="str">
        <f>IF($A588="","",IFERROR(VLOOKUP(G588,Model!$A$25:$B$28,2,FALSE()),""))</f>
        <v/>
      </c>
      <c r="O588" s="14" t="str">
        <f t="shared" si="54"/>
        <v/>
      </c>
      <c r="P588" s="14" t="str">
        <f>IF($A588="","",IF(AND(G588="Internet-facing",OR(UPPER(D588)="Y",UPPER(E588)="Y",C588&gt;=Model!$B$16)),"P1",""))</f>
        <v/>
      </c>
      <c r="Q588" s="14" t="str">
        <f>IF($A588="","",IF(P588="P1","P1","P"&amp;MIN(4,IF(O588&gt;=Model!$B$31,1,IF(O588&gt;=Model!$B$32,2,IF(O588&gt;=Model!$B$33,3,4)))+IF(UPPER(H588)="Y",1,0))))</f>
        <v/>
      </c>
      <c r="R588" s="14" t="str">
        <f>IF($A588="","",IFERROR(VLOOKUP(VALUE(MID(Q588,2,1)),Model!$B$38:$C$41,2,FALSE()),""))</f>
        <v/>
      </c>
      <c r="S588" s="18" t="str">
        <f t="shared" si="55"/>
        <v/>
      </c>
      <c r="T588" s="14" t="str">
        <f t="shared" si="56"/>
        <v/>
      </c>
      <c r="U588" s="14" t="str">
        <f t="shared" si="57"/>
        <v/>
      </c>
      <c r="V588" s="14" t="str">
        <f t="shared" ca="1" si="58"/>
        <v/>
      </c>
      <c r="W588" s="14" t="str">
        <f t="shared" ca="1" si="59"/>
        <v/>
      </c>
    </row>
    <row r="589" spans="1:23" x14ac:dyDescent="0.3">
      <c r="A589" s="2"/>
      <c r="B589" s="2"/>
      <c r="C589" s="2"/>
      <c r="D589" s="2"/>
      <c r="E589" s="2"/>
      <c r="F589" s="2"/>
      <c r="G589" s="2"/>
      <c r="H589" s="2"/>
      <c r="I589" s="16"/>
      <c r="J589" s="16"/>
      <c r="K589" s="14" t="str">
        <f>IF($A589="","",IF(B589&gt;=Model!$B$4,4,IF(B589&gt;=Model!$B$5,3,IF(B589&gt;=Model!$B$6,2,1))))</f>
        <v/>
      </c>
      <c r="L589" s="14" t="str">
        <f>IF($A589="","",IF(OR(UPPER(D589)="Y",UPPER(E589)="Y"),4,IF(C589&gt;=Model!$B$10,4,IF(C589&gt;=Model!$B$11,3,IF(C589&gt;=Model!$B$12,2,1)))))</f>
        <v/>
      </c>
      <c r="M589" s="14" t="str">
        <f>IF($A589="","",IFERROR(VLOOKUP(F589,Model!$A$19:$B$22,2,FALSE()),""))</f>
        <v/>
      </c>
      <c r="N589" s="14" t="str">
        <f>IF($A589="","",IFERROR(VLOOKUP(G589,Model!$A$25:$B$28,2,FALSE()),""))</f>
        <v/>
      </c>
      <c r="O589" s="14" t="str">
        <f t="shared" si="54"/>
        <v/>
      </c>
      <c r="P589" s="14" t="str">
        <f>IF($A589="","",IF(AND(G589="Internet-facing",OR(UPPER(D589)="Y",UPPER(E589)="Y",C589&gt;=Model!$B$16)),"P1",""))</f>
        <v/>
      </c>
      <c r="Q589" s="14" t="str">
        <f>IF($A589="","",IF(P589="P1","P1","P"&amp;MIN(4,IF(O589&gt;=Model!$B$31,1,IF(O589&gt;=Model!$B$32,2,IF(O589&gt;=Model!$B$33,3,4)))+IF(UPPER(H589)="Y",1,0))))</f>
        <v/>
      </c>
      <c r="R589" s="14" t="str">
        <f>IF($A589="","",IFERROR(VLOOKUP(VALUE(MID(Q589,2,1)),Model!$B$38:$C$41,2,FALSE()),""))</f>
        <v/>
      </c>
      <c r="S589" s="18" t="str">
        <f t="shared" si="55"/>
        <v/>
      </c>
      <c r="T589" s="14" t="str">
        <f t="shared" si="56"/>
        <v/>
      </c>
      <c r="U589" s="14" t="str">
        <f t="shared" si="57"/>
        <v/>
      </c>
      <c r="V589" s="14" t="str">
        <f t="shared" ca="1" si="58"/>
        <v/>
      </c>
      <c r="W589" s="14" t="str">
        <f t="shared" ca="1" si="59"/>
        <v/>
      </c>
    </row>
    <row r="590" spans="1:23" x14ac:dyDescent="0.3">
      <c r="A590" s="2"/>
      <c r="B590" s="2"/>
      <c r="C590" s="2"/>
      <c r="D590" s="2"/>
      <c r="E590" s="2"/>
      <c r="F590" s="2"/>
      <c r="G590" s="2"/>
      <c r="H590" s="2"/>
      <c r="I590" s="16"/>
      <c r="J590" s="16"/>
      <c r="K590" s="14" t="str">
        <f>IF($A590="","",IF(B590&gt;=Model!$B$4,4,IF(B590&gt;=Model!$B$5,3,IF(B590&gt;=Model!$B$6,2,1))))</f>
        <v/>
      </c>
      <c r="L590" s="14" t="str">
        <f>IF($A590="","",IF(OR(UPPER(D590)="Y",UPPER(E590)="Y"),4,IF(C590&gt;=Model!$B$10,4,IF(C590&gt;=Model!$B$11,3,IF(C590&gt;=Model!$B$12,2,1)))))</f>
        <v/>
      </c>
      <c r="M590" s="14" t="str">
        <f>IF($A590="","",IFERROR(VLOOKUP(F590,Model!$A$19:$B$22,2,FALSE()),""))</f>
        <v/>
      </c>
      <c r="N590" s="14" t="str">
        <f>IF($A590="","",IFERROR(VLOOKUP(G590,Model!$A$25:$B$28,2,FALSE()),""))</f>
        <v/>
      </c>
      <c r="O590" s="14" t="str">
        <f t="shared" si="54"/>
        <v/>
      </c>
      <c r="P590" s="14" t="str">
        <f>IF($A590="","",IF(AND(G590="Internet-facing",OR(UPPER(D590)="Y",UPPER(E590)="Y",C590&gt;=Model!$B$16)),"P1",""))</f>
        <v/>
      </c>
      <c r="Q590" s="14" t="str">
        <f>IF($A590="","",IF(P590="P1","P1","P"&amp;MIN(4,IF(O590&gt;=Model!$B$31,1,IF(O590&gt;=Model!$B$32,2,IF(O590&gt;=Model!$B$33,3,4)))+IF(UPPER(H590)="Y",1,0))))</f>
        <v/>
      </c>
      <c r="R590" s="14" t="str">
        <f>IF($A590="","",IFERROR(VLOOKUP(VALUE(MID(Q590,2,1)),Model!$B$38:$C$41,2,FALSE()),""))</f>
        <v/>
      </c>
      <c r="S590" s="18" t="str">
        <f t="shared" si="55"/>
        <v/>
      </c>
      <c r="T590" s="14" t="str">
        <f t="shared" si="56"/>
        <v/>
      </c>
      <c r="U590" s="14" t="str">
        <f t="shared" si="57"/>
        <v/>
      </c>
      <c r="V590" s="14" t="str">
        <f t="shared" ca="1" si="58"/>
        <v/>
      </c>
      <c r="W590" s="14" t="str">
        <f t="shared" ca="1" si="59"/>
        <v/>
      </c>
    </row>
    <row r="591" spans="1:23" x14ac:dyDescent="0.3">
      <c r="A591" s="2"/>
      <c r="B591" s="2"/>
      <c r="C591" s="2"/>
      <c r="D591" s="2"/>
      <c r="E591" s="2"/>
      <c r="F591" s="2"/>
      <c r="G591" s="2"/>
      <c r="H591" s="2"/>
      <c r="I591" s="16"/>
      <c r="J591" s="16"/>
      <c r="K591" s="14" t="str">
        <f>IF($A591="","",IF(B591&gt;=Model!$B$4,4,IF(B591&gt;=Model!$B$5,3,IF(B591&gt;=Model!$B$6,2,1))))</f>
        <v/>
      </c>
      <c r="L591" s="14" t="str">
        <f>IF($A591="","",IF(OR(UPPER(D591)="Y",UPPER(E591)="Y"),4,IF(C591&gt;=Model!$B$10,4,IF(C591&gt;=Model!$B$11,3,IF(C591&gt;=Model!$B$12,2,1)))))</f>
        <v/>
      </c>
      <c r="M591" s="14" t="str">
        <f>IF($A591="","",IFERROR(VLOOKUP(F591,Model!$A$19:$B$22,2,FALSE()),""))</f>
        <v/>
      </c>
      <c r="N591" s="14" t="str">
        <f>IF($A591="","",IFERROR(VLOOKUP(G591,Model!$A$25:$B$28,2,FALSE()),""))</f>
        <v/>
      </c>
      <c r="O591" s="14" t="str">
        <f t="shared" si="54"/>
        <v/>
      </c>
      <c r="P591" s="14" t="str">
        <f>IF($A591="","",IF(AND(G591="Internet-facing",OR(UPPER(D591)="Y",UPPER(E591)="Y",C591&gt;=Model!$B$16)),"P1",""))</f>
        <v/>
      </c>
      <c r="Q591" s="14" t="str">
        <f>IF($A591="","",IF(P591="P1","P1","P"&amp;MIN(4,IF(O591&gt;=Model!$B$31,1,IF(O591&gt;=Model!$B$32,2,IF(O591&gt;=Model!$B$33,3,4)))+IF(UPPER(H591)="Y",1,0))))</f>
        <v/>
      </c>
      <c r="R591" s="14" t="str">
        <f>IF($A591="","",IFERROR(VLOOKUP(VALUE(MID(Q591,2,1)),Model!$B$38:$C$41,2,FALSE()),""))</f>
        <v/>
      </c>
      <c r="S591" s="18" t="str">
        <f t="shared" si="55"/>
        <v/>
      </c>
      <c r="T591" s="14" t="str">
        <f t="shared" si="56"/>
        <v/>
      </c>
      <c r="U591" s="14" t="str">
        <f t="shared" si="57"/>
        <v/>
      </c>
      <c r="V591" s="14" t="str">
        <f t="shared" ca="1" si="58"/>
        <v/>
      </c>
      <c r="W591" s="14" t="str">
        <f t="shared" ca="1" si="59"/>
        <v/>
      </c>
    </row>
    <row r="592" spans="1:23" x14ac:dyDescent="0.3">
      <c r="A592" s="2"/>
      <c r="B592" s="2"/>
      <c r="C592" s="2"/>
      <c r="D592" s="2"/>
      <c r="E592" s="2"/>
      <c r="F592" s="2"/>
      <c r="G592" s="2"/>
      <c r="H592" s="2"/>
      <c r="I592" s="16"/>
      <c r="J592" s="16"/>
      <c r="K592" s="14" t="str">
        <f>IF($A592="","",IF(B592&gt;=Model!$B$4,4,IF(B592&gt;=Model!$B$5,3,IF(B592&gt;=Model!$B$6,2,1))))</f>
        <v/>
      </c>
      <c r="L592" s="14" t="str">
        <f>IF($A592="","",IF(OR(UPPER(D592)="Y",UPPER(E592)="Y"),4,IF(C592&gt;=Model!$B$10,4,IF(C592&gt;=Model!$B$11,3,IF(C592&gt;=Model!$B$12,2,1)))))</f>
        <v/>
      </c>
      <c r="M592" s="14" t="str">
        <f>IF($A592="","",IFERROR(VLOOKUP(F592,Model!$A$19:$B$22,2,FALSE()),""))</f>
        <v/>
      </c>
      <c r="N592" s="14" t="str">
        <f>IF($A592="","",IFERROR(VLOOKUP(G592,Model!$A$25:$B$28,2,FALSE()),""))</f>
        <v/>
      </c>
      <c r="O592" s="14" t="str">
        <f t="shared" si="54"/>
        <v/>
      </c>
      <c r="P592" s="14" t="str">
        <f>IF($A592="","",IF(AND(G592="Internet-facing",OR(UPPER(D592)="Y",UPPER(E592)="Y",C592&gt;=Model!$B$16)),"P1",""))</f>
        <v/>
      </c>
      <c r="Q592" s="14" t="str">
        <f>IF($A592="","",IF(P592="P1","P1","P"&amp;MIN(4,IF(O592&gt;=Model!$B$31,1,IF(O592&gt;=Model!$B$32,2,IF(O592&gt;=Model!$B$33,3,4)))+IF(UPPER(H592)="Y",1,0))))</f>
        <v/>
      </c>
      <c r="R592" s="14" t="str">
        <f>IF($A592="","",IFERROR(VLOOKUP(VALUE(MID(Q592,2,1)),Model!$B$38:$C$41,2,FALSE()),""))</f>
        <v/>
      </c>
      <c r="S592" s="18" t="str">
        <f t="shared" si="55"/>
        <v/>
      </c>
      <c r="T592" s="14" t="str">
        <f t="shared" si="56"/>
        <v/>
      </c>
      <c r="U592" s="14" t="str">
        <f t="shared" si="57"/>
        <v/>
      </c>
      <c r="V592" s="14" t="str">
        <f t="shared" ca="1" si="58"/>
        <v/>
      </c>
      <c r="W592" s="14" t="str">
        <f t="shared" ca="1" si="59"/>
        <v/>
      </c>
    </row>
    <row r="593" spans="1:23" x14ac:dyDescent="0.3">
      <c r="A593" s="2"/>
      <c r="B593" s="2"/>
      <c r="C593" s="2"/>
      <c r="D593" s="2"/>
      <c r="E593" s="2"/>
      <c r="F593" s="2"/>
      <c r="G593" s="2"/>
      <c r="H593" s="2"/>
      <c r="I593" s="16"/>
      <c r="J593" s="16"/>
      <c r="K593" s="14" t="str">
        <f>IF($A593="","",IF(B593&gt;=Model!$B$4,4,IF(B593&gt;=Model!$B$5,3,IF(B593&gt;=Model!$B$6,2,1))))</f>
        <v/>
      </c>
      <c r="L593" s="14" t="str">
        <f>IF($A593="","",IF(OR(UPPER(D593)="Y",UPPER(E593)="Y"),4,IF(C593&gt;=Model!$B$10,4,IF(C593&gt;=Model!$B$11,3,IF(C593&gt;=Model!$B$12,2,1)))))</f>
        <v/>
      </c>
      <c r="M593" s="14" t="str">
        <f>IF($A593="","",IFERROR(VLOOKUP(F593,Model!$A$19:$B$22,2,FALSE()),""))</f>
        <v/>
      </c>
      <c r="N593" s="14" t="str">
        <f>IF($A593="","",IFERROR(VLOOKUP(G593,Model!$A$25:$B$28,2,FALSE()),""))</f>
        <v/>
      </c>
      <c r="O593" s="14" t="str">
        <f t="shared" si="54"/>
        <v/>
      </c>
      <c r="P593" s="14" t="str">
        <f>IF($A593="","",IF(AND(G593="Internet-facing",OR(UPPER(D593)="Y",UPPER(E593)="Y",C593&gt;=Model!$B$16)),"P1",""))</f>
        <v/>
      </c>
      <c r="Q593" s="14" t="str">
        <f>IF($A593="","",IF(P593="P1","P1","P"&amp;MIN(4,IF(O593&gt;=Model!$B$31,1,IF(O593&gt;=Model!$B$32,2,IF(O593&gt;=Model!$B$33,3,4)))+IF(UPPER(H593)="Y",1,0))))</f>
        <v/>
      </c>
      <c r="R593" s="14" t="str">
        <f>IF($A593="","",IFERROR(VLOOKUP(VALUE(MID(Q593,2,1)),Model!$B$38:$C$41,2,FALSE()),""))</f>
        <v/>
      </c>
      <c r="S593" s="18" t="str">
        <f t="shared" si="55"/>
        <v/>
      </c>
      <c r="T593" s="14" t="str">
        <f t="shared" si="56"/>
        <v/>
      </c>
      <c r="U593" s="14" t="str">
        <f t="shared" si="57"/>
        <v/>
      </c>
      <c r="V593" s="14" t="str">
        <f t="shared" ca="1" si="58"/>
        <v/>
      </c>
      <c r="W593" s="14" t="str">
        <f t="shared" ca="1" si="59"/>
        <v/>
      </c>
    </row>
    <row r="594" spans="1:23" x14ac:dyDescent="0.3">
      <c r="A594" s="2"/>
      <c r="B594" s="2"/>
      <c r="C594" s="2"/>
      <c r="D594" s="2"/>
      <c r="E594" s="2"/>
      <c r="F594" s="2"/>
      <c r="G594" s="2"/>
      <c r="H594" s="2"/>
      <c r="I594" s="16"/>
      <c r="J594" s="16"/>
      <c r="K594" s="14" t="str">
        <f>IF($A594="","",IF(B594&gt;=Model!$B$4,4,IF(B594&gt;=Model!$B$5,3,IF(B594&gt;=Model!$B$6,2,1))))</f>
        <v/>
      </c>
      <c r="L594" s="14" t="str">
        <f>IF($A594="","",IF(OR(UPPER(D594)="Y",UPPER(E594)="Y"),4,IF(C594&gt;=Model!$B$10,4,IF(C594&gt;=Model!$B$11,3,IF(C594&gt;=Model!$B$12,2,1)))))</f>
        <v/>
      </c>
      <c r="M594" s="14" t="str">
        <f>IF($A594="","",IFERROR(VLOOKUP(F594,Model!$A$19:$B$22,2,FALSE()),""))</f>
        <v/>
      </c>
      <c r="N594" s="14" t="str">
        <f>IF($A594="","",IFERROR(VLOOKUP(G594,Model!$A$25:$B$28,2,FALSE()),""))</f>
        <v/>
      </c>
      <c r="O594" s="14" t="str">
        <f t="shared" si="54"/>
        <v/>
      </c>
      <c r="P594" s="14" t="str">
        <f>IF($A594="","",IF(AND(G594="Internet-facing",OR(UPPER(D594)="Y",UPPER(E594)="Y",C594&gt;=Model!$B$16)),"P1",""))</f>
        <v/>
      </c>
      <c r="Q594" s="14" t="str">
        <f>IF($A594="","",IF(P594="P1","P1","P"&amp;MIN(4,IF(O594&gt;=Model!$B$31,1,IF(O594&gt;=Model!$B$32,2,IF(O594&gt;=Model!$B$33,3,4)))+IF(UPPER(H594)="Y",1,0))))</f>
        <v/>
      </c>
      <c r="R594" s="14" t="str">
        <f>IF($A594="","",IFERROR(VLOOKUP(VALUE(MID(Q594,2,1)),Model!$B$38:$C$41,2,FALSE()),""))</f>
        <v/>
      </c>
      <c r="S594" s="18" t="str">
        <f t="shared" si="55"/>
        <v/>
      </c>
      <c r="T594" s="14" t="str">
        <f t="shared" si="56"/>
        <v/>
      </c>
      <c r="U594" s="14" t="str">
        <f t="shared" si="57"/>
        <v/>
      </c>
      <c r="V594" s="14" t="str">
        <f t="shared" ca="1" si="58"/>
        <v/>
      </c>
      <c r="W594" s="14" t="str">
        <f t="shared" ca="1" si="59"/>
        <v/>
      </c>
    </row>
    <row r="595" spans="1:23" x14ac:dyDescent="0.3">
      <c r="A595" s="2"/>
      <c r="B595" s="2"/>
      <c r="C595" s="2"/>
      <c r="D595" s="2"/>
      <c r="E595" s="2"/>
      <c r="F595" s="2"/>
      <c r="G595" s="2"/>
      <c r="H595" s="2"/>
      <c r="I595" s="16"/>
      <c r="J595" s="16"/>
      <c r="K595" s="14" t="str">
        <f>IF($A595="","",IF(B595&gt;=Model!$B$4,4,IF(B595&gt;=Model!$B$5,3,IF(B595&gt;=Model!$B$6,2,1))))</f>
        <v/>
      </c>
      <c r="L595" s="14" t="str">
        <f>IF($A595="","",IF(OR(UPPER(D595)="Y",UPPER(E595)="Y"),4,IF(C595&gt;=Model!$B$10,4,IF(C595&gt;=Model!$B$11,3,IF(C595&gt;=Model!$B$12,2,1)))))</f>
        <v/>
      </c>
      <c r="M595" s="14" t="str">
        <f>IF($A595="","",IFERROR(VLOOKUP(F595,Model!$A$19:$B$22,2,FALSE()),""))</f>
        <v/>
      </c>
      <c r="N595" s="14" t="str">
        <f>IF($A595="","",IFERROR(VLOOKUP(G595,Model!$A$25:$B$28,2,FALSE()),""))</f>
        <v/>
      </c>
      <c r="O595" s="14" t="str">
        <f t="shared" si="54"/>
        <v/>
      </c>
      <c r="P595" s="14" t="str">
        <f>IF($A595="","",IF(AND(G595="Internet-facing",OR(UPPER(D595)="Y",UPPER(E595)="Y",C595&gt;=Model!$B$16)),"P1",""))</f>
        <v/>
      </c>
      <c r="Q595" s="14" t="str">
        <f>IF($A595="","",IF(P595="P1","P1","P"&amp;MIN(4,IF(O595&gt;=Model!$B$31,1,IF(O595&gt;=Model!$B$32,2,IF(O595&gt;=Model!$B$33,3,4)))+IF(UPPER(H595)="Y",1,0))))</f>
        <v/>
      </c>
      <c r="R595" s="14" t="str">
        <f>IF($A595="","",IFERROR(VLOOKUP(VALUE(MID(Q595,2,1)),Model!$B$38:$C$41,2,FALSE()),""))</f>
        <v/>
      </c>
      <c r="S595" s="18" t="str">
        <f t="shared" si="55"/>
        <v/>
      </c>
      <c r="T595" s="14" t="str">
        <f t="shared" si="56"/>
        <v/>
      </c>
      <c r="U595" s="14" t="str">
        <f t="shared" si="57"/>
        <v/>
      </c>
      <c r="V595" s="14" t="str">
        <f t="shared" ca="1" si="58"/>
        <v/>
      </c>
      <c r="W595" s="14" t="str">
        <f t="shared" ca="1" si="59"/>
        <v/>
      </c>
    </row>
    <row r="596" spans="1:23" x14ac:dyDescent="0.3">
      <c r="A596" s="2"/>
      <c r="B596" s="2"/>
      <c r="C596" s="2"/>
      <c r="D596" s="2"/>
      <c r="E596" s="2"/>
      <c r="F596" s="2"/>
      <c r="G596" s="2"/>
      <c r="H596" s="2"/>
      <c r="I596" s="16"/>
      <c r="J596" s="16"/>
      <c r="K596" s="14" t="str">
        <f>IF($A596="","",IF(B596&gt;=Model!$B$4,4,IF(B596&gt;=Model!$B$5,3,IF(B596&gt;=Model!$B$6,2,1))))</f>
        <v/>
      </c>
      <c r="L596" s="14" t="str">
        <f>IF($A596="","",IF(OR(UPPER(D596)="Y",UPPER(E596)="Y"),4,IF(C596&gt;=Model!$B$10,4,IF(C596&gt;=Model!$B$11,3,IF(C596&gt;=Model!$B$12,2,1)))))</f>
        <v/>
      </c>
      <c r="M596" s="14" t="str">
        <f>IF($A596="","",IFERROR(VLOOKUP(F596,Model!$A$19:$B$22,2,FALSE()),""))</f>
        <v/>
      </c>
      <c r="N596" s="14" t="str">
        <f>IF($A596="","",IFERROR(VLOOKUP(G596,Model!$A$25:$B$28,2,FALSE()),""))</f>
        <v/>
      </c>
      <c r="O596" s="14" t="str">
        <f t="shared" si="54"/>
        <v/>
      </c>
      <c r="P596" s="14" t="str">
        <f>IF($A596="","",IF(AND(G596="Internet-facing",OR(UPPER(D596)="Y",UPPER(E596)="Y",C596&gt;=Model!$B$16)),"P1",""))</f>
        <v/>
      </c>
      <c r="Q596" s="14" t="str">
        <f>IF($A596="","",IF(P596="P1","P1","P"&amp;MIN(4,IF(O596&gt;=Model!$B$31,1,IF(O596&gt;=Model!$B$32,2,IF(O596&gt;=Model!$B$33,3,4)))+IF(UPPER(H596)="Y",1,0))))</f>
        <v/>
      </c>
      <c r="R596" s="14" t="str">
        <f>IF($A596="","",IFERROR(VLOOKUP(VALUE(MID(Q596,2,1)),Model!$B$38:$C$41,2,FALSE()),""))</f>
        <v/>
      </c>
      <c r="S596" s="18" t="str">
        <f t="shared" si="55"/>
        <v/>
      </c>
      <c r="T596" s="14" t="str">
        <f t="shared" si="56"/>
        <v/>
      </c>
      <c r="U596" s="14" t="str">
        <f t="shared" si="57"/>
        <v/>
      </c>
      <c r="V596" s="14" t="str">
        <f t="shared" ca="1" si="58"/>
        <v/>
      </c>
      <c r="W596" s="14" t="str">
        <f t="shared" ca="1" si="59"/>
        <v/>
      </c>
    </row>
    <row r="597" spans="1:23" x14ac:dyDescent="0.3">
      <c r="A597" s="2"/>
      <c r="B597" s="2"/>
      <c r="C597" s="2"/>
      <c r="D597" s="2"/>
      <c r="E597" s="2"/>
      <c r="F597" s="2"/>
      <c r="G597" s="2"/>
      <c r="H597" s="2"/>
      <c r="I597" s="16"/>
      <c r="J597" s="16"/>
      <c r="K597" s="14" t="str">
        <f>IF($A597="","",IF(B597&gt;=Model!$B$4,4,IF(B597&gt;=Model!$B$5,3,IF(B597&gt;=Model!$B$6,2,1))))</f>
        <v/>
      </c>
      <c r="L597" s="14" t="str">
        <f>IF($A597="","",IF(OR(UPPER(D597)="Y",UPPER(E597)="Y"),4,IF(C597&gt;=Model!$B$10,4,IF(C597&gt;=Model!$B$11,3,IF(C597&gt;=Model!$B$12,2,1)))))</f>
        <v/>
      </c>
      <c r="M597" s="14" t="str">
        <f>IF($A597="","",IFERROR(VLOOKUP(F597,Model!$A$19:$B$22,2,FALSE()),""))</f>
        <v/>
      </c>
      <c r="N597" s="14" t="str">
        <f>IF($A597="","",IFERROR(VLOOKUP(G597,Model!$A$25:$B$28,2,FALSE()),""))</f>
        <v/>
      </c>
      <c r="O597" s="14" t="str">
        <f t="shared" si="54"/>
        <v/>
      </c>
      <c r="P597" s="14" t="str">
        <f>IF($A597="","",IF(AND(G597="Internet-facing",OR(UPPER(D597)="Y",UPPER(E597)="Y",C597&gt;=Model!$B$16)),"P1",""))</f>
        <v/>
      </c>
      <c r="Q597" s="14" t="str">
        <f>IF($A597="","",IF(P597="P1","P1","P"&amp;MIN(4,IF(O597&gt;=Model!$B$31,1,IF(O597&gt;=Model!$B$32,2,IF(O597&gt;=Model!$B$33,3,4)))+IF(UPPER(H597)="Y",1,0))))</f>
        <v/>
      </c>
      <c r="R597" s="14" t="str">
        <f>IF($A597="","",IFERROR(VLOOKUP(VALUE(MID(Q597,2,1)),Model!$B$38:$C$41,2,FALSE()),""))</f>
        <v/>
      </c>
      <c r="S597" s="18" t="str">
        <f t="shared" si="55"/>
        <v/>
      </c>
      <c r="T597" s="14" t="str">
        <f t="shared" si="56"/>
        <v/>
      </c>
      <c r="U597" s="14" t="str">
        <f t="shared" si="57"/>
        <v/>
      </c>
      <c r="V597" s="14" t="str">
        <f t="shared" ca="1" si="58"/>
        <v/>
      </c>
      <c r="W597" s="14" t="str">
        <f t="shared" ca="1" si="59"/>
        <v/>
      </c>
    </row>
    <row r="598" spans="1:23" x14ac:dyDescent="0.3">
      <c r="A598" s="2"/>
      <c r="B598" s="2"/>
      <c r="C598" s="2"/>
      <c r="D598" s="2"/>
      <c r="E598" s="2"/>
      <c r="F598" s="2"/>
      <c r="G598" s="2"/>
      <c r="H598" s="2"/>
      <c r="I598" s="16"/>
      <c r="J598" s="16"/>
      <c r="K598" s="14" t="str">
        <f>IF($A598="","",IF(B598&gt;=Model!$B$4,4,IF(B598&gt;=Model!$B$5,3,IF(B598&gt;=Model!$B$6,2,1))))</f>
        <v/>
      </c>
      <c r="L598" s="14" t="str">
        <f>IF($A598="","",IF(OR(UPPER(D598)="Y",UPPER(E598)="Y"),4,IF(C598&gt;=Model!$B$10,4,IF(C598&gt;=Model!$B$11,3,IF(C598&gt;=Model!$B$12,2,1)))))</f>
        <v/>
      </c>
      <c r="M598" s="14" t="str">
        <f>IF($A598="","",IFERROR(VLOOKUP(F598,Model!$A$19:$B$22,2,FALSE()),""))</f>
        <v/>
      </c>
      <c r="N598" s="14" t="str">
        <f>IF($A598="","",IFERROR(VLOOKUP(G598,Model!$A$25:$B$28,2,FALSE()),""))</f>
        <v/>
      </c>
      <c r="O598" s="14" t="str">
        <f t="shared" si="54"/>
        <v/>
      </c>
      <c r="P598" s="14" t="str">
        <f>IF($A598="","",IF(AND(G598="Internet-facing",OR(UPPER(D598)="Y",UPPER(E598)="Y",C598&gt;=Model!$B$16)),"P1",""))</f>
        <v/>
      </c>
      <c r="Q598" s="14" t="str">
        <f>IF($A598="","",IF(P598="P1","P1","P"&amp;MIN(4,IF(O598&gt;=Model!$B$31,1,IF(O598&gt;=Model!$B$32,2,IF(O598&gt;=Model!$B$33,3,4)))+IF(UPPER(H598)="Y",1,0))))</f>
        <v/>
      </c>
      <c r="R598" s="14" t="str">
        <f>IF($A598="","",IFERROR(VLOOKUP(VALUE(MID(Q598,2,1)),Model!$B$38:$C$41,2,FALSE()),""))</f>
        <v/>
      </c>
      <c r="S598" s="18" t="str">
        <f t="shared" si="55"/>
        <v/>
      </c>
      <c r="T598" s="14" t="str">
        <f t="shared" si="56"/>
        <v/>
      </c>
      <c r="U598" s="14" t="str">
        <f t="shared" si="57"/>
        <v/>
      </c>
      <c r="V598" s="14" t="str">
        <f t="shared" ca="1" si="58"/>
        <v/>
      </c>
      <c r="W598" s="14" t="str">
        <f t="shared" ca="1" si="59"/>
        <v/>
      </c>
    </row>
    <row r="599" spans="1:23" x14ac:dyDescent="0.3">
      <c r="A599" s="2"/>
      <c r="B599" s="2"/>
      <c r="C599" s="2"/>
      <c r="D599" s="2"/>
      <c r="E599" s="2"/>
      <c r="F599" s="2"/>
      <c r="G599" s="2"/>
      <c r="H599" s="2"/>
      <c r="I599" s="16"/>
      <c r="J599" s="16"/>
      <c r="K599" s="14" t="str">
        <f>IF($A599="","",IF(B599&gt;=Model!$B$4,4,IF(B599&gt;=Model!$B$5,3,IF(B599&gt;=Model!$B$6,2,1))))</f>
        <v/>
      </c>
      <c r="L599" s="14" t="str">
        <f>IF($A599="","",IF(OR(UPPER(D599)="Y",UPPER(E599)="Y"),4,IF(C599&gt;=Model!$B$10,4,IF(C599&gt;=Model!$B$11,3,IF(C599&gt;=Model!$B$12,2,1)))))</f>
        <v/>
      </c>
      <c r="M599" s="14" t="str">
        <f>IF($A599="","",IFERROR(VLOOKUP(F599,Model!$A$19:$B$22,2,FALSE()),""))</f>
        <v/>
      </c>
      <c r="N599" s="14" t="str">
        <f>IF($A599="","",IFERROR(VLOOKUP(G599,Model!$A$25:$B$28,2,FALSE()),""))</f>
        <v/>
      </c>
      <c r="O599" s="14" t="str">
        <f t="shared" si="54"/>
        <v/>
      </c>
      <c r="P599" s="14" t="str">
        <f>IF($A599="","",IF(AND(G599="Internet-facing",OR(UPPER(D599)="Y",UPPER(E599)="Y",C599&gt;=Model!$B$16)),"P1",""))</f>
        <v/>
      </c>
      <c r="Q599" s="14" t="str">
        <f>IF($A599="","",IF(P599="P1","P1","P"&amp;MIN(4,IF(O599&gt;=Model!$B$31,1,IF(O599&gt;=Model!$B$32,2,IF(O599&gt;=Model!$B$33,3,4)))+IF(UPPER(H599)="Y",1,0))))</f>
        <v/>
      </c>
      <c r="R599" s="14" t="str">
        <f>IF($A599="","",IFERROR(VLOOKUP(VALUE(MID(Q599,2,1)),Model!$B$38:$C$41,2,FALSE()),""))</f>
        <v/>
      </c>
      <c r="S599" s="18" t="str">
        <f t="shared" si="55"/>
        <v/>
      </c>
      <c r="T599" s="14" t="str">
        <f t="shared" si="56"/>
        <v/>
      </c>
      <c r="U599" s="14" t="str">
        <f t="shared" si="57"/>
        <v/>
      </c>
      <c r="V599" s="14" t="str">
        <f t="shared" ca="1" si="58"/>
        <v/>
      </c>
      <c r="W599" s="14" t="str">
        <f t="shared" ca="1" si="59"/>
        <v/>
      </c>
    </row>
    <row r="600" spans="1:23" x14ac:dyDescent="0.3">
      <c r="A600" s="2"/>
      <c r="B600" s="2"/>
      <c r="C600" s="2"/>
      <c r="D600" s="2"/>
      <c r="E600" s="2"/>
      <c r="F600" s="2"/>
      <c r="G600" s="2"/>
      <c r="H600" s="2"/>
      <c r="I600" s="16"/>
      <c r="J600" s="16"/>
      <c r="K600" s="14" t="str">
        <f>IF($A600="","",IF(B600&gt;=Model!$B$4,4,IF(B600&gt;=Model!$B$5,3,IF(B600&gt;=Model!$B$6,2,1))))</f>
        <v/>
      </c>
      <c r="L600" s="14" t="str">
        <f>IF($A600="","",IF(OR(UPPER(D600)="Y",UPPER(E600)="Y"),4,IF(C600&gt;=Model!$B$10,4,IF(C600&gt;=Model!$B$11,3,IF(C600&gt;=Model!$B$12,2,1)))))</f>
        <v/>
      </c>
      <c r="M600" s="14" t="str">
        <f>IF($A600="","",IFERROR(VLOOKUP(F600,Model!$A$19:$B$22,2,FALSE()),""))</f>
        <v/>
      </c>
      <c r="N600" s="14" t="str">
        <f>IF($A600="","",IFERROR(VLOOKUP(G600,Model!$A$25:$B$28,2,FALSE()),""))</f>
        <v/>
      </c>
      <c r="O600" s="14" t="str">
        <f t="shared" si="54"/>
        <v/>
      </c>
      <c r="P600" s="14" t="str">
        <f>IF($A600="","",IF(AND(G600="Internet-facing",OR(UPPER(D600)="Y",UPPER(E600)="Y",C600&gt;=Model!$B$16)),"P1",""))</f>
        <v/>
      </c>
      <c r="Q600" s="14" t="str">
        <f>IF($A600="","",IF(P600="P1","P1","P"&amp;MIN(4,IF(O600&gt;=Model!$B$31,1,IF(O600&gt;=Model!$B$32,2,IF(O600&gt;=Model!$B$33,3,4)))+IF(UPPER(H600)="Y",1,0))))</f>
        <v/>
      </c>
      <c r="R600" s="14" t="str">
        <f>IF($A600="","",IFERROR(VLOOKUP(VALUE(MID(Q600,2,1)),Model!$B$38:$C$41,2,FALSE()),""))</f>
        <v/>
      </c>
      <c r="S600" s="18" t="str">
        <f t="shared" si="55"/>
        <v/>
      </c>
      <c r="T600" s="14" t="str">
        <f t="shared" si="56"/>
        <v/>
      </c>
      <c r="U600" s="14" t="str">
        <f t="shared" si="57"/>
        <v/>
      </c>
      <c r="V600" s="14" t="str">
        <f t="shared" ca="1" si="58"/>
        <v/>
      </c>
      <c r="W600" s="14" t="str">
        <f t="shared" ca="1" si="59"/>
        <v/>
      </c>
    </row>
    <row r="601" spans="1:23" x14ac:dyDescent="0.3">
      <c r="A601" s="2"/>
      <c r="B601" s="2"/>
      <c r="C601" s="2"/>
      <c r="D601" s="2"/>
      <c r="E601" s="2"/>
      <c r="F601" s="2"/>
      <c r="G601" s="2"/>
      <c r="H601" s="2"/>
      <c r="I601" s="16"/>
      <c r="J601" s="16"/>
      <c r="K601" s="14" t="str">
        <f>IF($A601="","",IF(B601&gt;=Model!$B$4,4,IF(B601&gt;=Model!$B$5,3,IF(B601&gt;=Model!$B$6,2,1))))</f>
        <v/>
      </c>
      <c r="L601" s="14" t="str">
        <f>IF($A601="","",IF(OR(UPPER(D601)="Y",UPPER(E601)="Y"),4,IF(C601&gt;=Model!$B$10,4,IF(C601&gt;=Model!$B$11,3,IF(C601&gt;=Model!$B$12,2,1)))))</f>
        <v/>
      </c>
      <c r="M601" s="14" t="str">
        <f>IF($A601="","",IFERROR(VLOOKUP(F601,Model!$A$19:$B$22,2,FALSE()),""))</f>
        <v/>
      </c>
      <c r="N601" s="14" t="str">
        <f>IF($A601="","",IFERROR(VLOOKUP(G601,Model!$A$25:$B$28,2,FALSE()),""))</f>
        <v/>
      </c>
      <c r="O601" s="14" t="str">
        <f t="shared" si="54"/>
        <v/>
      </c>
      <c r="P601" s="14" t="str">
        <f>IF($A601="","",IF(AND(G601="Internet-facing",OR(UPPER(D601)="Y",UPPER(E601)="Y",C601&gt;=Model!$B$16)),"P1",""))</f>
        <v/>
      </c>
      <c r="Q601" s="14" t="str">
        <f>IF($A601="","",IF(P601="P1","P1","P"&amp;MIN(4,IF(O601&gt;=Model!$B$31,1,IF(O601&gt;=Model!$B$32,2,IF(O601&gt;=Model!$B$33,3,4)))+IF(UPPER(H601)="Y",1,0))))</f>
        <v/>
      </c>
      <c r="R601" s="14" t="str">
        <f>IF($A601="","",IFERROR(VLOOKUP(VALUE(MID(Q601,2,1)),Model!$B$38:$C$41,2,FALSE()),""))</f>
        <v/>
      </c>
      <c r="S601" s="18" t="str">
        <f t="shared" si="55"/>
        <v/>
      </c>
      <c r="T601" s="14" t="str">
        <f t="shared" si="56"/>
        <v/>
      </c>
      <c r="U601" s="14" t="str">
        <f t="shared" si="57"/>
        <v/>
      </c>
      <c r="V601" s="14" t="str">
        <f t="shared" ca="1" si="58"/>
        <v/>
      </c>
      <c r="W601" s="14" t="str">
        <f t="shared" ca="1" si="59"/>
        <v/>
      </c>
    </row>
    <row r="602" spans="1:23" x14ac:dyDescent="0.3">
      <c r="A602" s="2"/>
      <c r="B602" s="2"/>
      <c r="C602" s="2"/>
      <c r="D602" s="2"/>
      <c r="E602" s="2"/>
      <c r="F602" s="2"/>
      <c r="G602" s="2"/>
      <c r="H602" s="2"/>
      <c r="I602" s="16"/>
      <c r="J602" s="16"/>
      <c r="K602" s="14" t="str">
        <f>IF($A602="","",IF(B602&gt;=Model!$B$4,4,IF(B602&gt;=Model!$B$5,3,IF(B602&gt;=Model!$B$6,2,1))))</f>
        <v/>
      </c>
      <c r="L602" s="14" t="str">
        <f>IF($A602="","",IF(OR(UPPER(D602)="Y",UPPER(E602)="Y"),4,IF(C602&gt;=Model!$B$10,4,IF(C602&gt;=Model!$B$11,3,IF(C602&gt;=Model!$B$12,2,1)))))</f>
        <v/>
      </c>
      <c r="M602" s="14" t="str">
        <f>IF($A602="","",IFERROR(VLOOKUP(F602,Model!$A$19:$B$22,2,FALSE()),""))</f>
        <v/>
      </c>
      <c r="N602" s="14" t="str">
        <f>IF($A602="","",IFERROR(VLOOKUP(G602,Model!$A$25:$B$28,2,FALSE()),""))</f>
        <v/>
      </c>
      <c r="O602" s="14" t="str">
        <f t="shared" si="54"/>
        <v/>
      </c>
      <c r="P602" s="14" t="str">
        <f>IF($A602="","",IF(AND(G602="Internet-facing",OR(UPPER(D602)="Y",UPPER(E602)="Y",C602&gt;=Model!$B$16)),"P1",""))</f>
        <v/>
      </c>
      <c r="Q602" s="14" t="str">
        <f>IF($A602="","",IF(P602="P1","P1","P"&amp;MIN(4,IF(O602&gt;=Model!$B$31,1,IF(O602&gt;=Model!$B$32,2,IF(O602&gt;=Model!$B$33,3,4)))+IF(UPPER(H602)="Y",1,0))))</f>
        <v/>
      </c>
      <c r="R602" s="14" t="str">
        <f>IF($A602="","",IFERROR(VLOOKUP(VALUE(MID(Q602,2,1)),Model!$B$38:$C$41,2,FALSE()),""))</f>
        <v/>
      </c>
      <c r="S602" s="18" t="str">
        <f t="shared" si="55"/>
        <v/>
      </c>
      <c r="T602" s="14" t="str">
        <f t="shared" si="56"/>
        <v/>
      </c>
      <c r="U602" s="14" t="str">
        <f t="shared" si="57"/>
        <v/>
      </c>
      <c r="V602" s="14" t="str">
        <f t="shared" ca="1" si="58"/>
        <v/>
      </c>
      <c r="W602" s="14" t="str">
        <f t="shared" ca="1" si="59"/>
        <v/>
      </c>
    </row>
    <row r="603" spans="1:23" x14ac:dyDescent="0.3">
      <c r="A603" s="2"/>
      <c r="B603" s="2"/>
      <c r="C603" s="2"/>
      <c r="D603" s="2"/>
      <c r="E603" s="2"/>
      <c r="F603" s="2"/>
      <c r="G603" s="2"/>
      <c r="H603" s="2"/>
      <c r="I603" s="16"/>
      <c r="J603" s="16"/>
      <c r="K603" s="14" t="str">
        <f>IF($A603="","",IF(B603&gt;=Model!$B$4,4,IF(B603&gt;=Model!$B$5,3,IF(B603&gt;=Model!$B$6,2,1))))</f>
        <v/>
      </c>
      <c r="L603" s="14" t="str">
        <f>IF($A603="","",IF(OR(UPPER(D603)="Y",UPPER(E603)="Y"),4,IF(C603&gt;=Model!$B$10,4,IF(C603&gt;=Model!$B$11,3,IF(C603&gt;=Model!$B$12,2,1)))))</f>
        <v/>
      </c>
      <c r="M603" s="14" t="str">
        <f>IF($A603="","",IFERROR(VLOOKUP(F603,Model!$A$19:$B$22,2,FALSE()),""))</f>
        <v/>
      </c>
      <c r="N603" s="14" t="str">
        <f>IF($A603="","",IFERROR(VLOOKUP(G603,Model!$A$25:$B$28,2,FALSE()),""))</f>
        <v/>
      </c>
      <c r="O603" s="14" t="str">
        <f t="shared" si="54"/>
        <v/>
      </c>
      <c r="P603" s="14" t="str">
        <f>IF($A603="","",IF(AND(G603="Internet-facing",OR(UPPER(D603)="Y",UPPER(E603)="Y",C603&gt;=Model!$B$16)),"P1",""))</f>
        <v/>
      </c>
      <c r="Q603" s="14" t="str">
        <f>IF($A603="","",IF(P603="P1","P1","P"&amp;MIN(4,IF(O603&gt;=Model!$B$31,1,IF(O603&gt;=Model!$B$32,2,IF(O603&gt;=Model!$B$33,3,4)))+IF(UPPER(H603)="Y",1,0))))</f>
        <v/>
      </c>
      <c r="R603" s="14" t="str">
        <f>IF($A603="","",IFERROR(VLOOKUP(VALUE(MID(Q603,2,1)),Model!$B$38:$C$41,2,FALSE()),""))</f>
        <v/>
      </c>
      <c r="S603" s="18" t="str">
        <f t="shared" si="55"/>
        <v/>
      </c>
      <c r="T603" s="14" t="str">
        <f t="shared" si="56"/>
        <v/>
      </c>
      <c r="U603" s="14" t="str">
        <f t="shared" si="57"/>
        <v/>
      </c>
      <c r="V603" s="14" t="str">
        <f t="shared" ca="1" si="58"/>
        <v/>
      </c>
      <c r="W603" s="14" t="str">
        <f t="shared" ca="1" si="59"/>
        <v/>
      </c>
    </row>
    <row r="604" spans="1:23" x14ac:dyDescent="0.3">
      <c r="A604" s="2"/>
      <c r="B604" s="2"/>
      <c r="C604" s="2"/>
      <c r="D604" s="2"/>
      <c r="E604" s="2"/>
      <c r="F604" s="2"/>
      <c r="G604" s="2"/>
      <c r="H604" s="2"/>
      <c r="I604" s="16"/>
      <c r="J604" s="16"/>
      <c r="K604" s="14" t="str">
        <f>IF($A604="","",IF(B604&gt;=Model!$B$4,4,IF(B604&gt;=Model!$B$5,3,IF(B604&gt;=Model!$B$6,2,1))))</f>
        <v/>
      </c>
      <c r="L604" s="14" t="str">
        <f>IF($A604="","",IF(OR(UPPER(D604)="Y",UPPER(E604)="Y"),4,IF(C604&gt;=Model!$B$10,4,IF(C604&gt;=Model!$B$11,3,IF(C604&gt;=Model!$B$12,2,1)))))</f>
        <v/>
      </c>
      <c r="M604" s="14" t="str">
        <f>IF($A604="","",IFERROR(VLOOKUP(F604,Model!$A$19:$B$22,2,FALSE()),""))</f>
        <v/>
      </c>
      <c r="N604" s="14" t="str">
        <f>IF($A604="","",IFERROR(VLOOKUP(G604,Model!$A$25:$B$28,2,FALSE()),""))</f>
        <v/>
      </c>
      <c r="O604" s="14" t="str">
        <f t="shared" si="54"/>
        <v/>
      </c>
      <c r="P604" s="14" t="str">
        <f>IF($A604="","",IF(AND(G604="Internet-facing",OR(UPPER(D604)="Y",UPPER(E604)="Y",C604&gt;=Model!$B$16)),"P1",""))</f>
        <v/>
      </c>
      <c r="Q604" s="14" t="str">
        <f>IF($A604="","",IF(P604="P1","P1","P"&amp;MIN(4,IF(O604&gt;=Model!$B$31,1,IF(O604&gt;=Model!$B$32,2,IF(O604&gt;=Model!$B$33,3,4)))+IF(UPPER(H604)="Y",1,0))))</f>
        <v/>
      </c>
      <c r="R604" s="14" t="str">
        <f>IF($A604="","",IFERROR(VLOOKUP(VALUE(MID(Q604,2,1)),Model!$B$38:$C$41,2,FALSE()),""))</f>
        <v/>
      </c>
      <c r="S604" s="18" t="str">
        <f t="shared" si="55"/>
        <v/>
      </c>
      <c r="T604" s="14" t="str">
        <f t="shared" si="56"/>
        <v/>
      </c>
      <c r="U604" s="14" t="str">
        <f t="shared" si="57"/>
        <v/>
      </c>
      <c r="V604" s="14" t="str">
        <f t="shared" ca="1" si="58"/>
        <v/>
      </c>
      <c r="W604" s="14" t="str">
        <f t="shared" ca="1" si="59"/>
        <v/>
      </c>
    </row>
    <row r="605" spans="1:23" x14ac:dyDescent="0.3">
      <c r="A605" s="2"/>
      <c r="B605" s="2"/>
      <c r="C605" s="2"/>
      <c r="D605" s="2"/>
      <c r="E605" s="2"/>
      <c r="F605" s="2"/>
      <c r="G605" s="2"/>
      <c r="H605" s="2"/>
      <c r="I605" s="16"/>
      <c r="J605" s="16"/>
      <c r="K605" s="14" t="str">
        <f>IF($A605="","",IF(B605&gt;=Model!$B$4,4,IF(B605&gt;=Model!$B$5,3,IF(B605&gt;=Model!$B$6,2,1))))</f>
        <v/>
      </c>
      <c r="L605" s="14" t="str">
        <f>IF($A605="","",IF(OR(UPPER(D605)="Y",UPPER(E605)="Y"),4,IF(C605&gt;=Model!$B$10,4,IF(C605&gt;=Model!$B$11,3,IF(C605&gt;=Model!$B$12,2,1)))))</f>
        <v/>
      </c>
      <c r="M605" s="14" t="str">
        <f>IF($A605="","",IFERROR(VLOOKUP(F605,Model!$A$19:$B$22,2,FALSE()),""))</f>
        <v/>
      </c>
      <c r="N605" s="14" t="str">
        <f>IF($A605="","",IFERROR(VLOOKUP(G605,Model!$A$25:$B$28,2,FALSE()),""))</f>
        <v/>
      </c>
      <c r="O605" s="14" t="str">
        <f t="shared" si="54"/>
        <v/>
      </c>
      <c r="P605" s="14" t="str">
        <f>IF($A605="","",IF(AND(G605="Internet-facing",OR(UPPER(D605)="Y",UPPER(E605)="Y",C605&gt;=Model!$B$16)),"P1",""))</f>
        <v/>
      </c>
      <c r="Q605" s="14" t="str">
        <f>IF($A605="","",IF(P605="P1","P1","P"&amp;MIN(4,IF(O605&gt;=Model!$B$31,1,IF(O605&gt;=Model!$B$32,2,IF(O605&gt;=Model!$B$33,3,4)))+IF(UPPER(H605)="Y",1,0))))</f>
        <v/>
      </c>
      <c r="R605" s="14" t="str">
        <f>IF($A605="","",IFERROR(VLOOKUP(VALUE(MID(Q605,2,1)),Model!$B$38:$C$41,2,FALSE()),""))</f>
        <v/>
      </c>
      <c r="S605" s="18" t="str">
        <f t="shared" si="55"/>
        <v/>
      </c>
      <c r="T605" s="14" t="str">
        <f t="shared" si="56"/>
        <v/>
      </c>
      <c r="U605" s="14" t="str">
        <f t="shared" si="57"/>
        <v/>
      </c>
      <c r="V605" s="14" t="str">
        <f t="shared" ca="1" si="58"/>
        <v/>
      </c>
      <c r="W605" s="14" t="str">
        <f t="shared" ca="1" si="59"/>
        <v/>
      </c>
    </row>
    <row r="606" spans="1:23" x14ac:dyDescent="0.3">
      <c r="A606" s="2"/>
      <c r="B606" s="2"/>
      <c r="C606" s="2"/>
      <c r="D606" s="2"/>
      <c r="E606" s="2"/>
      <c r="F606" s="2"/>
      <c r="G606" s="2"/>
      <c r="H606" s="2"/>
      <c r="I606" s="16"/>
      <c r="J606" s="16"/>
      <c r="K606" s="14" t="str">
        <f>IF($A606="","",IF(B606&gt;=Model!$B$4,4,IF(B606&gt;=Model!$B$5,3,IF(B606&gt;=Model!$B$6,2,1))))</f>
        <v/>
      </c>
      <c r="L606" s="14" t="str">
        <f>IF($A606="","",IF(OR(UPPER(D606)="Y",UPPER(E606)="Y"),4,IF(C606&gt;=Model!$B$10,4,IF(C606&gt;=Model!$B$11,3,IF(C606&gt;=Model!$B$12,2,1)))))</f>
        <v/>
      </c>
      <c r="M606" s="14" t="str">
        <f>IF($A606="","",IFERROR(VLOOKUP(F606,Model!$A$19:$B$22,2,FALSE()),""))</f>
        <v/>
      </c>
      <c r="N606" s="14" t="str">
        <f>IF($A606="","",IFERROR(VLOOKUP(G606,Model!$A$25:$B$28,2,FALSE()),""))</f>
        <v/>
      </c>
      <c r="O606" s="14" t="str">
        <f t="shared" si="54"/>
        <v/>
      </c>
      <c r="P606" s="14" t="str">
        <f>IF($A606="","",IF(AND(G606="Internet-facing",OR(UPPER(D606)="Y",UPPER(E606)="Y",C606&gt;=Model!$B$16)),"P1",""))</f>
        <v/>
      </c>
      <c r="Q606" s="14" t="str">
        <f>IF($A606="","",IF(P606="P1","P1","P"&amp;MIN(4,IF(O606&gt;=Model!$B$31,1,IF(O606&gt;=Model!$B$32,2,IF(O606&gt;=Model!$B$33,3,4)))+IF(UPPER(H606)="Y",1,0))))</f>
        <v/>
      </c>
      <c r="R606" s="14" t="str">
        <f>IF($A606="","",IFERROR(VLOOKUP(VALUE(MID(Q606,2,1)),Model!$B$38:$C$41,2,FALSE()),""))</f>
        <v/>
      </c>
      <c r="S606" s="18" t="str">
        <f t="shared" si="55"/>
        <v/>
      </c>
      <c r="T606" s="14" t="str">
        <f t="shared" si="56"/>
        <v/>
      </c>
      <c r="U606" s="14" t="str">
        <f t="shared" si="57"/>
        <v/>
      </c>
      <c r="V606" s="14" t="str">
        <f t="shared" ca="1" si="58"/>
        <v/>
      </c>
      <c r="W606" s="14" t="str">
        <f t="shared" ca="1" si="59"/>
        <v/>
      </c>
    </row>
    <row r="607" spans="1:23" x14ac:dyDescent="0.3">
      <c r="A607" s="2"/>
      <c r="B607" s="2"/>
      <c r="C607" s="2"/>
      <c r="D607" s="2"/>
      <c r="E607" s="2"/>
      <c r="F607" s="2"/>
      <c r="G607" s="2"/>
      <c r="H607" s="2"/>
      <c r="I607" s="16"/>
      <c r="J607" s="16"/>
      <c r="K607" s="14" t="str">
        <f>IF($A607="","",IF(B607&gt;=Model!$B$4,4,IF(B607&gt;=Model!$B$5,3,IF(B607&gt;=Model!$B$6,2,1))))</f>
        <v/>
      </c>
      <c r="L607" s="14" t="str">
        <f>IF($A607="","",IF(OR(UPPER(D607)="Y",UPPER(E607)="Y"),4,IF(C607&gt;=Model!$B$10,4,IF(C607&gt;=Model!$B$11,3,IF(C607&gt;=Model!$B$12,2,1)))))</f>
        <v/>
      </c>
      <c r="M607" s="14" t="str">
        <f>IF($A607="","",IFERROR(VLOOKUP(F607,Model!$A$19:$B$22,2,FALSE()),""))</f>
        <v/>
      </c>
      <c r="N607" s="14" t="str">
        <f>IF($A607="","",IFERROR(VLOOKUP(G607,Model!$A$25:$B$28,2,FALSE()),""))</f>
        <v/>
      </c>
      <c r="O607" s="14" t="str">
        <f t="shared" si="54"/>
        <v/>
      </c>
      <c r="P607" s="14" t="str">
        <f>IF($A607="","",IF(AND(G607="Internet-facing",OR(UPPER(D607)="Y",UPPER(E607)="Y",C607&gt;=Model!$B$16)),"P1",""))</f>
        <v/>
      </c>
      <c r="Q607" s="14" t="str">
        <f>IF($A607="","",IF(P607="P1","P1","P"&amp;MIN(4,IF(O607&gt;=Model!$B$31,1,IF(O607&gt;=Model!$B$32,2,IF(O607&gt;=Model!$B$33,3,4)))+IF(UPPER(H607)="Y",1,0))))</f>
        <v/>
      </c>
      <c r="R607" s="14" t="str">
        <f>IF($A607="","",IFERROR(VLOOKUP(VALUE(MID(Q607,2,1)),Model!$B$38:$C$41,2,FALSE()),""))</f>
        <v/>
      </c>
      <c r="S607" s="18" t="str">
        <f t="shared" si="55"/>
        <v/>
      </c>
      <c r="T607" s="14" t="str">
        <f t="shared" si="56"/>
        <v/>
      </c>
      <c r="U607" s="14" t="str">
        <f t="shared" si="57"/>
        <v/>
      </c>
      <c r="V607" s="14" t="str">
        <f t="shared" ca="1" si="58"/>
        <v/>
      </c>
      <c r="W607" s="14" t="str">
        <f t="shared" ca="1" si="59"/>
        <v/>
      </c>
    </row>
    <row r="608" spans="1:23" x14ac:dyDescent="0.3">
      <c r="A608" s="2"/>
      <c r="B608" s="2"/>
      <c r="C608" s="2"/>
      <c r="D608" s="2"/>
      <c r="E608" s="2"/>
      <c r="F608" s="2"/>
      <c r="G608" s="2"/>
      <c r="H608" s="2"/>
      <c r="I608" s="16"/>
      <c r="J608" s="16"/>
      <c r="K608" s="14" t="str">
        <f>IF($A608="","",IF(B608&gt;=Model!$B$4,4,IF(B608&gt;=Model!$B$5,3,IF(B608&gt;=Model!$B$6,2,1))))</f>
        <v/>
      </c>
      <c r="L608" s="14" t="str">
        <f>IF($A608="","",IF(OR(UPPER(D608)="Y",UPPER(E608)="Y"),4,IF(C608&gt;=Model!$B$10,4,IF(C608&gt;=Model!$B$11,3,IF(C608&gt;=Model!$B$12,2,1)))))</f>
        <v/>
      </c>
      <c r="M608" s="14" t="str">
        <f>IF($A608="","",IFERROR(VLOOKUP(F608,Model!$A$19:$B$22,2,FALSE()),""))</f>
        <v/>
      </c>
      <c r="N608" s="14" t="str">
        <f>IF($A608="","",IFERROR(VLOOKUP(G608,Model!$A$25:$B$28,2,FALSE()),""))</f>
        <v/>
      </c>
      <c r="O608" s="14" t="str">
        <f t="shared" si="54"/>
        <v/>
      </c>
      <c r="P608" s="14" t="str">
        <f>IF($A608="","",IF(AND(G608="Internet-facing",OR(UPPER(D608)="Y",UPPER(E608)="Y",C608&gt;=Model!$B$16)),"P1",""))</f>
        <v/>
      </c>
      <c r="Q608" s="14" t="str">
        <f>IF($A608="","",IF(P608="P1","P1","P"&amp;MIN(4,IF(O608&gt;=Model!$B$31,1,IF(O608&gt;=Model!$B$32,2,IF(O608&gt;=Model!$B$33,3,4)))+IF(UPPER(H608)="Y",1,0))))</f>
        <v/>
      </c>
      <c r="R608" s="14" t="str">
        <f>IF($A608="","",IFERROR(VLOOKUP(VALUE(MID(Q608,2,1)),Model!$B$38:$C$41,2,FALSE()),""))</f>
        <v/>
      </c>
      <c r="S608" s="18" t="str">
        <f t="shared" si="55"/>
        <v/>
      </c>
      <c r="T608" s="14" t="str">
        <f t="shared" si="56"/>
        <v/>
      </c>
      <c r="U608" s="14" t="str">
        <f t="shared" si="57"/>
        <v/>
      </c>
      <c r="V608" s="14" t="str">
        <f t="shared" ca="1" si="58"/>
        <v/>
      </c>
      <c r="W608" s="14" t="str">
        <f t="shared" ca="1" si="59"/>
        <v/>
      </c>
    </row>
    <row r="609" spans="1:23" x14ac:dyDescent="0.3">
      <c r="A609" s="2"/>
      <c r="B609" s="2"/>
      <c r="C609" s="2"/>
      <c r="D609" s="2"/>
      <c r="E609" s="2"/>
      <c r="F609" s="2"/>
      <c r="G609" s="2"/>
      <c r="H609" s="2"/>
      <c r="I609" s="16"/>
      <c r="J609" s="16"/>
      <c r="K609" s="14" t="str">
        <f>IF($A609="","",IF(B609&gt;=Model!$B$4,4,IF(B609&gt;=Model!$B$5,3,IF(B609&gt;=Model!$B$6,2,1))))</f>
        <v/>
      </c>
      <c r="L609" s="14" t="str">
        <f>IF($A609="","",IF(OR(UPPER(D609)="Y",UPPER(E609)="Y"),4,IF(C609&gt;=Model!$B$10,4,IF(C609&gt;=Model!$B$11,3,IF(C609&gt;=Model!$B$12,2,1)))))</f>
        <v/>
      </c>
      <c r="M609" s="14" t="str">
        <f>IF($A609="","",IFERROR(VLOOKUP(F609,Model!$A$19:$B$22,2,FALSE()),""))</f>
        <v/>
      </c>
      <c r="N609" s="14" t="str">
        <f>IF($A609="","",IFERROR(VLOOKUP(G609,Model!$A$25:$B$28,2,FALSE()),""))</f>
        <v/>
      </c>
      <c r="O609" s="14" t="str">
        <f t="shared" si="54"/>
        <v/>
      </c>
      <c r="P609" s="14" t="str">
        <f>IF($A609="","",IF(AND(G609="Internet-facing",OR(UPPER(D609)="Y",UPPER(E609)="Y",C609&gt;=Model!$B$16)),"P1",""))</f>
        <v/>
      </c>
      <c r="Q609" s="14" t="str">
        <f>IF($A609="","",IF(P609="P1","P1","P"&amp;MIN(4,IF(O609&gt;=Model!$B$31,1,IF(O609&gt;=Model!$B$32,2,IF(O609&gt;=Model!$B$33,3,4)))+IF(UPPER(H609)="Y",1,0))))</f>
        <v/>
      </c>
      <c r="R609" s="14" t="str">
        <f>IF($A609="","",IFERROR(VLOOKUP(VALUE(MID(Q609,2,1)),Model!$B$38:$C$41,2,FALSE()),""))</f>
        <v/>
      </c>
      <c r="S609" s="18" t="str">
        <f t="shared" si="55"/>
        <v/>
      </c>
      <c r="T609" s="14" t="str">
        <f t="shared" si="56"/>
        <v/>
      </c>
      <c r="U609" s="14" t="str">
        <f t="shared" si="57"/>
        <v/>
      </c>
      <c r="V609" s="14" t="str">
        <f t="shared" ca="1" si="58"/>
        <v/>
      </c>
      <c r="W609" s="14" t="str">
        <f t="shared" ca="1" si="59"/>
        <v/>
      </c>
    </row>
    <row r="610" spans="1:23" x14ac:dyDescent="0.3">
      <c r="A610" s="2"/>
      <c r="B610" s="2"/>
      <c r="C610" s="2"/>
      <c r="D610" s="2"/>
      <c r="E610" s="2"/>
      <c r="F610" s="2"/>
      <c r="G610" s="2"/>
      <c r="H610" s="2"/>
      <c r="I610" s="16"/>
      <c r="J610" s="16"/>
      <c r="K610" s="14" t="str">
        <f>IF($A610="","",IF(B610&gt;=Model!$B$4,4,IF(B610&gt;=Model!$B$5,3,IF(B610&gt;=Model!$B$6,2,1))))</f>
        <v/>
      </c>
      <c r="L610" s="14" t="str">
        <f>IF($A610="","",IF(OR(UPPER(D610)="Y",UPPER(E610)="Y"),4,IF(C610&gt;=Model!$B$10,4,IF(C610&gt;=Model!$B$11,3,IF(C610&gt;=Model!$B$12,2,1)))))</f>
        <v/>
      </c>
      <c r="M610" s="14" t="str">
        <f>IF($A610="","",IFERROR(VLOOKUP(F610,Model!$A$19:$B$22,2,FALSE()),""))</f>
        <v/>
      </c>
      <c r="N610" s="14" t="str">
        <f>IF($A610="","",IFERROR(VLOOKUP(G610,Model!$A$25:$B$28,2,FALSE()),""))</f>
        <v/>
      </c>
      <c r="O610" s="14" t="str">
        <f t="shared" si="54"/>
        <v/>
      </c>
      <c r="P610" s="14" t="str">
        <f>IF($A610="","",IF(AND(G610="Internet-facing",OR(UPPER(D610)="Y",UPPER(E610)="Y",C610&gt;=Model!$B$16)),"P1",""))</f>
        <v/>
      </c>
      <c r="Q610" s="14" t="str">
        <f>IF($A610="","",IF(P610="P1","P1","P"&amp;MIN(4,IF(O610&gt;=Model!$B$31,1,IF(O610&gt;=Model!$B$32,2,IF(O610&gt;=Model!$B$33,3,4)))+IF(UPPER(H610)="Y",1,0))))</f>
        <v/>
      </c>
      <c r="R610" s="14" t="str">
        <f>IF($A610="","",IFERROR(VLOOKUP(VALUE(MID(Q610,2,1)),Model!$B$38:$C$41,2,FALSE()),""))</f>
        <v/>
      </c>
      <c r="S610" s="18" t="str">
        <f t="shared" si="55"/>
        <v/>
      </c>
      <c r="T610" s="14" t="str">
        <f t="shared" si="56"/>
        <v/>
      </c>
      <c r="U610" s="14" t="str">
        <f t="shared" si="57"/>
        <v/>
      </c>
      <c r="V610" s="14" t="str">
        <f t="shared" ca="1" si="58"/>
        <v/>
      </c>
      <c r="W610" s="14" t="str">
        <f t="shared" ca="1" si="59"/>
        <v/>
      </c>
    </row>
    <row r="611" spans="1:23" x14ac:dyDescent="0.3">
      <c r="A611" s="2"/>
      <c r="B611" s="2"/>
      <c r="C611" s="2"/>
      <c r="D611" s="2"/>
      <c r="E611" s="2"/>
      <c r="F611" s="2"/>
      <c r="G611" s="2"/>
      <c r="H611" s="2"/>
      <c r="I611" s="16"/>
      <c r="J611" s="16"/>
      <c r="K611" s="14" t="str">
        <f>IF($A611="","",IF(B611&gt;=Model!$B$4,4,IF(B611&gt;=Model!$B$5,3,IF(B611&gt;=Model!$B$6,2,1))))</f>
        <v/>
      </c>
      <c r="L611" s="14" t="str">
        <f>IF($A611="","",IF(OR(UPPER(D611)="Y",UPPER(E611)="Y"),4,IF(C611&gt;=Model!$B$10,4,IF(C611&gt;=Model!$B$11,3,IF(C611&gt;=Model!$B$12,2,1)))))</f>
        <v/>
      </c>
      <c r="M611" s="14" t="str">
        <f>IF($A611="","",IFERROR(VLOOKUP(F611,Model!$A$19:$B$22,2,FALSE()),""))</f>
        <v/>
      </c>
      <c r="N611" s="14" t="str">
        <f>IF($A611="","",IFERROR(VLOOKUP(G611,Model!$A$25:$B$28,2,FALSE()),""))</f>
        <v/>
      </c>
      <c r="O611" s="14" t="str">
        <f t="shared" si="54"/>
        <v/>
      </c>
      <c r="P611" s="14" t="str">
        <f>IF($A611="","",IF(AND(G611="Internet-facing",OR(UPPER(D611)="Y",UPPER(E611)="Y",C611&gt;=Model!$B$16)),"P1",""))</f>
        <v/>
      </c>
      <c r="Q611" s="14" t="str">
        <f>IF($A611="","",IF(P611="P1","P1","P"&amp;MIN(4,IF(O611&gt;=Model!$B$31,1,IF(O611&gt;=Model!$B$32,2,IF(O611&gt;=Model!$B$33,3,4)))+IF(UPPER(H611)="Y",1,0))))</f>
        <v/>
      </c>
      <c r="R611" s="14" t="str">
        <f>IF($A611="","",IFERROR(VLOOKUP(VALUE(MID(Q611,2,1)),Model!$B$38:$C$41,2,FALSE()),""))</f>
        <v/>
      </c>
      <c r="S611" s="18" t="str">
        <f t="shared" si="55"/>
        <v/>
      </c>
      <c r="T611" s="14" t="str">
        <f t="shared" si="56"/>
        <v/>
      </c>
      <c r="U611" s="14" t="str">
        <f t="shared" si="57"/>
        <v/>
      </c>
      <c r="V611" s="14" t="str">
        <f t="shared" ca="1" si="58"/>
        <v/>
      </c>
      <c r="W611" s="14" t="str">
        <f t="shared" ca="1" si="59"/>
        <v/>
      </c>
    </row>
    <row r="612" spans="1:23" x14ac:dyDescent="0.3">
      <c r="A612" s="2"/>
      <c r="B612" s="2"/>
      <c r="C612" s="2"/>
      <c r="D612" s="2"/>
      <c r="E612" s="2"/>
      <c r="F612" s="2"/>
      <c r="G612" s="2"/>
      <c r="H612" s="2"/>
      <c r="I612" s="16"/>
      <c r="J612" s="16"/>
      <c r="K612" s="14" t="str">
        <f>IF($A612="","",IF(B612&gt;=Model!$B$4,4,IF(B612&gt;=Model!$B$5,3,IF(B612&gt;=Model!$B$6,2,1))))</f>
        <v/>
      </c>
      <c r="L612" s="14" t="str">
        <f>IF($A612="","",IF(OR(UPPER(D612)="Y",UPPER(E612)="Y"),4,IF(C612&gt;=Model!$B$10,4,IF(C612&gt;=Model!$B$11,3,IF(C612&gt;=Model!$B$12,2,1)))))</f>
        <v/>
      </c>
      <c r="M612" s="14" t="str">
        <f>IF($A612="","",IFERROR(VLOOKUP(F612,Model!$A$19:$B$22,2,FALSE()),""))</f>
        <v/>
      </c>
      <c r="N612" s="14" t="str">
        <f>IF($A612="","",IFERROR(VLOOKUP(G612,Model!$A$25:$B$28,2,FALSE()),""))</f>
        <v/>
      </c>
      <c r="O612" s="14" t="str">
        <f t="shared" si="54"/>
        <v/>
      </c>
      <c r="P612" s="14" t="str">
        <f>IF($A612="","",IF(AND(G612="Internet-facing",OR(UPPER(D612)="Y",UPPER(E612)="Y",C612&gt;=Model!$B$16)),"P1",""))</f>
        <v/>
      </c>
      <c r="Q612" s="14" t="str">
        <f>IF($A612="","",IF(P612="P1","P1","P"&amp;MIN(4,IF(O612&gt;=Model!$B$31,1,IF(O612&gt;=Model!$B$32,2,IF(O612&gt;=Model!$B$33,3,4)))+IF(UPPER(H612)="Y",1,0))))</f>
        <v/>
      </c>
      <c r="R612" s="14" t="str">
        <f>IF($A612="","",IFERROR(VLOOKUP(VALUE(MID(Q612,2,1)),Model!$B$38:$C$41,2,FALSE()),""))</f>
        <v/>
      </c>
      <c r="S612" s="18" t="str">
        <f t="shared" si="55"/>
        <v/>
      </c>
      <c r="T612" s="14" t="str">
        <f t="shared" si="56"/>
        <v/>
      </c>
      <c r="U612" s="14" t="str">
        <f t="shared" si="57"/>
        <v/>
      </c>
      <c r="V612" s="14" t="str">
        <f t="shared" ca="1" si="58"/>
        <v/>
      </c>
      <c r="W612" s="14" t="str">
        <f t="shared" ca="1" si="59"/>
        <v/>
      </c>
    </row>
    <row r="613" spans="1:23" x14ac:dyDescent="0.3">
      <c r="A613" s="2"/>
      <c r="B613" s="2"/>
      <c r="C613" s="2"/>
      <c r="D613" s="2"/>
      <c r="E613" s="2"/>
      <c r="F613" s="2"/>
      <c r="G613" s="2"/>
      <c r="H613" s="2"/>
      <c r="I613" s="16"/>
      <c r="J613" s="16"/>
      <c r="K613" s="14" t="str">
        <f>IF($A613="","",IF(B613&gt;=Model!$B$4,4,IF(B613&gt;=Model!$B$5,3,IF(B613&gt;=Model!$B$6,2,1))))</f>
        <v/>
      </c>
      <c r="L613" s="14" t="str">
        <f>IF($A613="","",IF(OR(UPPER(D613)="Y",UPPER(E613)="Y"),4,IF(C613&gt;=Model!$B$10,4,IF(C613&gt;=Model!$B$11,3,IF(C613&gt;=Model!$B$12,2,1)))))</f>
        <v/>
      </c>
      <c r="M613" s="14" t="str">
        <f>IF($A613="","",IFERROR(VLOOKUP(F613,Model!$A$19:$B$22,2,FALSE()),""))</f>
        <v/>
      </c>
      <c r="N613" s="14" t="str">
        <f>IF($A613="","",IFERROR(VLOOKUP(G613,Model!$A$25:$B$28,2,FALSE()),""))</f>
        <v/>
      </c>
      <c r="O613" s="14" t="str">
        <f t="shared" si="54"/>
        <v/>
      </c>
      <c r="P613" s="14" t="str">
        <f>IF($A613="","",IF(AND(G613="Internet-facing",OR(UPPER(D613)="Y",UPPER(E613)="Y",C613&gt;=Model!$B$16)),"P1",""))</f>
        <v/>
      </c>
      <c r="Q613" s="14" t="str">
        <f>IF($A613="","",IF(P613="P1","P1","P"&amp;MIN(4,IF(O613&gt;=Model!$B$31,1,IF(O613&gt;=Model!$B$32,2,IF(O613&gt;=Model!$B$33,3,4)))+IF(UPPER(H613)="Y",1,0))))</f>
        <v/>
      </c>
      <c r="R613" s="14" t="str">
        <f>IF($A613="","",IFERROR(VLOOKUP(VALUE(MID(Q613,2,1)),Model!$B$38:$C$41,2,FALSE()),""))</f>
        <v/>
      </c>
      <c r="S613" s="18" t="str">
        <f t="shared" si="55"/>
        <v/>
      </c>
      <c r="T613" s="14" t="str">
        <f t="shared" si="56"/>
        <v/>
      </c>
      <c r="U613" s="14" t="str">
        <f t="shared" si="57"/>
        <v/>
      </c>
      <c r="V613" s="14" t="str">
        <f t="shared" ca="1" si="58"/>
        <v/>
      </c>
      <c r="W613" s="14" t="str">
        <f t="shared" ca="1" si="59"/>
        <v/>
      </c>
    </row>
    <row r="614" spans="1:23" x14ac:dyDescent="0.3">
      <c r="A614" s="2"/>
      <c r="B614" s="2"/>
      <c r="C614" s="2"/>
      <c r="D614" s="2"/>
      <c r="E614" s="2"/>
      <c r="F614" s="2"/>
      <c r="G614" s="2"/>
      <c r="H614" s="2"/>
      <c r="I614" s="16"/>
      <c r="J614" s="16"/>
      <c r="K614" s="14" t="str">
        <f>IF($A614="","",IF(B614&gt;=Model!$B$4,4,IF(B614&gt;=Model!$B$5,3,IF(B614&gt;=Model!$B$6,2,1))))</f>
        <v/>
      </c>
      <c r="L614" s="14" t="str">
        <f>IF($A614="","",IF(OR(UPPER(D614)="Y",UPPER(E614)="Y"),4,IF(C614&gt;=Model!$B$10,4,IF(C614&gt;=Model!$B$11,3,IF(C614&gt;=Model!$B$12,2,1)))))</f>
        <v/>
      </c>
      <c r="M614" s="14" t="str">
        <f>IF($A614="","",IFERROR(VLOOKUP(F614,Model!$A$19:$B$22,2,FALSE()),""))</f>
        <v/>
      </c>
      <c r="N614" s="14" t="str">
        <f>IF($A614="","",IFERROR(VLOOKUP(G614,Model!$A$25:$B$28,2,FALSE()),""))</f>
        <v/>
      </c>
      <c r="O614" s="14" t="str">
        <f t="shared" si="54"/>
        <v/>
      </c>
      <c r="P614" s="14" t="str">
        <f>IF($A614="","",IF(AND(G614="Internet-facing",OR(UPPER(D614)="Y",UPPER(E614)="Y",C614&gt;=Model!$B$16)),"P1",""))</f>
        <v/>
      </c>
      <c r="Q614" s="14" t="str">
        <f>IF($A614="","",IF(P614="P1","P1","P"&amp;MIN(4,IF(O614&gt;=Model!$B$31,1,IF(O614&gt;=Model!$B$32,2,IF(O614&gt;=Model!$B$33,3,4)))+IF(UPPER(H614)="Y",1,0))))</f>
        <v/>
      </c>
      <c r="R614" s="14" t="str">
        <f>IF($A614="","",IFERROR(VLOOKUP(VALUE(MID(Q614,2,1)),Model!$B$38:$C$41,2,FALSE()),""))</f>
        <v/>
      </c>
      <c r="S614" s="18" t="str">
        <f t="shared" si="55"/>
        <v/>
      </c>
      <c r="T614" s="14" t="str">
        <f t="shared" si="56"/>
        <v/>
      </c>
      <c r="U614" s="14" t="str">
        <f t="shared" si="57"/>
        <v/>
      </c>
      <c r="V614" s="14" t="str">
        <f t="shared" ca="1" si="58"/>
        <v/>
      </c>
      <c r="W614" s="14" t="str">
        <f t="shared" ca="1" si="59"/>
        <v/>
      </c>
    </row>
    <row r="615" spans="1:23" x14ac:dyDescent="0.3">
      <c r="A615" s="2"/>
      <c r="B615" s="2"/>
      <c r="C615" s="2"/>
      <c r="D615" s="2"/>
      <c r="E615" s="2"/>
      <c r="F615" s="2"/>
      <c r="G615" s="2"/>
      <c r="H615" s="2"/>
      <c r="I615" s="16"/>
      <c r="J615" s="16"/>
      <c r="K615" s="14" t="str">
        <f>IF($A615="","",IF(B615&gt;=Model!$B$4,4,IF(B615&gt;=Model!$B$5,3,IF(B615&gt;=Model!$B$6,2,1))))</f>
        <v/>
      </c>
      <c r="L615" s="14" t="str">
        <f>IF($A615="","",IF(OR(UPPER(D615)="Y",UPPER(E615)="Y"),4,IF(C615&gt;=Model!$B$10,4,IF(C615&gt;=Model!$B$11,3,IF(C615&gt;=Model!$B$12,2,1)))))</f>
        <v/>
      </c>
      <c r="M615" s="14" t="str">
        <f>IF($A615="","",IFERROR(VLOOKUP(F615,Model!$A$19:$B$22,2,FALSE()),""))</f>
        <v/>
      </c>
      <c r="N615" s="14" t="str">
        <f>IF($A615="","",IFERROR(VLOOKUP(G615,Model!$A$25:$B$28,2,FALSE()),""))</f>
        <v/>
      </c>
      <c r="O615" s="14" t="str">
        <f t="shared" si="54"/>
        <v/>
      </c>
      <c r="P615" s="14" t="str">
        <f>IF($A615="","",IF(AND(G615="Internet-facing",OR(UPPER(D615)="Y",UPPER(E615)="Y",C615&gt;=Model!$B$16)),"P1",""))</f>
        <v/>
      </c>
      <c r="Q615" s="14" t="str">
        <f>IF($A615="","",IF(P615="P1","P1","P"&amp;MIN(4,IF(O615&gt;=Model!$B$31,1,IF(O615&gt;=Model!$B$32,2,IF(O615&gt;=Model!$B$33,3,4)))+IF(UPPER(H615)="Y",1,0))))</f>
        <v/>
      </c>
      <c r="R615" s="14" t="str">
        <f>IF($A615="","",IFERROR(VLOOKUP(VALUE(MID(Q615,2,1)),Model!$B$38:$C$41,2,FALSE()),""))</f>
        <v/>
      </c>
      <c r="S615" s="18" t="str">
        <f t="shared" si="55"/>
        <v/>
      </c>
      <c r="T615" s="14" t="str">
        <f t="shared" si="56"/>
        <v/>
      </c>
      <c r="U615" s="14" t="str">
        <f t="shared" si="57"/>
        <v/>
      </c>
      <c r="V615" s="14" t="str">
        <f t="shared" ca="1" si="58"/>
        <v/>
      </c>
      <c r="W615" s="14" t="str">
        <f t="shared" ca="1" si="59"/>
        <v/>
      </c>
    </row>
    <row r="616" spans="1:23" x14ac:dyDescent="0.3">
      <c r="A616" s="2"/>
      <c r="B616" s="2"/>
      <c r="C616" s="2"/>
      <c r="D616" s="2"/>
      <c r="E616" s="2"/>
      <c r="F616" s="2"/>
      <c r="G616" s="2"/>
      <c r="H616" s="2"/>
      <c r="I616" s="16"/>
      <c r="J616" s="16"/>
      <c r="K616" s="14" t="str">
        <f>IF($A616="","",IF(B616&gt;=Model!$B$4,4,IF(B616&gt;=Model!$B$5,3,IF(B616&gt;=Model!$B$6,2,1))))</f>
        <v/>
      </c>
      <c r="L616" s="14" t="str">
        <f>IF($A616="","",IF(OR(UPPER(D616)="Y",UPPER(E616)="Y"),4,IF(C616&gt;=Model!$B$10,4,IF(C616&gt;=Model!$B$11,3,IF(C616&gt;=Model!$B$12,2,1)))))</f>
        <v/>
      </c>
      <c r="M616" s="14" t="str">
        <f>IF($A616="","",IFERROR(VLOOKUP(F616,Model!$A$19:$B$22,2,FALSE()),""))</f>
        <v/>
      </c>
      <c r="N616" s="14" t="str">
        <f>IF($A616="","",IFERROR(VLOOKUP(G616,Model!$A$25:$B$28,2,FALSE()),""))</f>
        <v/>
      </c>
      <c r="O616" s="14" t="str">
        <f t="shared" si="54"/>
        <v/>
      </c>
      <c r="P616" s="14" t="str">
        <f>IF($A616="","",IF(AND(G616="Internet-facing",OR(UPPER(D616)="Y",UPPER(E616)="Y",C616&gt;=Model!$B$16)),"P1",""))</f>
        <v/>
      </c>
      <c r="Q616" s="14" t="str">
        <f>IF($A616="","",IF(P616="P1","P1","P"&amp;MIN(4,IF(O616&gt;=Model!$B$31,1,IF(O616&gt;=Model!$B$32,2,IF(O616&gt;=Model!$B$33,3,4)))+IF(UPPER(H616)="Y",1,0))))</f>
        <v/>
      </c>
      <c r="R616" s="14" t="str">
        <f>IF($A616="","",IFERROR(VLOOKUP(VALUE(MID(Q616,2,1)),Model!$B$38:$C$41,2,FALSE()),""))</f>
        <v/>
      </c>
      <c r="S616" s="18" t="str">
        <f t="shared" si="55"/>
        <v/>
      </c>
      <c r="T616" s="14" t="str">
        <f t="shared" si="56"/>
        <v/>
      </c>
      <c r="U616" s="14" t="str">
        <f t="shared" si="57"/>
        <v/>
      </c>
      <c r="V616" s="14" t="str">
        <f t="shared" ca="1" si="58"/>
        <v/>
      </c>
      <c r="W616" s="14" t="str">
        <f t="shared" ca="1" si="59"/>
        <v/>
      </c>
    </row>
    <row r="617" spans="1:23" x14ac:dyDescent="0.3">
      <c r="A617" s="2"/>
      <c r="B617" s="2"/>
      <c r="C617" s="2"/>
      <c r="D617" s="2"/>
      <c r="E617" s="2"/>
      <c r="F617" s="2"/>
      <c r="G617" s="2"/>
      <c r="H617" s="2"/>
      <c r="I617" s="16"/>
      <c r="J617" s="16"/>
      <c r="K617" s="14" t="str">
        <f>IF($A617="","",IF(B617&gt;=Model!$B$4,4,IF(B617&gt;=Model!$B$5,3,IF(B617&gt;=Model!$B$6,2,1))))</f>
        <v/>
      </c>
      <c r="L617" s="14" t="str">
        <f>IF($A617="","",IF(OR(UPPER(D617)="Y",UPPER(E617)="Y"),4,IF(C617&gt;=Model!$B$10,4,IF(C617&gt;=Model!$B$11,3,IF(C617&gt;=Model!$B$12,2,1)))))</f>
        <v/>
      </c>
      <c r="M617" s="14" t="str">
        <f>IF($A617="","",IFERROR(VLOOKUP(F617,Model!$A$19:$B$22,2,FALSE()),""))</f>
        <v/>
      </c>
      <c r="N617" s="14" t="str">
        <f>IF($A617="","",IFERROR(VLOOKUP(G617,Model!$A$25:$B$28,2,FALSE()),""))</f>
        <v/>
      </c>
      <c r="O617" s="14" t="str">
        <f t="shared" si="54"/>
        <v/>
      </c>
      <c r="P617" s="14" t="str">
        <f>IF($A617="","",IF(AND(G617="Internet-facing",OR(UPPER(D617)="Y",UPPER(E617)="Y",C617&gt;=Model!$B$16)),"P1",""))</f>
        <v/>
      </c>
      <c r="Q617" s="14" t="str">
        <f>IF($A617="","",IF(P617="P1","P1","P"&amp;MIN(4,IF(O617&gt;=Model!$B$31,1,IF(O617&gt;=Model!$B$32,2,IF(O617&gt;=Model!$B$33,3,4)))+IF(UPPER(H617)="Y",1,0))))</f>
        <v/>
      </c>
      <c r="R617" s="14" t="str">
        <f>IF($A617="","",IFERROR(VLOOKUP(VALUE(MID(Q617,2,1)),Model!$B$38:$C$41,2,FALSE()),""))</f>
        <v/>
      </c>
      <c r="S617" s="18" t="str">
        <f t="shared" si="55"/>
        <v/>
      </c>
      <c r="T617" s="14" t="str">
        <f t="shared" si="56"/>
        <v/>
      </c>
      <c r="U617" s="14" t="str">
        <f t="shared" si="57"/>
        <v/>
      </c>
      <c r="V617" s="14" t="str">
        <f t="shared" ca="1" si="58"/>
        <v/>
      </c>
      <c r="W617" s="14" t="str">
        <f t="shared" ca="1" si="59"/>
        <v/>
      </c>
    </row>
    <row r="618" spans="1:23" x14ac:dyDescent="0.3">
      <c r="A618" s="2"/>
      <c r="B618" s="2"/>
      <c r="C618" s="2"/>
      <c r="D618" s="2"/>
      <c r="E618" s="2"/>
      <c r="F618" s="2"/>
      <c r="G618" s="2"/>
      <c r="H618" s="2"/>
      <c r="I618" s="16"/>
      <c r="J618" s="16"/>
      <c r="K618" s="14" t="str">
        <f>IF($A618="","",IF(B618&gt;=Model!$B$4,4,IF(B618&gt;=Model!$B$5,3,IF(B618&gt;=Model!$B$6,2,1))))</f>
        <v/>
      </c>
      <c r="L618" s="14" t="str">
        <f>IF($A618="","",IF(OR(UPPER(D618)="Y",UPPER(E618)="Y"),4,IF(C618&gt;=Model!$B$10,4,IF(C618&gt;=Model!$B$11,3,IF(C618&gt;=Model!$B$12,2,1)))))</f>
        <v/>
      </c>
      <c r="M618" s="14" t="str">
        <f>IF($A618="","",IFERROR(VLOOKUP(F618,Model!$A$19:$B$22,2,FALSE()),""))</f>
        <v/>
      </c>
      <c r="N618" s="14" t="str">
        <f>IF($A618="","",IFERROR(VLOOKUP(G618,Model!$A$25:$B$28,2,FALSE()),""))</f>
        <v/>
      </c>
      <c r="O618" s="14" t="str">
        <f t="shared" si="54"/>
        <v/>
      </c>
      <c r="P618" s="14" t="str">
        <f>IF($A618="","",IF(AND(G618="Internet-facing",OR(UPPER(D618)="Y",UPPER(E618)="Y",C618&gt;=Model!$B$16)),"P1",""))</f>
        <v/>
      </c>
      <c r="Q618" s="14" t="str">
        <f>IF($A618="","",IF(P618="P1","P1","P"&amp;MIN(4,IF(O618&gt;=Model!$B$31,1,IF(O618&gt;=Model!$B$32,2,IF(O618&gt;=Model!$B$33,3,4)))+IF(UPPER(H618)="Y",1,0))))</f>
        <v/>
      </c>
      <c r="R618" s="14" t="str">
        <f>IF($A618="","",IFERROR(VLOOKUP(VALUE(MID(Q618,2,1)),Model!$B$38:$C$41,2,FALSE()),""))</f>
        <v/>
      </c>
      <c r="S618" s="18" t="str">
        <f t="shared" si="55"/>
        <v/>
      </c>
      <c r="T618" s="14" t="str">
        <f t="shared" si="56"/>
        <v/>
      </c>
      <c r="U618" s="14" t="str">
        <f t="shared" si="57"/>
        <v/>
      </c>
      <c r="V618" s="14" t="str">
        <f t="shared" ca="1" si="58"/>
        <v/>
      </c>
      <c r="W618" s="14" t="str">
        <f t="shared" ca="1" si="59"/>
        <v/>
      </c>
    </row>
    <row r="619" spans="1:23" x14ac:dyDescent="0.3">
      <c r="A619" s="2"/>
      <c r="B619" s="2"/>
      <c r="C619" s="2"/>
      <c r="D619" s="2"/>
      <c r="E619" s="2"/>
      <c r="F619" s="2"/>
      <c r="G619" s="2"/>
      <c r="H619" s="2"/>
      <c r="I619" s="16"/>
      <c r="J619" s="16"/>
      <c r="K619" s="14" t="str">
        <f>IF($A619="","",IF(B619&gt;=Model!$B$4,4,IF(B619&gt;=Model!$B$5,3,IF(B619&gt;=Model!$B$6,2,1))))</f>
        <v/>
      </c>
      <c r="L619" s="14" t="str">
        <f>IF($A619="","",IF(OR(UPPER(D619)="Y",UPPER(E619)="Y"),4,IF(C619&gt;=Model!$B$10,4,IF(C619&gt;=Model!$B$11,3,IF(C619&gt;=Model!$B$12,2,1)))))</f>
        <v/>
      </c>
      <c r="M619" s="14" t="str">
        <f>IF($A619="","",IFERROR(VLOOKUP(F619,Model!$A$19:$B$22,2,FALSE()),""))</f>
        <v/>
      </c>
      <c r="N619" s="14" t="str">
        <f>IF($A619="","",IFERROR(VLOOKUP(G619,Model!$A$25:$B$28,2,FALSE()),""))</f>
        <v/>
      </c>
      <c r="O619" s="14" t="str">
        <f t="shared" si="54"/>
        <v/>
      </c>
      <c r="P619" s="14" t="str">
        <f>IF($A619="","",IF(AND(G619="Internet-facing",OR(UPPER(D619)="Y",UPPER(E619)="Y",C619&gt;=Model!$B$16)),"P1",""))</f>
        <v/>
      </c>
      <c r="Q619" s="14" t="str">
        <f>IF($A619="","",IF(P619="P1","P1","P"&amp;MIN(4,IF(O619&gt;=Model!$B$31,1,IF(O619&gt;=Model!$B$32,2,IF(O619&gt;=Model!$B$33,3,4)))+IF(UPPER(H619)="Y",1,0))))</f>
        <v/>
      </c>
      <c r="R619" s="14" t="str">
        <f>IF($A619="","",IFERROR(VLOOKUP(VALUE(MID(Q619,2,1)),Model!$B$38:$C$41,2,FALSE()),""))</f>
        <v/>
      </c>
      <c r="S619" s="18" t="str">
        <f t="shared" si="55"/>
        <v/>
      </c>
      <c r="T619" s="14" t="str">
        <f t="shared" si="56"/>
        <v/>
      </c>
      <c r="U619" s="14" t="str">
        <f t="shared" si="57"/>
        <v/>
      </c>
      <c r="V619" s="14" t="str">
        <f t="shared" ca="1" si="58"/>
        <v/>
      </c>
      <c r="W619" s="14" t="str">
        <f t="shared" ca="1" si="59"/>
        <v/>
      </c>
    </row>
    <row r="620" spans="1:23" x14ac:dyDescent="0.3">
      <c r="A620" s="2"/>
      <c r="B620" s="2"/>
      <c r="C620" s="2"/>
      <c r="D620" s="2"/>
      <c r="E620" s="2"/>
      <c r="F620" s="2"/>
      <c r="G620" s="2"/>
      <c r="H620" s="2"/>
      <c r="I620" s="16"/>
      <c r="J620" s="16"/>
      <c r="K620" s="14" t="str">
        <f>IF($A620="","",IF(B620&gt;=Model!$B$4,4,IF(B620&gt;=Model!$B$5,3,IF(B620&gt;=Model!$B$6,2,1))))</f>
        <v/>
      </c>
      <c r="L620" s="14" t="str">
        <f>IF($A620="","",IF(OR(UPPER(D620)="Y",UPPER(E620)="Y"),4,IF(C620&gt;=Model!$B$10,4,IF(C620&gt;=Model!$B$11,3,IF(C620&gt;=Model!$B$12,2,1)))))</f>
        <v/>
      </c>
      <c r="M620" s="14" t="str">
        <f>IF($A620="","",IFERROR(VLOOKUP(F620,Model!$A$19:$B$22,2,FALSE()),""))</f>
        <v/>
      </c>
      <c r="N620" s="14" t="str">
        <f>IF($A620="","",IFERROR(VLOOKUP(G620,Model!$A$25:$B$28,2,FALSE()),""))</f>
        <v/>
      </c>
      <c r="O620" s="14" t="str">
        <f t="shared" si="54"/>
        <v/>
      </c>
      <c r="P620" s="14" t="str">
        <f>IF($A620="","",IF(AND(G620="Internet-facing",OR(UPPER(D620)="Y",UPPER(E620)="Y",C620&gt;=Model!$B$16)),"P1",""))</f>
        <v/>
      </c>
      <c r="Q620" s="14" t="str">
        <f>IF($A620="","",IF(P620="P1","P1","P"&amp;MIN(4,IF(O620&gt;=Model!$B$31,1,IF(O620&gt;=Model!$B$32,2,IF(O620&gt;=Model!$B$33,3,4)))+IF(UPPER(H620)="Y",1,0))))</f>
        <v/>
      </c>
      <c r="R620" s="14" t="str">
        <f>IF($A620="","",IFERROR(VLOOKUP(VALUE(MID(Q620,2,1)),Model!$B$38:$C$41,2,FALSE()),""))</f>
        <v/>
      </c>
      <c r="S620" s="18" t="str">
        <f t="shared" si="55"/>
        <v/>
      </c>
      <c r="T620" s="14" t="str">
        <f t="shared" si="56"/>
        <v/>
      </c>
      <c r="U620" s="14" t="str">
        <f t="shared" si="57"/>
        <v/>
      </c>
      <c r="V620" s="14" t="str">
        <f t="shared" ca="1" si="58"/>
        <v/>
      </c>
      <c r="W620" s="14" t="str">
        <f t="shared" ca="1" si="59"/>
        <v/>
      </c>
    </row>
    <row r="621" spans="1:23" x14ac:dyDescent="0.3">
      <c r="A621" s="2"/>
      <c r="B621" s="2"/>
      <c r="C621" s="2"/>
      <c r="D621" s="2"/>
      <c r="E621" s="2"/>
      <c r="F621" s="2"/>
      <c r="G621" s="2"/>
      <c r="H621" s="2"/>
      <c r="I621" s="16"/>
      <c r="J621" s="16"/>
      <c r="K621" s="14" t="str">
        <f>IF($A621="","",IF(B621&gt;=Model!$B$4,4,IF(B621&gt;=Model!$B$5,3,IF(B621&gt;=Model!$B$6,2,1))))</f>
        <v/>
      </c>
      <c r="L621" s="14" t="str">
        <f>IF($A621="","",IF(OR(UPPER(D621)="Y",UPPER(E621)="Y"),4,IF(C621&gt;=Model!$B$10,4,IF(C621&gt;=Model!$B$11,3,IF(C621&gt;=Model!$B$12,2,1)))))</f>
        <v/>
      </c>
      <c r="M621" s="14" t="str">
        <f>IF($A621="","",IFERROR(VLOOKUP(F621,Model!$A$19:$B$22,2,FALSE()),""))</f>
        <v/>
      </c>
      <c r="N621" s="14" t="str">
        <f>IF($A621="","",IFERROR(VLOOKUP(G621,Model!$A$25:$B$28,2,FALSE()),""))</f>
        <v/>
      </c>
      <c r="O621" s="14" t="str">
        <f t="shared" si="54"/>
        <v/>
      </c>
      <c r="P621" s="14" t="str">
        <f>IF($A621="","",IF(AND(G621="Internet-facing",OR(UPPER(D621)="Y",UPPER(E621)="Y",C621&gt;=Model!$B$16)),"P1",""))</f>
        <v/>
      </c>
      <c r="Q621" s="14" t="str">
        <f>IF($A621="","",IF(P621="P1","P1","P"&amp;MIN(4,IF(O621&gt;=Model!$B$31,1,IF(O621&gt;=Model!$B$32,2,IF(O621&gt;=Model!$B$33,3,4)))+IF(UPPER(H621)="Y",1,0))))</f>
        <v/>
      </c>
      <c r="R621" s="14" t="str">
        <f>IF($A621="","",IFERROR(VLOOKUP(VALUE(MID(Q621,2,1)),Model!$B$38:$C$41,2,FALSE()),""))</f>
        <v/>
      </c>
      <c r="S621" s="18" t="str">
        <f t="shared" si="55"/>
        <v/>
      </c>
      <c r="T621" s="14" t="str">
        <f t="shared" si="56"/>
        <v/>
      </c>
      <c r="U621" s="14" t="str">
        <f t="shared" si="57"/>
        <v/>
      </c>
      <c r="V621" s="14" t="str">
        <f t="shared" ca="1" si="58"/>
        <v/>
      </c>
      <c r="W621" s="14" t="str">
        <f t="shared" ca="1" si="59"/>
        <v/>
      </c>
    </row>
    <row r="622" spans="1:23" x14ac:dyDescent="0.3">
      <c r="A622" s="2"/>
      <c r="B622" s="2"/>
      <c r="C622" s="2"/>
      <c r="D622" s="2"/>
      <c r="E622" s="2"/>
      <c r="F622" s="2"/>
      <c r="G622" s="2"/>
      <c r="H622" s="2"/>
      <c r="I622" s="16"/>
      <c r="J622" s="16"/>
      <c r="K622" s="14" t="str">
        <f>IF($A622="","",IF(B622&gt;=Model!$B$4,4,IF(B622&gt;=Model!$B$5,3,IF(B622&gt;=Model!$B$6,2,1))))</f>
        <v/>
      </c>
      <c r="L622" s="14" t="str">
        <f>IF($A622="","",IF(OR(UPPER(D622)="Y",UPPER(E622)="Y"),4,IF(C622&gt;=Model!$B$10,4,IF(C622&gt;=Model!$B$11,3,IF(C622&gt;=Model!$B$12,2,1)))))</f>
        <v/>
      </c>
      <c r="M622" s="14" t="str">
        <f>IF($A622="","",IFERROR(VLOOKUP(F622,Model!$A$19:$B$22,2,FALSE()),""))</f>
        <v/>
      </c>
      <c r="N622" s="14" t="str">
        <f>IF($A622="","",IFERROR(VLOOKUP(G622,Model!$A$25:$B$28,2,FALSE()),""))</f>
        <v/>
      </c>
      <c r="O622" s="14" t="str">
        <f t="shared" si="54"/>
        <v/>
      </c>
      <c r="P622" s="14" t="str">
        <f>IF($A622="","",IF(AND(G622="Internet-facing",OR(UPPER(D622)="Y",UPPER(E622)="Y",C622&gt;=Model!$B$16)),"P1",""))</f>
        <v/>
      </c>
      <c r="Q622" s="14" t="str">
        <f>IF($A622="","",IF(P622="P1","P1","P"&amp;MIN(4,IF(O622&gt;=Model!$B$31,1,IF(O622&gt;=Model!$B$32,2,IF(O622&gt;=Model!$B$33,3,4)))+IF(UPPER(H622)="Y",1,0))))</f>
        <v/>
      </c>
      <c r="R622" s="14" t="str">
        <f>IF($A622="","",IFERROR(VLOOKUP(VALUE(MID(Q622,2,1)),Model!$B$38:$C$41,2,FALSE()),""))</f>
        <v/>
      </c>
      <c r="S622" s="18" t="str">
        <f t="shared" si="55"/>
        <v/>
      </c>
      <c r="T622" s="14" t="str">
        <f t="shared" si="56"/>
        <v/>
      </c>
      <c r="U622" s="14" t="str">
        <f t="shared" si="57"/>
        <v/>
      </c>
      <c r="V622" s="14" t="str">
        <f t="shared" ca="1" si="58"/>
        <v/>
      </c>
      <c r="W622" s="14" t="str">
        <f t="shared" ca="1" si="59"/>
        <v/>
      </c>
    </row>
    <row r="623" spans="1:23" x14ac:dyDescent="0.3">
      <c r="A623" s="2"/>
      <c r="B623" s="2"/>
      <c r="C623" s="2"/>
      <c r="D623" s="2"/>
      <c r="E623" s="2"/>
      <c r="F623" s="2"/>
      <c r="G623" s="2"/>
      <c r="H623" s="2"/>
      <c r="I623" s="16"/>
      <c r="J623" s="16"/>
      <c r="K623" s="14" t="str">
        <f>IF($A623="","",IF(B623&gt;=Model!$B$4,4,IF(B623&gt;=Model!$B$5,3,IF(B623&gt;=Model!$B$6,2,1))))</f>
        <v/>
      </c>
      <c r="L623" s="14" t="str">
        <f>IF($A623="","",IF(OR(UPPER(D623)="Y",UPPER(E623)="Y"),4,IF(C623&gt;=Model!$B$10,4,IF(C623&gt;=Model!$B$11,3,IF(C623&gt;=Model!$B$12,2,1)))))</f>
        <v/>
      </c>
      <c r="M623" s="14" t="str">
        <f>IF($A623="","",IFERROR(VLOOKUP(F623,Model!$A$19:$B$22,2,FALSE()),""))</f>
        <v/>
      </c>
      <c r="N623" s="14" t="str">
        <f>IF($A623="","",IFERROR(VLOOKUP(G623,Model!$A$25:$B$28,2,FALSE()),""))</f>
        <v/>
      </c>
      <c r="O623" s="14" t="str">
        <f t="shared" si="54"/>
        <v/>
      </c>
      <c r="P623" s="14" t="str">
        <f>IF($A623="","",IF(AND(G623="Internet-facing",OR(UPPER(D623)="Y",UPPER(E623)="Y",C623&gt;=Model!$B$16)),"P1",""))</f>
        <v/>
      </c>
      <c r="Q623" s="14" t="str">
        <f>IF($A623="","",IF(P623="P1","P1","P"&amp;MIN(4,IF(O623&gt;=Model!$B$31,1,IF(O623&gt;=Model!$B$32,2,IF(O623&gt;=Model!$B$33,3,4)))+IF(UPPER(H623)="Y",1,0))))</f>
        <v/>
      </c>
      <c r="R623" s="14" t="str">
        <f>IF($A623="","",IFERROR(VLOOKUP(VALUE(MID(Q623,2,1)),Model!$B$38:$C$41,2,FALSE()),""))</f>
        <v/>
      </c>
      <c r="S623" s="18" t="str">
        <f t="shared" si="55"/>
        <v/>
      </c>
      <c r="T623" s="14" t="str">
        <f t="shared" si="56"/>
        <v/>
      </c>
      <c r="U623" s="14" t="str">
        <f t="shared" si="57"/>
        <v/>
      </c>
      <c r="V623" s="14" t="str">
        <f t="shared" ca="1" si="58"/>
        <v/>
      </c>
      <c r="W623" s="14" t="str">
        <f t="shared" ca="1" si="59"/>
        <v/>
      </c>
    </row>
    <row r="624" spans="1:23" x14ac:dyDescent="0.3">
      <c r="A624" s="2"/>
      <c r="B624" s="2"/>
      <c r="C624" s="2"/>
      <c r="D624" s="2"/>
      <c r="E624" s="2"/>
      <c r="F624" s="2"/>
      <c r="G624" s="2"/>
      <c r="H624" s="2"/>
      <c r="I624" s="16"/>
      <c r="J624" s="16"/>
      <c r="K624" s="14" t="str">
        <f>IF($A624="","",IF(B624&gt;=Model!$B$4,4,IF(B624&gt;=Model!$B$5,3,IF(B624&gt;=Model!$B$6,2,1))))</f>
        <v/>
      </c>
      <c r="L624" s="14" t="str">
        <f>IF($A624="","",IF(OR(UPPER(D624)="Y",UPPER(E624)="Y"),4,IF(C624&gt;=Model!$B$10,4,IF(C624&gt;=Model!$B$11,3,IF(C624&gt;=Model!$B$12,2,1)))))</f>
        <v/>
      </c>
      <c r="M624" s="14" t="str">
        <f>IF($A624="","",IFERROR(VLOOKUP(F624,Model!$A$19:$B$22,2,FALSE()),""))</f>
        <v/>
      </c>
      <c r="N624" s="14" t="str">
        <f>IF($A624="","",IFERROR(VLOOKUP(G624,Model!$A$25:$B$28,2,FALSE()),""))</f>
        <v/>
      </c>
      <c r="O624" s="14" t="str">
        <f t="shared" si="54"/>
        <v/>
      </c>
      <c r="P624" s="14" t="str">
        <f>IF($A624="","",IF(AND(G624="Internet-facing",OR(UPPER(D624)="Y",UPPER(E624)="Y",C624&gt;=Model!$B$16)),"P1",""))</f>
        <v/>
      </c>
      <c r="Q624" s="14" t="str">
        <f>IF($A624="","",IF(P624="P1","P1","P"&amp;MIN(4,IF(O624&gt;=Model!$B$31,1,IF(O624&gt;=Model!$B$32,2,IF(O624&gt;=Model!$B$33,3,4)))+IF(UPPER(H624)="Y",1,0))))</f>
        <v/>
      </c>
      <c r="R624" s="14" t="str">
        <f>IF($A624="","",IFERROR(VLOOKUP(VALUE(MID(Q624,2,1)),Model!$B$38:$C$41,2,FALSE()),""))</f>
        <v/>
      </c>
      <c r="S624" s="18" t="str">
        <f t="shared" si="55"/>
        <v/>
      </c>
      <c r="T624" s="14" t="str">
        <f t="shared" si="56"/>
        <v/>
      </c>
      <c r="U624" s="14" t="str">
        <f t="shared" si="57"/>
        <v/>
      </c>
      <c r="V624" s="14" t="str">
        <f t="shared" ca="1" si="58"/>
        <v/>
      </c>
      <c r="W624" s="14" t="str">
        <f t="shared" ca="1" si="59"/>
        <v/>
      </c>
    </row>
    <row r="625" spans="1:23" x14ac:dyDescent="0.3">
      <c r="A625" s="2"/>
      <c r="B625" s="2"/>
      <c r="C625" s="2"/>
      <c r="D625" s="2"/>
      <c r="E625" s="2"/>
      <c r="F625" s="2"/>
      <c r="G625" s="2"/>
      <c r="H625" s="2"/>
      <c r="I625" s="16"/>
      <c r="J625" s="16"/>
      <c r="K625" s="14" t="str">
        <f>IF($A625="","",IF(B625&gt;=Model!$B$4,4,IF(B625&gt;=Model!$B$5,3,IF(B625&gt;=Model!$B$6,2,1))))</f>
        <v/>
      </c>
      <c r="L625" s="14" t="str">
        <f>IF($A625="","",IF(OR(UPPER(D625)="Y",UPPER(E625)="Y"),4,IF(C625&gt;=Model!$B$10,4,IF(C625&gt;=Model!$B$11,3,IF(C625&gt;=Model!$B$12,2,1)))))</f>
        <v/>
      </c>
      <c r="M625" s="14" t="str">
        <f>IF($A625="","",IFERROR(VLOOKUP(F625,Model!$A$19:$B$22,2,FALSE()),""))</f>
        <v/>
      </c>
      <c r="N625" s="14" t="str">
        <f>IF($A625="","",IFERROR(VLOOKUP(G625,Model!$A$25:$B$28,2,FALSE()),""))</f>
        <v/>
      </c>
      <c r="O625" s="14" t="str">
        <f t="shared" si="54"/>
        <v/>
      </c>
      <c r="P625" s="14" t="str">
        <f>IF($A625="","",IF(AND(G625="Internet-facing",OR(UPPER(D625)="Y",UPPER(E625)="Y",C625&gt;=Model!$B$16)),"P1",""))</f>
        <v/>
      </c>
      <c r="Q625" s="14" t="str">
        <f>IF($A625="","",IF(P625="P1","P1","P"&amp;MIN(4,IF(O625&gt;=Model!$B$31,1,IF(O625&gt;=Model!$B$32,2,IF(O625&gt;=Model!$B$33,3,4)))+IF(UPPER(H625)="Y",1,0))))</f>
        <v/>
      </c>
      <c r="R625" s="14" t="str">
        <f>IF($A625="","",IFERROR(VLOOKUP(VALUE(MID(Q625,2,1)),Model!$B$38:$C$41,2,FALSE()),""))</f>
        <v/>
      </c>
      <c r="S625" s="18" t="str">
        <f t="shared" si="55"/>
        <v/>
      </c>
      <c r="T625" s="14" t="str">
        <f t="shared" si="56"/>
        <v/>
      </c>
      <c r="U625" s="14" t="str">
        <f t="shared" si="57"/>
        <v/>
      </c>
      <c r="V625" s="14" t="str">
        <f t="shared" ca="1" si="58"/>
        <v/>
      </c>
      <c r="W625" s="14" t="str">
        <f t="shared" ca="1" si="59"/>
        <v/>
      </c>
    </row>
    <row r="626" spans="1:23" x14ac:dyDescent="0.3">
      <c r="A626" s="2"/>
      <c r="B626" s="2"/>
      <c r="C626" s="2"/>
      <c r="D626" s="2"/>
      <c r="E626" s="2"/>
      <c r="F626" s="2"/>
      <c r="G626" s="2"/>
      <c r="H626" s="2"/>
      <c r="I626" s="16"/>
      <c r="J626" s="16"/>
      <c r="K626" s="14" t="str">
        <f>IF($A626="","",IF(B626&gt;=Model!$B$4,4,IF(B626&gt;=Model!$B$5,3,IF(B626&gt;=Model!$B$6,2,1))))</f>
        <v/>
      </c>
      <c r="L626" s="14" t="str">
        <f>IF($A626="","",IF(OR(UPPER(D626)="Y",UPPER(E626)="Y"),4,IF(C626&gt;=Model!$B$10,4,IF(C626&gt;=Model!$B$11,3,IF(C626&gt;=Model!$B$12,2,1)))))</f>
        <v/>
      </c>
      <c r="M626" s="14" t="str">
        <f>IF($A626="","",IFERROR(VLOOKUP(F626,Model!$A$19:$B$22,2,FALSE()),""))</f>
        <v/>
      </c>
      <c r="N626" s="14" t="str">
        <f>IF($A626="","",IFERROR(VLOOKUP(G626,Model!$A$25:$B$28,2,FALSE()),""))</f>
        <v/>
      </c>
      <c r="O626" s="14" t="str">
        <f t="shared" si="54"/>
        <v/>
      </c>
      <c r="P626" s="14" t="str">
        <f>IF($A626="","",IF(AND(G626="Internet-facing",OR(UPPER(D626)="Y",UPPER(E626)="Y",C626&gt;=Model!$B$16)),"P1",""))</f>
        <v/>
      </c>
      <c r="Q626" s="14" t="str">
        <f>IF($A626="","",IF(P626="P1","P1","P"&amp;MIN(4,IF(O626&gt;=Model!$B$31,1,IF(O626&gt;=Model!$B$32,2,IF(O626&gt;=Model!$B$33,3,4)))+IF(UPPER(H626)="Y",1,0))))</f>
        <v/>
      </c>
      <c r="R626" s="14" t="str">
        <f>IF($A626="","",IFERROR(VLOOKUP(VALUE(MID(Q626,2,1)),Model!$B$38:$C$41,2,FALSE()),""))</f>
        <v/>
      </c>
      <c r="S626" s="18" t="str">
        <f t="shared" si="55"/>
        <v/>
      </c>
      <c r="T626" s="14" t="str">
        <f t="shared" si="56"/>
        <v/>
      </c>
      <c r="U626" s="14" t="str">
        <f t="shared" si="57"/>
        <v/>
      </c>
      <c r="V626" s="14" t="str">
        <f t="shared" ca="1" si="58"/>
        <v/>
      </c>
      <c r="W626" s="14" t="str">
        <f t="shared" ca="1" si="59"/>
        <v/>
      </c>
    </row>
    <row r="627" spans="1:23" x14ac:dyDescent="0.3">
      <c r="A627" s="2"/>
      <c r="B627" s="2"/>
      <c r="C627" s="2"/>
      <c r="D627" s="2"/>
      <c r="E627" s="2"/>
      <c r="F627" s="2"/>
      <c r="G627" s="2"/>
      <c r="H627" s="2"/>
      <c r="I627" s="16"/>
      <c r="J627" s="16"/>
      <c r="K627" s="14" t="str">
        <f>IF($A627="","",IF(B627&gt;=Model!$B$4,4,IF(B627&gt;=Model!$B$5,3,IF(B627&gt;=Model!$B$6,2,1))))</f>
        <v/>
      </c>
      <c r="L627" s="14" t="str">
        <f>IF($A627="","",IF(OR(UPPER(D627)="Y",UPPER(E627)="Y"),4,IF(C627&gt;=Model!$B$10,4,IF(C627&gt;=Model!$B$11,3,IF(C627&gt;=Model!$B$12,2,1)))))</f>
        <v/>
      </c>
      <c r="M627" s="14" t="str">
        <f>IF($A627="","",IFERROR(VLOOKUP(F627,Model!$A$19:$B$22,2,FALSE()),""))</f>
        <v/>
      </c>
      <c r="N627" s="14" t="str">
        <f>IF($A627="","",IFERROR(VLOOKUP(G627,Model!$A$25:$B$28,2,FALSE()),""))</f>
        <v/>
      </c>
      <c r="O627" s="14" t="str">
        <f t="shared" si="54"/>
        <v/>
      </c>
      <c r="P627" s="14" t="str">
        <f>IF($A627="","",IF(AND(G627="Internet-facing",OR(UPPER(D627)="Y",UPPER(E627)="Y",C627&gt;=Model!$B$16)),"P1",""))</f>
        <v/>
      </c>
      <c r="Q627" s="14" t="str">
        <f>IF($A627="","",IF(P627="P1","P1","P"&amp;MIN(4,IF(O627&gt;=Model!$B$31,1,IF(O627&gt;=Model!$B$32,2,IF(O627&gt;=Model!$B$33,3,4)))+IF(UPPER(H627)="Y",1,0))))</f>
        <v/>
      </c>
      <c r="R627" s="14" t="str">
        <f>IF($A627="","",IFERROR(VLOOKUP(VALUE(MID(Q627,2,1)),Model!$B$38:$C$41,2,FALSE()),""))</f>
        <v/>
      </c>
      <c r="S627" s="18" t="str">
        <f t="shared" si="55"/>
        <v/>
      </c>
      <c r="T627" s="14" t="str">
        <f t="shared" si="56"/>
        <v/>
      </c>
      <c r="U627" s="14" t="str">
        <f t="shared" si="57"/>
        <v/>
      </c>
      <c r="V627" s="14" t="str">
        <f t="shared" ca="1" si="58"/>
        <v/>
      </c>
      <c r="W627" s="14" t="str">
        <f t="shared" ca="1" si="59"/>
        <v/>
      </c>
    </row>
    <row r="628" spans="1:23" x14ac:dyDescent="0.3">
      <c r="A628" s="2"/>
      <c r="B628" s="2"/>
      <c r="C628" s="2"/>
      <c r="D628" s="2"/>
      <c r="E628" s="2"/>
      <c r="F628" s="2"/>
      <c r="G628" s="2"/>
      <c r="H628" s="2"/>
      <c r="I628" s="16"/>
      <c r="J628" s="16"/>
      <c r="K628" s="14" t="str">
        <f>IF($A628="","",IF(B628&gt;=Model!$B$4,4,IF(B628&gt;=Model!$B$5,3,IF(B628&gt;=Model!$B$6,2,1))))</f>
        <v/>
      </c>
      <c r="L628" s="14" t="str">
        <f>IF($A628="","",IF(OR(UPPER(D628)="Y",UPPER(E628)="Y"),4,IF(C628&gt;=Model!$B$10,4,IF(C628&gt;=Model!$B$11,3,IF(C628&gt;=Model!$B$12,2,1)))))</f>
        <v/>
      </c>
      <c r="M628" s="14" t="str">
        <f>IF($A628="","",IFERROR(VLOOKUP(F628,Model!$A$19:$B$22,2,FALSE()),""))</f>
        <v/>
      </c>
      <c r="N628" s="14" t="str">
        <f>IF($A628="","",IFERROR(VLOOKUP(G628,Model!$A$25:$B$28,2,FALSE()),""))</f>
        <v/>
      </c>
      <c r="O628" s="14" t="str">
        <f t="shared" si="54"/>
        <v/>
      </c>
      <c r="P628" s="14" t="str">
        <f>IF($A628="","",IF(AND(G628="Internet-facing",OR(UPPER(D628)="Y",UPPER(E628)="Y",C628&gt;=Model!$B$16)),"P1",""))</f>
        <v/>
      </c>
      <c r="Q628" s="14" t="str">
        <f>IF($A628="","",IF(P628="P1","P1","P"&amp;MIN(4,IF(O628&gt;=Model!$B$31,1,IF(O628&gt;=Model!$B$32,2,IF(O628&gt;=Model!$B$33,3,4)))+IF(UPPER(H628)="Y",1,0))))</f>
        <v/>
      </c>
      <c r="R628" s="14" t="str">
        <f>IF($A628="","",IFERROR(VLOOKUP(VALUE(MID(Q628,2,1)),Model!$B$38:$C$41,2,FALSE()),""))</f>
        <v/>
      </c>
      <c r="S628" s="18" t="str">
        <f t="shared" si="55"/>
        <v/>
      </c>
      <c r="T628" s="14" t="str">
        <f t="shared" si="56"/>
        <v/>
      </c>
      <c r="U628" s="14" t="str">
        <f t="shared" si="57"/>
        <v/>
      </c>
      <c r="V628" s="14" t="str">
        <f t="shared" ca="1" si="58"/>
        <v/>
      </c>
      <c r="W628" s="14" t="str">
        <f t="shared" ca="1" si="59"/>
        <v/>
      </c>
    </row>
    <row r="629" spans="1:23" x14ac:dyDescent="0.3">
      <c r="A629" s="2"/>
      <c r="B629" s="2"/>
      <c r="C629" s="2"/>
      <c r="D629" s="2"/>
      <c r="E629" s="2"/>
      <c r="F629" s="2"/>
      <c r="G629" s="2"/>
      <c r="H629" s="2"/>
      <c r="I629" s="16"/>
      <c r="J629" s="16"/>
      <c r="K629" s="14" t="str">
        <f>IF($A629="","",IF(B629&gt;=Model!$B$4,4,IF(B629&gt;=Model!$B$5,3,IF(B629&gt;=Model!$B$6,2,1))))</f>
        <v/>
      </c>
      <c r="L629" s="14" t="str">
        <f>IF($A629="","",IF(OR(UPPER(D629)="Y",UPPER(E629)="Y"),4,IF(C629&gt;=Model!$B$10,4,IF(C629&gt;=Model!$B$11,3,IF(C629&gt;=Model!$B$12,2,1)))))</f>
        <v/>
      </c>
      <c r="M629" s="14" t="str">
        <f>IF($A629="","",IFERROR(VLOOKUP(F629,Model!$A$19:$B$22,2,FALSE()),""))</f>
        <v/>
      </c>
      <c r="N629" s="14" t="str">
        <f>IF($A629="","",IFERROR(VLOOKUP(G629,Model!$A$25:$B$28,2,FALSE()),""))</f>
        <v/>
      </c>
      <c r="O629" s="14" t="str">
        <f t="shared" si="54"/>
        <v/>
      </c>
      <c r="P629" s="14" t="str">
        <f>IF($A629="","",IF(AND(G629="Internet-facing",OR(UPPER(D629)="Y",UPPER(E629)="Y",C629&gt;=Model!$B$16)),"P1",""))</f>
        <v/>
      </c>
      <c r="Q629" s="14" t="str">
        <f>IF($A629="","",IF(P629="P1","P1","P"&amp;MIN(4,IF(O629&gt;=Model!$B$31,1,IF(O629&gt;=Model!$B$32,2,IF(O629&gt;=Model!$B$33,3,4)))+IF(UPPER(H629)="Y",1,0))))</f>
        <v/>
      </c>
      <c r="R629" s="14" t="str">
        <f>IF($A629="","",IFERROR(VLOOKUP(VALUE(MID(Q629,2,1)),Model!$B$38:$C$41,2,FALSE()),""))</f>
        <v/>
      </c>
      <c r="S629" s="18" t="str">
        <f t="shared" si="55"/>
        <v/>
      </c>
      <c r="T629" s="14" t="str">
        <f t="shared" si="56"/>
        <v/>
      </c>
      <c r="U629" s="14" t="str">
        <f t="shared" si="57"/>
        <v/>
      </c>
      <c r="V629" s="14" t="str">
        <f t="shared" ca="1" si="58"/>
        <v/>
      </c>
      <c r="W629" s="14" t="str">
        <f t="shared" ca="1" si="59"/>
        <v/>
      </c>
    </row>
    <row r="630" spans="1:23" x14ac:dyDescent="0.3">
      <c r="A630" s="2"/>
      <c r="B630" s="2"/>
      <c r="C630" s="2"/>
      <c r="D630" s="2"/>
      <c r="E630" s="2"/>
      <c r="F630" s="2"/>
      <c r="G630" s="2"/>
      <c r="H630" s="2"/>
      <c r="I630" s="16"/>
      <c r="J630" s="16"/>
      <c r="K630" s="14" t="str">
        <f>IF($A630="","",IF(B630&gt;=Model!$B$4,4,IF(B630&gt;=Model!$B$5,3,IF(B630&gt;=Model!$B$6,2,1))))</f>
        <v/>
      </c>
      <c r="L630" s="14" t="str">
        <f>IF($A630="","",IF(OR(UPPER(D630)="Y",UPPER(E630)="Y"),4,IF(C630&gt;=Model!$B$10,4,IF(C630&gt;=Model!$B$11,3,IF(C630&gt;=Model!$B$12,2,1)))))</f>
        <v/>
      </c>
      <c r="M630" s="14" t="str">
        <f>IF($A630="","",IFERROR(VLOOKUP(F630,Model!$A$19:$B$22,2,FALSE()),""))</f>
        <v/>
      </c>
      <c r="N630" s="14" t="str">
        <f>IF($A630="","",IFERROR(VLOOKUP(G630,Model!$A$25:$B$28,2,FALSE()),""))</f>
        <v/>
      </c>
      <c r="O630" s="14" t="str">
        <f t="shared" si="54"/>
        <v/>
      </c>
      <c r="P630" s="14" t="str">
        <f>IF($A630="","",IF(AND(G630="Internet-facing",OR(UPPER(D630)="Y",UPPER(E630)="Y",C630&gt;=Model!$B$16)),"P1",""))</f>
        <v/>
      </c>
      <c r="Q630" s="14" t="str">
        <f>IF($A630="","",IF(P630="P1","P1","P"&amp;MIN(4,IF(O630&gt;=Model!$B$31,1,IF(O630&gt;=Model!$B$32,2,IF(O630&gt;=Model!$B$33,3,4)))+IF(UPPER(H630)="Y",1,0))))</f>
        <v/>
      </c>
      <c r="R630" s="14" t="str">
        <f>IF($A630="","",IFERROR(VLOOKUP(VALUE(MID(Q630,2,1)),Model!$B$38:$C$41,2,FALSE()),""))</f>
        <v/>
      </c>
      <c r="S630" s="18" t="str">
        <f t="shared" si="55"/>
        <v/>
      </c>
      <c r="T630" s="14" t="str">
        <f t="shared" si="56"/>
        <v/>
      </c>
      <c r="U630" s="14" t="str">
        <f t="shared" si="57"/>
        <v/>
      </c>
      <c r="V630" s="14" t="str">
        <f t="shared" ca="1" si="58"/>
        <v/>
      </c>
      <c r="W630" s="14" t="str">
        <f t="shared" ca="1" si="59"/>
        <v/>
      </c>
    </row>
    <row r="631" spans="1:23" x14ac:dyDescent="0.3">
      <c r="A631" s="2"/>
      <c r="B631" s="2"/>
      <c r="C631" s="2"/>
      <c r="D631" s="2"/>
      <c r="E631" s="2"/>
      <c r="F631" s="2"/>
      <c r="G631" s="2"/>
      <c r="H631" s="2"/>
      <c r="I631" s="16"/>
      <c r="J631" s="16"/>
      <c r="K631" s="14" t="str">
        <f>IF($A631="","",IF(B631&gt;=Model!$B$4,4,IF(B631&gt;=Model!$B$5,3,IF(B631&gt;=Model!$B$6,2,1))))</f>
        <v/>
      </c>
      <c r="L631" s="14" t="str">
        <f>IF($A631="","",IF(OR(UPPER(D631)="Y",UPPER(E631)="Y"),4,IF(C631&gt;=Model!$B$10,4,IF(C631&gt;=Model!$B$11,3,IF(C631&gt;=Model!$B$12,2,1)))))</f>
        <v/>
      </c>
      <c r="M631" s="14" t="str">
        <f>IF($A631="","",IFERROR(VLOOKUP(F631,Model!$A$19:$B$22,2,FALSE()),""))</f>
        <v/>
      </c>
      <c r="N631" s="14" t="str">
        <f>IF($A631="","",IFERROR(VLOOKUP(G631,Model!$A$25:$B$28,2,FALSE()),""))</f>
        <v/>
      </c>
      <c r="O631" s="14" t="str">
        <f t="shared" si="54"/>
        <v/>
      </c>
      <c r="P631" s="14" t="str">
        <f>IF($A631="","",IF(AND(G631="Internet-facing",OR(UPPER(D631)="Y",UPPER(E631)="Y",C631&gt;=Model!$B$16)),"P1",""))</f>
        <v/>
      </c>
      <c r="Q631" s="14" t="str">
        <f>IF($A631="","",IF(P631="P1","P1","P"&amp;MIN(4,IF(O631&gt;=Model!$B$31,1,IF(O631&gt;=Model!$B$32,2,IF(O631&gt;=Model!$B$33,3,4)))+IF(UPPER(H631)="Y",1,0))))</f>
        <v/>
      </c>
      <c r="R631" s="14" t="str">
        <f>IF($A631="","",IFERROR(VLOOKUP(VALUE(MID(Q631,2,1)),Model!$B$38:$C$41,2,FALSE()),""))</f>
        <v/>
      </c>
      <c r="S631" s="18" t="str">
        <f t="shared" si="55"/>
        <v/>
      </c>
      <c r="T631" s="14" t="str">
        <f t="shared" si="56"/>
        <v/>
      </c>
      <c r="U631" s="14" t="str">
        <f t="shared" si="57"/>
        <v/>
      </c>
      <c r="V631" s="14" t="str">
        <f t="shared" ca="1" si="58"/>
        <v/>
      </c>
      <c r="W631" s="14" t="str">
        <f t="shared" ca="1" si="59"/>
        <v/>
      </c>
    </row>
    <row r="632" spans="1:23" x14ac:dyDescent="0.3">
      <c r="A632" s="2"/>
      <c r="B632" s="2"/>
      <c r="C632" s="2"/>
      <c r="D632" s="2"/>
      <c r="E632" s="2"/>
      <c r="F632" s="2"/>
      <c r="G632" s="2"/>
      <c r="H632" s="2"/>
      <c r="I632" s="16"/>
      <c r="J632" s="16"/>
      <c r="K632" s="14" t="str">
        <f>IF($A632="","",IF(B632&gt;=Model!$B$4,4,IF(B632&gt;=Model!$B$5,3,IF(B632&gt;=Model!$B$6,2,1))))</f>
        <v/>
      </c>
      <c r="L632" s="14" t="str">
        <f>IF($A632="","",IF(OR(UPPER(D632)="Y",UPPER(E632)="Y"),4,IF(C632&gt;=Model!$B$10,4,IF(C632&gt;=Model!$B$11,3,IF(C632&gt;=Model!$B$12,2,1)))))</f>
        <v/>
      </c>
      <c r="M632" s="14" t="str">
        <f>IF($A632="","",IFERROR(VLOOKUP(F632,Model!$A$19:$B$22,2,FALSE()),""))</f>
        <v/>
      </c>
      <c r="N632" s="14" t="str">
        <f>IF($A632="","",IFERROR(VLOOKUP(G632,Model!$A$25:$B$28,2,FALSE()),""))</f>
        <v/>
      </c>
      <c r="O632" s="14" t="str">
        <f t="shared" si="54"/>
        <v/>
      </c>
      <c r="P632" s="14" t="str">
        <f>IF($A632="","",IF(AND(G632="Internet-facing",OR(UPPER(D632)="Y",UPPER(E632)="Y",C632&gt;=Model!$B$16)),"P1",""))</f>
        <v/>
      </c>
      <c r="Q632" s="14" t="str">
        <f>IF($A632="","",IF(P632="P1","P1","P"&amp;MIN(4,IF(O632&gt;=Model!$B$31,1,IF(O632&gt;=Model!$B$32,2,IF(O632&gt;=Model!$B$33,3,4)))+IF(UPPER(H632)="Y",1,0))))</f>
        <v/>
      </c>
      <c r="R632" s="14" t="str">
        <f>IF($A632="","",IFERROR(VLOOKUP(VALUE(MID(Q632,2,1)),Model!$B$38:$C$41,2,FALSE()),""))</f>
        <v/>
      </c>
      <c r="S632" s="18" t="str">
        <f t="shared" si="55"/>
        <v/>
      </c>
      <c r="T632" s="14" t="str">
        <f t="shared" si="56"/>
        <v/>
      </c>
      <c r="U632" s="14" t="str">
        <f t="shared" si="57"/>
        <v/>
      </c>
      <c r="V632" s="14" t="str">
        <f t="shared" ca="1" si="58"/>
        <v/>
      </c>
      <c r="W632" s="14" t="str">
        <f t="shared" ca="1" si="59"/>
        <v/>
      </c>
    </row>
    <row r="633" spans="1:23" x14ac:dyDescent="0.3">
      <c r="A633" s="2"/>
      <c r="B633" s="2"/>
      <c r="C633" s="2"/>
      <c r="D633" s="2"/>
      <c r="E633" s="2"/>
      <c r="F633" s="2"/>
      <c r="G633" s="2"/>
      <c r="H633" s="2"/>
      <c r="I633" s="16"/>
      <c r="J633" s="16"/>
      <c r="K633" s="14" t="str">
        <f>IF($A633="","",IF(B633&gt;=Model!$B$4,4,IF(B633&gt;=Model!$B$5,3,IF(B633&gt;=Model!$B$6,2,1))))</f>
        <v/>
      </c>
      <c r="L633" s="14" t="str">
        <f>IF($A633="","",IF(OR(UPPER(D633)="Y",UPPER(E633)="Y"),4,IF(C633&gt;=Model!$B$10,4,IF(C633&gt;=Model!$B$11,3,IF(C633&gt;=Model!$B$12,2,1)))))</f>
        <v/>
      </c>
      <c r="M633" s="14" t="str">
        <f>IF($A633="","",IFERROR(VLOOKUP(F633,Model!$A$19:$B$22,2,FALSE()),""))</f>
        <v/>
      </c>
      <c r="N633" s="14" t="str">
        <f>IF($A633="","",IFERROR(VLOOKUP(G633,Model!$A$25:$B$28,2,FALSE()),""))</f>
        <v/>
      </c>
      <c r="O633" s="14" t="str">
        <f t="shared" si="54"/>
        <v/>
      </c>
      <c r="P633" s="14" t="str">
        <f>IF($A633="","",IF(AND(G633="Internet-facing",OR(UPPER(D633)="Y",UPPER(E633)="Y",C633&gt;=Model!$B$16)),"P1",""))</f>
        <v/>
      </c>
      <c r="Q633" s="14" t="str">
        <f>IF($A633="","",IF(P633="P1","P1","P"&amp;MIN(4,IF(O633&gt;=Model!$B$31,1,IF(O633&gt;=Model!$B$32,2,IF(O633&gt;=Model!$B$33,3,4)))+IF(UPPER(H633)="Y",1,0))))</f>
        <v/>
      </c>
      <c r="R633" s="14" t="str">
        <f>IF($A633="","",IFERROR(VLOOKUP(VALUE(MID(Q633,2,1)),Model!$B$38:$C$41,2,FALSE()),""))</f>
        <v/>
      </c>
      <c r="S633" s="18" t="str">
        <f t="shared" si="55"/>
        <v/>
      </c>
      <c r="T633" s="14" t="str">
        <f t="shared" si="56"/>
        <v/>
      </c>
      <c r="U633" s="14" t="str">
        <f t="shared" si="57"/>
        <v/>
      </c>
      <c r="V633" s="14" t="str">
        <f t="shared" ca="1" si="58"/>
        <v/>
      </c>
      <c r="W633" s="14" t="str">
        <f t="shared" ca="1" si="59"/>
        <v/>
      </c>
    </row>
    <row r="634" spans="1:23" x14ac:dyDescent="0.3">
      <c r="A634" s="2"/>
      <c r="B634" s="2"/>
      <c r="C634" s="2"/>
      <c r="D634" s="2"/>
      <c r="E634" s="2"/>
      <c r="F634" s="2"/>
      <c r="G634" s="2"/>
      <c r="H634" s="2"/>
      <c r="I634" s="16"/>
      <c r="J634" s="16"/>
      <c r="K634" s="14" t="str">
        <f>IF($A634="","",IF(B634&gt;=Model!$B$4,4,IF(B634&gt;=Model!$B$5,3,IF(B634&gt;=Model!$B$6,2,1))))</f>
        <v/>
      </c>
      <c r="L634" s="14" t="str">
        <f>IF($A634="","",IF(OR(UPPER(D634)="Y",UPPER(E634)="Y"),4,IF(C634&gt;=Model!$B$10,4,IF(C634&gt;=Model!$B$11,3,IF(C634&gt;=Model!$B$12,2,1)))))</f>
        <v/>
      </c>
      <c r="M634" s="14" t="str">
        <f>IF($A634="","",IFERROR(VLOOKUP(F634,Model!$A$19:$B$22,2,FALSE()),""))</f>
        <v/>
      </c>
      <c r="N634" s="14" t="str">
        <f>IF($A634="","",IFERROR(VLOOKUP(G634,Model!$A$25:$B$28,2,FALSE()),""))</f>
        <v/>
      </c>
      <c r="O634" s="14" t="str">
        <f t="shared" si="54"/>
        <v/>
      </c>
      <c r="P634" s="14" t="str">
        <f>IF($A634="","",IF(AND(G634="Internet-facing",OR(UPPER(D634)="Y",UPPER(E634)="Y",C634&gt;=Model!$B$16)),"P1",""))</f>
        <v/>
      </c>
      <c r="Q634" s="14" t="str">
        <f>IF($A634="","",IF(P634="P1","P1","P"&amp;MIN(4,IF(O634&gt;=Model!$B$31,1,IF(O634&gt;=Model!$B$32,2,IF(O634&gt;=Model!$B$33,3,4)))+IF(UPPER(H634)="Y",1,0))))</f>
        <v/>
      </c>
      <c r="R634" s="14" t="str">
        <f>IF($A634="","",IFERROR(VLOOKUP(VALUE(MID(Q634,2,1)),Model!$B$38:$C$41,2,FALSE()),""))</f>
        <v/>
      </c>
      <c r="S634" s="18" t="str">
        <f t="shared" si="55"/>
        <v/>
      </c>
      <c r="T634" s="14" t="str">
        <f t="shared" si="56"/>
        <v/>
      </c>
      <c r="U634" s="14" t="str">
        <f t="shared" si="57"/>
        <v/>
      </c>
      <c r="V634" s="14" t="str">
        <f t="shared" ca="1" si="58"/>
        <v/>
      </c>
      <c r="W634" s="14" t="str">
        <f t="shared" ca="1" si="59"/>
        <v/>
      </c>
    </row>
    <row r="635" spans="1:23" x14ac:dyDescent="0.3">
      <c r="A635" s="2"/>
      <c r="B635" s="2"/>
      <c r="C635" s="2"/>
      <c r="D635" s="2"/>
      <c r="E635" s="2"/>
      <c r="F635" s="2"/>
      <c r="G635" s="2"/>
      <c r="H635" s="2"/>
      <c r="I635" s="16"/>
      <c r="J635" s="16"/>
      <c r="K635" s="14" t="str">
        <f>IF($A635="","",IF(B635&gt;=Model!$B$4,4,IF(B635&gt;=Model!$B$5,3,IF(B635&gt;=Model!$B$6,2,1))))</f>
        <v/>
      </c>
      <c r="L635" s="14" t="str">
        <f>IF($A635="","",IF(OR(UPPER(D635)="Y",UPPER(E635)="Y"),4,IF(C635&gt;=Model!$B$10,4,IF(C635&gt;=Model!$B$11,3,IF(C635&gt;=Model!$B$12,2,1)))))</f>
        <v/>
      </c>
      <c r="M635" s="14" t="str">
        <f>IF($A635="","",IFERROR(VLOOKUP(F635,Model!$A$19:$B$22,2,FALSE()),""))</f>
        <v/>
      </c>
      <c r="N635" s="14" t="str">
        <f>IF($A635="","",IFERROR(VLOOKUP(G635,Model!$A$25:$B$28,2,FALSE()),""))</f>
        <v/>
      </c>
      <c r="O635" s="14" t="str">
        <f t="shared" si="54"/>
        <v/>
      </c>
      <c r="P635" s="14" t="str">
        <f>IF($A635="","",IF(AND(G635="Internet-facing",OR(UPPER(D635)="Y",UPPER(E635)="Y",C635&gt;=Model!$B$16)),"P1",""))</f>
        <v/>
      </c>
      <c r="Q635" s="14" t="str">
        <f>IF($A635="","",IF(P635="P1","P1","P"&amp;MIN(4,IF(O635&gt;=Model!$B$31,1,IF(O635&gt;=Model!$B$32,2,IF(O635&gt;=Model!$B$33,3,4)))+IF(UPPER(H635)="Y",1,0))))</f>
        <v/>
      </c>
      <c r="R635" s="14" t="str">
        <f>IF($A635="","",IFERROR(VLOOKUP(VALUE(MID(Q635,2,1)),Model!$B$38:$C$41,2,FALSE()),""))</f>
        <v/>
      </c>
      <c r="S635" s="18" t="str">
        <f t="shared" si="55"/>
        <v/>
      </c>
      <c r="T635" s="14" t="str">
        <f t="shared" si="56"/>
        <v/>
      </c>
      <c r="U635" s="14" t="str">
        <f t="shared" si="57"/>
        <v/>
      </c>
      <c r="V635" s="14" t="str">
        <f t="shared" ca="1" si="58"/>
        <v/>
      </c>
      <c r="W635" s="14" t="str">
        <f t="shared" ca="1" si="59"/>
        <v/>
      </c>
    </row>
    <row r="636" spans="1:23" x14ac:dyDescent="0.3">
      <c r="A636" s="2"/>
      <c r="B636" s="2"/>
      <c r="C636" s="2"/>
      <c r="D636" s="2"/>
      <c r="E636" s="2"/>
      <c r="F636" s="2"/>
      <c r="G636" s="2"/>
      <c r="H636" s="2"/>
      <c r="I636" s="16"/>
      <c r="J636" s="16"/>
      <c r="K636" s="14" t="str">
        <f>IF($A636="","",IF(B636&gt;=Model!$B$4,4,IF(B636&gt;=Model!$B$5,3,IF(B636&gt;=Model!$B$6,2,1))))</f>
        <v/>
      </c>
      <c r="L636" s="14" t="str">
        <f>IF($A636="","",IF(OR(UPPER(D636)="Y",UPPER(E636)="Y"),4,IF(C636&gt;=Model!$B$10,4,IF(C636&gt;=Model!$B$11,3,IF(C636&gt;=Model!$B$12,2,1)))))</f>
        <v/>
      </c>
      <c r="M636" s="14" t="str">
        <f>IF($A636="","",IFERROR(VLOOKUP(F636,Model!$A$19:$B$22,2,FALSE()),""))</f>
        <v/>
      </c>
      <c r="N636" s="14" t="str">
        <f>IF($A636="","",IFERROR(VLOOKUP(G636,Model!$A$25:$B$28,2,FALSE()),""))</f>
        <v/>
      </c>
      <c r="O636" s="14" t="str">
        <f t="shared" si="54"/>
        <v/>
      </c>
      <c r="P636" s="14" t="str">
        <f>IF($A636="","",IF(AND(G636="Internet-facing",OR(UPPER(D636)="Y",UPPER(E636)="Y",C636&gt;=Model!$B$16)),"P1",""))</f>
        <v/>
      </c>
      <c r="Q636" s="14" t="str">
        <f>IF($A636="","",IF(P636="P1","P1","P"&amp;MIN(4,IF(O636&gt;=Model!$B$31,1,IF(O636&gt;=Model!$B$32,2,IF(O636&gt;=Model!$B$33,3,4)))+IF(UPPER(H636)="Y",1,0))))</f>
        <v/>
      </c>
      <c r="R636" s="14" t="str">
        <f>IF($A636="","",IFERROR(VLOOKUP(VALUE(MID(Q636,2,1)),Model!$B$38:$C$41,2,FALSE()),""))</f>
        <v/>
      </c>
      <c r="S636" s="18" t="str">
        <f t="shared" si="55"/>
        <v/>
      </c>
      <c r="T636" s="14" t="str">
        <f t="shared" si="56"/>
        <v/>
      </c>
      <c r="U636" s="14" t="str">
        <f t="shared" si="57"/>
        <v/>
      </c>
      <c r="V636" s="14" t="str">
        <f t="shared" ca="1" si="58"/>
        <v/>
      </c>
      <c r="W636" s="14" t="str">
        <f t="shared" ca="1" si="59"/>
        <v/>
      </c>
    </row>
    <row r="637" spans="1:23" x14ac:dyDescent="0.3">
      <c r="A637" s="2"/>
      <c r="B637" s="2"/>
      <c r="C637" s="2"/>
      <c r="D637" s="2"/>
      <c r="E637" s="2"/>
      <c r="F637" s="2"/>
      <c r="G637" s="2"/>
      <c r="H637" s="2"/>
      <c r="I637" s="16"/>
      <c r="J637" s="16"/>
      <c r="K637" s="14" t="str">
        <f>IF($A637="","",IF(B637&gt;=Model!$B$4,4,IF(B637&gt;=Model!$B$5,3,IF(B637&gt;=Model!$B$6,2,1))))</f>
        <v/>
      </c>
      <c r="L637" s="14" t="str">
        <f>IF($A637="","",IF(OR(UPPER(D637)="Y",UPPER(E637)="Y"),4,IF(C637&gt;=Model!$B$10,4,IF(C637&gt;=Model!$B$11,3,IF(C637&gt;=Model!$B$12,2,1)))))</f>
        <v/>
      </c>
      <c r="M637" s="14" t="str">
        <f>IF($A637="","",IFERROR(VLOOKUP(F637,Model!$A$19:$B$22,2,FALSE()),""))</f>
        <v/>
      </c>
      <c r="N637" s="14" t="str">
        <f>IF($A637="","",IFERROR(VLOOKUP(G637,Model!$A$25:$B$28,2,FALSE()),""))</f>
        <v/>
      </c>
      <c r="O637" s="14" t="str">
        <f t="shared" si="54"/>
        <v/>
      </c>
      <c r="P637" s="14" t="str">
        <f>IF($A637="","",IF(AND(G637="Internet-facing",OR(UPPER(D637)="Y",UPPER(E637)="Y",C637&gt;=Model!$B$16)),"P1",""))</f>
        <v/>
      </c>
      <c r="Q637" s="14" t="str">
        <f>IF($A637="","",IF(P637="P1","P1","P"&amp;MIN(4,IF(O637&gt;=Model!$B$31,1,IF(O637&gt;=Model!$B$32,2,IF(O637&gt;=Model!$B$33,3,4)))+IF(UPPER(H637)="Y",1,0))))</f>
        <v/>
      </c>
      <c r="R637" s="14" t="str">
        <f>IF($A637="","",IFERROR(VLOOKUP(VALUE(MID(Q637,2,1)),Model!$B$38:$C$41,2,FALSE()),""))</f>
        <v/>
      </c>
      <c r="S637" s="18" t="str">
        <f t="shared" si="55"/>
        <v/>
      </c>
      <c r="T637" s="14" t="str">
        <f t="shared" si="56"/>
        <v/>
      </c>
      <c r="U637" s="14" t="str">
        <f t="shared" si="57"/>
        <v/>
      </c>
      <c r="V637" s="14" t="str">
        <f t="shared" ca="1" si="58"/>
        <v/>
      </c>
      <c r="W637" s="14" t="str">
        <f t="shared" ca="1" si="59"/>
        <v/>
      </c>
    </row>
    <row r="638" spans="1:23" x14ac:dyDescent="0.3">
      <c r="A638" s="2"/>
      <c r="B638" s="2"/>
      <c r="C638" s="2"/>
      <c r="D638" s="2"/>
      <c r="E638" s="2"/>
      <c r="F638" s="2"/>
      <c r="G638" s="2"/>
      <c r="H638" s="2"/>
      <c r="I638" s="16"/>
      <c r="J638" s="16"/>
      <c r="K638" s="14" t="str">
        <f>IF($A638="","",IF(B638&gt;=Model!$B$4,4,IF(B638&gt;=Model!$B$5,3,IF(B638&gt;=Model!$B$6,2,1))))</f>
        <v/>
      </c>
      <c r="L638" s="14" t="str">
        <f>IF($A638="","",IF(OR(UPPER(D638)="Y",UPPER(E638)="Y"),4,IF(C638&gt;=Model!$B$10,4,IF(C638&gt;=Model!$B$11,3,IF(C638&gt;=Model!$B$12,2,1)))))</f>
        <v/>
      </c>
      <c r="M638" s="14" t="str">
        <f>IF($A638="","",IFERROR(VLOOKUP(F638,Model!$A$19:$B$22,2,FALSE()),""))</f>
        <v/>
      </c>
      <c r="N638" s="14" t="str">
        <f>IF($A638="","",IFERROR(VLOOKUP(G638,Model!$A$25:$B$28,2,FALSE()),""))</f>
        <v/>
      </c>
      <c r="O638" s="14" t="str">
        <f t="shared" si="54"/>
        <v/>
      </c>
      <c r="P638" s="14" t="str">
        <f>IF($A638="","",IF(AND(G638="Internet-facing",OR(UPPER(D638)="Y",UPPER(E638)="Y",C638&gt;=Model!$B$16)),"P1",""))</f>
        <v/>
      </c>
      <c r="Q638" s="14" t="str">
        <f>IF($A638="","",IF(P638="P1","P1","P"&amp;MIN(4,IF(O638&gt;=Model!$B$31,1,IF(O638&gt;=Model!$B$32,2,IF(O638&gt;=Model!$B$33,3,4)))+IF(UPPER(H638)="Y",1,0))))</f>
        <v/>
      </c>
      <c r="R638" s="14" t="str">
        <f>IF($A638="","",IFERROR(VLOOKUP(VALUE(MID(Q638,2,1)),Model!$B$38:$C$41,2,FALSE()),""))</f>
        <v/>
      </c>
      <c r="S638" s="18" t="str">
        <f t="shared" si="55"/>
        <v/>
      </c>
      <c r="T638" s="14" t="str">
        <f t="shared" si="56"/>
        <v/>
      </c>
      <c r="U638" s="14" t="str">
        <f t="shared" si="57"/>
        <v/>
      </c>
      <c r="V638" s="14" t="str">
        <f t="shared" ca="1" si="58"/>
        <v/>
      </c>
      <c r="W638" s="14" t="str">
        <f t="shared" ca="1" si="59"/>
        <v/>
      </c>
    </row>
    <row r="639" spans="1:23" x14ac:dyDescent="0.3">
      <c r="A639" s="2"/>
      <c r="B639" s="2"/>
      <c r="C639" s="2"/>
      <c r="D639" s="2"/>
      <c r="E639" s="2"/>
      <c r="F639" s="2"/>
      <c r="G639" s="2"/>
      <c r="H639" s="2"/>
      <c r="I639" s="16"/>
      <c r="J639" s="16"/>
      <c r="K639" s="14" t="str">
        <f>IF($A639="","",IF(B639&gt;=Model!$B$4,4,IF(B639&gt;=Model!$B$5,3,IF(B639&gt;=Model!$B$6,2,1))))</f>
        <v/>
      </c>
      <c r="L639" s="14" t="str">
        <f>IF($A639="","",IF(OR(UPPER(D639)="Y",UPPER(E639)="Y"),4,IF(C639&gt;=Model!$B$10,4,IF(C639&gt;=Model!$B$11,3,IF(C639&gt;=Model!$B$12,2,1)))))</f>
        <v/>
      </c>
      <c r="M639" s="14" t="str">
        <f>IF($A639="","",IFERROR(VLOOKUP(F639,Model!$A$19:$B$22,2,FALSE()),""))</f>
        <v/>
      </c>
      <c r="N639" s="14" t="str">
        <f>IF($A639="","",IFERROR(VLOOKUP(G639,Model!$A$25:$B$28,2,FALSE()),""))</f>
        <v/>
      </c>
      <c r="O639" s="14" t="str">
        <f t="shared" si="54"/>
        <v/>
      </c>
      <c r="P639" s="14" t="str">
        <f>IF($A639="","",IF(AND(G639="Internet-facing",OR(UPPER(D639)="Y",UPPER(E639)="Y",C639&gt;=Model!$B$16)),"P1",""))</f>
        <v/>
      </c>
      <c r="Q639" s="14" t="str">
        <f>IF($A639="","",IF(P639="P1","P1","P"&amp;MIN(4,IF(O639&gt;=Model!$B$31,1,IF(O639&gt;=Model!$B$32,2,IF(O639&gt;=Model!$B$33,3,4)))+IF(UPPER(H639)="Y",1,0))))</f>
        <v/>
      </c>
      <c r="R639" s="14" t="str">
        <f>IF($A639="","",IFERROR(VLOOKUP(VALUE(MID(Q639,2,1)),Model!$B$38:$C$41,2,FALSE()),""))</f>
        <v/>
      </c>
      <c r="S639" s="18" t="str">
        <f t="shared" si="55"/>
        <v/>
      </c>
      <c r="T639" s="14" t="str">
        <f t="shared" si="56"/>
        <v/>
      </c>
      <c r="U639" s="14" t="str">
        <f t="shared" si="57"/>
        <v/>
      </c>
      <c r="V639" s="14" t="str">
        <f t="shared" ca="1" si="58"/>
        <v/>
      </c>
      <c r="W639" s="14" t="str">
        <f t="shared" ca="1" si="59"/>
        <v/>
      </c>
    </row>
    <row r="640" spans="1:23" x14ac:dyDescent="0.3">
      <c r="A640" s="2"/>
      <c r="B640" s="2"/>
      <c r="C640" s="2"/>
      <c r="D640" s="2"/>
      <c r="E640" s="2"/>
      <c r="F640" s="2"/>
      <c r="G640" s="2"/>
      <c r="H640" s="2"/>
      <c r="I640" s="16"/>
      <c r="J640" s="16"/>
      <c r="K640" s="14" t="str">
        <f>IF($A640="","",IF(B640&gt;=Model!$B$4,4,IF(B640&gt;=Model!$B$5,3,IF(B640&gt;=Model!$B$6,2,1))))</f>
        <v/>
      </c>
      <c r="L640" s="14" t="str">
        <f>IF($A640="","",IF(OR(UPPER(D640)="Y",UPPER(E640)="Y"),4,IF(C640&gt;=Model!$B$10,4,IF(C640&gt;=Model!$B$11,3,IF(C640&gt;=Model!$B$12,2,1)))))</f>
        <v/>
      </c>
      <c r="M640" s="14" t="str">
        <f>IF($A640="","",IFERROR(VLOOKUP(F640,Model!$A$19:$B$22,2,FALSE()),""))</f>
        <v/>
      </c>
      <c r="N640" s="14" t="str">
        <f>IF($A640="","",IFERROR(VLOOKUP(G640,Model!$A$25:$B$28,2,FALSE()),""))</f>
        <v/>
      </c>
      <c r="O640" s="14" t="str">
        <f t="shared" si="54"/>
        <v/>
      </c>
      <c r="P640" s="14" t="str">
        <f>IF($A640="","",IF(AND(G640="Internet-facing",OR(UPPER(D640)="Y",UPPER(E640)="Y",C640&gt;=Model!$B$16)),"P1",""))</f>
        <v/>
      </c>
      <c r="Q640" s="14" t="str">
        <f>IF($A640="","",IF(P640="P1","P1","P"&amp;MIN(4,IF(O640&gt;=Model!$B$31,1,IF(O640&gt;=Model!$B$32,2,IF(O640&gt;=Model!$B$33,3,4)))+IF(UPPER(H640)="Y",1,0))))</f>
        <v/>
      </c>
      <c r="R640" s="14" t="str">
        <f>IF($A640="","",IFERROR(VLOOKUP(VALUE(MID(Q640,2,1)),Model!$B$38:$C$41,2,FALSE()),""))</f>
        <v/>
      </c>
      <c r="S640" s="18" t="str">
        <f t="shared" si="55"/>
        <v/>
      </c>
      <c r="T640" s="14" t="str">
        <f t="shared" si="56"/>
        <v/>
      </c>
      <c r="U640" s="14" t="str">
        <f t="shared" si="57"/>
        <v/>
      </c>
      <c r="V640" s="14" t="str">
        <f t="shared" ca="1" si="58"/>
        <v/>
      </c>
      <c r="W640" s="14" t="str">
        <f t="shared" ca="1" si="59"/>
        <v/>
      </c>
    </row>
    <row r="641" spans="1:23" x14ac:dyDescent="0.3">
      <c r="A641" s="2"/>
      <c r="B641" s="2"/>
      <c r="C641" s="2"/>
      <c r="D641" s="2"/>
      <c r="E641" s="2"/>
      <c r="F641" s="2"/>
      <c r="G641" s="2"/>
      <c r="H641" s="2"/>
      <c r="I641" s="16"/>
      <c r="J641" s="16"/>
      <c r="K641" s="14" t="str">
        <f>IF($A641="","",IF(B641&gt;=Model!$B$4,4,IF(B641&gt;=Model!$B$5,3,IF(B641&gt;=Model!$B$6,2,1))))</f>
        <v/>
      </c>
      <c r="L641" s="14" t="str">
        <f>IF($A641="","",IF(OR(UPPER(D641)="Y",UPPER(E641)="Y"),4,IF(C641&gt;=Model!$B$10,4,IF(C641&gt;=Model!$B$11,3,IF(C641&gt;=Model!$B$12,2,1)))))</f>
        <v/>
      </c>
      <c r="M641" s="14" t="str">
        <f>IF($A641="","",IFERROR(VLOOKUP(F641,Model!$A$19:$B$22,2,FALSE()),""))</f>
        <v/>
      </c>
      <c r="N641" s="14" t="str">
        <f>IF($A641="","",IFERROR(VLOOKUP(G641,Model!$A$25:$B$28,2,FALSE()),""))</f>
        <v/>
      </c>
      <c r="O641" s="14" t="str">
        <f t="shared" si="54"/>
        <v/>
      </c>
      <c r="P641" s="14" t="str">
        <f>IF($A641="","",IF(AND(G641="Internet-facing",OR(UPPER(D641)="Y",UPPER(E641)="Y",C641&gt;=Model!$B$16)),"P1",""))</f>
        <v/>
      </c>
      <c r="Q641" s="14" t="str">
        <f>IF($A641="","",IF(P641="P1","P1","P"&amp;MIN(4,IF(O641&gt;=Model!$B$31,1,IF(O641&gt;=Model!$B$32,2,IF(O641&gt;=Model!$B$33,3,4)))+IF(UPPER(H641)="Y",1,0))))</f>
        <v/>
      </c>
      <c r="R641" s="14" t="str">
        <f>IF($A641="","",IFERROR(VLOOKUP(VALUE(MID(Q641,2,1)),Model!$B$38:$C$41,2,FALSE()),""))</f>
        <v/>
      </c>
      <c r="S641" s="18" t="str">
        <f t="shared" si="55"/>
        <v/>
      </c>
      <c r="T641" s="14" t="str">
        <f t="shared" si="56"/>
        <v/>
      </c>
      <c r="U641" s="14" t="str">
        <f t="shared" si="57"/>
        <v/>
      </c>
      <c r="V641" s="14" t="str">
        <f t="shared" ca="1" si="58"/>
        <v/>
      </c>
      <c r="W641" s="14" t="str">
        <f t="shared" ca="1" si="59"/>
        <v/>
      </c>
    </row>
    <row r="642" spans="1:23" x14ac:dyDescent="0.3">
      <c r="A642" s="2"/>
      <c r="B642" s="2"/>
      <c r="C642" s="2"/>
      <c r="D642" s="2"/>
      <c r="E642" s="2"/>
      <c r="F642" s="2"/>
      <c r="G642" s="2"/>
      <c r="H642" s="2"/>
      <c r="I642" s="16"/>
      <c r="J642" s="16"/>
      <c r="K642" s="14" t="str">
        <f>IF($A642="","",IF(B642&gt;=Model!$B$4,4,IF(B642&gt;=Model!$B$5,3,IF(B642&gt;=Model!$B$6,2,1))))</f>
        <v/>
      </c>
      <c r="L642" s="14" t="str">
        <f>IF($A642="","",IF(OR(UPPER(D642)="Y",UPPER(E642)="Y"),4,IF(C642&gt;=Model!$B$10,4,IF(C642&gt;=Model!$B$11,3,IF(C642&gt;=Model!$B$12,2,1)))))</f>
        <v/>
      </c>
      <c r="M642" s="14" t="str">
        <f>IF($A642="","",IFERROR(VLOOKUP(F642,Model!$A$19:$B$22,2,FALSE()),""))</f>
        <v/>
      </c>
      <c r="N642" s="14" t="str">
        <f>IF($A642="","",IFERROR(VLOOKUP(G642,Model!$A$25:$B$28,2,FALSE()),""))</f>
        <v/>
      </c>
      <c r="O642" s="14" t="str">
        <f t="shared" ref="O642:O705" si="60">IF($A642="","",K642*L642*M642*N642)</f>
        <v/>
      </c>
      <c r="P642" s="14" t="str">
        <f>IF($A642="","",IF(AND(G642="Internet-facing",OR(UPPER(D642)="Y",UPPER(E642)="Y",C642&gt;=Model!$B$16)),"P1",""))</f>
        <v/>
      </c>
      <c r="Q642" s="14" t="str">
        <f>IF($A642="","",IF(P642="P1","P1","P"&amp;MIN(4,IF(O642&gt;=Model!$B$31,1,IF(O642&gt;=Model!$B$32,2,IF(O642&gt;=Model!$B$33,3,4)))+IF(UPPER(H642)="Y",1,0))))</f>
        <v/>
      </c>
      <c r="R642" s="14" t="str">
        <f>IF($A642="","",IFERROR(VLOOKUP(VALUE(MID(Q642,2,1)),Model!$B$38:$C$41,2,FALSE()),""))</f>
        <v/>
      </c>
      <c r="S642" s="18" t="str">
        <f t="shared" ref="S642:S705" si="61">IF(OR($A642="",$R642="",$I642=""),"",$I642+$R642)</f>
        <v/>
      </c>
      <c r="T642" s="14" t="str">
        <f t="shared" ref="T642:T705" si="62">IF($A642="","",IF($J642="","Open","Closed"))</f>
        <v/>
      </c>
      <c r="U642" s="14" t="str">
        <f t="shared" ref="U642:U705" si="63">IF(OR($A642="",$J642="",$I642=""),"",$J642-$I642)</f>
        <v/>
      </c>
      <c r="V642" s="14" t="str">
        <f t="shared" ref="V642:V705" ca="1" si="64">IF(OR($A642="",$J642&lt;&gt;"",$I642=""),"",TODAY()-$I642)</f>
        <v/>
      </c>
      <c r="W642" s="14" t="str">
        <f t="shared" ref="W642:W705" ca="1" si="65">IF(OR($A642="",$I642=""),"",IF($J642="",IF(TODAY()&gt;$S642,"Overdue","Open"),IF($J642&lt;=$S642,"Yes","No")))</f>
        <v/>
      </c>
    </row>
    <row r="643" spans="1:23" x14ac:dyDescent="0.3">
      <c r="A643" s="2"/>
      <c r="B643" s="2"/>
      <c r="C643" s="2"/>
      <c r="D643" s="2"/>
      <c r="E643" s="2"/>
      <c r="F643" s="2"/>
      <c r="G643" s="2"/>
      <c r="H643" s="2"/>
      <c r="I643" s="16"/>
      <c r="J643" s="16"/>
      <c r="K643" s="14" t="str">
        <f>IF($A643="","",IF(B643&gt;=Model!$B$4,4,IF(B643&gt;=Model!$B$5,3,IF(B643&gt;=Model!$B$6,2,1))))</f>
        <v/>
      </c>
      <c r="L643" s="14" t="str">
        <f>IF($A643="","",IF(OR(UPPER(D643)="Y",UPPER(E643)="Y"),4,IF(C643&gt;=Model!$B$10,4,IF(C643&gt;=Model!$B$11,3,IF(C643&gt;=Model!$B$12,2,1)))))</f>
        <v/>
      </c>
      <c r="M643" s="14" t="str">
        <f>IF($A643="","",IFERROR(VLOOKUP(F643,Model!$A$19:$B$22,2,FALSE()),""))</f>
        <v/>
      </c>
      <c r="N643" s="14" t="str">
        <f>IF($A643="","",IFERROR(VLOOKUP(G643,Model!$A$25:$B$28,2,FALSE()),""))</f>
        <v/>
      </c>
      <c r="O643" s="14" t="str">
        <f t="shared" si="60"/>
        <v/>
      </c>
      <c r="P643" s="14" t="str">
        <f>IF($A643="","",IF(AND(G643="Internet-facing",OR(UPPER(D643)="Y",UPPER(E643)="Y",C643&gt;=Model!$B$16)),"P1",""))</f>
        <v/>
      </c>
      <c r="Q643" s="14" t="str">
        <f>IF($A643="","",IF(P643="P1","P1","P"&amp;MIN(4,IF(O643&gt;=Model!$B$31,1,IF(O643&gt;=Model!$B$32,2,IF(O643&gt;=Model!$B$33,3,4)))+IF(UPPER(H643)="Y",1,0))))</f>
        <v/>
      </c>
      <c r="R643" s="14" t="str">
        <f>IF($A643="","",IFERROR(VLOOKUP(VALUE(MID(Q643,2,1)),Model!$B$38:$C$41,2,FALSE()),""))</f>
        <v/>
      </c>
      <c r="S643" s="18" t="str">
        <f t="shared" si="61"/>
        <v/>
      </c>
      <c r="T643" s="14" t="str">
        <f t="shared" si="62"/>
        <v/>
      </c>
      <c r="U643" s="14" t="str">
        <f t="shared" si="63"/>
        <v/>
      </c>
      <c r="V643" s="14" t="str">
        <f t="shared" ca="1" si="64"/>
        <v/>
      </c>
      <c r="W643" s="14" t="str">
        <f t="shared" ca="1" si="65"/>
        <v/>
      </c>
    </row>
    <row r="644" spans="1:23" x14ac:dyDescent="0.3">
      <c r="A644" s="2"/>
      <c r="B644" s="2"/>
      <c r="C644" s="2"/>
      <c r="D644" s="2"/>
      <c r="E644" s="2"/>
      <c r="F644" s="2"/>
      <c r="G644" s="2"/>
      <c r="H644" s="2"/>
      <c r="I644" s="16"/>
      <c r="J644" s="16"/>
      <c r="K644" s="14" t="str">
        <f>IF($A644="","",IF(B644&gt;=Model!$B$4,4,IF(B644&gt;=Model!$B$5,3,IF(B644&gt;=Model!$B$6,2,1))))</f>
        <v/>
      </c>
      <c r="L644" s="14" t="str">
        <f>IF($A644="","",IF(OR(UPPER(D644)="Y",UPPER(E644)="Y"),4,IF(C644&gt;=Model!$B$10,4,IF(C644&gt;=Model!$B$11,3,IF(C644&gt;=Model!$B$12,2,1)))))</f>
        <v/>
      </c>
      <c r="M644" s="14" t="str">
        <f>IF($A644="","",IFERROR(VLOOKUP(F644,Model!$A$19:$B$22,2,FALSE()),""))</f>
        <v/>
      </c>
      <c r="N644" s="14" t="str">
        <f>IF($A644="","",IFERROR(VLOOKUP(G644,Model!$A$25:$B$28,2,FALSE()),""))</f>
        <v/>
      </c>
      <c r="O644" s="14" t="str">
        <f t="shared" si="60"/>
        <v/>
      </c>
      <c r="P644" s="14" t="str">
        <f>IF($A644="","",IF(AND(G644="Internet-facing",OR(UPPER(D644)="Y",UPPER(E644)="Y",C644&gt;=Model!$B$16)),"P1",""))</f>
        <v/>
      </c>
      <c r="Q644" s="14" t="str">
        <f>IF($A644="","",IF(P644="P1","P1","P"&amp;MIN(4,IF(O644&gt;=Model!$B$31,1,IF(O644&gt;=Model!$B$32,2,IF(O644&gt;=Model!$B$33,3,4)))+IF(UPPER(H644)="Y",1,0))))</f>
        <v/>
      </c>
      <c r="R644" s="14" t="str">
        <f>IF($A644="","",IFERROR(VLOOKUP(VALUE(MID(Q644,2,1)),Model!$B$38:$C$41,2,FALSE()),""))</f>
        <v/>
      </c>
      <c r="S644" s="18" t="str">
        <f t="shared" si="61"/>
        <v/>
      </c>
      <c r="T644" s="14" t="str">
        <f t="shared" si="62"/>
        <v/>
      </c>
      <c r="U644" s="14" t="str">
        <f t="shared" si="63"/>
        <v/>
      </c>
      <c r="V644" s="14" t="str">
        <f t="shared" ca="1" si="64"/>
        <v/>
      </c>
      <c r="W644" s="14" t="str">
        <f t="shared" ca="1" si="65"/>
        <v/>
      </c>
    </row>
    <row r="645" spans="1:23" x14ac:dyDescent="0.3">
      <c r="A645" s="2"/>
      <c r="B645" s="2"/>
      <c r="C645" s="2"/>
      <c r="D645" s="2"/>
      <c r="E645" s="2"/>
      <c r="F645" s="2"/>
      <c r="G645" s="2"/>
      <c r="H645" s="2"/>
      <c r="I645" s="16"/>
      <c r="J645" s="16"/>
      <c r="K645" s="14" t="str">
        <f>IF($A645="","",IF(B645&gt;=Model!$B$4,4,IF(B645&gt;=Model!$B$5,3,IF(B645&gt;=Model!$B$6,2,1))))</f>
        <v/>
      </c>
      <c r="L645" s="14" t="str">
        <f>IF($A645="","",IF(OR(UPPER(D645)="Y",UPPER(E645)="Y"),4,IF(C645&gt;=Model!$B$10,4,IF(C645&gt;=Model!$B$11,3,IF(C645&gt;=Model!$B$12,2,1)))))</f>
        <v/>
      </c>
      <c r="M645" s="14" t="str">
        <f>IF($A645="","",IFERROR(VLOOKUP(F645,Model!$A$19:$B$22,2,FALSE()),""))</f>
        <v/>
      </c>
      <c r="N645" s="14" t="str">
        <f>IF($A645="","",IFERROR(VLOOKUP(G645,Model!$A$25:$B$28,2,FALSE()),""))</f>
        <v/>
      </c>
      <c r="O645" s="14" t="str">
        <f t="shared" si="60"/>
        <v/>
      </c>
      <c r="P645" s="14" t="str">
        <f>IF($A645="","",IF(AND(G645="Internet-facing",OR(UPPER(D645)="Y",UPPER(E645)="Y",C645&gt;=Model!$B$16)),"P1",""))</f>
        <v/>
      </c>
      <c r="Q645" s="14" t="str">
        <f>IF($A645="","",IF(P645="P1","P1","P"&amp;MIN(4,IF(O645&gt;=Model!$B$31,1,IF(O645&gt;=Model!$B$32,2,IF(O645&gt;=Model!$B$33,3,4)))+IF(UPPER(H645)="Y",1,0))))</f>
        <v/>
      </c>
      <c r="R645" s="14" t="str">
        <f>IF($A645="","",IFERROR(VLOOKUP(VALUE(MID(Q645,2,1)),Model!$B$38:$C$41,2,FALSE()),""))</f>
        <v/>
      </c>
      <c r="S645" s="18" t="str">
        <f t="shared" si="61"/>
        <v/>
      </c>
      <c r="T645" s="14" t="str">
        <f t="shared" si="62"/>
        <v/>
      </c>
      <c r="U645" s="14" t="str">
        <f t="shared" si="63"/>
        <v/>
      </c>
      <c r="V645" s="14" t="str">
        <f t="shared" ca="1" si="64"/>
        <v/>
      </c>
      <c r="W645" s="14" t="str">
        <f t="shared" ca="1" si="65"/>
        <v/>
      </c>
    </row>
    <row r="646" spans="1:23" x14ac:dyDescent="0.3">
      <c r="A646" s="2"/>
      <c r="B646" s="2"/>
      <c r="C646" s="2"/>
      <c r="D646" s="2"/>
      <c r="E646" s="2"/>
      <c r="F646" s="2"/>
      <c r="G646" s="2"/>
      <c r="H646" s="2"/>
      <c r="I646" s="16"/>
      <c r="J646" s="16"/>
      <c r="K646" s="14" t="str">
        <f>IF($A646="","",IF(B646&gt;=Model!$B$4,4,IF(B646&gt;=Model!$B$5,3,IF(B646&gt;=Model!$B$6,2,1))))</f>
        <v/>
      </c>
      <c r="L646" s="14" t="str">
        <f>IF($A646="","",IF(OR(UPPER(D646)="Y",UPPER(E646)="Y"),4,IF(C646&gt;=Model!$B$10,4,IF(C646&gt;=Model!$B$11,3,IF(C646&gt;=Model!$B$12,2,1)))))</f>
        <v/>
      </c>
      <c r="M646" s="14" t="str">
        <f>IF($A646="","",IFERROR(VLOOKUP(F646,Model!$A$19:$B$22,2,FALSE()),""))</f>
        <v/>
      </c>
      <c r="N646" s="14" t="str">
        <f>IF($A646="","",IFERROR(VLOOKUP(G646,Model!$A$25:$B$28,2,FALSE()),""))</f>
        <v/>
      </c>
      <c r="O646" s="14" t="str">
        <f t="shared" si="60"/>
        <v/>
      </c>
      <c r="P646" s="14" t="str">
        <f>IF($A646="","",IF(AND(G646="Internet-facing",OR(UPPER(D646)="Y",UPPER(E646)="Y",C646&gt;=Model!$B$16)),"P1",""))</f>
        <v/>
      </c>
      <c r="Q646" s="14" t="str">
        <f>IF($A646="","",IF(P646="P1","P1","P"&amp;MIN(4,IF(O646&gt;=Model!$B$31,1,IF(O646&gt;=Model!$B$32,2,IF(O646&gt;=Model!$B$33,3,4)))+IF(UPPER(H646)="Y",1,0))))</f>
        <v/>
      </c>
      <c r="R646" s="14" t="str">
        <f>IF($A646="","",IFERROR(VLOOKUP(VALUE(MID(Q646,2,1)),Model!$B$38:$C$41,2,FALSE()),""))</f>
        <v/>
      </c>
      <c r="S646" s="18" t="str">
        <f t="shared" si="61"/>
        <v/>
      </c>
      <c r="T646" s="14" t="str">
        <f t="shared" si="62"/>
        <v/>
      </c>
      <c r="U646" s="14" t="str">
        <f t="shared" si="63"/>
        <v/>
      </c>
      <c r="V646" s="14" t="str">
        <f t="shared" ca="1" si="64"/>
        <v/>
      </c>
      <c r="W646" s="14" t="str">
        <f t="shared" ca="1" si="65"/>
        <v/>
      </c>
    </row>
    <row r="647" spans="1:23" x14ac:dyDescent="0.3">
      <c r="A647" s="2"/>
      <c r="B647" s="2"/>
      <c r="C647" s="2"/>
      <c r="D647" s="2"/>
      <c r="E647" s="2"/>
      <c r="F647" s="2"/>
      <c r="G647" s="2"/>
      <c r="H647" s="2"/>
      <c r="I647" s="16"/>
      <c r="J647" s="16"/>
      <c r="K647" s="14" t="str">
        <f>IF($A647="","",IF(B647&gt;=Model!$B$4,4,IF(B647&gt;=Model!$B$5,3,IF(B647&gt;=Model!$B$6,2,1))))</f>
        <v/>
      </c>
      <c r="L647" s="14" t="str">
        <f>IF($A647="","",IF(OR(UPPER(D647)="Y",UPPER(E647)="Y"),4,IF(C647&gt;=Model!$B$10,4,IF(C647&gt;=Model!$B$11,3,IF(C647&gt;=Model!$B$12,2,1)))))</f>
        <v/>
      </c>
      <c r="M647" s="14" t="str">
        <f>IF($A647="","",IFERROR(VLOOKUP(F647,Model!$A$19:$B$22,2,FALSE()),""))</f>
        <v/>
      </c>
      <c r="N647" s="14" t="str">
        <f>IF($A647="","",IFERROR(VLOOKUP(G647,Model!$A$25:$B$28,2,FALSE()),""))</f>
        <v/>
      </c>
      <c r="O647" s="14" t="str">
        <f t="shared" si="60"/>
        <v/>
      </c>
      <c r="P647" s="14" t="str">
        <f>IF($A647="","",IF(AND(G647="Internet-facing",OR(UPPER(D647)="Y",UPPER(E647)="Y",C647&gt;=Model!$B$16)),"P1",""))</f>
        <v/>
      </c>
      <c r="Q647" s="14" t="str">
        <f>IF($A647="","",IF(P647="P1","P1","P"&amp;MIN(4,IF(O647&gt;=Model!$B$31,1,IF(O647&gt;=Model!$B$32,2,IF(O647&gt;=Model!$B$33,3,4)))+IF(UPPER(H647)="Y",1,0))))</f>
        <v/>
      </c>
      <c r="R647" s="14" t="str">
        <f>IF($A647="","",IFERROR(VLOOKUP(VALUE(MID(Q647,2,1)),Model!$B$38:$C$41,2,FALSE()),""))</f>
        <v/>
      </c>
      <c r="S647" s="18" t="str">
        <f t="shared" si="61"/>
        <v/>
      </c>
      <c r="T647" s="14" t="str">
        <f t="shared" si="62"/>
        <v/>
      </c>
      <c r="U647" s="14" t="str">
        <f t="shared" si="63"/>
        <v/>
      </c>
      <c r="V647" s="14" t="str">
        <f t="shared" ca="1" si="64"/>
        <v/>
      </c>
      <c r="W647" s="14" t="str">
        <f t="shared" ca="1" si="65"/>
        <v/>
      </c>
    </row>
    <row r="648" spans="1:23" x14ac:dyDescent="0.3">
      <c r="A648" s="2"/>
      <c r="B648" s="2"/>
      <c r="C648" s="2"/>
      <c r="D648" s="2"/>
      <c r="E648" s="2"/>
      <c r="F648" s="2"/>
      <c r="G648" s="2"/>
      <c r="H648" s="2"/>
      <c r="I648" s="16"/>
      <c r="J648" s="16"/>
      <c r="K648" s="14" t="str">
        <f>IF($A648="","",IF(B648&gt;=Model!$B$4,4,IF(B648&gt;=Model!$B$5,3,IF(B648&gt;=Model!$B$6,2,1))))</f>
        <v/>
      </c>
      <c r="L648" s="14" t="str">
        <f>IF($A648="","",IF(OR(UPPER(D648)="Y",UPPER(E648)="Y"),4,IF(C648&gt;=Model!$B$10,4,IF(C648&gt;=Model!$B$11,3,IF(C648&gt;=Model!$B$12,2,1)))))</f>
        <v/>
      </c>
      <c r="M648" s="14" t="str">
        <f>IF($A648="","",IFERROR(VLOOKUP(F648,Model!$A$19:$B$22,2,FALSE()),""))</f>
        <v/>
      </c>
      <c r="N648" s="14" t="str">
        <f>IF($A648="","",IFERROR(VLOOKUP(G648,Model!$A$25:$B$28,2,FALSE()),""))</f>
        <v/>
      </c>
      <c r="O648" s="14" t="str">
        <f t="shared" si="60"/>
        <v/>
      </c>
      <c r="P648" s="14" t="str">
        <f>IF($A648="","",IF(AND(G648="Internet-facing",OR(UPPER(D648)="Y",UPPER(E648)="Y",C648&gt;=Model!$B$16)),"P1",""))</f>
        <v/>
      </c>
      <c r="Q648" s="14" t="str">
        <f>IF($A648="","",IF(P648="P1","P1","P"&amp;MIN(4,IF(O648&gt;=Model!$B$31,1,IF(O648&gt;=Model!$B$32,2,IF(O648&gt;=Model!$B$33,3,4)))+IF(UPPER(H648)="Y",1,0))))</f>
        <v/>
      </c>
      <c r="R648" s="14" t="str">
        <f>IF($A648="","",IFERROR(VLOOKUP(VALUE(MID(Q648,2,1)),Model!$B$38:$C$41,2,FALSE()),""))</f>
        <v/>
      </c>
      <c r="S648" s="18" t="str">
        <f t="shared" si="61"/>
        <v/>
      </c>
      <c r="T648" s="14" t="str">
        <f t="shared" si="62"/>
        <v/>
      </c>
      <c r="U648" s="14" t="str">
        <f t="shared" si="63"/>
        <v/>
      </c>
      <c r="V648" s="14" t="str">
        <f t="shared" ca="1" si="64"/>
        <v/>
      </c>
      <c r="W648" s="14" t="str">
        <f t="shared" ca="1" si="65"/>
        <v/>
      </c>
    </row>
    <row r="649" spans="1:23" x14ac:dyDescent="0.3">
      <c r="A649" s="2"/>
      <c r="B649" s="2"/>
      <c r="C649" s="2"/>
      <c r="D649" s="2"/>
      <c r="E649" s="2"/>
      <c r="F649" s="2"/>
      <c r="G649" s="2"/>
      <c r="H649" s="2"/>
      <c r="I649" s="16"/>
      <c r="J649" s="16"/>
      <c r="K649" s="14" t="str">
        <f>IF($A649="","",IF(B649&gt;=Model!$B$4,4,IF(B649&gt;=Model!$B$5,3,IF(B649&gt;=Model!$B$6,2,1))))</f>
        <v/>
      </c>
      <c r="L649" s="14" t="str">
        <f>IF($A649="","",IF(OR(UPPER(D649)="Y",UPPER(E649)="Y"),4,IF(C649&gt;=Model!$B$10,4,IF(C649&gt;=Model!$B$11,3,IF(C649&gt;=Model!$B$12,2,1)))))</f>
        <v/>
      </c>
      <c r="M649" s="14" t="str">
        <f>IF($A649="","",IFERROR(VLOOKUP(F649,Model!$A$19:$B$22,2,FALSE()),""))</f>
        <v/>
      </c>
      <c r="N649" s="14" t="str">
        <f>IF($A649="","",IFERROR(VLOOKUP(G649,Model!$A$25:$B$28,2,FALSE()),""))</f>
        <v/>
      </c>
      <c r="O649" s="14" t="str">
        <f t="shared" si="60"/>
        <v/>
      </c>
      <c r="P649" s="14" t="str">
        <f>IF($A649="","",IF(AND(G649="Internet-facing",OR(UPPER(D649)="Y",UPPER(E649)="Y",C649&gt;=Model!$B$16)),"P1",""))</f>
        <v/>
      </c>
      <c r="Q649" s="14" t="str">
        <f>IF($A649="","",IF(P649="P1","P1","P"&amp;MIN(4,IF(O649&gt;=Model!$B$31,1,IF(O649&gt;=Model!$B$32,2,IF(O649&gt;=Model!$B$33,3,4)))+IF(UPPER(H649)="Y",1,0))))</f>
        <v/>
      </c>
      <c r="R649" s="14" t="str">
        <f>IF($A649="","",IFERROR(VLOOKUP(VALUE(MID(Q649,2,1)),Model!$B$38:$C$41,2,FALSE()),""))</f>
        <v/>
      </c>
      <c r="S649" s="18" t="str">
        <f t="shared" si="61"/>
        <v/>
      </c>
      <c r="T649" s="14" t="str">
        <f t="shared" si="62"/>
        <v/>
      </c>
      <c r="U649" s="14" t="str">
        <f t="shared" si="63"/>
        <v/>
      </c>
      <c r="V649" s="14" t="str">
        <f t="shared" ca="1" si="64"/>
        <v/>
      </c>
      <c r="W649" s="14" t="str">
        <f t="shared" ca="1" si="65"/>
        <v/>
      </c>
    </row>
    <row r="650" spans="1:23" x14ac:dyDescent="0.3">
      <c r="A650" s="2"/>
      <c r="B650" s="2"/>
      <c r="C650" s="2"/>
      <c r="D650" s="2"/>
      <c r="E650" s="2"/>
      <c r="F650" s="2"/>
      <c r="G650" s="2"/>
      <c r="H650" s="2"/>
      <c r="I650" s="16"/>
      <c r="J650" s="16"/>
      <c r="K650" s="14" t="str">
        <f>IF($A650="","",IF(B650&gt;=Model!$B$4,4,IF(B650&gt;=Model!$B$5,3,IF(B650&gt;=Model!$B$6,2,1))))</f>
        <v/>
      </c>
      <c r="L650" s="14" t="str">
        <f>IF($A650="","",IF(OR(UPPER(D650)="Y",UPPER(E650)="Y"),4,IF(C650&gt;=Model!$B$10,4,IF(C650&gt;=Model!$B$11,3,IF(C650&gt;=Model!$B$12,2,1)))))</f>
        <v/>
      </c>
      <c r="M650" s="14" t="str">
        <f>IF($A650="","",IFERROR(VLOOKUP(F650,Model!$A$19:$B$22,2,FALSE()),""))</f>
        <v/>
      </c>
      <c r="N650" s="14" t="str">
        <f>IF($A650="","",IFERROR(VLOOKUP(G650,Model!$A$25:$B$28,2,FALSE()),""))</f>
        <v/>
      </c>
      <c r="O650" s="14" t="str">
        <f t="shared" si="60"/>
        <v/>
      </c>
      <c r="P650" s="14" t="str">
        <f>IF($A650="","",IF(AND(G650="Internet-facing",OR(UPPER(D650)="Y",UPPER(E650)="Y",C650&gt;=Model!$B$16)),"P1",""))</f>
        <v/>
      </c>
      <c r="Q650" s="14" t="str">
        <f>IF($A650="","",IF(P650="P1","P1","P"&amp;MIN(4,IF(O650&gt;=Model!$B$31,1,IF(O650&gt;=Model!$B$32,2,IF(O650&gt;=Model!$B$33,3,4)))+IF(UPPER(H650)="Y",1,0))))</f>
        <v/>
      </c>
      <c r="R650" s="14" t="str">
        <f>IF($A650="","",IFERROR(VLOOKUP(VALUE(MID(Q650,2,1)),Model!$B$38:$C$41,2,FALSE()),""))</f>
        <v/>
      </c>
      <c r="S650" s="18" t="str">
        <f t="shared" si="61"/>
        <v/>
      </c>
      <c r="T650" s="14" t="str">
        <f t="shared" si="62"/>
        <v/>
      </c>
      <c r="U650" s="14" t="str">
        <f t="shared" si="63"/>
        <v/>
      </c>
      <c r="V650" s="14" t="str">
        <f t="shared" ca="1" si="64"/>
        <v/>
      </c>
      <c r="W650" s="14" t="str">
        <f t="shared" ca="1" si="65"/>
        <v/>
      </c>
    </row>
    <row r="651" spans="1:23" x14ac:dyDescent="0.3">
      <c r="A651" s="2"/>
      <c r="B651" s="2"/>
      <c r="C651" s="2"/>
      <c r="D651" s="2"/>
      <c r="E651" s="2"/>
      <c r="F651" s="2"/>
      <c r="G651" s="2"/>
      <c r="H651" s="2"/>
      <c r="I651" s="16"/>
      <c r="J651" s="16"/>
      <c r="K651" s="14" t="str">
        <f>IF($A651="","",IF(B651&gt;=Model!$B$4,4,IF(B651&gt;=Model!$B$5,3,IF(B651&gt;=Model!$B$6,2,1))))</f>
        <v/>
      </c>
      <c r="L651" s="14" t="str">
        <f>IF($A651="","",IF(OR(UPPER(D651)="Y",UPPER(E651)="Y"),4,IF(C651&gt;=Model!$B$10,4,IF(C651&gt;=Model!$B$11,3,IF(C651&gt;=Model!$B$12,2,1)))))</f>
        <v/>
      </c>
      <c r="M651" s="14" t="str">
        <f>IF($A651="","",IFERROR(VLOOKUP(F651,Model!$A$19:$B$22,2,FALSE()),""))</f>
        <v/>
      </c>
      <c r="N651" s="14" t="str">
        <f>IF($A651="","",IFERROR(VLOOKUP(G651,Model!$A$25:$B$28,2,FALSE()),""))</f>
        <v/>
      </c>
      <c r="O651" s="14" t="str">
        <f t="shared" si="60"/>
        <v/>
      </c>
      <c r="P651" s="14" t="str">
        <f>IF($A651="","",IF(AND(G651="Internet-facing",OR(UPPER(D651)="Y",UPPER(E651)="Y",C651&gt;=Model!$B$16)),"P1",""))</f>
        <v/>
      </c>
      <c r="Q651" s="14" t="str">
        <f>IF($A651="","",IF(P651="P1","P1","P"&amp;MIN(4,IF(O651&gt;=Model!$B$31,1,IF(O651&gt;=Model!$B$32,2,IF(O651&gt;=Model!$B$33,3,4)))+IF(UPPER(H651)="Y",1,0))))</f>
        <v/>
      </c>
      <c r="R651" s="14" t="str">
        <f>IF($A651="","",IFERROR(VLOOKUP(VALUE(MID(Q651,2,1)),Model!$B$38:$C$41,2,FALSE()),""))</f>
        <v/>
      </c>
      <c r="S651" s="18" t="str">
        <f t="shared" si="61"/>
        <v/>
      </c>
      <c r="T651" s="14" t="str">
        <f t="shared" si="62"/>
        <v/>
      </c>
      <c r="U651" s="14" t="str">
        <f t="shared" si="63"/>
        <v/>
      </c>
      <c r="V651" s="14" t="str">
        <f t="shared" ca="1" si="64"/>
        <v/>
      </c>
      <c r="W651" s="14" t="str">
        <f t="shared" ca="1" si="65"/>
        <v/>
      </c>
    </row>
    <row r="652" spans="1:23" x14ac:dyDescent="0.3">
      <c r="A652" s="2"/>
      <c r="B652" s="2"/>
      <c r="C652" s="2"/>
      <c r="D652" s="2"/>
      <c r="E652" s="2"/>
      <c r="F652" s="2"/>
      <c r="G652" s="2"/>
      <c r="H652" s="2"/>
      <c r="I652" s="16"/>
      <c r="J652" s="16"/>
      <c r="K652" s="14" t="str">
        <f>IF($A652="","",IF(B652&gt;=Model!$B$4,4,IF(B652&gt;=Model!$B$5,3,IF(B652&gt;=Model!$B$6,2,1))))</f>
        <v/>
      </c>
      <c r="L652" s="14" t="str">
        <f>IF($A652="","",IF(OR(UPPER(D652)="Y",UPPER(E652)="Y"),4,IF(C652&gt;=Model!$B$10,4,IF(C652&gt;=Model!$B$11,3,IF(C652&gt;=Model!$B$12,2,1)))))</f>
        <v/>
      </c>
      <c r="M652" s="14" t="str">
        <f>IF($A652="","",IFERROR(VLOOKUP(F652,Model!$A$19:$B$22,2,FALSE()),""))</f>
        <v/>
      </c>
      <c r="N652" s="14" t="str">
        <f>IF($A652="","",IFERROR(VLOOKUP(G652,Model!$A$25:$B$28,2,FALSE()),""))</f>
        <v/>
      </c>
      <c r="O652" s="14" t="str">
        <f t="shared" si="60"/>
        <v/>
      </c>
      <c r="P652" s="14" t="str">
        <f>IF($A652="","",IF(AND(G652="Internet-facing",OR(UPPER(D652)="Y",UPPER(E652)="Y",C652&gt;=Model!$B$16)),"P1",""))</f>
        <v/>
      </c>
      <c r="Q652" s="14" t="str">
        <f>IF($A652="","",IF(P652="P1","P1","P"&amp;MIN(4,IF(O652&gt;=Model!$B$31,1,IF(O652&gt;=Model!$B$32,2,IF(O652&gt;=Model!$B$33,3,4)))+IF(UPPER(H652)="Y",1,0))))</f>
        <v/>
      </c>
      <c r="R652" s="14" t="str">
        <f>IF($A652="","",IFERROR(VLOOKUP(VALUE(MID(Q652,2,1)),Model!$B$38:$C$41,2,FALSE()),""))</f>
        <v/>
      </c>
      <c r="S652" s="18" t="str">
        <f t="shared" si="61"/>
        <v/>
      </c>
      <c r="T652" s="14" t="str">
        <f t="shared" si="62"/>
        <v/>
      </c>
      <c r="U652" s="14" t="str">
        <f t="shared" si="63"/>
        <v/>
      </c>
      <c r="V652" s="14" t="str">
        <f t="shared" ca="1" si="64"/>
        <v/>
      </c>
      <c r="W652" s="14" t="str">
        <f t="shared" ca="1" si="65"/>
        <v/>
      </c>
    </row>
    <row r="653" spans="1:23" x14ac:dyDescent="0.3">
      <c r="A653" s="2"/>
      <c r="B653" s="2"/>
      <c r="C653" s="2"/>
      <c r="D653" s="2"/>
      <c r="E653" s="2"/>
      <c r="F653" s="2"/>
      <c r="G653" s="2"/>
      <c r="H653" s="2"/>
      <c r="I653" s="16"/>
      <c r="J653" s="16"/>
      <c r="K653" s="14" t="str">
        <f>IF($A653="","",IF(B653&gt;=Model!$B$4,4,IF(B653&gt;=Model!$B$5,3,IF(B653&gt;=Model!$B$6,2,1))))</f>
        <v/>
      </c>
      <c r="L653" s="14" t="str">
        <f>IF($A653="","",IF(OR(UPPER(D653)="Y",UPPER(E653)="Y"),4,IF(C653&gt;=Model!$B$10,4,IF(C653&gt;=Model!$B$11,3,IF(C653&gt;=Model!$B$12,2,1)))))</f>
        <v/>
      </c>
      <c r="M653" s="14" t="str">
        <f>IF($A653="","",IFERROR(VLOOKUP(F653,Model!$A$19:$B$22,2,FALSE()),""))</f>
        <v/>
      </c>
      <c r="N653" s="14" t="str">
        <f>IF($A653="","",IFERROR(VLOOKUP(G653,Model!$A$25:$B$28,2,FALSE()),""))</f>
        <v/>
      </c>
      <c r="O653" s="14" t="str">
        <f t="shared" si="60"/>
        <v/>
      </c>
      <c r="P653" s="14" t="str">
        <f>IF($A653="","",IF(AND(G653="Internet-facing",OR(UPPER(D653)="Y",UPPER(E653)="Y",C653&gt;=Model!$B$16)),"P1",""))</f>
        <v/>
      </c>
      <c r="Q653" s="14" t="str">
        <f>IF($A653="","",IF(P653="P1","P1","P"&amp;MIN(4,IF(O653&gt;=Model!$B$31,1,IF(O653&gt;=Model!$B$32,2,IF(O653&gt;=Model!$B$33,3,4)))+IF(UPPER(H653)="Y",1,0))))</f>
        <v/>
      </c>
      <c r="R653" s="14" t="str">
        <f>IF($A653="","",IFERROR(VLOOKUP(VALUE(MID(Q653,2,1)),Model!$B$38:$C$41,2,FALSE()),""))</f>
        <v/>
      </c>
      <c r="S653" s="18" t="str">
        <f t="shared" si="61"/>
        <v/>
      </c>
      <c r="T653" s="14" t="str">
        <f t="shared" si="62"/>
        <v/>
      </c>
      <c r="U653" s="14" t="str">
        <f t="shared" si="63"/>
        <v/>
      </c>
      <c r="V653" s="14" t="str">
        <f t="shared" ca="1" si="64"/>
        <v/>
      </c>
      <c r="W653" s="14" t="str">
        <f t="shared" ca="1" si="65"/>
        <v/>
      </c>
    </row>
    <row r="654" spans="1:23" x14ac:dyDescent="0.3">
      <c r="A654" s="2"/>
      <c r="B654" s="2"/>
      <c r="C654" s="2"/>
      <c r="D654" s="2"/>
      <c r="E654" s="2"/>
      <c r="F654" s="2"/>
      <c r="G654" s="2"/>
      <c r="H654" s="2"/>
      <c r="I654" s="16"/>
      <c r="J654" s="16"/>
      <c r="K654" s="14" t="str">
        <f>IF($A654="","",IF(B654&gt;=Model!$B$4,4,IF(B654&gt;=Model!$B$5,3,IF(B654&gt;=Model!$B$6,2,1))))</f>
        <v/>
      </c>
      <c r="L654" s="14" t="str">
        <f>IF($A654="","",IF(OR(UPPER(D654)="Y",UPPER(E654)="Y"),4,IF(C654&gt;=Model!$B$10,4,IF(C654&gt;=Model!$B$11,3,IF(C654&gt;=Model!$B$12,2,1)))))</f>
        <v/>
      </c>
      <c r="M654" s="14" t="str">
        <f>IF($A654="","",IFERROR(VLOOKUP(F654,Model!$A$19:$B$22,2,FALSE()),""))</f>
        <v/>
      </c>
      <c r="N654" s="14" t="str">
        <f>IF($A654="","",IFERROR(VLOOKUP(G654,Model!$A$25:$B$28,2,FALSE()),""))</f>
        <v/>
      </c>
      <c r="O654" s="14" t="str">
        <f t="shared" si="60"/>
        <v/>
      </c>
      <c r="P654" s="14" t="str">
        <f>IF($A654="","",IF(AND(G654="Internet-facing",OR(UPPER(D654)="Y",UPPER(E654)="Y",C654&gt;=Model!$B$16)),"P1",""))</f>
        <v/>
      </c>
      <c r="Q654" s="14" t="str">
        <f>IF($A654="","",IF(P654="P1","P1","P"&amp;MIN(4,IF(O654&gt;=Model!$B$31,1,IF(O654&gt;=Model!$B$32,2,IF(O654&gt;=Model!$B$33,3,4)))+IF(UPPER(H654)="Y",1,0))))</f>
        <v/>
      </c>
      <c r="R654" s="14" t="str">
        <f>IF($A654="","",IFERROR(VLOOKUP(VALUE(MID(Q654,2,1)),Model!$B$38:$C$41,2,FALSE()),""))</f>
        <v/>
      </c>
      <c r="S654" s="18" t="str">
        <f t="shared" si="61"/>
        <v/>
      </c>
      <c r="T654" s="14" t="str">
        <f t="shared" si="62"/>
        <v/>
      </c>
      <c r="U654" s="14" t="str">
        <f t="shared" si="63"/>
        <v/>
      </c>
      <c r="V654" s="14" t="str">
        <f t="shared" ca="1" si="64"/>
        <v/>
      </c>
      <c r="W654" s="14" t="str">
        <f t="shared" ca="1" si="65"/>
        <v/>
      </c>
    </row>
    <row r="655" spans="1:23" x14ac:dyDescent="0.3">
      <c r="A655" s="2"/>
      <c r="B655" s="2"/>
      <c r="C655" s="2"/>
      <c r="D655" s="2"/>
      <c r="E655" s="2"/>
      <c r="F655" s="2"/>
      <c r="G655" s="2"/>
      <c r="H655" s="2"/>
      <c r="I655" s="16"/>
      <c r="J655" s="16"/>
      <c r="K655" s="14" t="str">
        <f>IF($A655="","",IF(B655&gt;=Model!$B$4,4,IF(B655&gt;=Model!$B$5,3,IF(B655&gt;=Model!$B$6,2,1))))</f>
        <v/>
      </c>
      <c r="L655" s="14" t="str">
        <f>IF($A655="","",IF(OR(UPPER(D655)="Y",UPPER(E655)="Y"),4,IF(C655&gt;=Model!$B$10,4,IF(C655&gt;=Model!$B$11,3,IF(C655&gt;=Model!$B$12,2,1)))))</f>
        <v/>
      </c>
      <c r="M655" s="14" t="str">
        <f>IF($A655="","",IFERROR(VLOOKUP(F655,Model!$A$19:$B$22,2,FALSE()),""))</f>
        <v/>
      </c>
      <c r="N655" s="14" t="str">
        <f>IF($A655="","",IFERROR(VLOOKUP(G655,Model!$A$25:$B$28,2,FALSE()),""))</f>
        <v/>
      </c>
      <c r="O655" s="14" t="str">
        <f t="shared" si="60"/>
        <v/>
      </c>
      <c r="P655" s="14" t="str">
        <f>IF($A655="","",IF(AND(G655="Internet-facing",OR(UPPER(D655)="Y",UPPER(E655)="Y",C655&gt;=Model!$B$16)),"P1",""))</f>
        <v/>
      </c>
      <c r="Q655" s="14" t="str">
        <f>IF($A655="","",IF(P655="P1","P1","P"&amp;MIN(4,IF(O655&gt;=Model!$B$31,1,IF(O655&gt;=Model!$B$32,2,IF(O655&gt;=Model!$B$33,3,4)))+IF(UPPER(H655)="Y",1,0))))</f>
        <v/>
      </c>
      <c r="R655" s="14" t="str">
        <f>IF($A655="","",IFERROR(VLOOKUP(VALUE(MID(Q655,2,1)),Model!$B$38:$C$41,2,FALSE()),""))</f>
        <v/>
      </c>
      <c r="S655" s="18" t="str">
        <f t="shared" si="61"/>
        <v/>
      </c>
      <c r="T655" s="14" t="str">
        <f t="shared" si="62"/>
        <v/>
      </c>
      <c r="U655" s="14" t="str">
        <f t="shared" si="63"/>
        <v/>
      </c>
      <c r="V655" s="14" t="str">
        <f t="shared" ca="1" si="64"/>
        <v/>
      </c>
      <c r="W655" s="14" t="str">
        <f t="shared" ca="1" si="65"/>
        <v/>
      </c>
    </row>
    <row r="656" spans="1:23" x14ac:dyDescent="0.3">
      <c r="A656" s="2"/>
      <c r="B656" s="2"/>
      <c r="C656" s="2"/>
      <c r="D656" s="2"/>
      <c r="E656" s="2"/>
      <c r="F656" s="2"/>
      <c r="G656" s="2"/>
      <c r="H656" s="2"/>
      <c r="I656" s="16"/>
      <c r="J656" s="16"/>
      <c r="K656" s="14" t="str">
        <f>IF($A656="","",IF(B656&gt;=Model!$B$4,4,IF(B656&gt;=Model!$B$5,3,IF(B656&gt;=Model!$B$6,2,1))))</f>
        <v/>
      </c>
      <c r="L656" s="14" t="str">
        <f>IF($A656="","",IF(OR(UPPER(D656)="Y",UPPER(E656)="Y"),4,IF(C656&gt;=Model!$B$10,4,IF(C656&gt;=Model!$B$11,3,IF(C656&gt;=Model!$B$12,2,1)))))</f>
        <v/>
      </c>
      <c r="M656" s="14" t="str">
        <f>IF($A656="","",IFERROR(VLOOKUP(F656,Model!$A$19:$B$22,2,FALSE()),""))</f>
        <v/>
      </c>
      <c r="N656" s="14" t="str">
        <f>IF($A656="","",IFERROR(VLOOKUP(G656,Model!$A$25:$B$28,2,FALSE()),""))</f>
        <v/>
      </c>
      <c r="O656" s="14" t="str">
        <f t="shared" si="60"/>
        <v/>
      </c>
      <c r="P656" s="14" t="str">
        <f>IF($A656="","",IF(AND(G656="Internet-facing",OR(UPPER(D656)="Y",UPPER(E656)="Y",C656&gt;=Model!$B$16)),"P1",""))</f>
        <v/>
      </c>
      <c r="Q656" s="14" t="str">
        <f>IF($A656="","",IF(P656="P1","P1","P"&amp;MIN(4,IF(O656&gt;=Model!$B$31,1,IF(O656&gt;=Model!$B$32,2,IF(O656&gt;=Model!$B$33,3,4)))+IF(UPPER(H656)="Y",1,0))))</f>
        <v/>
      </c>
      <c r="R656" s="14" t="str">
        <f>IF($A656="","",IFERROR(VLOOKUP(VALUE(MID(Q656,2,1)),Model!$B$38:$C$41,2,FALSE()),""))</f>
        <v/>
      </c>
      <c r="S656" s="18" t="str">
        <f t="shared" si="61"/>
        <v/>
      </c>
      <c r="T656" s="14" t="str">
        <f t="shared" si="62"/>
        <v/>
      </c>
      <c r="U656" s="14" t="str">
        <f t="shared" si="63"/>
        <v/>
      </c>
      <c r="V656" s="14" t="str">
        <f t="shared" ca="1" si="64"/>
        <v/>
      </c>
      <c r="W656" s="14" t="str">
        <f t="shared" ca="1" si="65"/>
        <v/>
      </c>
    </row>
    <row r="657" spans="1:23" x14ac:dyDescent="0.3">
      <c r="A657" s="2"/>
      <c r="B657" s="2"/>
      <c r="C657" s="2"/>
      <c r="D657" s="2"/>
      <c r="E657" s="2"/>
      <c r="F657" s="2"/>
      <c r="G657" s="2"/>
      <c r="H657" s="2"/>
      <c r="I657" s="16"/>
      <c r="J657" s="16"/>
      <c r="K657" s="14" t="str">
        <f>IF($A657="","",IF(B657&gt;=Model!$B$4,4,IF(B657&gt;=Model!$B$5,3,IF(B657&gt;=Model!$B$6,2,1))))</f>
        <v/>
      </c>
      <c r="L657" s="14" t="str">
        <f>IF($A657="","",IF(OR(UPPER(D657)="Y",UPPER(E657)="Y"),4,IF(C657&gt;=Model!$B$10,4,IF(C657&gt;=Model!$B$11,3,IF(C657&gt;=Model!$B$12,2,1)))))</f>
        <v/>
      </c>
      <c r="M657" s="14" t="str">
        <f>IF($A657="","",IFERROR(VLOOKUP(F657,Model!$A$19:$B$22,2,FALSE()),""))</f>
        <v/>
      </c>
      <c r="N657" s="14" t="str">
        <f>IF($A657="","",IFERROR(VLOOKUP(G657,Model!$A$25:$B$28,2,FALSE()),""))</f>
        <v/>
      </c>
      <c r="O657" s="14" t="str">
        <f t="shared" si="60"/>
        <v/>
      </c>
      <c r="P657" s="14" t="str">
        <f>IF($A657="","",IF(AND(G657="Internet-facing",OR(UPPER(D657)="Y",UPPER(E657)="Y",C657&gt;=Model!$B$16)),"P1",""))</f>
        <v/>
      </c>
      <c r="Q657" s="14" t="str">
        <f>IF($A657="","",IF(P657="P1","P1","P"&amp;MIN(4,IF(O657&gt;=Model!$B$31,1,IF(O657&gt;=Model!$B$32,2,IF(O657&gt;=Model!$B$33,3,4)))+IF(UPPER(H657)="Y",1,0))))</f>
        <v/>
      </c>
      <c r="R657" s="14" t="str">
        <f>IF($A657="","",IFERROR(VLOOKUP(VALUE(MID(Q657,2,1)),Model!$B$38:$C$41,2,FALSE()),""))</f>
        <v/>
      </c>
      <c r="S657" s="18" t="str">
        <f t="shared" si="61"/>
        <v/>
      </c>
      <c r="T657" s="14" t="str">
        <f t="shared" si="62"/>
        <v/>
      </c>
      <c r="U657" s="14" t="str">
        <f t="shared" si="63"/>
        <v/>
      </c>
      <c r="V657" s="14" t="str">
        <f t="shared" ca="1" si="64"/>
        <v/>
      </c>
      <c r="W657" s="14" t="str">
        <f t="shared" ca="1" si="65"/>
        <v/>
      </c>
    </row>
    <row r="658" spans="1:23" x14ac:dyDescent="0.3">
      <c r="A658" s="2"/>
      <c r="B658" s="2"/>
      <c r="C658" s="2"/>
      <c r="D658" s="2"/>
      <c r="E658" s="2"/>
      <c r="F658" s="2"/>
      <c r="G658" s="2"/>
      <c r="H658" s="2"/>
      <c r="I658" s="16"/>
      <c r="J658" s="16"/>
      <c r="K658" s="14" t="str">
        <f>IF($A658="","",IF(B658&gt;=Model!$B$4,4,IF(B658&gt;=Model!$B$5,3,IF(B658&gt;=Model!$B$6,2,1))))</f>
        <v/>
      </c>
      <c r="L658" s="14" t="str">
        <f>IF($A658="","",IF(OR(UPPER(D658)="Y",UPPER(E658)="Y"),4,IF(C658&gt;=Model!$B$10,4,IF(C658&gt;=Model!$B$11,3,IF(C658&gt;=Model!$B$12,2,1)))))</f>
        <v/>
      </c>
      <c r="M658" s="14" t="str">
        <f>IF($A658="","",IFERROR(VLOOKUP(F658,Model!$A$19:$B$22,2,FALSE()),""))</f>
        <v/>
      </c>
      <c r="N658" s="14" t="str">
        <f>IF($A658="","",IFERROR(VLOOKUP(G658,Model!$A$25:$B$28,2,FALSE()),""))</f>
        <v/>
      </c>
      <c r="O658" s="14" t="str">
        <f t="shared" si="60"/>
        <v/>
      </c>
      <c r="P658" s="14" t="str">
        <f>IF($A658="","",IF(AND(G658="Internet-facing",OR(UPPER(D658)="Y",UPPER(E658)="Y",C658&gt;=Model!$B$16)),"P1",""))</f>
        <v/>
      </c>
      <c r="Q658" s="14" t="str">
        <f>IF($A658="","",IF(P658="P1","P1","P"&amp;MIN(4,IF(O658&gt;=Model!$B$31,1,IF(O658&gt;=Model!$B$32,2,IF(O658&gt;=Model!$B$33,3,4)))+IF(UPPER(H658)="Y",1,0))))</f>
        <v/>
      </c>
      <c r="R658" s="14" t="str">
        <f>IF($A658="","",IFERROR(VLOOKUP(VALUE(MID(Q658,2,1)),Model!$B$38:$C$41,2,FALSE()),""))</f>
        <v/>
      </c>
      <c r="S658" s="18" t="str">
        <f t="shared" si="61"/>
        <v/>
      </c>
      <c r="T658" s="14" t="str">
        <f t="shared" si="62"/>
        <v/>
      </c>
      <c r="U658" s="14" t="str">
        <f t="shared" si="63"/>
        <v/>
      </c>
      <c r="V658" s="14" t="str">
        <f t="shared" ca="1" si="64"/>
        <v/>
      </c>
      <c r="W658" s="14" t="str">
        <f t="shared" ca="1" si="65"/>
        <v/>
      </c>
    </row>
    <row r="659" spans="1:23" x14ac:dyDescent="0.3">
      <c r="A659" s="2"/>
      <c r="B659" s="2"/>
      <c r="C659" s="2"/>
      <c r="D659" s="2"/>
      <c r="E659" s="2"/>
      <c r="F659" s="2"/>
      <c r="G659" s="2"/>
      <c r="H659" s="2"/>
      <c r="I659" s="16"/>
      <c r="J659" s="16"/>
      <c r="K659" s="14" t="str">
        <f>IF($A659="","",IF(B659&gt;=Model!$B$4,4,IF(B659&gt;=Model!$B$5,3,IF(B659&gt;=Model!$B$6,2,1))))</f>
        <v/>
      </c>
      <c r="L659" s="14" t="str">
        <f>IF($A659="","",IF(OR(UPPER(D659)="Y",UPPER(E659)="Y"),4,IF(C659&gt;=Model!$B$10,4,IF(C659&gt;=Model!$B$11,3,IF(C659&gt;=Model!$B$12,2,1)))))</f>
        <v/>
      </c>
      <c r="M659" s="14" t="str">
        <f>IF($A659="","",IFERROR(VLOOKUP(F659,Model!$A$19:$B$22,2,FALSE()),""))</f>
        <v/>
      </c>
      <c r="N659" s="14" t="str">
        <f>IF($A659="","",IFERROR(VLOOKUP(G659,Model!$A$25:$B$28,2,FALSE()),""))</f>
        <v/>
      </c>
      <c r="O659" s="14" t="str">
        <f t="shared" si="60"/>
        <v/>
      </c>
      <c r="P659" s="14" t="str">
        <f>IF($A659="","",IF(AND(G659="Internet-facing",OR(UPPER(D659)="Y",UPPER(E659)="Y",C659&gt;=Model!$B$16)),"P1",""))</f>
        <v/>
      </c>
      <c r="Q659" s="14" t="str">
        <f>IF($A659="","",IF(P659="P1","P1","P"&amp;MIN(4,IF(O659&gt;=Model!$B$31,1,IF(O659&gt;=Model!$B$32,2,IF(O659&gt;=Model!$B$33,3,4)))+IF(UPPER(H659)="Y",1,0))))</f>
        <v/>
      </c>
      <c r="R659" s="14" t="str">
        <f>IF($A659="","",IFERROR(VLOOKUP(VALUE(MID(Q659,2,1)),Model!$B$38:$C$41,2,FALSE()),""))</f>
        <v/>
      </c>
      <c r="S659" s="18" t="str">
        <f t="shared" si="61"/>
        <v/>
      </c>
      <c r="T659" s="14" t="str">
        <f t="shared" si="62"/>
        <v/>
      </c>
      <c r="U659" s="14" t="str">
        <f t="shared" si="63"/>
        <v/>
      </c>
      <c r="V659" s="14" t="str">
        <f t="shared" ca="1" si="64"/>
        <v/>
      </c>
      <c r="W659" s="14" t="str">
        <f t="shared" ca="1" si="65"/>
        <v/>
      </c>
    </row>
    <row r="660" spans="1:23" x14ac:dyDescent="0.3">
      <c r="A660" s="2"/>
      <c r="B660" s="2"/>
      <c r="C660" s="2"/>
      <c r="D660" s="2"/>
      <c r="E660" s="2"/>
      <c r="F660" s="2"/>
      <c r="G660" s="2"/>
      <c r="H660" s="2"/>
      <c r="I660" s="16"/>
      <c r="J660" s="16"/>
      <c r="K660" s="14" t="str">
        <f>IF($A660="","",IF(B660&gt;=Model!$B$4,4,IF(B660&gt;=Model!$B$5,3,IF(B660&gt;=Model!$B$6,2,1))))</f>
        <v/>
      </c>
      <c r="L660" s="14" t="str">
        <f>IF($A660="","",IF(OR(UPPER(D660)="Y",UPPER(E660)="Y"),4,IF(C660&gt;=Model!$B$10,4,IF(C660&gt;=Model!$B$11,3,IF(C660&gt;=Model!$B$12,2,1)))))</f>
        <v/>
      </c>
      <c r="M660" s="14" t="str">
        <f>IF($A660="","",IFERROR(VLOOKUP(F660,Model!$A$19:$B$22,2,FALSE()),""))</f>
        <v/>
      </c>
      <c r="N660" s="14" t="str">
        <f>IF($A660="","",IFERROR(VLOOKUP(G660,Model!$A$25:$B$28,2,FALSE()),""))</f>
        <v/>
      </c>
      <c r="O660" s="14" t="str">
        <f t="shared" si="60"/>
        <v/>
      </c>
      <c r="P660" s="14" t="str">
        <f>IF($A660="","",IF(AND(G660="Internet-facing",OR(UPPER(D660)="Y",UPPER(E660)="Y",C660&gt;=Model!$B$16)),"P1",""))</f>
        <v/>
      </c>
      <c r="Q660" s="14" t="str">
        <f>IF($A660="","",IF(P660="P1","P1","P"&amp;MIN(4,IF(O660&gt;=Model!$B$31,1,IF(O660&gt;=Model!$B$32,2,IF(O660&gt;=Model!$B$33,3,4)))+IF(UPPER(H660)="Y",1,0))))</f>
        <v/>
      </c>
      <c r="R660" s="14" t="str">
        <f>IF($A660="","",IFERROR(VLOOKUP(VALUE(MID(Q660,2,1)),Model!$B$38:$C$41,2,FALSE()),""))</f>
        <v/>
      </c>
      <c r="S660" s="18" t="str">
        <f t="shared" si="61"/>
        <v/>
      </c>
      <c r="T660" s="14" t="str">
        <f t="shared" si="62"/>
        <v/>
      </c>
      <c r="U660" s="14" t="str">
        <f t="shared" si="63"/>
        <v/>
      </c>
      <c r="V660" s="14" t="str">
        <f t="shared" ca="1" si="64"/>
        <v/>
      </c>
      <c r="W660" s="14" t="str">
        <f t="shared" ca="1" si="65"/>
        <v/>
      </c>
    </row>
    <row r="661" spans="1:23" x14ac:dyDescent="0.3">
      <c r="A661" s="2"/>
      <c r="B661" s="2"/>
      <c r="C661" s="2"/>
      <c r="D661" s="2"/>
      <c r="E661" s="2"/>
      <c r="F661" s="2"/>
      <c r="G661" s="2"/>
      <c r="H661" s="2"/>
      <c r="I661" s="16"/>
      <c r="J661" s="16"/>
      <c r="K661" s="14" t="str">
        <f>IF($A661="","",IF(B661&gt;=Model!$B$4,4,IF(B661&gt;=Model!$B$5,3,IF(B661&gt;=Model!$B$6,2,1))))</f>
        <v/>
      </c>
      <c r="L661" s="14" t="str">
        <f>IF($A661="","",IF(OR(UPPER(D661)="Y",UPPER(E661)="Y"),4,IF(C661&gt;=Model!$B$10,4,IF(C661&gt;=Model!$B$11,3,IF(C661&gt;=Model!$B$12,2,1)))))</f>
        <v/>
      </c>
      <c r="M661" s="14" t="str">
        <f>IF($A661="","",IFERROR(VLOOKUP(F661,Model!$A$19:$B$22,2,FALSE()),""))</f>
        <v/>
      </c>
      <c r="N661" s="14" t="str">
        <f>IF($A661="","",IFERROR(VLOOKUP(G661,Model!$A$25:$B$28,2,FALSE()),""))</f>
        <v/>
      </c>
      <c r="O661" s="14" t="str">
        <f t="shared" si="60"/>
        <v/>
      </c>
      <c r="P661" s="14" t="str">
        <f>IF($A661="","",IF(AND(G661="Internet-facing",OR(UPPER(D661)="Y",UPPER(E661)="Y",C661&gt;=Model!$B$16)),"P1",""))</f>
        <v/>
      </c>
      <c r="Q661" s="14" t="str">
        <f>IF($A661="","",IF(P661="P1","P1","P"&amp;MIN(4,IF(O661&gt;=Model!$B$31,1,IF(O661&gt;=Model!$B$32,2,IF(O661&gt;=Model!$B$33,3,4)))+IF(UPPER(H661)="Y",1,0))))</f>
        <v/>
      </c>
      <c r="R661" s="14" t="str">
        <f>IF($A661="","",IFERROR(VLOOKUP(VALUE(MID(Q661,2,1)),Model!$B$38:$C$41,2,FALSE()),""))</f>
        <v/>
      </c>
      <c r="S661" s="18" t="str">
        <f t="shared" si="61"/>
        <v/>
      </c>
      <c r="T661" s="14" t="str">
        <f t="shared" si="62"/>
        <v/>
      </c>
      <c r="U661" s="14" t="str">
        <f t="shared" si="63"/>
        <v/>
      </c>
      <c r="V661" s="14" t="str">
        <f t="shared" ca="1" si="64"/>
        <v/>
      </c>
      <c r="W661" s="14" t="str">
        <f t="shared" ca="1" si="65"/>
        <v/>
      </c>
    </row>
    <row r="662" spans="1:23" x14ac:dyDescent="0.3">
      <c r="A662" s="2"/>
      <c r="B662" s="2"/>
      <c r="C662" s="2"/>
      <c r="D662" s="2"/>
      <c r="E662" s="2"/>
      <c r="F662" s="2"/>
      <c r="G662" s="2"/>
      <c r="H662" s="2"/>
      <c r="I662" s="16"/>
      <c r="J662" s="16"/>
      <c r="K662" s="14" t="str">
        <f>IF($A662="","",IF(B662&gt;=Model!$B$4,4,IF(B662&gt;=Model!$B$5,3,IF(B662&gt;=Model!$B$6,2,1))))</f>
        <v/>
      </c>
      <c r="L662" s="14" t="str">
        <f>IF($A662="","",IF(OR(UPPER(D662)="Y",UPPER(E662)="Y"),4,IF(C662&gt;=Model!$B$10,4,IF(C662&gt;=Model!$B$11,3,IF(C662&gt;=Model!$B$12,2,1)))))</f>
        <v/>
      </c>
      <c r="M662" s="14" t="str">
        <f>IF($A662="","",IFERROR(VLOOKUP(F662,Model!$A$19:$B$22,2,FALSE()),""))</f>
        <v/>
      </c>
      <c r="N662" s="14" t="str">
        <f>IF($A662="","",IFERROR(VLOOKUP(G662,Model!$A$25:$B$28,2,FALSE()),""))</f>
        <v/>
      </c>
      <c r="O662" s="14" t="str">
        <f t="shared" si="60"/>
        <v/>
      </c>
      <c r="P662" s="14" t="str">
        <f>IF($A662="","",IF(AND(G662="Internet-facing",OR(UPPER(D662)="Y",UPPER(E662)="Y",C662&gt;=Model!$B$16)),"P1",""))</f>
        <v/>
      </c>
      <c r="Q662" s="14" t="str">
        <f>IF($A662="","",IF(P662="P1","P1","P"&amp;MIN(4,IF(O662&gt;=Model!$B$31,1,IF(O662&gt;=Model!$B$32,2,IF(O662&gt;=Model!$B$33,3,4)))+IF(UPPER(H662)="Y",1,0))))</f>
        <v/>
      </c>
      <c r="R662" s="14" t="str">
        <f>IF($A662="","",IFERROR(VLOOKUP(VALUE(MID(Q662,2,1)),Model!$B$38:$C$41,2,FALSE()),""))</f>
        <v/>
      </c>
      <c r="S662" s="18" t="str">
        <f t="shared" si="61"/>
        <v/>
      </c>
      <c r="T662" s="14" t="str">
        <f t="shared" si="62"/>
        <v/>
      </c>
      <c r="U662" s="14" t="str">
        <f t="shared" si="63"/>
        <v/>
      </c>
      <c r="V662" s="14" t="str">
        <f t="shared" ca="1" si="64"/>
        <v/>
      </c>
      <c r="W662" s="14" t="str">
        <f t="shared" ca="1" si="65"/>
        <v/>
      </c>
    </row>
    <row r="663" spans="1:23" x14ac:dyDescent="0.3">
      <c r="A663" s="2"/>
      <c r="B663" s="2"/>
      <c r="C663" s="2"/>
      <c r="D663" s="2"/>
      <c r="E663" s="2"/>
      <c r="F663" s="2"/>
      <c r="G663" s="2"/>
      <c r="H663" s="2"/>
      <c r="I663" s="16"/>
      <c r="J663" s="16"/>
      <c r="K663" s="14" t="str">
        <f>IF($A663="","",IF(B663&gt;=Model!$B$4,4,IF(B663&gt;=Model!$B$5,3,IF(B663&gt;=Model!$B$6,2,1))))</f>
        <v/>
      </c>
      <c r="L663" s="14" t="str">
        <f>IF($A663="","",IF(OR(UPPER(D663)="Y",UPPER(E663)="Y"),4,IF(C663&gt;=Model!$B$10,4,IF(C663&gt;=Model!$B$11,3,IF(C663&gt;=Model!$B$12,2,1)))))</f>
        <v/>
      </c>
      <c r="M663" s="14" t="str">
        <f>IF($A663="","",IFERROR(VLOOKUP(F663,Model!$A$19:$B$22,2,FALSE()),""))</f>
        <v/>
      </c>
      <c r="N663" s="14" t="str">
        <f>IF($A663="","",IFERROR(VLOOKUP(G663,Model!$A$25:$B$28,2,FALSE()),""))</f>
        <v/>
      </c>
      <c r="O663" s="14" t="str">
        <f t="shared" si="60"/>
        <v/>
      </c>
      <c r="P663" s="14" t="str">
        <f>IF($A663="","",IF(AND(G663="Internet-facing",OR(UPPER(D663)="Y",UPPER(E663)="Y",C663&gt;=Model!$B$16)),"P1",""))</f>
        <v/>
      </c>
      <c r="Q663" s="14" t="str">
        <f>IF($A663="","",IF(P663="P1","P1","P"&amp;MIN(4,IF(O663&gt;=Model!$B$31,1,IF(O663&gt;=Model!$B$32,2,IF(O663&gt;=Model!$B$33,3,4)))+IF(UPPER(H663)="Y",1,0))))</f>
        <v/>
      </c>
      <c r="R663" s="14" t="str">
        <f>IF($A663="","",IFERROR(VLOOKUP(VALUE(MID(Q663,2,1)),Model!$B$38:$C$41,2,FALSE()),""))</f>
        <v/>
      </c>
      <c r="S663" s="18" t="str">
        <f t="shared" si="61"/>
        <v/>
      </c>
      <c r="T663" s="14" t="str">
        <f t="shared" si="62"/>
        <v/>
      </c>
      <c r="U663" s="14" t="str">
        <f t="shared" si="63"/>
        <v/>
      </c>
      <c r="V663" s="14" t="str">
        <f t="shared" ca="1" si="64"/>
        <v/>
      </c>
      <c r="W663" s="14" t="str">
        <f t="shared" ca="1" si="65"/>
        <v/>
      </c>
    </row>
    <row r="664" spans="1:23" x14ac:dyDescent="0.3">
      <c r="A664" s="2"/>
      <c r="B664" s="2"/>
      <c r="C664" s="2"/>
      <c r="D664" s="2"/>
      <c r="E664" s="2"/>
      <c r="F664" s="2"/>
      <c r="G664" s="2"/>
      <c r="H664" s="2"/>
      <c r="I664" s="16"/>
      <c r="J664" s="16"/>
      <c r="K664" s="14" t="str">
        <f>IF($A664="","",IF(B664&gt;=Model!$B$4,4,IF(B664&gt;=Model!$B$5,3,IF(B664&gt;=Model!$B$6,2,1))))</f>
        <v/>
      </c>
      <c r="L664" s="14" t="str">
        <f>IF($A664="","",IF(OR(UPPER(D664)="Y",UPPER(E664)="Y"),4,IF(C664&gt;=Model!$B$10,4,IF(C664&gt;=Model!$B$11,3,IF(C664&gt;=Model!$B$12,2,1)))))</f>
        <v/>
      </c>
      <c r="M664" s="14" t="str">
        <f>IF($A664="","",IFERROR(VLOOKUP(F664,Model!$A$19:$B$22,2,FALSE()),""))</f>
        <v/>
      </c>
      <c r="N664" s="14" t="str">
        <f>IF($A664="","",IFERROR(VLOOKUP(G664,Model!$A$25:$B$28,2,FALSE()),""))</f>
        <v/>
      </c>
      <c r="O664" s="14" t="str">
        <f t="shared" si="60"/>
        <v/>
      </c>
      <c r="P664" s="14" t="str">
        <f>IF($A664="","",IF(AND(G664="Internet-facing",OR(UPPER(D664)="Y",UPPER(E664)="Y",C664&gt;=Model!$B$16)),"P1",""))</f>
        <v/>
      </c>
      <c r="Q664" s="14" t="str">
        <f>IF($A664="","",IF(P664="P1","P1","P"&amp;MIN(4,IF(O664&gt;=Model!$B$31,1,IF(O664&gt;=Model!$B$32,2,IF(O664&gt;=Model!$B$33,3,4)))+IF(UPPER(H664)="Y",1,0))))</f>
        <v/>
      </c>
      <c r="R664" s="14" t="str">
        <f>IF($A664="","",IFERROR(VLOOKUP(VALUE(MID(Q664,2,1)),Model!$B$38:$C$41,2,FALSE()),""))</f>
        <v/>
      </c>
      <c r="S664" s="18" t="str">
        <f t="shared" si="61"/>
        <v/>
      </c>
      <c r="T664" s="14" t="str">
        <f t="shared" si="62"/>
        <v/>
      </c>
      <c r="U664" s="14" t="str">
        <f t="shared" si="63"/>
        <v/>
      </c>
      <c r="V664" s="14" t="str">
        <f t="shared" ca="1" si="64"/>
        <v/>
      </c>
      <c r="W664" s="14" t="str">
        <f t="shared" ca="1" si="65"/>
        <v/>
      </c>
    </row>
    <row r="665" spans="1:23" x14ac:dyDescent="0.3">
      <c r="A665" s="2"/>
      <c r="B665" s="2"/>
      <c r="C665" s="2"/>
      <c r="D665" s="2"/>
      <c r="E665" s="2"/>
      <c r="F665" s="2"/>
      <c r="G665" s="2"/>
      <c r="H665" s="2"/>
      <c r="I665" s="16"/>
      <c r="J665" s="16"/>
      <c r="K665" s="14" t="str">
        <f>IF($A665="","",IF(B665&gt;=Model!$B$4,4,IF(B665&gt;=Model!$B$5,3,IF(B665&gt;=Model!$B$6,2,1))))</f>
        <v/>
      </c>
      <c r="L665" s="14" t="str">
        <f>IF($A665="","",IF(OR(UPPER(D665)="Y",UPPER(E665)="Y"),4,IF(C665&gt;=Model!$B$10,4,IF(C665&gt;=Model!$B$11,3,IF(C665&gt;=Model!$B$12,2,1)))))</f>
        <v/>
      </c>
      <c r="M665" s="14" t="str">
        <f>IF($A665="","",IFERROR(VLOOKUP(F665,Model!$A$19:$B$22,2,FALSE()),""))</f>
        <v/>
      </c>
      <c r="N665" s="14" t="str">
        <f>IF($A665="","",IFERROR(VLOOKUP(G665,Model!$A$25:$B$28,2,FALSE()),""))</f>
        <v/>
      </c>
      <c r="O665" s="14" t="str">
        <f t="shared" si="60"/>
        <v/>
      </c>
      <c r="P665" s="14" t="str">
        <f>IF($A665="","",IF(AND(G665="Internet-facing",OR(UPPER(D665)="Y",UPPER(E665)="Y",C665&gt;=Model!$B$16)),"P1",""))</f>
        <v/>
      </c>
      <c r="Q665" s="14" t="str">
        <f>IF($A665="","",IF(P665="P1","P1","P"&amp;MIN(4,IF(O665&gt;=Model!$B$31,1,IF(O665&gt;=Model!$B$32,2,IF(O665&gt;=Model!$B$33,3,4)))+IF(UPPER(H665)="Y",1,0))))</f>
        <v/>
      </c>
      <c r="R665" s="14" t="str">
        <f>IF($A665="","",IFERROR(VLOOKUP(VALUE(MID(Q665,2,1)),Model!$B$38:$C$41,2,FALSE()),""))</f>
        <v/>
      </c>
      <c r="S665" s="18" t="str">
        <f t="shared" si="61"/>
        <v/>
      </c>
      <c r="T665" s="14" t="str">
        <f t="shared" si="62"/>
        <v/>
      </c>
      <c r="U665" s="14" t="str">
        <f t="shared" si="63"/>
        <v/>
      </c>
      <c r="V665" s="14" t="str">
        <f t="shared" ca="1" si="64"/>
        <v/>
      </c>
      <c r="W665" s="14" t="str">
        <f t="shared" ca="1" si="65"/>
        <v/>
      </c>
    </row>
    <row r="666" spans="1:23" x14ac:dyDescent="0.3">
      <c r="A666" s="2"/>
      <c r="B666" s="2"/>
      <c r="C666" s="2"/>
      <c r="D666" s="2"/>
      <c r="E666" s="2"/>
      <c r="F666" s="2"/>
      <c r="G666" s="2"/>
      <c r="H666" s="2"/>
      <c r="I666" s="16"/>
      <c r="J666" s="16"/>
      <c r="K666" s="14" t="str">
        <f>IF($A666="","",IF(B666&gt;=Model!$B$4,4,IF(B666&gt;=Model!$B$5,3,IF(B666&gt;=Model!$B$6,2,1))))</f>
        <v/>
      </c>
      <c r="L666" s="14" t="str">
        <f>IF($A666="","",IF(OR(UPPER(D666)="Y",UPPER(E666)="Y"),4,IF(C666&gt;=Model!$B$10,4,IF(C666&gt;=Model!$B$11,3,IF(C666&gt;=Model!$B$12,2,1)))))</f>
        <v/>
      </c>
      <c r="M666" s="14" t="str">
        <f>IF($A666="","",IFERROR(VLOOKUP(F666,Model!$A$19:$B$22,2,FALSE()),""))</f>
        <v/>
      </c>
      <c r="N666" s="14" t="str">
        <f>IF($A666="","",IFERROR(VLOOKUP(G666,Model!$A$25:$B$28,2,FALSE()),""))</f>
        <v/>
      </c>
      <c r="O666" s="14" t="str">
        <f t="shared" si="60"/>
        <v/>
      </c>
      <c r="P666" s="14" t="str">
        <f>IF($A666="","",IF(AND(G666="Internet-facing",OR(UPPER(D666)="Y",UPPER(E666)="Y",C666&gt;=Model!$B$16)),"P1",""))</f>
        <v/>
      </c>
      <c r="Q666" s="14" t="str">
        <f>IF($A666="","",IF(P666="P1","P1","P"&amp;MIN(4,IF(O666&gt;=Model!$B$31,1,IF(O666&gt;=Model!$B$32,2,IF(O666&gt;=Model!$B$33,3,4)))+IF(UPPER(H666)="Y",1,0))))</f>
        <v/>
      </c>
      <c r="R666" s="14" t="str">
        <f>IF($A666="","",IFERROR(VLOOKUP(VALUE(MID(Q666,2,1)),Model!$B$38:$C$41,2,FALSE()),""))</f>
        <v/>
      </c>
      <c r="S666" s="18" t="str">
        <f t="shared" si="61"/>
        <v/>
      </c>
      <c r="T666" s="14" t="str">
        <f t="shared" si="62"/>
        <v/>
      </c>
      <c r="U666" s="14" t="str">
        <f t="shared" si="63"/>
        <v/>
      </c>
      <c r="V666" s="14" t="str">
        <f t="shared" ca="1" si="64"/>
        <v/>
      </c>
      <c r="W666" s="14" t="str">
        <f t="shared" ca="1" si="65"/>
        <v/>
      </c>
    </row>
    <row r="667" spans="1:23" x14ac:dyDescent="0.3">
      <c r="A667" s="2"/>
      <c r="B667" s="2"/>
      <c r="C667" s="2"/>
      <c r="D667" s="2"/>
      <c r="E667" s="2"/>
      <c r="F667" s="2"/>
      <c r="G667" s="2"/>
      <c r="H667" s="2"/>
      <c r="I667" s="16"/>
      <c r="J667" s="16"/>
      <c r="K667" s="14" t="str">
        <f>IF($A667="","",IF(B667&gt;=Model!$B$4,4,IF(B667&gt;=Model!$B$5,3,IF(B667&gt;=Model!$B$6,2,1))))</f>
        <v/>
      </c>
      <c r="L667" s="14" t="str">
        <f>IF($A667="","",IF(OR(UPPER(D667)="Y",UPPER(E667)="Y"),4,IF(C667&gt;=Model!$B$10,4,IF(C667&gt;=Model!$B$11,3,IF(C667&gt;=Model!$B$12,2,1)))))</f>
        <v/>
      </c>
      <c r="M667" s="14" t="str">
        <f>IF($A667="","",IFERROR(VLOOKUP(F667,Model!$A$19:$B$22,2,FALSE()),""))</f>
        <v/>
      </c>
      <c r="N667" s="14" t="str">
        <f>IF($A667="","",IFERROR(VLOOKUP(G667,Model!$A$25:$B$28,2,FALSE()),""))</f>
        <v/>
      </c>
      <c r="O667" s="14" t="str">
        <f t="shared" si="60"/>
        <v/>
      </c>
      <c r="P667" s="14" t="str">
        <f>IF($A667="","",IF(AND(G667="Internet-facing",OR(UPPER(D667)="Y",UPPER(E667)="Y",C667&gt;=Model!$B$16)),"P1",""))</f>
        <v/>
      </c>
      <c r="Q667" s="14" t="str">
        <f>IF($A667="","",IF(P667="P1","P1","P"&amp;MIN(4,IF(O667&gt;=Model!$B$31,1,IF(O667&gt;=Model!$B$32,2,IF(O667&gt;=Model!$B$33,3,4)))+IF(UPPER(H667)="Y",1,0))))</f>
        <v/>
      </c>
      <c r="R667" s="14" t="str">
        <f>IF($A667="","",IFERROR(VLOOKUP(VALUE(MID(Q667,2,1)),Model!$B$38:$C$41,2,FALSE()),""))</f>
        <v/>
      </c>
      <c r="S667" s="18" t="str">
        <f t="shared" si="61"/>
        <v/>
      </c>
      <c r="T667" s="14" t="str">
        <f t="shared" si="62"/>
        <v/>
      </c>
      <c r="U667" s="14" t="str">
        <f t="shared" si="63"/>
        <v/>
      </c>
      <c r="V667" s="14" t="str">
        <f t="shared" ca="1" si="64"/>
        <v/>
      </c>
      <c r="W667" s="14" t="str">
        <f t="shared" ca="1" si="65"/>
        <v/>
      </c>
    </row>
    <row r="668" spans="1:23" x14ac:dyDescent="0.3">
      <c r="A668" s="2"/>
      <c r="B668" s="2"/>
      <c r="C668" s="2"/>
      <c r="D668" s="2"/>
      <c r="E668" s="2"/>
      <c r="F668" s="2"/>
      <c r="G668" s="2"/>
      <c r="H668" s="2"/>
      <c r="I668" s="16"/>
      <c r="J668" s="16"/>
      <c r="K668" s="14" t="str">
        <f>IF($A668="","",IF(B668&gt;=Model!$B$4,4,IF(B668&gt;=Model!$B$5,3,IF(B668&gt;=Model!$B$6,2,1))))</f>
        <v/>
      </c>
      <c r="L668" s="14" t="str">
        <f>IF($A668="","",IF(OR(UPPER(D668)="Y",UPPER(E668)="Y"),4,IF(C668&gt;=Model!$B$10,4,IF(C668&gt;=Model!$B$11,3,IF(C668&gt;=Model!$B$12,2,1)))))</f>
        <v/>
      </c>
      <c r="M668" s="14" t="str">
        <f>IF($A668="","",IFERROR(VLOOKUP(F668,Model!$A$19:$B$22,2,FALSE()),""))</f>
        <v/>
      </c>
      <c r="N668" s="14" t="str">
        <f>IF($A668="","",IFERROR(VLOOKUP(G668,Model!$A$25:$B$28,2,FALSE()),""))</f>
        <v/>
      </c>
      <c r="O668" s="14" t="str">
        <f t="shared" si="60"/>
        <v/>
      </c>
      <c r="P668" s="14" t="str">
        <f>IF($A668="","",IF(AND(G668="Internet-facing",OR(UPPER(D668)="Y",UPPER(E668)="Y",C668&gt;=Model!$B$16)),"P1",""))</f>
        <v/>
      </c>
      <c r="Q668" s="14" t="str">
        <f>IF($A668="","",IF(P668="P1","P1","P"&amp;MIN(4,IF(O668&gt;=Model!$B$31,1,IF(O668&gt;=Model!$B$32,2,IF(O668&gt;=Model!$B$33,3,4)))+IF(UPPER(H668)="Y",1,0))))</f>
        <v/>
      </c>
      <c r="R668" s="14" t="str">
        <f>IF($A668="","",IFERROR(VLOOKUP(VALUE(MID(Q668,2,1)),Model!$B$38:$C$41,2,FALSE()),""))</f>
        <v/>
      </c>
      <c r="S668" s="18" t="str">
        <f t="shared" si="61"/>
        <v/>
      </c>
      <c r="T668" s="14" t="str">
        <f t="shared" si="62"/>
        <v/>
      </c>
      <c r="U668" s="14" t="str">
        <f t="shared" si="63"/>
        <v/>
      </c>
      <c r="V668" s="14" t="str">
        <f t="shared" ca="1" si="64"/>
        <v/>
      </c>
      <c r="W668" s="14" t="str">
        <f t="shared" ca="1" si="65"/>
        <v/>
      </c>
    </row>
    <row r="669" spans="1:23" x14ac:dyDescent="0.3">
      <c r="A669" s="2"/>
      <c r="B669" s="2"/>
      <c r="C669" s="2"/>
      <c r="D669" s="2"/>
      <c r="E669" s="2"/>
      <c r="F669" s="2"/>
      <c r="G669" s="2"/>
      <c r="H669" s="2"/>
      <c r="I669" s="16"/>
      <c r="J669" s="16"/>
      <c r="K669" s="14" t="str">
        <f>IF($A669="","",IF(B669&gt;=Model!$B$4,4,IF(B669&gt;=Model!$B$5,3,IF(B669&gt;=Model!$B$6,2,1))))</f>
        <v/>
      </c>
      <c r="L669" s="14" t="str">
        <f>IF($A669="","",IF(OR(UPPER(D669)="Y",UPPER(E669)="Y"),4,IF(C669&gt;=Model!$B$10,4,IF(C669&gt;=Model!$B$11,3,IF(C669&gt;=Model!$B$12,2,1)))))</f>
        <v/>
      </c>
      <c r="M669" s="14" t="str">
        <f>IF($A669="","",IFERROR(VLOOKUP(F669,Model!$A$19:$B$22,2,FALSE()),""))</f>
        <v/>
      </c>
      <c r="N669" s="14" t="str">
        <f>IF($A669="","",IFERROR(VLOOKUP(G669,Model!$A$25:$B$28,2,FALSE()),""))</f>
        <v/>
      </c>
      <c r="O669" s="14" t="str">
        <f t="shared" si="60"/>
        <v/>
      </c>
      <c r="P669" s="14" t="str">
        <f>IF($A669="","",IF(AND(G669="Internet-facing",OR(UPPER(D669)="Y",UPPER(E669)="Y",C669&gt;=Model!$B$16)),"P1",""))</f>
        <v/>
      </c>
      <c r="Q669" s="14" t="str">
        <f>IF($A669="","",IF(P669="P1","P1","P"&amp;MIN(4,IF(O669&gt;=Model!$B$31,1,IF(O669&gt;=Model!$B$32,2,IF(O669&gt;=Model!$B$33,3,4)))+IF(UPPER(H669)="Y",1,0))))</f>
        <v/>
      </c>
      <c r="R669" s="14" t="str">
        <f>IF($A669="","",IFERROR(VLOOKUP(VALUE(MID(Q669,2,1)),Model!$B$38:$C$41,2,FALSE()),""))</f>
        <v/>
      </c>
      <c r="S669" s="18" t="str">
        <f t="shared" si="61"/>
        <v/>
      </c>
      <c r="T669" s="14" t="str">
        <f t="shared" si="62"/>
        <v/>
      </c>
      <c r="U669" s="14" t="str">
        <f t="shared" si="63"/>
        <v/>
      </c>
      <c r="V669" s="14" t="str">
        <f t="shared" ca="1" si="64"/>
        <v/>
      </c>
      <c r="W669" s="14" t="str">
        <f t="shared" ca="1" si="65"/>
        <v/>
      </c>
    </row>
    <row r="670" spans="1:23" x14ac:dyDescent="0.3">
      <c r="A670" s="2"/>
      <c r="B670" s="2"/>
      <c r="C670" s="2"/>
      <c r="D670" s="2"/>
      <c r="E670" s="2"/>
      <c r="F670" s="2"/>
      <c r="G670" s="2"/>
      <c r="H670" s="2"/>
      <c r="I670" s="16"/>
      <c r="J670" s="16"/>
      <c r="K670" s="14" t="str">
        <f>IF($A670="","",IF(B670&gt;=Model!$B$4,4,IF(B670&gt;=Model!$B$5,3,IF(B670&gt;=Model!$B$6,2,1))))</f>
        <v/>
      </c>
      <c r="L670" s="14" t="str">
        <f>IF($A670="","",IF(OR(UPPER(D670)="Y",UPPER(E670)="Y"),4,IF(C670&gt;=Model!$B$10,4,IF(C670&gt;=Model!$B$11,3,IF(C670&gt;=Model!$B$12,2,1)))))</f>
        <v/>
      </c>
      <c r="M670" s="14" t="str">
        <f>IF($A670="","",IFERROR(VLOOKUP(F670,Model!$A$19:$B$22,2,FALSE()),""))</f>
        <v/>
      </c>
      <c r="N670" s="14" t="str">
        <f>IF($A670="","",IFERROR(VLOOKUP(G670,Model!$A$25:$B$28,2,FALSE()),""))</f>
        <v/>
      </c>
      <c r="O670" s="14" t="str">
        <f t="shared" si="60"/>
        <v/>
      </c>
      <c r="P670" s="14" t="str">
        <f>IF($A670="","",IF(AND(G670="Internet-facing",OR(UPPER(D670)="Y",UPPER(E670)="Y",C670&gt;=Model!$B$16)),"P1",""))</f>
        <v/>
      </c>
      <c r="Q670" s="14" t="str">
        <f>IF($A670="","",IF(P670="P1","P1","P"&amp;MIN(4,IF(O670&gt;=Model!$B$31,1,IF(O670&gt;=Model!$B$32,2,IF(O670&gt;=Model!$B$33,3,4)))+IF(UPPER(H670)="Y",1,0))))</f>
        <v/>
      </c>
      <c r="R670" s="14" t="str">
        <f>IF($A670="","",IFERROR(VLOOKUP(VALUE(MID(Q670,2,1)),Model!$B$38:$C$41,2,FALSE()),""))</f>
        <v/>
      </c>
      <c r="S670" s="18" t="str">
        <f t="shared" si="61"/>
        <v/>
      </c>
      <c r="T670" s="14" t="str">
        <f t="shared" si="62"/>
        <v/>
      </c>
      <c r="U670" s="14" t="str">
        <f t="shared" si="63"/>
        <v/>
      </c>
      <c r="V670" s="14" t="str">
        <f t="shared" ca="1" si="64"/>
        <v/>
      </c>
      <c r="W670" s="14" t="str">
        <f t="shared" ca="1" si="65"/>
        <v/>
      </c>
    </row>
    <row r="671" spans="1:23" x14ac:dyDescent="0.3">
      <c r="A671" s="2"/>
      <c r="B671" s="2"/>
      <c r="C671" s="2"/>
      <c r="D671" s="2"/>
      <c r="E671" s="2"/>
      <c r="F671" s="2"/>
      <c r="G671" s="2"/>
      <c r="H671" s="2"/>
      <c r="I671" s="16"/>
      <c r="J671" s="16"/>
      <c r="K671" s="14" t="str">
        <f>IF($A671="","",IF(B671&gt;=Model!$B$4,4,IF(B671&gt;=Model!$B$5,3,IF(B671&gt;=Model!$B$6,2,1))))</f>
        <v/>
      </c>
      <c r="L671" s="14" t="str">
        <f>IF($A671="","",IF(OR(UPPER(D671)="Y",UPPER(E671)="Y"),4,IF(C671&gt;=Model!$B$10,4,IF(C671&gt;=Model!$B$11,3,IF(C671&gt;=Model!$B$12,2,1)))))</f>
        <v/>
      </c>
      <c r="M671" s="14" t="str">
        <f>IF($A671="","",IFERROR(VLOOKUP(F671,Model!$A$19:$B$22,2,FALSE()),""))</f>
        <v/>
      </c>
      <c r="N671" s="14" t="str">
        <f>IF($A671="","",IFERROR(VLOOKUP(G671,Model!$A$25:$B$28,2,FALSE()),""))</f>
        <v/>
      </c>
      <c r="O671" s="14" t="str">
        <f t="shared" si="60"/>
        <v/>
      </c>
      <c r="P671" s="14" t="str">
        <f>IF($A671="","",IF(AND(G671="Internet-facing",OR(UPPER(D671)="Y",UPPER(E671)="Y",C671&gt;=Model!$B$16)),"P1",""))</f>
        <v/>
      </c>
      <c r="Q671" s="14" t="str">
        <f>IF($A671="","",IF(P671="P1","P1","P"&amp;MIN(4,IF(O671&gt;=Model!$B$31,1,IF(O671&gt;=Model!$B$32,2,IF(O671&gt;=Model!$B$33,3,4)))+IF(UPPER(H671)="Y",1,0))))</f>
        <v/>
      </c>
      <c r="R671" s="14" t="str">
        <f>IF($A671="","",IFERROR(VLOOKUP(VALUE(MID(Q671,2,1)),Model!$B$38:$C$41,2,FALSE()),""))</f>
        <v/>
      </c>
      <c r="S671" s="18" t="str">
        <f t="shared" si="61"/>
        <v/>
      </c>
      <c r="T671" s="14" t="str">
        <f t="shared" si="62"/>
        <v/>
      </c>
      <c r="U671" s="14" t="str">
        <f t="shared" si="63"/>
        <v/>
      </c>
      <c r="V671" s="14" t="str">
        <f t="shared" ca="1" si="64"/>
        <v/>
      </c>
      <c r="W671" s="14" t="str">
        <f t="shared" ca="1" si="65"/>
        <v/>
      </c>
    </row>
    <row r="672" spans="1:23" x14ac:dyDescent="0.3">
      <c r="A672" s="2"/>
      <c r="B672" s="2"/>
      <c r="C672" s="2"/>
      <c r="D672" s="2"/>
      <c r="E672" s="2"/>
      <c r="F672" s="2"/>
      <c r="G672" s="2"/>
      <c r="H672" s="2"/>
      <c r="I672" s="16"/>
      <c r="J672" s="16"/>
      <c r="K672" s="14" t="str">
        <f>IF($A672="","",IF(B672&gt;=Model!$B$4,4,IF(B672&gt;=Model!$B$5,3,IF(B672&gt;=Model!$B$6,2,1))))</f>
        <v/>
      </c>
      <c r="L672" s="14" t="str">
        <f>IF($A672="","",IF(OR(UPPER(D672)="Y",UPPER(E672)="Y"),4,IF(C672&gt;=Model!$B$10,4,IF(C672&gt;=Model!$B$11,3,IF(C672&gt;=Model!$B$12,2,1)))))</f>
        <v/>
      </c>
      <c r="M672" s="14" t="str">
        <f>IF($A672="","",IFERROR(VLOOKUP(F672,Model!$A$19:$B$22,2,FALSE()),""))</f>
        <v/>
      </c>
      <c r="N672" s="14" t="str">
        <f>IF($A672="","",IFERROR(VLOOKUP(G672,Model!$A$25:$B$28,2,FALSE()),""))</f>
        <v/>
      </c>
      <c r="O672" s="14" t="str">
        <f t="shared" si="60"/>
        <v/>
      </c>
      <c r="P672" s="14" t="str">
        <f>IF($A672="","",IF(AND(G672="Internet-facing",OR(UPPER(D672)="Y",UPPER(E672)="Y",C672&gt;=Model!$B$16)),"P1",""))</f>
        <v/>
      </c>
      <c r="Q672" s="14" t="str">
        <f>IF($A672="","",IF(P672="P1","P1","P"&amp;MIN(4,IF(O672&gt;=Model!$B$31,1,IF(O672&gt;=Model!$B$32,2,IF(O672&gt;=Model!$B$33,3,4)))+IF(UPPER(H672)="Y",1,0))))</f>
        <v/>
      </c>
      <c r="R672" s="14" t="str">
        <f>IF($A672="","",IFERROR(VLOOKUP(VALUE(MID(Q672,2,1)),Model!$B$38:$C$41,2,FALSE()),""))</f>
        <v/>
      </c>
      <c r="S672" s="18" t="str">
        <f t="shared" si="61"/>
        <v/>
      </c>
      <c r="T672" s="14" t="str">
        <f t="shared" si="62"/>
        <v/>
      </c>
      <c r="U672" s="14" t="str">
        <f t="shared" si="63"/>
        <v/>
      </c>
      <c r="V672" s="14" t="str">
        <f t="shared" ca="1" si="64"/>
        <v/>
      </c>
      <c r="W672" s="14" t="str">
        <f t="shared" ca="1" si="65"/>
        <v/>
      </c>
    </row>
    <row r="673" spans="1:23" x14ac:dyDescent="0.3">
      <c r="A673" s="2"/>
      <c r="B673" s="2"/>
      <c r="C673" s="2"/>
      <c r="D673" s="2"/>
      <c r="E673" s="2"/>
      <c r="F673" s="2"/>
      <c r="G673" s="2"/>
      <c r="H673" s="2"/>
      <c r="I673" s="16"/>
      <c r="J673" s="16"/>
      <c r="K673" s="14" t="str">
        <f>IF($A673="","",IF(B673&gt;=Model!$B$4,4,IF(B673&gt;=Model!$B$5,3,IF(B673&gt;=Model!$B$6,2,1))))</f>
        <v/>
      </c>
      <c r="L673" s="14" t="str">
        <f>IF($A673="","",IF(OR(UPPER(D673)="Y",UPPER(E673)="Y"),4,IF(C673&gt;=Model!$B$10,4,IF(C673&gt;=Model!$B$11,3,IF(C673&gt;=Model!$B$12,2,1)))))</f>
        <v/>
      </c>
      <c r="M673" s="14" t="str">
        <f>IF($A673="","",IFERROR(VLOOKUP(F673,Model!$A$19:$B$22,2,FALSE()),""))</f>
        <v/>
      </c>
      <c r="N673" s="14" t="str">
        <f>IF($A673="","",IFERROR(VLOOKUP(G673,Model!$A$25:$B$28,2,FALSE()),""))</f>
        <v/>
      </c>
      <c r="O673" s="14" t="str">
        <f t="shared" si="60"/>
        <v/>
      </c>
      <c r="P673" s="14" t="str">
        <f>IF($A673="","",IF(AND(G673="Internet-facing",OR(UPPER(D673)="Y",UPPER(E673)="Y",C673&gt;=Model!$B$16)),"P1",""))</f>
        <v/>
      </c>
      <c r="Q673" s="14" t="str">
        <f>IF($A673="","",IF(P673="P1","P1","P"&amp;MIN(4,IF(O673&gt;=Model!$B$31,1,IF(O673&gt;=Model!$B$32,2,IF(O673&gt;=Model!$B$33,3,4)))+IF(UPPER(H673)="Y",1,0))))</f>
        <v/>
      </c>
      <c r="R673" s="14" t="str">
        <f>IF($A673="","",IFERROR(VLOOKUP(VALUE(MID(Q673,2,1)),Model!$B$38:$C$41,2,FALSE()),""))</f>
        <v/>
      </c>
      <c r="S673" s="18" t="str">
        <f t="shared" si="61"/>
        <v/>
      </c>
      <c r="T673" s="14" t="str">
        <f t="shared" si="62"/>
        <v/>
      </c>
      <c r="U673" s="14" t="str">
        <f t="shared" si="63"/>
        <v/>
      </c>
      <c r="V673" s="14" t="str">
        <f t="shared" ca="1" si="64"/>
        <v/>
      </c>
      <c r="W673" s="14" t="str">
        <f t="shared" ca="1" si="65"/>
        <v/>
      </c>
    </row>
    <row r="674" spans="1:23" x14ac:dyDescent="0.3">
      <c r="A674" s="2"/>
      <c r="B674" s="2"/>
      <c r="C674" s="2"/>
      <c r="D674" s="2"/>
      <c r="E674" s="2"/>
      <c r="F674" s="2"/>
      <c r="G674" s="2"/>
      <c r="H674" s="2"/>
      <c r="I674" s="16"/>
      <c r="J674" s="16"/>
      <c r="K674" s="14" t="str">
        <f>IF($A674="","",IF(B674&gt;=Model!$B$4,4,IF(B674&gt;=Model!$B$5,3,IF(B674&gt;=Model!$B$6,2,1))))</f>
        <v/>
      </c>
      <c r="L674" s="14" t="str">
        <f>IF($A674="","",IF(OR(UPPER(D674)="Y",UPPER(E674)="Y"),4,IF(C674&gt;=Model!$B$10,4,IF(C674&gt;=Model!$B$11,3,IF(C674&gt;=Model!$B$12,2,1)))))</f>
        <v/>
      </c>
      <c r="M674" s="14" t="str">
        <f>IF($A674="","",IFERROR(VLOOKUP(F674,Model!$A$19:$B$22,2,FALSE()),""))</f>
        <v/>
      </c>
      <c r="N674" s="14" t="str">
        <f>IF($A674="","",IFERROR(VLOOKUP(G674,Model!$A$25:$B$28,2,FALSE()),""))</f>
        <v/>
      </c>
      <c r="O674" s="14" t="str">
        <f t="shared" si="60"/>
        <v/>
      </c>
      <c r="P674" s="14" t="str">
        <f>IF($A674="","",IF(AND(G674="Internet-facing",OR(UPPER(D674)="Y",UPPER(E674)="Y",C674&gt;=Model!$B$16)),"P1",""))</f>
        <v/>
      </c>
      <c r="Q674" s="14" t="str">
        <f>IF($A674="","",IF(P674="P1","P1","P"&amp;MIN(4,IF(O674&gt;=Model!$B$31,1,IF(O674&gt;=Model!$B$32,2,IF(O674&gt;=Model!$B$33,3,4)))+IF(UPPER(H674)="Y",1,0))))</f>
        <v/>
      </c>
      <c r="R674" s="14" t="str">
        <f>IF($A674="","",IFERROR(VLOOKUP(VALUE(MID(Q674,2,1)),Model!$B$38:$C$41,2,FALSE()),""))</f>
        <v/>
      </c>
      <c r="S674" s="18" t="str">
        <f t="shared" si="61"/>
        <v/>
      </c>
      <c r="T674" s="14" t="str">
        <f t="shared" si="62"/>
        <v/>
      </c>
      <c r="U674" s="14" t="str">
        <f t="shared" si="63"/>
        <v/>
      </c>
      <c r="V674" s="14" t="str">
        <f t="shared" ca="1" si="64"/>
        <v/>
      </c>
      <c r="W674" s="14" t="str">
        <f t="shared" ca="1" si="65"/>
        <v/>
      </c>
    </row>
    <row r="675" spans="1:23" x14ac:dyDescent="0.3">
      <c r="A675" s="2"/>
      <c r="B675" s="2"/>
      <c r="C675" s="2"/>
      <c r="D675" s="2"/>
      <c r="E675" s="2"/>
      <c r="F675" s="2"/>
      <c r="G675" s="2"/>
      <c r="H675" s="2"/>
      <c r="I675" s="16"/>
      <c r="J675" s="16"/>
      <c r="K675" s="14" t="str">
        <f>IF($A675="","",IF(B675&gt;=Model!$B$4,4,IF(B675&gt;=Model!$B$5,3,IF(B675&gt;=Model!$B$6,2,1))))</f>
        <v/>
      </c>
      <c r="L675" s="14" t="str">
        <f>IF($A675="","",IF(OR(UPPER(D675)="Y",UPPER(E675)="Y"),4,IF(C675&gt;=Model!$B$10,4,IF(C675&gt;=Model!$B$11,3,IF(C675&gt;=Model!$B$12,2,1)))))</f>
        <v/>
      </c>
      <c r="M675" s="14" t="str">
        <f>IF($A675="","",IFERROR(VLOOKUP(F675,Model!$A$19:$B$22,2,FALSE()),""))</f>
        <v/>
      </c>
      <c r="N675" s="14" t="str">
        <f>IF($A675="","",IFERROR(VLOOKUP(G675,Model!$A$25:$B$28,2,FALSE()),""))</f>
        <v/>
      </c>
      <c r="O675" s="14" t="str">
        <f t="shared" si="60"/>
        <v/>
      </c>
      <c r="P675" s="14" t="str">
        <f>IF($A675="","",IF(AND(G675="Internet-facing",OR(UPPER(D675)="Y",UPPER(E675)="Y",C675&gt;=Model!$B$16)),"P1",""))</f>
        <v/>
      </c>
      <c r="Q675" s="14" t="str">
        <f>IF($A675="","",IF(P675="P1","P1","P"&amp;MIN(4,IF(O675&gt;=Model!$B$31,1,IF(O675&gt;=Model!$B$32,2,IF(O675&gt;=Model!$B$33,3,4)))+IF(UPPER(H675)="Y",1,0))))</f>
        <v/>
      </c>
      <c r="R675" s="14" t="str">
        <f>IF($A675="","",IFERROR(VLOOKUP(VALUE(MID(Q675,2,1)),Model!$B$38:$C$41,2,FALSE()),""))</f>
        <v/>
      </c>
      <c r="S675" s="18" t="str">
        <f t="shared" si="61"/>
        <v/>
      </c>
      <c r="T675" s="14" t="str">
        <f t="shared" si="62"/>
        <v/>
      </c>
      <c r="U675" s="14" t="str">
        <f t="shared" si="63"/>
        <v/>
      </c>
      <c r="V675" s="14" t="str">
        <f t="shared" ca="1" si="64"/>
        <v/>
      </c>
      <c r="W675" s="14" t="str">
        <f t="shared" ca="1" si="65"/>
        <v/>
      </c>
    </row>
    <row r="676" spans="1:23" x14ac:dyDescent="0.3">
      <c r="A676" s="2"/>
      <c r="B676" s="2"/>
      <c r="C676" s="2"/>
      <c r="D676" s="2"/>
      <c r="E676" s="2"/>
      <c r="F676" s="2"/>
      <c r="G676" s="2"/>
      <c r="H676" s="2"/>
      <c r="I676" s="16"/>
      <c r="J676" s="16"/>
      <c r="K676" s="14" t="str">
        <f>IF($A676="","",IF(B676&gt;=Model!$B$4,4,IF(B676&gt;=Model!$B$5,3,IF(B676&gt;=Model!$B$6,2,1))))</f>
        <v/>
      </c>
      <c r="L676" s="14" t="str">
        <f>IF($A676="","",IF(OR(UPPER(D676)="Y",UPPER(E676)="Y"),4,IF(C676&gt;=Model!$B$10,4,IF(C676&gt;=Model!$B$11,3,IF(C676&gt;=Model!$B$12,2,1)))))</f>
        <v/>
      </c>
      <c r="M676" s="14" t="str">
        <f>IF($A676="","",IFERROR(VLOOKUP(F676,Model!$A$19:$B$22,2,FALSE()),""))</f>
        <v/>
      </c>
      <c r="N676" s="14" t="str">
        <f>IF($A676="","",IFERROR(VLOOKUP(G676,Model!$A$25:$B$28,2,FALSE()),""))</f>
        <v/>
      </c>
      <c r="O676" s="14" t="str">
        <f t="shared" si="60"/>
        <v/>
      </c>
      <c r="P676" s="14" t="str">
        <f>IF($A676="","",IF(AND(G676="Internet-facing",OR(UPPER(D676)="Y",UPPER(E676)="Y",C676&gt;=Model!$B$16)),"P1",""))</f>
        <v/>
      </c>
      <c r="Q676" s="14" t="str">
        <f>IF($A676="","",IF(P676="P1","P1","P"&amp;MIN(4,IF(O676&gt;=Model!$B$31,1,IF(O676&gt;=Model!$B$32,2,IF(O676&gt;=Model!$B$33,3,4)))+IF(UPPER(H676)="Y",1,0))))</f>
        <v/>
      </c>
      <c r="R676" s="14" t="str">
        <f>IF($A676="","",IFERROR(VLOOKUP(VALUE(MID(Q676,2,1)),Model!$B$38:$C$41,2,FALSE()),""))</f>
        <v/>
      </c>
      <c r="S676" s="18" t="str">
        <f t="shared" si="61"/>
        <v/>
      </c>
      <c r="T676" s="14" t="str">
        <f t="shared" si="62"/>
        <v/>
      </c>
      <c r="U676" s="14" t="str">
        <f t="shared" si="63"/>
        <v/>
      </c>
      <c r="V676" s="14" t="str">
        <f t="shared" ca="1" si="64"/>
        <v/>
      </c>
      <c r="W676" s="14" t="str">
        <f t="shared" ca="1" si="65"/>
        <v/>
      </c>
    </row>
    <row r="677" spans="1:23" x14ac:dyDescent="0.3">
      <c r="A677" s="2"/>
      <c r="B677" s="2"/>
      <c r="C677" s="2"/>
      <c r="D677" s="2"/>
      <c r="E677" s="2"/>
      <c r="F677" s="2"/>
      <c r="G677" s="2"/>
      <c r="H677" s="2"/>
      <c r="I677" s="16"/>
      <c r="J677" s="16"/>
      <c r="K677" s="14" t="str">
        <f>IF($A677="","",IF(B677&gt;=Model!$B$4,4,IF(B677&gt;=Model!$B$5,3,IF(B677&gt;=Model!$B$6,2,1))))</f>
        <v/>
      </c>
      <c r="L677" s="14" t="str">
        <f>IF($A677="","",IF(OR(UPPER(D677)="Y",UPPER(E677)="Y"),4,IF(C677&gt;=Model!$B$10,4,IF(C677&gt;=Model!$B$11,3,IF(C677&gt;=Model!$B$12,2,1)))))</f>
        <v/>
      </c>
      <c r="M677" s="14" t="str">
        <f>IF($A677="","",IFERROR(VLOOKUP(F677,Model!$A$19:$B$22,2,FALSE()),""))</f>
        <v/>
      </c>
      <c r="N677" s="14" t="str">
        <f>IF($A677="","",IFERROR(VLOOKUP(G677,Model!$A$25:$B$28,2,FALSE()),""))</f>
        <v/>
      </c>
      <c r="O677" s="14" t="str">
        <f t="shared" si="60"/>
        <v/>
      </c>
      <c r="P677" s="14" t="str">
        <f>IF($A677="","",IF(AND(G677="Internet-facing",OR(UPPER(D677)="Y",UPPER(E677)="Y",C677&gt;=Model!$B$16)),"P1",""))</f>
        <v/>
      </c>
      <c r="Q677" s="14" t="str">
        <f>IF($A677="","",IF(P677="P1","P1","P"&amp;MIN(4,IF(O677&gt;=Model!$B$31,1,IF(O677&gt;=Model!$B$32,2,IF(O677&gt;=Model!$B$33,3,4)))+IF(UPPER(H677)="Y",1,0))))</f>
        <v/>
      </c>
      <c r="R677" s="14" t="str">
        <f>IF($A677="","",IFERROR(VLOOKUP(VALUE(MID(Q677,2,1)),Model!$B$38:$C$41,2,FALSE()),""))</f>
        <v/>
      </c>
      <c r="S677" s="18" t="str">
        <f t="shared" si="61"/>
        <v/>
      </c>
      <c r="T677" s="14" t="str">
        <f t="shared" si="62"/>
        <v/>
      </c>
      <c r="U677" s="14" t="str">
        <f t="shared" si="63"/>
        <v/>
      </c>
      <c r="V677" s="14" t="str">
        <f t="shared" ca="1" si="64"/>
        <v/>
      </c>
      <c r="W677" s="14" t="str">
        <f t="shared" ca="1" si="65"/>
        <v/>
      </c>
    </row>
    <row r="678" spans="1:23" x14ac:dyDescent="0.3">
      <c r="A678" s="2"/>
      <c r="B678" s="2"/>
      <c r="C678" s="2"/>
      <c r="D678" s="2"/>
      <c r="E678" s="2"/>
      <c r="F678" s="2"/>
      <c r="G678" s="2"/>
      <c r="H678" s="2"/>
      <c r="I678" s="16"/>
      <c r="J678" s="16"/>
      <c r="K678" s="14" t="str">
        <f>IF($A678="","",IF(B678&gt;=Model!$B$4,4,IF(B678&gt;=Model!$B$5,3,IF(B678&gt;=Model!$B$6,2,1))))</f>
        <v/>
      </c>
      <c r="L678" s="14" t="str">
        <f>IF($A678="","",IF(OR(UPPER(D678)="Y",UPPER(E678)="Y"),4,IF(C678&gt;=Model!$B$10,4,IF(C678&gt;=Model!$B$11,3,IF(C678&gt;=Model!$B$12,2,1)))))</f>
        <v/>
      </c>
      <c r="M678" s="14" t="str">
        <f>IF($A678="","",IFERROR(VLOOKUP(F678,Model!$A$19:$B$22,2,FALSE()),""))</f>
        <v/>
      </c>
      <c r="N678" s="14" t="str">
        <f>IF($A678="","",IFERROR(VLOOKUP(G678,Model!$A$25:$B$28,2,FALSE()),""))</f>
        <v/>
      </c>
      <c r="O678" s="14" t="str">
        <f t="shared" si="60"/>
        <v/>
      </c>
      <c r="P678" s="14" t="str">
        <f>IF($A678="","",IF(AND(G678="Internet-facing",OR(UPPER(D678)="Y",UPPER(E678)="Y",C678&gt;=Model!$B$16)),"P1",""))</f>
        <v/>
      </c>
      <c r="Q678" s="14" t="str">
        <f>IF($A678="","",IF(P678="P1","P1","P"&amp;MIN(4,IF(O678&gt;=Model!$B$31,1,IF(O678&gt;=Model!$B$32,2,IF(O678&gt;=Model!$B$33,3,4)))+IF(UPPER(H678)="Y",1,0))))</f>
        <v/>
      </c>
      <c r="R678" s="14" t="str">
        <f>IF($A678="","",IFERROR(VLOOKUP(VALUE(MID(Q678,2,1)),Model!$B$38:$C$41,2,FALSE()),""))</f>
        <v/>
      </c>
      <c r="S678" s="18" t="str">
        <f t="shared" si="61"/>
        <v/>
      </c>
      <c r="T678" s="14" t="str">
        <f t="shared" si="62"/>
        <v/>
      </c>
      <c r="U678" s="14" t="str">
        <f t="shared" si="63"/>
        <v/>
      </c>
      <c r="V678" s="14" t="str">
        <f t="shared" ca="1" si="64"/>
        <v/>
      </c>
      <c r="W678" s="14" t="str">
        <f t="shared" ca="1" si="65"/>
        <v/>
      </c>
    </row>
    <row r="679" spans="1:23" x14ac:dyDescent="0.3">
      <c r="A679" s="2"/>
      <c r="B679" s="2"/>
      <c r="C679" s="2"/>
      <c r="D679" s="2"/>
      <c r="E679" s="2"/>
      <c r="F679" s="2"/>
      <c r="G679" s="2"/>
      <c r="H679" s="2"/>
      <c r="I679" s="16"/>
      <c r="J679" s="16"/>
      <c r="K679" s="14" t="str">
        <f>IF($A679="","",IF(B679&gt;=Model!$B$4,4,IF(B679&gt;=Model!$B$5,3,IF(B679&gt;=Model!$B$6,2,1))))</f>
        <v/>
      </c>
      <c r="L679" s="14" t="str">
        <f>IF($A679="","",IF(OR(UPPER(D679)="Y",UPPER(E679)="Y"),4,IF(C679&gt;=Model!$B$10,4,IF(C679&gt;=Model!$B$11,3,IF(C679&gt;=Model!$B$12,2,1)))))</f>
        <v/>
      </c>
      <c r="M679" s="14" t="str">
        <f>IF($A679="","",IFERROR(VLOOKUP(F679,Model!$A$19:$B$22,2,FALSE()),""))</f>
        <v/>
      </c>
      <c r="N679" s="14" t="str">
        <f>IF($A679="","",IFERROR(VLOOKUP(G679,Model!$A$25:$B$28,2,FALSE()),""))</f>
        <v/>
      </c>
      <c r="O679" s="14" t="str">
        <f t="shared" si="60"/>
        <v/>
      </c>
      <c r="P679" s="14" t="str">
        <f>IF($A679="","",IF(AND(G679="Internet-facing",OR(UPPER(D679)="Y",UPPER(E679)="Y",C679&gt;=Model!$B$16)),"P1",""))</f>
        <v/>
      </c>
      <c r="Q679" s="14" t="str">
        <f>IF($A679="","",IF(P679="P1","P1","P"&amp;MIN(4,IF(O679&gt;=Model!$B$31,1,IF(O679&gt;=Model!$B$32,2,IF(O679&gt;=Model!$B$33,3,4)))+IF(UPPER(H679)="Y",1,0))))</f>
        <v/>
      </c>
      <c r="R679" s="14" t="str">
        <f>IF($A679="","",IFERROR(VLOOKUP(VALUE(MID(Q679,2,1)),Model!$B$38:$C$41,2,FALSE()),""))</f>
        <v/>
      </c>
      <c r="S679" s="18" t="str">
        <f t="shared" si="61"/>
        <v/>
      </c>
      <c r="T679" s="14" t="str">
        <f t="shared" si="62"/>
        <v/>
      </c>
      <c r="U679" s="14" t="str">
        <f t="shared" si="63"/>
        <v/>
      </c>
      <c r="V679" s="14" t="str">
        <f t="shared" ca="1" si="64"/>
        <v/>
      </c>
      <c r="W679" s="14" t="str">
        <f t="shared" ca="1" si="65"/>
        <v/>
      </c>
    </row>
    <row r="680" spans="1:23" x14ac:dyDescent="0.3">
      <c r="A680" s="2"/>
      <c r="B680" s="2"/>
      <c r="C680" s="2"/>
      <c r="D680" s="2"/>
      <c r="E680" s="2"/>
      <c r="F680" s="2"/>
      <c r="G680" s="2"/>
      <c r="H680" s="2"/>
      <c r="I680" s="16"/>
      <c r="J680" s="16"/>
      <c r="K680" s="14" t="str">
        <f>IF($A680="","",IF(B680&gt;=Model!$B$4,4,IF(B680&gt;=Model!$B$5,3,IF(B680&gt;=Model!$B$6,2,1))))</f>
        <v/>
      </c>
      <c r="L680" s="14" t="str">
        <f>IF($A680="","",IF(OR(UPPER(D680)="Y",UPPER(E680)="Y"),4,IF(C680&gt;=Model!$B$10,4,IF(C680&gt;=Model!$B$11,3,IF(C680&gt;=Model!$B$12,2,1)))))</f>
        <v/>
      </c>
      <c r="M680" s="14" t="str">
        <f>IF($A680="","",IFERROR(VLOOKUP(F680,Model!$A$19:$B$22,2,FALSE()),""))</f>
        <v/>
      </c>
      <c r="N680" s="14" t="str">
        <f>IF($A680="","",IFERROR(VLOOKUP(G680,Model!$A$25:$B$28,2,FALSE()),""))</f>
        <v/>
      </c>
      <c r="O680" s="14" t="str">
        <f t="shared" si="60"/>
        <v/>
      </c>
      <c r="P680" s="14" t="str">
        <f>IF($A680="","",IF(AND(G680="Internet-facing",OR(UPPER(D680)="Y",UPPER(E680)="Y",C680&gt;=Model!$B$16)),"P1",""))</f>
        <v/>
      </c>
      <c r="Q680" s="14" t="str">
        <f>IF($A680="","",IF(P680="P1","P1","P"&amp;MIN(4,IF(O680&gt;=Model!$B$31,1,IF(O680&gt;=Model!$B$32,2,IF(O680&gt;=Model!$B$33,3,4)))+IF(UPPER(H680)="Y",1,0))))</f>
        <v/>
      </c>
      <c r="R680" s="14" t="str">
        <f>IF($A680="","",IFERROR(VLOOKUP(VALUE(MID(Q680,2,1)),Model!$B$38:$C$41,2,FALSE()),""))</f>
        <v/>
      </c>
      <c r="S680" s="18" t="str">
        <f t="shared" si="61"/>
        <v/>
      </c>
      <c r="T680" s="14" t="str">
        <f t="shared" si="62"/>
        <v/>
      </c>
      <c r="U680" s="14" t="str">
        <f t="shared" si="63"/>
        <v/>
      </c>
      <c r="V680" s="14" t="str">
        <f t="shared" ca="1" si="64"/>
        <v/>
      </c>
      <c r="W680" s="14" t="str">
        <f t="shared" ca="1" si="65"/>
        <v/>
      </c>
    </row>
    <row r="681" spans="1:23" x14ac:dyDescent="0.3">
      <c r="A681" s="2"/>
      <c r="B681" s="2"/>
      <c r="C681" s="2"/>
      <c r="D681" s="2"/>
      <c r="E681" s="2"/>
      <c r="F681" s="2"/>
      <c r="G681" s="2"/>
      <c r="H681" s="2"/>
      <c r="I681" s="16"/>
      <c r="J681" s="16"/>
      <c r="K681" s="14" t="str">
        <f>IF($A681="","",IF(B681&gt;=Model!$B$4,4,IF(B681&gt;=Model!$B$5,3,IF(B681&gt;=Model!$B$6,2,1))))</f>
        <v/>
      </c>
      <c r="L681" s="14" t="str">
        <f>IF($A681="","",IF(OR(UPPER(D681)="Y",UPPER(E681)="Y"),4,IF(C681&gt;=Model!$B$10,4,IF(C681&gt;=Model!$B$11,3,IF(C681&gt;=Model!$B$12,2,1)))))</f>
        <v/>
      </c>
      <c r="M681" s="14" t="str">
        <f>IF($A681="","",IFERROR(VLOOKUP(F681,Model!$A$19:$B$22,2,FALSE()),""))</f>
        <v/>
      </c>
      <c r="N681" s="14" t="str">
        <f>IF($A681="","",IFERROR(VLOOKUP(G681,Model!$A$25:$B$28,2,FALSE()),""))</f>
        <v/>
      </c>
      <c r="O681" s="14" t="str">
        <f t="shared" si="60"/>
        <v/>
      </c>
      <c r="P681" s="14" t="str">
        <f>IF($A681="","",IF(AND(G681="Internet-facing",OR(UPPER(D681)="Y",UPPER(E681)="Y",C681&gt;=Model!$B$16)),"P1",""))</f>
        <v/>
      </c>
      <c r="Q681" s="14" t="str">
        <f>IF($A681="","",IF(P681="P1","P1","P"&amp;MIN(4,IF(O681&gt;=Model!$B$31,1,IF(O681&gt;=Model!$B$32,2,IF(O681&gt;=Model!$B$33,3,4)))+IF(UPPER(H681)="Y",1,0))))</f>
        <v/>
      </c>
      <c r="R681" s="14" t="str">
        <f>IF($A681="","",IFERROR(VLOOKUP(VALUE(MID(Q681,2,1)),Model!$B$38:$C$41,2,FALSE()),""))</f>
        <v/>
      </c>
      <c r="S681" s="18" t="str">
        <f t="shared" si="61"/>
        <v/>
      </c>
      <c r="T681" s="14" t="str">
        <f t="shared" si="62"/>
        <v/>
      </c>
      <c r="U681" s="14" t="str">
        <f t="shared" si="63"/>
        <v/>
      </c>
      <c r="V681" s="14" t="str">
        <f t="shared" ca="1" si="64"/>
        <v/>
      </c>
      <c r="W681" s="14" t="str">
        <f t="shared" ca="1" si="65"/>
        <v/>
      </c>
    </row>
    <row r="682" spans="1:23" x14ac:dyDescent="0.3">
      <c r="A682" s="2"/>
      <c r="B682" s="2"/>
      <c r="C682" s="2"/>
      <c r="D682" s="2"/>
      <c r="E682" s="2"/>
      <c r="F682" s="2"/>
      <c r="G682" s="2"/>
      <c r="H682" s="2"/>
      <c r="I682" s="16"/>
      <c r="J682" s="16"/>
      <c r="K682" s="14" t="str">
        <f>IF($A682="","",IF(B682&gt;=Model!$B$4,4,IF(B682&gt;=Model!$B$5,3,IF(B682&gt;=Model!$B$6,2,1))))</f>
        <v/>
      </c>
      <c r="L682" s="14" t="str">
        <f>IF($A682="","",IF(OR(UPPER(D682)="Y",UPPER(E682)="Y"),4,IF(C682&gt;=Model!$B$10,4,IF(C682&gt;=Model!$B$11,3,IF(C682&gt;=Model!$B$12,2,1)))))</f>
        <v/>
      </c>
      <c r="M682" s="14" t="str">
        <f>IF($A682="","",IFERROR(VLOOKUP(F682,Model!$A$19:$B$22,2,FALSE()),""))</f>
        <v/>
      </c>
      <c r="N682" s="14" t="str">
        <f>IF($A682="","",IFERROR(VLOOKUP(G682,Model!$A$25:$B$28,2,FALSE()),""))</f>
        <v/>
      </c>
      <c r="O682" s="14" t="str">
        <f t="shared" si="60"/>
        <v/>
      </c>
      <c r="P682" s="14" t="str">
        <f>IF($A682="","",IF(AND(G682="Internet-facing",OR(UPPER(D682)="Y",UPPER(E682)="Y",C682&gt;=Model!$B$16)),"P1",""))</f>
        <v/>
      </c>
      <c r="Q682" s="14" t="str">
        <f>IF($A682="","",IF(P682="P1","P1","P"&amp;MIN(4,IF(O682&gt;=Model!$B$31,1,IF(O682&gt;=Model!$B$32,2,IF(O682&gt;=Model!$B$33,3,4)))+IF(UPPER(H682)="Y",1,0))))</f>
        <v/>
      </c>
      <c r="R682" s="14" t="str">
        <f>IF($A682="","",IFERROR(VLOOKUP(VALUE(MID(Q682,2,1)),Model!$B$38:$C$41,2,FALSE()),""))</f>
        <v/>
      </c>
      <c r="S682" s="18" t="str">
        <f t="shared" si="61"/>
        <v/>
      </c>
      <c r="T682" s="14" t="str">
        <f t="shared" si="62"/>
        <v/>
      </c>
      <c r="U682" s="14" t="str">
        <f t="shared" si="63"/>
        <v/>
      </c>
      <c r="V682" s="14" t="str">
        <f t="shared" ca="1" si="64"/>
        <v/>
      </c>
      <c r="W682" s="14" t="str">
        <f t="shared" ca="1" si="65"/>
        <v/>
      </c>
    </row>
    <row r="683" spans="1:23" x14ac:dyDescent="0.3">
      <c r="A683" s="2"/>
      <c r="B683" s="2"/>
      <c r="C683" s="2"/>
      <c r="D683" s="2"/>
      <c r="E683" s="2"/>
      <c r="F683" s="2"/>
      <c r="G683" s="2"/>
      <c r="H683" s="2"/>
      <c r="I683" s="16"/>
      <c r="J683" s="16"/>
      <c r="K683" s="14" t="str">
        <f>IF($A683="","",IF(B683&gt;=Model!$B$4,4,IF(B683&gt;=Model!$B$5,3,IF(B683&gt;=Model!$B$6,2,1))))</f>
        <v/>
      </c>
      <c r="L683" s="14" t="str">
        <f>IF($A683="","",IF(OR(UPPER(D683)="Y",UPPER(E683)="Y"),4,IF(C683&gt;=Model!$B$10,4,IF(C683&gt;=Model!$B$11,3,IF(C683&gt;=Model!$B$12,2,1)))))</f>
        <v/>
      </c>
      <c r="M683" s="14" t="str">
        <f>IF($A683="","",IFERROR(VLOOKUP(F683,Model!$A$19:$B$22,2,FALSE()),""))</f>
        <v/>
      </c>
      <c r="N683" s="14" t="str">
        <f>IF($A683="","",IFERROR(VLOOKUP(G683,Model!$A$25:$B$28,2,FALSE()),""))</f>
        <v/>
      </c>
      <c r="O683" s="14" t="str">
        <f t="shared" si="60"/>
        <v/>
      </c>
      <c r="P683" s="14" t="str">
        <f>IF($A683="","",IF(AND(G683="Internet-facing",OR(UPPER(D683)="Y",UPPER(E683)="Y",C683&gt;=Model!$B$16)),"P1",""))</f>
        <v/>
      </c>
      <c r="Q683" s="14" t="str">
        <f>IF($A683="","",IF(P683="P1","P1","P"&amp;MIN(4,IF(O683&gt;=Model!$B$31,1,IF(O683&gt;=Model!$B$32,2,IF(O683&gt;=Model!$B$33,3,4)))+IF(UPPER(H683)="Y",1,0))))</f>
        <v/>
      </c>
      <c r="R683" s="14" t="str">
        <f>IF($A683="","",IFERROR(VLOOKUP(VALUE(MID(Q683,2,1)),Model!$B$38:$C$41,2,FALSE()),""))</f>
        <v/>
      </c>
      <c r="S683" s="18" t="str">
        <f t="shared" si="61"/>
        <v/>
      </c>
      <c r="T683" s="14" t="str">
        <f t="shared" si="62"/>
        <v/>
      </c>
      <c r="U683" s="14" t="str">
        <f t="shared" si="63"/>
        <v/>
      </c>
      <c r="V683" s="14" t="str">
        <f t="shared" ca="1" si="64"/>
        <v/>
      </c>
      <c r="W683" s="14" t="str">
        <f t="shared" ca="1" si="65"/>
        <v/>
      </c>
    </row>
    <row r="684" spans="1:23" x14ac:dyDescent="0.3">
      <c r="A684" s="2"/>
      <c r="B684" s="2"/>
      <c r="C684" s="2"/>
      <c r="D684" s="2"/>
      <c r="E684" s="2"/>
      <c r="F684" s="2"/>
      <c r="G684" s="2"/>
      <c r="H684" s="2"/>
      <c r="I684" s="16"/>
      <c r="J684" s="16"/>
      <c r="K684" s="14" t="str">
        <f>IF($A684="","",IF(B684&gt;=Model!$B$4,4,IF(B684&gt;=Model!$B$5,3,IF(B684&gt;=Model!$B$6,2,1))))</f>
        <v/>
      </c>
      <c r="L684" s="14" t="str">
        <f>IF($A684="","",IF(OR(UPPER(D684)="Y",UPPER(E684)="Y"),4,IF(C684&gt;=Model!$B$10,4,IF(C684&gt;=Model!$B$11,3,IF(C684&gt;=Model!$B$12,2,1)))))</f>
        <v/>
      </c>
      <c r="M684" s="14" t="str">
        <f>IF($A684="","",IFERROR(VLOOKUP(F684,Model!$A$19:$B$22,2,FALSE()),""))</f>
        <v/>
      </c>
      <c r="N684" s="14" t="str">
        <f>IF($A684="","",IFERROR(VLOOKUP(G684,Model!$A$25:$B$28,2,FALSE()),""))</f>
        <v/>
      </c>
      <c r="O684" s="14" t="str">
        <f t="shared" si="60"/>
        <v/>
      </c>
      <c r="P684" s="14" t="str">
        <f>IF($A684="","",IF(AND(G684="Internet-facing",OR(UPPER(D684)="Y",UPPER(E684)="Y",C684&gt;=Model!$B$16)),"P1",""))</f>
        <v/>
      </c>
      <c r="Q684" s="14" t="str">
        <f>IF($A684="","",IF(P684="P1","P1","P"&amp;MIN(4,IF(O684&gt;=Model!$B$31,1,IF(O684&gt;=Model!$B$32,2,IF(O684&gt;=Model!$B$33,3,4)))+IF(UPPER(H684)="Y",1,0))))</f>
        <v/>
      </c>
      <c r="R684" s="14" t="str">
        <f>IF($A684="","",IFERROR(VLOOKUP(VALUE(MID(Q684,2,1)),Model!$B$38:$C$41,2,FALSE()),""))</f>
        <v/>
      </c>
      <c r="S684" s="18" t="str">
        <f t="shared" si="61"/>
        <v/>
      </c>
      <c r="T684" s="14" t="str">
        <f t="shared" si="62"/>
        <v/>
      </c>
      <c r="U684" s="14" t="str">
        <f t="shared" si="63"/>
        <v/>
      </c>
      <c r="V684" s="14" t="str">
        <f t="shared" ca="1" si="64"/>
        <v/>
      </c>
      <c r="W684" s="14" t="str">
        <f t="shared" ca="1" si="65"/>
        <v/>
      </c>
    </row>
    <row r="685" spans="1:23" x14ac:dyDescent="0.3">
      <c r="A685" s="2"/>
      <c r="B685" s="2"/>
      <c r="C685" s="2"/>
      <c r="D685" s="2"/>
      <c r="E685" s="2"/>
      <c r="F685" s="2"/>
      <c r="G685" s="2"/>
      <c r="H685" s="2"/>
      <c r="I685" s="16"/>
      <c r="J685" s="16"/>
      <c r="K685" s="14" t="str">
        <f>IF($A685="","",IF(B685&gt;=Model!$B$4,4,IF(B685&gt;=Model!$B$5,3,IF(B685&gt;=Model!$B$6,2,1))))</f>
        <v/>
      </c>
      <c r="L685" s="14" t="str">
        <f>IF($A685="","",IF(OR(UPPER(D685)="Y",UPPER(E685)="Y"),4,IF(C685&gt;=Model!$B$10,4,IF(C685&gt;=Model!$B$11,3,IF(C685&gt;=Model!$B$12,2,1)))))</f>
        <v/>
      </c>
      <c r="M685" s="14" t="str">
        <f>IF($A685="","",IFERROR(VLOOKUP(F685,Model!$A$19:$B$22,2,FALSE()),""))</f>
        <v/>
      </c>
      <c r="N685" s="14" t="str">
        <f>IF($A685="","",IFERROR(VLOOKUP(G685,Model!$A$25:$B$28,2,FALSE()),""))</f>
        <v/>
      </c>
      <c r="O685" s="14" t="str">
        <f t="shared" si="60"/>
        <v/>
      </c>
      <c r="P685" s="14" t="str">
        <f>IF($A685="","",IF(AND(G685="Internet-facing",OR(UPPER(D685)="Y",UPPER(E685)="Y",C685&gt;=Model!$B$16)),"P1",""))</f>
        <v/>
      </c>
      <c r="Q685" s="14" t="str">
        <f>IF($A685="","",IF(P685="P1","P1","P"&amp;MIN(4,IF(O685&gt;=Model!$B$31,1,IF(O685&gt;=Model!$B$32,2,IF(O685&gt;=Model!$B$33,3,4)))+IF(UPPER(H685)="Y",1,0))))</f>
        <v/>
      </c>
      <c r="R685" s="14" t="str">
        <f>IF($A685="","",IFERROR(VLOOKUP(VALUE(MID(Q685,2,1)),Model!$B$38:$C$41,2,FALSE()),""))</f>
        <v/>
      </c>
      <c r="S685" s="18" t="str">
        <f t="shared" si="61"/>
        <v/>
      </c>
      <c r="T685" s="14" t="str">
        <f t="shared" si="62"/>
        <v/>
      </c>
      <c r="U685" s="14" t="str">
        <f t="shared" si="63"/>
        <v/>
      </c>
      <c r="V685" s="14" t="str">
        <f t="shared" ca="1" si="64"/>
        <v/>
      </c>
      <c r="W685" s="14" t="str">
        <f t="shared" ca="1" si="65"/>
        <v/>
      </c>
    </row>
    <row r="686" spans="1:23" x14ac:dyDescent="0.3">
      <c r="A686" s="2"/>
      <c r="B686" s="2"/>
      <c r="C686" s="2"/>
      <c r="D686" s="2"/>
      <c r="E686" s="2"/>
      <c r="F686" s="2"/>
      <c r="G686" s="2"/>
      <c r="H686" s="2"/>
      <c r="I686" s="16"/>
      <c r="J686" s="16"/>
      <c r="K686" s="14" t="str">
        <f>IF($A686="","",IF(B686&gt;=Model!$B$4,4,IF(B686&gt;=Model!$B$5,3,IF(B686&gt;=Model!$B$6,2,1))))</f>
        <v/>
      </c>
      <c r="L686" s="14" t="str">
        <f>IF($A686="","",IF(OR(UPPER(D686)="Y",UPPER(E686)="Y"),4,IF(C686&gt;=Model!$B$10,4,IF(C686&gt;=Model!$B$11,3,IF(C686&gt;=Model!$B$12,2,1)))))</f>
        <v/>
      </c>
      <c r="M686" s="14" t="str">
        <f>IF($A686="","",IFERROR(VLOOKUP(F686,Model!$A$19:$B$22,2,FALSE()),""))</f>
        <v/>
      </c>
      <c r="N686" s="14" t="str">
        <f>IF($A686="","",IFERROR(VLOOKUP(G686,Model!$A$25:$B$28,2,FALSE()),""))</f>
        <v/>
      </c>
      <c r="O686" s="14" t="str">
        <f t="shared" si="60"/>
        <v/>
      </c>
      <c r="P686" s="14" t="str">
        <f>IF($A686="","",IF(AND(G686="Internet-facing",OR(UPPER(D686)="Y",UPPER(E686)="Y",C686&gt;=Model!$B$16)),"P1",""))</f>
        <v/>
      </c>
      <c r="Q686" s="14" t="str">
        <f>IF($A686="","",IF(P686="P1","P1","P"&amp;MIN(4,IF(O686&gt;=Model!$B$31,1,IF(O686&gt;=Model!$B$32,2,IF(O686&gt;=Model!$B$33,3,4)))+IF(UPPER(H686)="Y",1,0))))</f>
        <v/>
      </c>
      <c r="R686" s="14" t="str">
        <f>IF($A686="","",IFERROR(VLOOKUP(VALUE(MID(Q686,2,1)),Model!$B$38:$C$41,2,FALSE()),""))</f>
        <v/>
      </c>
      <c r="S686" s="18" t="str">
        <f t="shared" si="61"/>
        <v/>
      </c>
      <c r="T686" s="14" t="str">
        <f t="shared" si="62"/>
        <v/>
      </c>
      <c r="U686" s="14" t="str">
        <f t="shared" si="63"/>
        <v/>
      </c>
      <c r="V686" s="14" t="str">
        <f t="shared" ca="1" si="64"/>
        <v/>
      </c>
      <c r="W686" s="14" t="str">
        <f t="shared" ca="1" si="65"/>
        <v/>
      </c>
    </row>
    <row r="687" spans="1:23" x14ac:dyDescent="0.3">
      <c r="A687" s="2"/>
      <c r="B687" s="2"/>
      <c r="C687" s="2"/>
      <c r="D687" s="2"/>
      <c r="E687" s="2"/>
      <c r="F687" s="2"/>
      <c r="G687" s="2"/>
      <c r="H687" s="2"/>
      <c r="I687" s="16"/>
      <c r="J687" s="16"/>
      <c r="K687" s="14" t="str">
        <f>IF($A687="","",IF(B687&gt;=Model!$B$4,4,IF(B687&gt;=Model!$B$5,3,IF(B687&gt;=Model!$B$6,2,1))))</f>
        <v/>
      </c>
      <c r="L687" s="14" t="str">
        <f>IF($A687="","",IF(OR(UPPER(D687)="Y",UPPER(E687)="Y"),4,IF(C687&gt;=Model!$B$10,4,IF(C687&gt;=Model!$B$11,3,IF(C687&gt;=Model!$B$12,2,1)))))</f>
        <v/>
      </c>
      <c r="M687" s="14" t="str">
        <f>IF($A687="","",IFERROR(VLOOKUP(F687,Model!$A$19:$B$22,2,FALSE()),""))</f>
        <v/>
      </c>
      <c r="N687" s="14" t="str">
        <f>IF($A687="","",IFERROR(VLOOKUP(G687,Model!$A$25:$B$28,2,FALSE()),""))</f>
        <v/>
      </c>
      <c r="O687" s="14" t="str">
        <f t="shared" si="60"/>
        <v/>
      </c>
      <c r="P687" s="14" t="str">
        <f>IF($A687="","",IF(AND(G687="Internet-facing",OR(UPPER(D687)="Y",UPPER(E687)="Y",C687&gt;=Model!$B$16)),"P1",""))</f>
        <v/>
      </c>
      <c r="Q687" s="14" t="str">
        <f>IF($A687="","",IF(P687="P1","P1","P"&amp;MIN(4,IF(O687&gt;=Model!$B$31,1,IF(O687&gt;=Model!$B$32,2,IF(O687&gt;=Model!$B$33,3,4)))+IF(UPPER(H687)="Y",1,0))))</f>
        <v/>
      </c>
      <c r="R687" s="14" t="str">
        <f>IF($A687="","",IFERROR(VLOOKUP(VALUE(MID(Q687,2,1)),Model!$B$38:$C$41,2,FALSE()),""))</f>
        <v/>
      </c>
      <c r="S687" s="18" t="str">
        <f t="shared" si="61"/>
        <v/>
      </c>
      <c r="T687" s="14" t="str">
        <f t="shared" si="62"/>
        <v/>
      </c>
      <c r="U687" s="14" t="str">
        <f t="shared" si="63"/>
        <v/>
      </c>
      <c r="V687" s="14" t="str">
        <f t="shared" ca="1" si="64"/>
        <v/>
      </c>
      <c r="W687" s="14" t="str">
        <f t="shared" ca="1" si="65"/>
        <v/>
      </c>
    </row>
    <row r="688" spans="1:23" x14ac:dyDescent="0.3">
      <c r="A688" s="2"/>
      <c r="B688" s="2"/>
      <c r="C688" s="2"/>
      <c r="D688" s="2"/>
      <c r="E688" s="2"/>
      <c r="F688" s="2"/>
      <c r="G688" s="2"/>
      <c r="H688" s="2"/>
      <c r="I688" s="16"/>
      <c r="J688" s="16"/>
      <c r="K688" s="14" t="str">
        <f>IF($A688="","",IF(B688&gt;=Model!$B$4,4,IF(B688&gt;=Model!$B$5,3,IF(B688&gt;=Model!$B$6,2,1))))</f>
        <v/>
      </c>
      <c r="L688" s="14" t="str">
        <f>IF($A688="","",IF(OR(UPPER(D688)="Y",UPPER(E688)="Y"),4,IF(C688&gt;=Model!$B$10,4,IF(C688&gt;=Model!$B$11,3,IF(C688&gt;=Model!$B$12,2,1)))))</f>
        <v/>
      </c>
      <c r="M688" s="14" t="str">
        <f>IF($A688="","",IFERROR(VLOOKUP(F688,Model!$A$19:$B$22,2,FALSE()),""))</f>
        <v/>
      </c>
      <c r="N688" s="14" t="str">
        <f>IF($A688="","",IFERROR(VLOOKUP(G688,Model!$A$25:$B$28,2,FALSE()),""))</f>
        <v/>
      </c>
      <c r="O688" s="14" t="str">
        <f t="shared" si="60"/>
        <v/>
      </c>
      <c r="P688" s="14" t="str">
        <f>IF($A688="","",IF(AND(G688="Internet-facing",OR(UPPER(D688)="Y",UPPER(E688)="Y",C688&gt;=Model!$B$16)),"P1",""))</f>
        <v/>
      </c>
      <c r="Q688" s="14" t="str">
        <f>IF($A688="","",IF(P688="P1","P1","P"&amp;MIN(4,IF(O688&gt;=Model!$B$31,1,IF(O688&gt;=Model!$B$32,2,IF(O688&gt;=Model!$B$33,3,4)))+IF(UPPER(H688)="Y",1,0))))</f>
        <v/>
      </c>
      <c r="R688" s="14" t="str">
        <f>IF($A688="","",IFERROR(VLOOKUP(VALUE(MID(Q688,2,1)),Model!$B$38:$C$41,2,FALSE()),""))</f>
        <v/>
      </c>
      <c r="S688" s="18" t="str">
        <f t="shared" si="61"/>
        <v/>
      </c>
      <c r="T688" s="14" t="str">
        <f t="shared" si="62"/>
        <v/>
      </c>
      <c r="U688" s="14" t="str">
        <f t="shared" si="63"/>
        <v/>
      </c>
      <c r="V688" s="14" t="str">
        <f t="shared" ca="1" si="64"/>
        <v/>
      </c>
      <c r="W688" s="14" t="str">
        <f t="shared" ca="1" si="65"/>
        <v/>
      </c>
    </row>
    <row r="689" spans="1:23" x14ac:dyDescent="0.3">
      <c r="A689" s="2"/>
      <c r="B689" s="2"/>
      <c r="C689" s="2"/>
      <c r="D689" s="2"/>
      <c r="E689" s="2"/>
      <c r="F689" s="2"/>
      <c r="G689" s="2"/>
      <c r="H689" s="2"/>
      <c r="I689" s="16"/>
      <c r="J689" s="16"/>
      <c r="K689" s="14" t="str">
        <f>IF($A689="","",IF(B689&gt;=Model!$B$4,4,IF(B689&gt;=Model!$B$5,3,IF(B689&gt;=Model!$B$6,2,1))))</f>
        <v/>
      </c>
      <c r="L689" s="14" t="str">
        <f>IF($A689="","",IF(OR(UPPER(D689)="Y",UPPER(E689)="Y"),4,IF(C689&gt;=Model!$B$10,4,IF(C689&gt;=Model!$B$11,3,IF(C689&gt;=Model!$B$12,2,1)))))</f>
        <v/>
      </c>
      <c r="M689" s="14" t="str">
        <f>IF($A689="","",IFERROR(VLOOKUP(F689,Model!$A$19:$B$22,2,FALSE()),""))</f>
        <v/>
      </c>
      <c r="N689" s="14" t="str">
        <f>IF($A689="","",IFERROR(VLOOKUP(G689,Model!$A$25:$B$28,2,FALSE()),""))</f>
        <v/>
      </c>
      <c r="O689" s="14" t="str">
        <f t="shared" si="60"/>
        <v/>
      </c>
      <c r="P689" s="14" t="str">
        <f>IF($A689="","",IF(AND(G689="Internet-facing",OR(UPPER(D689)="Y",UPPER(E689)="Y",C689&gt;=Model!$B$16)),"P1",""))</f>
        <v/>
      </c>
      <c r="Q689" s="14" t="str">
        <f>IF($A689="","",IF(P689="P1","P1","P"&amp;MIN(4,IF(O689&gt;=Model!$B$31,1,IF(O689&gt;=Model!$B$32,2,IF(O689&gt;=Model!$B$33,3,4)))+IF(UPPER(H689)="Y",1,0))))</f>
        <v/>
      </c>
      <c r="R689" s="14" t="str">
        <f>IF($A689="","",IFERROR(VLOOKUP(VALUE(MID(Q689,2,1)),Model!$B$38:$C$41,2,FALSE()),""))</f>
        <v/>
      </c>
      <c r="S689" s="18" t="str">
        <f t="shared" si="61"/>
        <v/>
      </c>
      <c r="T689" s="14" t="str">
        <f t="shared" si="62"/>
        <v/>
      </c>
      <c r="U689" s="14" t="str">
        <f t="shared" si="63"/>
        <v/>
      </c>
      <c r="V689" s="14" t="str">
        <f t="shared" ca="1" si="64"/>
        <v/>
      </c>
      <c r="W689" s="14" t="str">
        <f t="shared" ca="1" si="65"/>
        <v/>
      </c>
    </row>
    <row r="690" spans="1:23" x14ac:dyDescent="0.3">
      <c r="A690" s="2"/>
      <c r="B690" s="2"/>
      <c r="C690" s="2"/>
      <c r="D690" s="2"/>
      <c r="E690" s="2"/>
      <c r="F690" s="2"/>
      <c r="G690" s="2"/>
      <c r="H690" s="2"/>
      <c r="I690" s="16"/>
      <c r="J690" s="16"/>
      <c r="K690" s="14" t="str">
        <f>IF($A690="","",IF(B690&gt;=Model!$B$4,4,IF(B690&gt;=Model!$B$5,3,IF(B690&gt;=Model!$B$6,2,1))))</f>
        <v/>
      </c>
      <c r="L690" s="14" t="str">
        <f>IF($A690="","",IF(OR(UPPER(D690)="Y",UPPER(E690)="Y"),4,IF(C690&gt;=Model!$B$10,4,IF(C690&gt;=Model!$B$11,3,IF(C690&gt;=Model!$B$12,2,1)))))</f>
        <v/>
      </c>
      <c r="M690" s="14" t="str">
        <f>IF($A690="","",IFERROR(VLOOKUP(F690,Model!$A$19:$B$22,2,FALSE()),""))</f>
        <v/>
      </c>
      <c r="N690" s="14" t="str">
        <f>IF($A690="","",IFERROR(VLOOKUP(G690,Model!$A$25:$B$28,2,FALSE()),""))</f>
        <v/>
      </c>
      <c r="O690" s="14" t="str">
        <f t="shared" si="60"/>
        <v/>
      </c>
      <c r="P690" s="14" t="str">
        <f>IF($A690="","",IF(AND(G690="Internet-facing",OR(UPPER(D690)="Y",UPPER(E690)="Y",C690&gt;=Model!$B$16)),"P1",""))</f>
        <v/>
      </c>
      <c r="Q690" s="14" t="str">
        <f>IF($A690="","",IF(P690="P1","P1","P"&amp;MIN(4,IF(O690&gt;=Model!$B$31,1,IF(O690&gt;=Model!$B$32,2,IF(O690&gt;=Model!$B$33,3,4)))+IF(UPPER(H690)="Y",1,0))))</f>
        <v/>
      </c>
      <c r="R690" s="14" t="str">
        <f>IF($A690="","",IFERROR(VLOOKUP(VALUE(MID(Q690,2,1)),Model!$B$38:$C$41,2,FALSE()),""))</f>
        <v/>
      </c>
      <c r="S690" s="18" t="str">
        <f t="shared" si="61"/>
        <v/>
      </c>
      <c r="T690" s="14" t="str">
        <f t="shared" si="62"/>
        <v/>
      </c>
      <c r="U690" s="14" t="str">
        <f t="shared" si="63"/>
        <v/>
      </c>
      <c r="V690" s="14" t="str">
        <f t="shared" ca="1" si="64"/>
        <v/>
      </c>
      <c r="W690" s="14" t="str">
        <f t="shared" ca="1" si="65"/>
        <v/>
      </c>
    </row>
    <row r="691" spans="1:23" x14ac:dyDescent="0.3">
      <c r="A691" s="2"/>
      <c r="B691" s="2"/>
      <c r="C691" s="2"/>
      <c r="D691" s="2"/>
      <c r="E691" s="2"/>
      <c r="F691" s="2"/>
      <c r="G691" s="2"/>
      <c r="H691" s="2"/>
      <c r="I691" s="16"/>
      <c r="J691" s="16"/>
      <c r="K691" s="14" t="str">
        <f>IF($A691="","",IF(B691&gt;=Model!$B$4,4,IF(B691&gt;=Model!$B$5,3,IF(B691&gt;=Model!$B$6,2,1))))</f>
        <v/>
      </c>
      <c r="L691" s="14" t="str">
        <f>IF($A691="","",IF(OR(UPPER(D691)="Y",UPPER(E691)="Y"),4,IF(C691&gt;=Model!$B$10,4,IF(C691&gt;=Model!$B$11,3,IF(C691&gt;=Model!$B$12,2,1)))))</f>
        <v/>
      </c>
      <c r="M691" s="14" t="str">
        <f>IF($A691="","",IFERROR(VLOOKUP(F691,Model!$A$19:$B$22,2,FALSE()),""))</f>
        <v/>
      </c>
      <c r="N691" s="14" t="str">
        <f>IF($A691="","",IFERROR(VLOOKUP(G691,Model!$A$25:$B$28,2,FALSE()),""))</f>
        <v/>
      </c>
      <c r="O691" s="14" t="str">
        <f t="shared" si="60"/>
        <v/>
      </c>
      <c r="P691" s="14" t="str">
        <f>IF($A691="","",IF(AND(G691="Internet-facing",OR(UPPER(D691)="Y",UPPER(E691)="Y",C691&gt;=Model!$B$16)),"P1",""))</f>
        <v/>
      </c>
      <c r="Q691" s="14" t="str">
        <f>IF($A691="","",IF(P691="P1","P1","P"&amp;MIN(4,IF(O691&gt;=Model!$B$31,1,IF(O691&gt;=Model!$B$32,2,IF(O691&gt;=Model!$B$33,3,4)))+IF(UPPER(H691)="Y",1,0))))</f>
        <v/>
      </c>
      <c r="R691" s="14" t="str">
        <f>IF($A691="","",IFERROR(VLOOKUP(VALUE(MID(Q691,2,1)),Model!$B$38:$C$41,2,FALSE()),""))</f>
        <v/>
      </c>
      <c r="S691" s="18" t="str">
        <f t="shared" si="61"/>
        <v/>
      </c>
      <c r="T691" s="14" t="str">
        <f t="shared" si="62"/>
        <v/>
      </c>
      <c r="U691" s="14" t="str">
        <f t="shared" si="63"/>
        <v/>
      </c>
      <c r="V691" s="14" t="str">
        <f t="shared" ca="1" si="64"/>
        <v/>
      </c>
      <c r="W691" s="14" t="str">
        <f t="shared" ca="1" si="65"/>
        <v/>
      </c>
    </row>
    <row r="692" spans="1:23" x14ac:dyDescent="0.3">
      <c r="A692" s="2"/>
      <c r="B692" s="2"/>
      <c r="C692" s="2"/>
      <c r="D692" s="2"/>
      <c r="E692" s="2"/>
      <c r="F692" s="2"/>
      <c r="G692" s="2"/>
      <c r="H692" s="2"/>
      <c r="I692" s="16"/>
      <c r="J692" s="16"/>
      <c r="K692" s="14" t="str">
        <f>IF($A692="","",IF(B692&gt;=Model!$B$4,4,IF(B692&gt;=Model!$B$5,3,IF(B692&gt;=Model!$B$6,2,1))))</f>
        <v/>
      </c>
      <c r="L692" s="14" t="str">
        <f>IF($A692="","",IF(OR(UPPER(D692)="Y",UPPER(E692)="Y"),4,IF(C692&gt;=Model!$B$10,4,IF(C692&gt;=Model!$B$11,3,IF(C692&gt;=Model!$B$12,2,1)))))</f>
        <v/>
      </c>
      <c r="M692" s="14" t="str">
        <f>IF($A692="","",IFERROR(VLOOKUP(F692,Model!$A$19:$B$22,2,FALSE()),""))</f>
        <v/>
      </c>
      <c r="N692" s="14" t="str">
        <f>IF($A692="","",IFERROR(VLOOKUP(G692,Model!$A$25:$B$28,2,FALSE()),""))</f>
        <v/>
      </c>
      <c r="O692" s="14" t="str">
        <f t="shared" si="60"/>
        <v/>
      </c>
      <c r="P692" s="14" t="str">
        <f>IF($A692="","",IF(AND(G692="Internet-facing",OR(UPPER(D692)="Y",UPPER(E692)="Y",C692&gt;=Model!$B$16)),"P1",""))</f>
        <v/>
      </c>
      <c r="Q692" s="14" t="str">
        <f>IF($A692="","",IF(P692="P1","P1","P"&amp;MIN(4,IF(O692&gt;=Model!$B$31,1,IF(O692&gt;=Model!$B$32,2,IF(O692&gt;=Model!$B$33,3,4)))+IF(UPPER(H692)="Y",1,0))))</f>
        <v/>
      </c>
      <c r="R692" s="14" t="str">
        <f>IF($A692="","",IFERROR(VLOOKUP(VALUE(MID(Q692,2,1)),Model!$B$38:$C$41,2,FALSE()),""))</f>
        <v/>
      </c>
      <c r="S692" s="18" t="str">
        <f t="shared" si="61"/>
        <v/>
      </c>
      <c r="T692" s="14" t="str">
        <f t="shared" si="62"/>
        <v/>
      </c>
      <c r="U692" s="14" t="str">
        <f t="shared" si="63"/>
        <v/>
      </c>
      <c r="V692" s="14" t="str">
        <f t="shared" ca="1" si="64"/>
        <v/>
      </c>
      <c r="W692" s="14" t="str">
        <f t="shared" ca="1" si="65"/>
        <v/>
      </c>
    </row>
    <row r="693" spans="1:23" x14ac:dyDescent="0.3">
      <c r="A693" s="2"/>
      <c r="B693" s="2"/>
      <c r="C693" s="2"/>
      <c r="D693" s="2"/>
      <c r="E693" s="2"/>
      <c r="F693" s="2"/>
      <c r="G693" s="2"/>
      <c r="H693" s="2"/>
      <c r="I693" s="16"/>
      <c r="J693" s="16"/>
      <c r="K693" s="14" t="str">
        <f>IF($A693="","",IF(B693&gt;=Model!$B$4,4,IF(B693&gt;=Model!$B$5,3,IF(B693&gt;=Model!$B$6,2,1))))</f>
        <v/>
      </c>
      <c r="L693" s="14" t="str">
        <f>IF($A693="","",IF(OR(UPPER(D693)="Y",UPPER(E693)="Y"),4,IF(C693&gt;=Model!$B$10,4,IF(C693&gt;=Model!$B$11,3,IF(C693&gt;=Model!$B$12,2,1)))))</f>
        <v/>
      </c>
      <c r="M693" s="14" t="str">
        <f>IF($A693="","",IFERROR(VLOOKUP(F693,Model!$A$19:$B$22,2,FALSE()),""))</f>
        <v/>
      </c>
      <c r="N693" s="14" t="str">
        <f>IF($A693="","",IFERROR(VLOOKUP(G693,Model!$A$25:$B$28,2,FALSE()),""))</f>
        <v/>
      </c>
      <c r="O693" s="14" t="str">
        <f t="shared" si="60"/>
        <v/>
      </c>
      <c r="P693" s="14" t="str">
        <f>IF($A693="","",IF(AND(G693="Internet-facing",OR(UPPER(D693)="Y",UPPER(E693)="Y",C693&gt;=Model!$B$16)),"P1",""))</f>
        <v/>
      </c>
      <c r="Q693" s="14" t="str">
        <f>IF($A693="","",IF(P693="P1","P1","P"&amp;MIN(4,IF(O693&gt;=Model!$B$31,1,IF(O693&gt;=Model!$B$32,2,IF(O693&gt;=Model!$B$33,3,4)))+IF(UPPER(H693)="Y",1,0))))</f>
        <v/>
      </c>
      <c r="R693" s="14" t="str">
        <f>IF($A693="","",IFERROR(VLOOKUP(VALUE(MID(Q693,2,1)),Model!$B$38:$C$41,2,FALSE()),""))</f>
        <v/>
      </c>
      <c r="S693" s="18" t="str">
        <f t="shared" si="61"/>
        <v/>
      </c>
      <c r="T693" s="14" t="str">
        <f t="shared" si="62"/>
        <v/>
      </c>
      <c r="U693" s="14" t="str">
        <f t="shared" si="63"/>
        <v/>
      </c>
      <c r="V693" s="14" t="str">
        <f t="shared" ca="1" si="64"/>
        <v/>
      </c>
      <c r="W693" s="14" t="str">
        <f t="shared" ca="1" si="65"/>
        <v/>
      </c>
    </row>
    <row r="694" spans="1:23" x14ac:dyDescent="0.3">
      <c r="A694" s="2"/>
      <c r="B694" s="2"/>
      <c r="C694" s="2"/>
      <c r="D694" s="2"/>
      <c r="E694" s="2"/>
      <c r="F694" s="2"/>
      <c r="G694" s="2"/>
      <c r="H694" s="2"/>
      <c r="I694" s="16"/>
      <c r="J694" s="16"/>
      <c r="K694" s="14" t="str">
        <f>IF($A694="","",IF(B694&gt;=Model!$B$4,4,IF(B694&gt;=Model!$B$5,3,IF(B694&gt;=Model!$B$6,2,1))))</f>
        <v/>
      </c>
      <c r="L694" s="14" t="str">
        <f>IF($A694="","",IF(OR(UPPER(D694)="Y",UPPER(E694)="Y"),4,IF(C694&gt;=Model!$B$10,4,IF(C694&gt;=Model!$B$11,3,IF(C694&gt;=Model!$B$12,2,1)))))</f>
        <v/>
      </c>
      <c r="M694" s="14" t="str">
        <f>IF($A694="","",IFERROR(VLOOKUP(F694,Model!$A$19:$B$22,2,FALSE()),""))</f>
        <v/>
      </c>
      <c r="N694" s="14" t="str">
        <f>IF($A694="","",IFERROR(VLOOKUP(G694,Model!$A$25:$B$28,2,FALSE()),""))</f>
        <v/>
      </c>
      <c r="O694" s="14" t="str">
        <f t="shared" si="60"/>
        <v/>
      </c>
      <c r="P694" s="14" t="str">
        <f>IF($A694="","",IF(AND(G694="Internet-facing",OR(UPPER(D694)="Y",UPPER(E694)="Y",C694&gt;=Model!$B$16)),"P1",""))</f>
        <v/>
      </c>
      <c r="Q694" s="14" t="str">
        <f>IF($A694="","",IF(P694="P1","P1","P"&amp;MIN(4,IF(O694&gt;=Model!$B$31,1,IF(O694&gt;=Model!$B$32,2,IF(O694&gt;=Model!$B$33,3,4)))+IF(UPPER(H694)="Y",1,0))))</f>
        <v/>
      </c>
      <c r="R694" s="14" t="str">
        <f>IF($A694="","",IFERROR(VLOOKUP(VALUE(MID(Q694,2,1)),Model!$B$38:$C$41,2,FALSE()),""))</f>
        <v/>
      </c>
      <c r="S694" s="18" t="str">
        <f t="shared" si="61"/>
        <v/>
      </c>
      <c r="T694" s="14" t="str">
        <f t="shared" si="62"/>
        <v/>
      </c>
      <c r="U694" s="14" t="str">
        <f t="shared" si="63"/>
        <v/>
      </c>
      <c r="V694" s="14" t="str">
        <f t="shared" ca="1" si="64"/>
        <v/>
      </c>
      <c r="W694" s="14" t="str">
        <f t="shared" ca="1" si="65"/>
        <v/>
      </c>
    </row>
    <row r="695" spans="1:23" x14ac:dyDescent="0.3">
      <c r="A695" s="2"/>
      <c r="B695" s="2"/>
      <c r="C695" s="2"/>
      <c r="D695" s="2"/>
      <c r="E695" s="2"/>
      <c r="F695" s="2"/>
      <c r="G695" s="2"/>
      <c r="H695" s="2"/>
      <c r="I695" s="16"/>
      <c r="J695" s="16"/>
      <c r="K695" s="14" t="str">
        <f>IF($A695="","",IF(B695&gt;=Model!$B$4,4,IF(B695&gt;=Model!$B$5,3,IF(B695&gt;=Model!$B$6,2,1))))</f>
        <v/>
      </c>
      <c r="L695" s="14" t="str">
        <f>IF($A695="","",IF(OR(UPPER(D695)="Y",UPPER(E695)="Y"),4,IF(C695&gt;=Model!$B$10,4,IF(C695&gt;=Model!$B$11,3,IF(C695&gt;=Model!$B$12,2,1)))))</f>
        <v/>
      </c>
      <c r="M695" s="14" t="str">
        <f>IF($A695="","",IFERROR(VLOOKUP(F695,Model!$A$19:$B$22,2,FALSE()),""))</f>
        <v/>
      </c>
      <c r="N695" s="14" t="str">
        <f>IF($A695="","",IFERROR(VLOOKUP(G695,Model!$A$25:$B$28,2,FALSE()),""))</f>
        <v/>
      </c>
      <c r="O695" s="14" t="str">
        <f t="shared" si="60"/>
        <v/>
      </c>
      <c r="P695" s="14" t="str">
        <f>IF($A695="","",IF(AND(G695="Internet-facing",OR(UPPER(D695)="Y",UPPER(E695)="Y",C695&gt;=Model!$B$16)),"P1",""))</f>
        <v/>
      </c>
      <c r="Q695" s="14" t="str">
        <f>IF($A695="","",IF(P695="P1","P1","P"&amp;MIN(4,IF(O695&gt;=Model!$B$31,1,IF(O695&gt;=Model!$B$32,2,IF(O695&gt;=Model!$B$33,3,4)))+IF(UPPER(H695)="Y",1,0))))</f>
        <v/>
      </c>
      <c r="R695" s="14" t="str">
        <f>IF($A695="","",IFERROR(VLOOKUP(VALUE(MID(Q695,2,1)),Model!$B$38:$C$41,2,FALSE()),""))</f>
        <v/>
      </c>
      <c r="S695" s="18" t="str">
        <f t="shared" si="61"/>
        <v/>
      </c>
      <c r="T695" s="14" t="str">
        <f t="shared" si="62"/>
        <v/>
      </c>
      <c r="U695" s="14" t="str">
        <f t="shared" si="63"/>
        <v/>
      </c>
      <c r="V695" s="14" t="str">
        <f t="shared" ca="1" si="64"/>
        <v/>
      </c>
      <c r="W695" s="14" t="str">
        <f t="shared" ca="1" si="65"/>
        <v/>
      </c>
    </row>
    <row r="696" spans="1:23" x14ac:dyDescent="0.3">
      <c r="A696" s="2"/>
      <c r="B696" s="2"/>
      <c r="C696" s="2"/>
      <c r="D696" s="2"/>
      <c r="E696" s="2"/>
      <c r="F696" s="2"/>
      <c r="G696" s="2"/>
      <c r="H696" s="2"/>
      <c r="I696" s="16"/>
      <c r="J696" s="16"/>
      <c r="K696" s="14" t="str">
        <f>IF($A696="","",IF(B696&gt;=Model!$B$4,4,IF(B696&gt;=Model!$B$5,3,IF(B696&gt;=Model!$B$6,2,1))))</f>
        <v/>
      </c>
      <c r="L696" s="14" t="str">
        <f>IF($A696="","",IF(OR(UPPER(D696)="Y",UPPER(E696)="Y"),4,IF(C696&gt;=Model!$B$10,4,IF(C696&gt;=Model!$B$11,3,IF(C696&gt;=Model!$B$12,2,1)))))</f>
        <v/>
      </c>
      <c r="M696" s="14" t="str">
        <f>IF($A696="","",IFERROR(VLOOKUP(F696,Model!$A$19:$B$22,2,FALSE()),""))</f>
        <v/>
      </c>
      <c r="N696" s="14" t="str">
        <f>IF($A696="","",IFERROR(VLOOKUP(G696,Model!$A$25:$B$28,2,FALSE()),""))</f>
        <v/>
      </c>
      <c r="O696" s="14" t="str">
        <f t="shared" si="60"/>
        <v/>
      </c>
      <c r="P696" s="14" t="str">
        <f>IF($A696="","",IF(AND(G696="Internet-facing",OR(UPPER(D696)="Y",UPPER(E696)="Y",C696&gt;=Model!$B$16)),"P1",""))</f>
        <v/>
      </c>
      <c r="Q696" s="14" t="str">
        <f>IF($A696="","",IF(P696="P1","P1","P"&amp;MIN(4,IF(O696&gt;=Model!$B$31,1,IF(O696&gt;=Model!$B$32,2,IF(O696&gt;=Model!$B$33,3,4)))+IF(UPPER(H696)="Y",1,0))))</f>
        <v/>
      </c>
      <c r="R696" s="14" t="str">
        <f>IF($A696="","",IFERROR(VLOOKUP(VALUE(MID(Q696,2,1)),Model!$B$38:$C$41,2,FALSE()),""))</f>
        <v/>
      </c>
      <c r="S696" s="18" t="str">
        <f t="shared" si="61"/>
        <v/>
      </c>
      <c r="T696" s="14" t="str">
        <f t="shared" si="62"/>
        <v/>
      </c>
      <c r="U696" s="14" t="str">
        <f t="shared" si="63"/>
        <v/>
      </c>
      <c r="V696" s="14" t="str">
        <f t="shared" ca="1" si="64"/>
        <v/>
      </c>
      <c r="W696" s="14" t="str">
        <f t="shared" ca="1" si="65"/>
        <v/>
      </c>
    </row>
    <row r="697" spans="1:23" x14ac:dyDescent="0.3">
      <c r="A697" s="2"/>
      <c r="B697" s="2"/>
      <c r="C697" s="2"/>
      <c r="D697" s="2"/>
      <c r="E697" s="2"/>
      <c r="F697" s="2"/>
      <c r="G697" s="2"/>
      <c r="H697" s="2"/>
      <c r="I697" s="16"/>
      <c r="J697" s="16"/>
      <c r="K697" s="14" t="str">
        <f>IF($A697="","",IF(B697&gt;=Model!$B$4,4,IF(B697&gt;=Model!$B$5,3,IF(B697&gt;=Model!$B$6,2,1))))</f>
        <v/>
      </c>
      <c r="L697" s="14" t="str">
        <f>IF($A697="","",IF(OR(UPPER(D697)="Y",UPPER(E697)="Y"),4,IF(C697&gt;=Model!$B$10,4,IF(C697&gt;=Model!$B$11,3,IF(C697&gt;=Model!$B$12,2,1)))))</f>
        <v/>
      </c>
      <c r="M697" s="14" t="str">
        <f>IF($A697="","",IFERROR(VLOOKUP(F697,Model!$A$19:$B$22,2,FALSE()),""))</f>
        <v/>
      </c>
      <c r="N697" s="14" t="str">
        <f>IF($A697="","",IFERROR(VLOOKUP(G697,Model!$A$25:$B$28,2,FALSE()),""))</f>
        <v/>
      </c>
      <c r="O697" s="14" t="str">
        <f t="shared" si="60"/>
        <v/>
      </c>
      <c r="P697" s="14" t="str">
        <f>IF($A697="","",IF(AND(G697="Internet-facing",OR(UPPER(D697)="Y",UPPER(E697)="Y",C697&gt;=Model!$B$16)),"P1",""))</f>
        <v/>
      </c>
      <c r="Q697" s="14" t="str">
        <f>IF($A697="","",IF(P697="P1","P1","P"&amp;MIN(4,IF(O697&gt;=Model!$B$31,1,IF(O697&gt;=Model!$B$32,2,IF(O697&gt;=Model!$B$33,3,4)))+IF(UPPER(H697)="Y",1,0))))</f>
        <v/>
      </c>
      <c r="R697" s="14" t="str">
        <f>IF($A697="","",IFERROR(VLOOKUP(VALUE(MID(Q697,2,1)),Model!$B$38:$C$41,2,FALSE()),""))</f>
        <v/>
      </c>
      <c r="S697" s="18" t="str">
        <f t="shared" si="61"/>
        <v/>
      </c>
      <c r="T697" s="14" t="str">
        <f t="shared" si="62"/>
        <v/>
      </c>
      <c r="U697" s="14" t="str">
        <f t="shared" si="63"/>
        <v/>
      </c>
      <c r="V697" s="14" t="str">
        <f t="shared" ca="1" si="64"/>
        <v/>
      </c>
      <c r="W697" s="14" t="str">
        <f t="shared" ca="1" si="65"/>
        <v/>
      </c>
    </row>
    <row r="698" spans="1:23" x14ac:dyDescent="0.3">
      <c r="A698" s="2"/>
      <c r="B698" s="2"/>
      <c r="C698" s="2"/>
      <c r="D698" s="2"/>
      <c r="E698" s="2"/>
      <c r="F698" s="2"/>
      <c r="G698" s="2"/>
      <c r="H698" s="2"/>
      <c r="I698" s="16"/>
      <c r="J698" s="16"/>
      <c r="K698" s="14" t="str">
        <f>IF($A698="","",IF(B698&gt;=Model!$B$4,4,IF(B698&gt;=Model!$B$5,3,IF(B698&gt;=Model!$B$6,2,1))))</f>
        <v/>
      </c>
      <c r="L698" s="14" t="str">
        <f>IF($A698="","",IF(OR(UPPER(D698)="Y",UPPER(E698)="Y"),4,IF(C698&gt;=Model!$B$10,4,IF(C698&gt;=Model!$B$11,3,IF(C698&gt;=Model!$B$12,2,1)))))</f>
        <v/>
      </c>
      <c r="M698" s="14" t="str">
        <f>IF($A698="","",IFERROR(VLOOKUP(F698,Model!$A$19:$B$22,2,FALSE()),""))</f>
        <v/>
      </c>
      <c r="N698" s="14" t="str">
        <f>IF($A698="","",IFERROR(VLOOKUP(G698,Model!$A$25:$B$28,2,FALSE()),""))</f>
        <v/>
      </c>
      <c r="O698" s="14" t="str">
        <f t="shared" si="60"/>
        <v/>
      </c>
      <c r="P698" s="14" t="str">
        <f>IF($A698="","",IF(AND(G698="Internet-facing",OR(UPPER(D698)="Y",UPPER(E698)="Y",C698&gt;=Model!$B$16)),"P1",""))</f>
        <v/>
      </c>
      <c r="Q698" s="14" t="str">
        <f>IF($A698="","",IF(P698="P1","P1","P"&amp;MIN(4,IF(O698&gt;=Model!$B$31,1,IF(O698&gt;=Model!$B$32,2,IF(O698&gt;=Model!$B$33,3,4)))+IF(UPPER(H698)="Y",1,0))))</f>
        <v/>
      </c>
      <c r="R698" s="14" t="str">
        <f>IF($A698="","",IFERROR(VLOOKUP(VALUE(MID(Q698,2,1)),Model!$B$38:$C$41,2,FALSE()),""))</f>
        <v/>
      </c>
      <c r="S698" s="18" t="str">
        <f t="shared" si="61"/>
        <v/>
      </c>
      <c r="T698" s="14" t="str">
        <f t="shared" si="62"/>
        <v/>
      </c>
      <c r="U698" s="14" t="str">
        <f t="shared" si="63"/>
        <v/>
      </c>
      <c r="V698" s="14" t="str">
        <f t="shared" ca="1" si="64"/>
        <v/>
      </c>
      <c r="W698" s="14" t="str">
        <f t="shared" ca="1" si="65"/>
        <v/>
      </c>
    </row>
    <row r="699" spans="1:23" x14ac:dyDescent="0.3">
      <c r="A699" s="2"/>
      <c r="B699" s="2"/>
      <c r="C699" s="2"/>
      <c r="D699" s="2"/>
      <c r="E699" s="2"/>
      <c r="F699" s="2"/>
      <c r="G699" s="2"/>
      <c r="H699" s="2"/>
      <c r="I699" s="16"/>
      <c r="J699" s="16"/>
      <c r="K699" s="14" t="str">
        <f>IF($A699="","",IF(B699&gt;=Model!$B$4,4,IF(B699&gt;=Model!$B$5,3,IF(B699&gt;=Model!$B$6,2,1))))</f>
        <v/>
      </c>
      <c r="L699" s="14" t="str">
        <f>IF($A699="","",IF(OR(UPPER(D699)="Y",UPPER(E699)="Y"),4,IF(C699&gt;=Model!$B$10,4,IF(C699&gt;=Model!$B$11,3,IF(C699&gt;=Model!$B$12,2,1)))))</f>
        <v/>
      </c>
      <c r="M699" s="14" t="str">
        <f>IF($A699="","",IFERROR(VLOOKUP(F699,Model!$A$19:$B$22,2,FALSE()),""))</f>
        <v/>
      </c>
      <c r="N699" s="14" t="str">
        <f>IF($A699="","",IFERROR(VLOOKUP(G699,Model!$A$25:$B$28,2,FALSE()),""))</f>
        <v/>
      </c>
      <c r="O699" s="14" t="str">
        <f t="shared" si="60"/>
        <v/>
      </c>
      <c r="P699" s="14" t="str">
        <f>IF($A699="","",IF(AND(G699="Internet-facing",OR(UPPER(D699)="Y",UPPER(E699)="Y",C699&gt;=Model!$B$16)),"P1",""))</f>
        <v/>
      </c>
      <c r="Q699" s="14" t="str">
        <f>IF($A699="","",IF(P699="P1","P1","P"&amp;MIN(4,IF(O699&gt;=Model!$B$31,1,IF(O699&gt;=Model!$B$32,2,IF(O699&gt;=Model!$B$33,3,4)))+IF(UPPER(H699)="Y",1,0))))</f>
        <v/>
      </c>
      <c r="R699" s="14" t="str">
        <f>IF($A699="","",IFERROR(VLOOKUP(VALUE(MID(Q699,2,1)),Model!$B$38:$C$41,2,FALSE()),""))</f>
        <v/>
      </c>
      <c r="S699" s="18" t="str">
        <f t="shared" si="61"/>
        <v/>
      </c>
      <c r="T699" s="14" t="str">
        <f t="shared" si="62"/>
        <v/>
      </c>
      <c r="U699" s="14" t="str">
        <f t="shared" si="63"/>
        <v/>
      </c>
      <c r="V699" s="14" t="str">
        <f t="shared" ca="1" si="64"/>
        <v/>
      </c>
      <c r="W699" s="14" t="str">
        <f t="shared" ca="1" si="65"/>
        <v/>
      </c>
    </row>
    <row r="700" spans="1:23" x14ac:dyDescent="0.3">
      <c r="A700" s="2"/>
      <c r="B700" s="2"/>
      <c r="C700" s="2"/>
      <c r="D700" s="2"/>
      <c r="E700" s="2"/>
      <c r="F700" s="2"/>
      <c r="G700" s="2"/>
      <c r="H700" s="2"/>
      <c r="I700" s="16"/>
      <c r="J700" s="16"/>
      <c r="K700" s="14" t="str">
        <f>IF($A700="","",IF(B700&gt;=Model!$B$4,4,IF(B700&gt;=Model!$B$5,3,IF(B700&gt;=Model!$B$6,2,1))))</f>
        <v/>
      </c>
      <c r="L700" s="14" t="str">
        <f>IF($A700="","",IF(OR(UPPER(D700)="Y",UPPER(E700)="Y"),4,IF(C700&gt;=Model!$B$10,4,IF(C700&gt;=Model!$B$11,3,IF(C700&gt;=Model!$B$12,2,1)))))</f>
        <v/>
      </c>
      <c r="M700" s="14" t="str">
        <f>IF($A700="","",IFERROR(VLOOKUP(F700,Model!$A$19:$B$22,2,FALSE()),""))</f>
        <v/>
      </c>
      <c r="N700" s="14" t="str">
        <f>IF($A700="","",IFERROR(VLOOKUP(G700,Model!$A$25:$B$28,2,FALSE()),""))</f>
        <v/>
      </c>
      <c r="O700" s="14" t="str">
        <f t="shared" si="60"/>
        <v/>
      </c>
      <c r="P700" s="14" t="str">
        <f>IF($A700="","",IF(AND(G700="Internet-facing",OR(UPPER(D700)="Y",UPPER(E700)="Y",C700&gt;=Model!$B$16)),"P1",""))</f>
        <v/>
      </c>
      <c r="Q700" s="14" t="str">
        <f>IF($A700="","",IF(P700="P1","P1","P"&amp;MIN(4,IF(O700&gt;=Model!$B$31,1,IF(O700&gt;=Model!$B$32,2,IF(O700&gt;=Model!$B$33,3,4)))+IF(UPPER(H700)="Y",1,0))))</f>
        <v/>
      </c>
      <c r="R700" s="14" t="str">
        <f>IF($A700="","",IFERROR(VLOOKUP(VALUE(MID(Q700,2,1)),Model!$B$38:$C$41,2,FALSE()),""))</f>
        <v/>
      </c>
      <c r="S700" s="18" t="str">
        <f t="shared" si="61"/>
        <v/>
      </c>
      <c r="T700" s="14" t="str">
        <f t="shared" si="62"/>
        <v/>
      </c>
      <c r="U700" s="14" t="str">
        <f t="shared" si="63"/>
        <v/>
      </c>
      <c r="V700" s="14" t="str">
        <f t="shared" ca="1" si="64"/>
        <v/>
      </c>
      <c r="W700" s="14" t="str">
        <f t="shared" ca="1" si="65"/>
        <v/>
      </c>
    </row>
    <row r="701" spans="1:23" x14ac:dyDescent="0.3">
      <c r="A701" s="2"/>
      <c r="B701" s="2"/>
      <c r="C701" s="2"/>
      <c r="D701" s="2"/>
      <c r="E701" s="2"/>
      <c r="F701" s="2"/>
      <c r="G701" s="2"/>
      <c r="H701" s="2"/>
      <c r="I701" s="16"/>
      <c r="J701" s="16"/>
      <c r="K701" s="14" t="str">
        <f>IF($A701="","",IF(B701&gt;=Model!$B$4,4,IF(B701&gt;=Model!$B$5,3,IF(B701&gt;=Model!$B$6,2,1))))</f>
        <v/>
      </c>
      <c r="L701" s="14" t="str">
        <f>IF($A701="","",IF(OR(UPPER(D701)="Y",UPPER(E701)="Y"),4,IF(C701&gt;=Model!$B$10,4,IF(C701&gt;=Model!$B$11,3,IF(C701&gt;=Model!$B$12,2,1)))))</f>
        <v/>
      </c>
      <c r="M701" s="14" t="str">
        <f>IF($A701="","",IFERROR(VLOOKUP(F701,Model!$A$19:$B$22,2,FALSE()),""))</f>
        <v/>
      </c>
      <c r="N701" s="14" t="str">
        <f>IF($A701="","",IFERROR(VLOOKUP(G701,Model!$A$25:$B$28,2,FALSE()),""))</f>
        <v/>
      </c>
      <c r="O701" s="14" t="str">
        <f t="shared" si="60"/>
        <v/>
      </c>
      <c r="P701" s="14" t="str">
        <f>IF($A701="","",IF(AND(G701="Internet-facing",OR(UPPER(D701)="Y",UPPER(E701)="Y",C701&gt;=Model!$B$16)),"P1",""))</f>
        <v/>
      </c>
      <c r="Q701" s="14" t="str">
        <f>IF($A701="","",IF(P701="P1","P1","P"&amp;MIN(4,IF(O701&gt;=Model!$B$31,1,IF(O701&gt;=Model!$B$32,2,IF(O701&gt;=Model!$B$33,3,4)))+IF(UPPER(H701)="Y",1,0))))</f>
        <v/>
      </c>
      <c r="R701" s="14" t="str">
        <f>IF($A701="","",IFERROR(VLOOKUP(VALUE(MID(Q701,2,1)),Model!$B$38:$C$41,2,FALSE()),""))</f>
        <v/>
      </c>
      <c r="S701" s="18" t="str">
        <f t="shared" si="61"/>
        <v/>
      </c>
      <c r="T701" s="14" t="str">
        <f t="shared" si="62"/>
        <v/>
      </c>
      <c r="U701" s="14" t="str">
        <f t="shared" si="63"/>
        <v/>
      </c>
      <c r="V701" s="14" t="str">
        <f t="shared" ca="1" si="64"/>
        <v/>
      </c>
      <c r="W701" s="14" t="str">
        <f t="shared" ca="1" si="65"/>
        <v/>
      </c>
    </row>
    <row r="702" spans="1:23" x14ac:dyDescent="0.3">
      <c r="A702" s="2"/>
      <c r="B702" s="2"/>
      <c r="C702" s="2"/>
      <c r="D702" s="2"/>
      <c r="E702" s="2"/>
      <c r="F702" s="2"/>
      <c r="G702" s="2"/>
      <c r="H702" s="2"/>
      <c r="I702" s="16"/>
      <c r="J702" s="16"/>
      <c r="K702" s="14" t="str">
        <f>IF($A702="","",IF(B702&gt;=Model!$B$4,4,IF(B702&gt;=Model!$B$5,3,IF(B702&gt;=Model!$B$6,2,1))))</f>
        <v/>
      </c>
      <c r="L702" s="14" t="str">
        <f>IF($A702="","",IF(OR(UPPER(D702)="Y",UPPER(E702)="Y"),4,IF(C702&gt;=Model!$B$10,4,IF(C702&gt;=Model!$B$11,3,IF(C702&gt;=Model!$B$12,2,1)))))</f>
        <v/>
      </c>
      <c r="M702" s="14" t="str">
        <f>IF($A702="","",IFERROR(VLOOKUP(F702,Model!$A$19:$B$22,2,FALSE()),""))</f>
        <v/>
      </c>
      <c r="N702" s="14" t="str">
        <f>IF($A702="","",IFERROR(VLOOKUP(G702,Model!$A$25:$B$28,2,FALSE()),""))</f>
        <v/>
      </c>
      <c r="O702" s="14" t="str">
        <f t="shared" si="60"/>
        <v/>
      </c>
      <c r="P702" s="14" t="str">
        <f>IF($A702="","",IF(AND(G702="Internet-facing",OR(UPPER(D702)="Y",UPPER(E702)="Y",C702&gt;=Model!$B$16)),"P1",""))</f>
        <v/>
      </c>
      <c r="Q702" s="14" t="str">
        <f>IF($A702="","",IF(P702="P1","P1","P"&amp;MIN(4,IF(O702&gt;=Model!$B$31,1,IF(O702&gt;=Model!$B$32,2,IF(O702&gt;=Model!$B$33,3,4)))+IF(UPPER(H702)="Y",1,0))))</f>
        <v/>
      </c>
      <c r="R702" s="14" t="str">
        <f>IF($A702="","",IFERROR(VLOOKUP(VALUE(MID(Q702,2,1)),Model!$B$38:$C$41,2,FALSE()),""))</f>
        <v/>
      </c>
      <c r="S702" s="18" t="str">
        <f t="shared" si="61"/>
        <v/>
      </c>
      <c r="T702" s="14" t="str">
        <f t="shared" si="62"/>
        <v/>
      </c>
      <c r="U702" s="14" t="str">
        <f t="shared" si="63"/>
        <v/>
      </c>
      <c r="V702" s="14" t="str">
        <f t="shared" ca="1" si="64"/>
        <v/>
      </c>
      <c r="W702" s="14" t="str">
        <f t="shared" ca="1" si="65"/>
        <v/>
      </c>
    </row>
    <row r="703" spans="1:23" x14ac:dyDescent="0.3">
      <c r="A703" s="2"/>
      <c r="B703" s="2"/>
      <c r="C703" s="2"/>
      <c r="D703" s="2"/>
      <c r="E703" s="2"/>
      <c r="F703" s="2"/>
      <c r="G703" s="2"/>
      <c r="H703" s="2"/>
      <c r="I703" s="16"/>
      <c r="J703" s="16"/>
      <c r="K703" s="14" t="str">
        <f>IF($A703="","",IF(B703&gt;=Model!$B$4,4,IF(B703&gt;=Model!$B$5,3,IF(B703&gt;=Model!$B$6,2,1))))</f>
        <v/>
      </c>
      <c r="L703" s="14" t="str">
        <f>IF($A703="","",IF(OR(UPPER(D703)="Y",UPPER(E703)="Y"),4,IF(C703&gt;=Model!$B$10,4,IF(C703&gt;=Model!$B$11,3,IF(C703&gt;=Model!$B$12,2,1)))))</f>
        <v/>
      </c>
      <c r="M703" s="14" t="str">
        <f>IF($A703="","",IFERROR(VLOOKUP(F703,Model!$A$19:$B$22,2,FALSE()),""))</f>
        <v/>
      </c>
      <c r="N703" s="14" t="str">
        <f>IF($A703="","",IFERROR(VLOOKUP(G703,Model!$A$25:$B$28,2,FALSE()),""))</f>
        <v/>
      </c>
      <c r="O703" s="14" t="str">
        <f t="shared" si="60"/>
        <v/>
      </c>
      <c r="P703" s="14" t="str">
        <f>IF($A703="","",IF(AND(G703="Internet-facing",OR(UPPER(D703)="Y",UPPER(E703)="Y",C703&gt;=Model!$B$16)),"P1",""))</f>
        <v/>
      </c>
      <c r="Q703" s="14" t="str">
        <f>IF($A703="","",IF(P703="P1","P1","P"&amp;MIN(4,IF(O703&gt;=Model!$B$31,1,IF(O703&gt;=Model!$B$32,2,IF(O703&gt;=Model!$B$33,3,4)))+IF(UPPER(H703)="Y",1,0))))</f>
        <v/>
      </c>
      <c r="R703" s="14" t="str">
        <f>IF($A703="","",IFERROR(VLOOKUP(VALUE(MID(Q703,2,1)),Model!$B$38:$C$41,2,FALSE()),""))</f>
        <v/>
      </c>
      <c r="S703" s="18" t="str">
        <f t="shared" si="61"/>
        <v/>
      </c>
      <c r="T703" s="14" t="str">
        <f t="shared" si="62"/>
        <v/>
      </c>
      <c r="U703" s="14" t="str">
        <f t="shared" si="63"/>
        <v/>
      </c>
      <c r="V703" s="14" t="str">
        <f t="shared" ca="1" si="64"/>
        <v/>
      </c>
      <c r="W703" s="14" t="str">
        <f t="shared" ca="1" si="65"/>
        <v/>
      </c>
    </row>
    <row r="704" spans="1:23" x14ac:dyDescent="0.3">
      <c r="A704" s="2"/>
      <c r="B704" s="2"/>
      <c r="C704" s="2"/>
      <c r="D704" s="2"/>
      <c r="E704" s="2"/>
      <c r="F704" s="2"/>
      <c r="G704" s="2"/>
      <c r="H704" s="2"/>
      <c r="I704" s="16"/>
      <c r="J704" s="16"/>
      <c r="K704" s="14" t="str">
        <f>IF($A704="","",IF(B704&gt;=Model!$B$4,4,IF(B704&gt;=Model!$B$5,3,IF(B704&gt;=Model!$B$6,2,1))))</f>
        <v/>
      </c>
      <c r="L704" s="14" t="str">
        <f>IF($A704="","",IF(OR(UPPER(D704)="Y",UPPER(E704)="Y"),4,IF(C704&gt;=Model!$B$10,4,IF(C704&gt;=Model!$B$11,3,IF(C704&gt;=Model!$B$12,2,1)))))</f>
        <v/>
      </c>
      <c r="M704" s="14" t="str">
        <f>IF($A704="","",IFERROR(VLOOKUP(F704,Model!$A$19:$B$22,2,FALSE()),""))</f>
        <v/>
      </c>
      <c r="N704" s="14" t="str">
        <f>IF($A704="","",IFERROR(VLOOKUP(G704,Model!$A$25:$B$28,2,FALSE()),""))</f>
        <v/>
      </c>
      <c r="O704" s="14" t="str">
        <f t="shared" si="60"/>
        <v/>
      </c>
      <c r="P704" s="14" t="str">
        <f>IF($A704="","",IF(AND(G704="Internet-facing",OR(UPPER(D704)="Y",UPPER(E704)="Y",C704&gt;=Model!$B$16)),"P1",""))</f>
        <v/>
      </c>
      <c r="Q704" s="14" t="str">
        <f>IF($A704="","",IF(P704="P1","P1","P"&amp;MIN(4,IF(O704&gt;=Model!$B$31,1,IF(O704&gt;=Model!$B$32,2,IF(O704&gt;=Model!$B$33,3,4)))+IF(UPPER(H704)="Y",1,0))))</f>
        <v/>
      </c>
      <c r="R704" s="14" t="str">
        <f>IF($A704="","",IFERROR(VLOOKUP(VALUE(MID(Q704,2,1)),Model!$B$38:$C$41,2,FALSE()),""))</f>
        <v/>
      </c>
      <c r="S704" s="18" t="str">
        <f t="shared" si="61"/>
        <v/>
      </c>
      <c r="T704" s="14" t="str">
        <f t="shared" si="62"/>
        <v/>
      </c>
      <c r="U704" s="14" t="str">
        <f t="shared" si="63"/>
        <v/>
      </c>
      <c r="V704" s="14" t="str">
        <f t="shared" ca="1" si="64"/>
        <v/>
      </c>
      <c r="W704" s="14" t="str">
        <f t="shared" ca="1" si="65"/>
        <v/>
      </c>
    </row>
    <row r="705" spans="1:23" x14ac:dyDescent="0.3">
      <c r="A705" s="2"/>
      <c r="B705" s="2"/>
      <c r="C705" s="2"/>
      <c r="D705" s="2"/>
      <c r="E705" s="2"/>
      <c r="F705" s="2"/>
      <c r="G705" s="2"/>
      <c r="H705" s="2"/>
      <c r="I705" s="16"/>
      <c r="J705" s="16"/>
      <c r="K705" s="14" t="str">
        <f>IF($A705="","",IF(B705&gt;=Model!$B$4,4,IF(B705&gt;=Model!$B$5,3,IF(B705&gt;=Model!$B$6,2,1))))</f>
        <v/>
      </c>
      <c r="L705" s="14" t="str">
        <f>IF($A705="","",IF(OR(UPPER(D705)="Y",UPPER(E705)="Y"),4,IF(C705&gt;=Model!$B$10,4,IF(C705&gt;=Model!$B$11,3,IF(C705&gt;=Model!$B$12,2,1)))))</f>
        <v/>
      </c>
      <c r="M705" s="14" t="str">
        <f>IF($A705="","",IFERROR(VLOOKUP(F705,Model!$A$19:$B$22,2,FALSE()),""))</f>
        <v/>
      </c>
      <c r="N705" s="14" t="str">
        <f>IF($A705="","",IFERROR(VLOOKUP(G705,Model!$A$25:$B$28,2,FALSE()),""))</f>
        <v/>
      </c>
      <c r="O705" s="14" t="str">
        <f t="shared" si="60"/>
        <v/>
      </c>
      <c r="P705" s="14" t="str">
        <f>IF($A705="","",IF(AND(G705="Internet-facing",OR(UPPER(D705)="Y",UPPER(E705)="Y",C705&gt;=Model!$B$16)),"P1",""))</f>
        <v/>
      </c>
      <c r="Q705" s="14" t="str">
        <f>IF($A705="","",IF(P705="P1","P1","P"&amp;MIN(4,IF(O705&gt;=Model!$B$31,1,IF(O705&gt;=Model!$B$32,2,IF(O705&gt;=Model!$B$33,3,4)))+IF(UPPER(H705)="Y",1,0))))</f>
        <v/>
      </c>
      <c r="R705" s="14" t="str">
        <f>IF($A705="","",IFERROR(VLOOKUP(VALUE(MID(Q705,2,1)),Model!$B$38:$C$41,2,FALSE()),""))</f>
        <v/>
      </c>
      <c r="S705" s="18" t="str">
        <f t="shared" si="61"/>
        <v/>
      </c>
      <c r="T705" s="14" t="str">
        <f t="shared" si="62"/>
        <v/>
      </c>
      <c r="U705" s="14" t="str">
        <f t="shared" si="63"/>
        <v/>
      </c>
      <c r="V705" s="14" t="str">
        <f t="shared" ca="1" si="64"/>
        <v/>
      </c>
      <c r="W705" s="14" t="str">
        <f t="shared" ca="1" si="65"/>
        <v/>
      </c>
    </row>
    <row r="706" spans="1:23" x14ac:dyDescent="0.3">
      <c r="A706" s="2"/>
      <c r="B706" s="2"/>
      <c r="C706" s="2"/>
      <c r="D706" s="2"/>
      <c r="E706" s="2"/>
      <c r="F706" s="2"/>
      <c r="G706" s="2"/>
      <c r="H706" s="2"/>
      <c r="I706" s="16"/>
      <c r="J706" s="16"/>
      <c r="K706" s="14" t="str">
        <f>IF($A706="","",IF(B706&gt;=Model!$B$4,4,IF(B706&gt;=Model!$B$5,3,IF(B706&gt;=Model!$B$6,2,1))))</f>
        <v/>
      </c>
      <c r="L706" s="14" t="str">
        <f>IF($A706="","",IF(OR(UPPER(D706)="Y",UPPER(E706)="Y"),4,IF(C706&gt;=Model!$B$10,4,IF(C706&gt;=Model!$B$11,3,IF(C706&gt;=Model!$B$12,2,1)))))</f>
        <v/>
      </c>
      <c r="M706" s="14" t="str">
        <f>IF($A706="","",IFERROR(VLOOKUP(F706,Model!$A$19:$B$22,2,FALSE()),""))</f>
        <v/>
      </c>
      <c r="N706" s="14" t="str">
        <f>IF($A706="","",IFERROR(VLOOKUP(G706,Model!$A$25:$B$28,2,FALSE()),""))</f>
        <v/>
      </c>
      <c r="O706" s="14" t="str">
        <f t="shared" ref="O706:O769" si="66">IF($A706="","",K706*L706*M706*N706)</f>
        <v/>
      </c>
      <c r="P706" s="14" t="str">
        <f>IF($A706="","",IF(AND(G706="Internet-facing",OR(UPPER(D706)="Y",UPPER(E706)="Y",C706&gt;=Model!$B$16)),"P1",""))</f>
        <v/>
      </c>
      <c r="Q706" s="14" t="str">
        <f>IF($A706="","",IF(P706="P1","P1","P"&amp;MIN(4,IF(O706&gt;=Model!$B$31,1,IF(O706&gt;=Model!$B$32,2,IF(O706&gt;=Model!$B$33,3,4)))+IF(UPPER(H706)="Y",1,0))))</f>
        <v/>
      </c>
      <c r="R706" s="14" t="str">
        <f>IF($A706="","",IFERROR(VLOOKUP(VALUE(MID(Q706,2,1)),Model!$B$38:$C$41,2,FALSE()),""))</f>
        <v/>
      </c>
      <c r="S706" s="18" t="str">
        <f t="shared" ref="S706:S769" si="67">IF(OR($A706="",$R706="",$I706=""),"",$I706+$R706)</f>
        <v/>
      </c>
      <c r="T706" s="14" t="str">
        <f t="shared" ref="T706:T769" si="68">IF($A706="","",IF($J706="","Open","Closed"))</f>
        <v/>
      </c>
      <c r="U706" s="14" t="str">
        <f t="shared" ref="U706:U769" si="69">IF(OR($A706="",$J706="",$I706=""),"",$J706-$I706)</f>
        <v/>
      </c>
      <c r="V706" s="14" t="str">
        <f t="shared" ref="V706:V769" ca="1" si="70">IF(OR($A706="",$J706&lt;&gt;"",$I706=""),"",TODAY()-$I706)</f>
        <v/>
      </c>
      <c r="W706" s="14" t="str">
        <f t="shared" ref="W706:W769" ca="1" si="71">IF(OR($A706="",$I706=""),"",IF($J706="",IF(TODAY()&gt;$S706,"Overdue","Open"),IF($J706&lt;=$S706,"Yes","No")))</f>
        <v/>
      </c>
    </row>
    <row r="707" spans="1:23" x14ac:dyDescent="0.3">
      <c r="A707" s="2"/>
      <c r="B707" s="2"/>
      <c r="C707" s="2"/>
      <c r="D707" s="2"/>
      <c r="E707" s="2"/>
      <c r="F707" s="2"/>
      <c r="G707" s="2"/>
      <c r="H707" s="2"/>
      <c r="I707" s="16"/>
      <c r="J707" s="16"/>
      <c r="K707" s="14" t="str">
        <f>IF($A707="","",IF(B707&gt;=Model!$B$4,4,IF(B707&gt;=Model!$B$5,3,IF(B707&gt;=Model!$B$6,2,1))))</f>
        <v/>
      </c>
      <c r="L707" s="14" t="str">
        <f>IF($A707="","",IF(OR(UPPER(D707)="Y",UPPER(E707)="Y"),4,IF(C707&gt;=Model!$B$10,4,IF(C707&gt;=Model!$B$11,3,IF(C707&gt;=Model!$B$12,2,1)))))</f>
        <v/>
      </c>
      <c r="M707" s="14" t="str">
        <f>IF($A707="","",IFERROR(VLOOKUP(F707,Model!$A$19:$B$22,2,FALSE()),""))</f>
        <v/>
      </c>
      <c r="N707" s="14" t="str">
        <f>IF($A707="","",IFERROR(VLOOKUP(G707,Model!$A$25:$B$28,2,FALSE()),""))</f>
        <v/>
      </c>
      <c r="O707" s="14" t="str">
        <f t="shared" si="66"/>
        <v/>
      </c>
      <c r="P707" s="14" t="str">
        <f>IF($A707="","",IF(AND(G707="Internet-facing",OR(UPPER(D707)="Y",UPPER(E707)="Y",C707&gt;=Model!$B$16)),"P1",""))</f>
        <v/>
      </c>
      <c r="Q707" s="14" t="str">
        <f>IF($A707="","",IF(P707="P1","P1","P"&amp;MIN(4,IF(O707&gt;=Model!$B$31,1,IF(O707&gt;=Model!$B$32,2,IF(O707&gt;=Model!$B$33,3,4)))+IF(UPPER(H707)="Y",1,0))))</f>
        <v/>
      </c>
      <c r="R707" s="14" t="str">
        <f>IF($A707="","",IFERROR(VLOOKUP(VALUE(MID(Q707,2,1)),Model!$B$38:$C$41,2,FALSE()),""))</f>
        <v/>
      </c>
      <c r="S707" s="18" t="str">
        <f t="shared" si="67"/>
        <v/>
      </c>
      <c r="T707" s="14" t="str">
        <f t="shared" si="68"/>
        <v/>
      </c>
      <c r="U707" s="14" t="str">
        <f t="shared" si="69"/>
        <v/>
      </c>
      <c r="V707" s="14" t="str">
        <f t="shared" ca="1" si="70"/>
        <v/>
      </c>
      <c r="W707" s="14" t="str">
        <f t="shared" ca="1" si="71"/>
        <v/>
      </c>
    </row>
    <row r="708" spans="1:23" x14ac:dyDescent="0.3">
      <c r="A708" s="2"/>
      <c r="B708" s="2"/>
      <c r="C708" s="2"/>
      <c r="D708" s="2"/>
      <c r="E708" s="2"/>
      <c r="F708" s="2"/>
      <c r="G708" s="2"/>
      <c r="H708" s="2"/>
      <c r="I708" s="16"/>
      <c r="J708" s="16"/>
      <c r="K708" s="14" t="str">
        <f>IF($A708="","",IF(B708&gt;=Model!$B$4,4,IF(B708&gt;=Model!$B$5,3,IF(B708&gt;=Model!$B$6,2,1))))</f>
        <v/>
      </c>
      <c r="L708" s="14" t="str">
        <f>IF($A708="","",IF(OR(UPPER(D708)="Y",UPPER(E708)="Y"),4,IF(C708&gt;=Model!$B$10,4,IF(C708&gt;=Model!$B$11,3,IF(C708&gt;=Model!$B$12,2,1)))))</f>
        <v/>
      </c>
      <c r="M708" s="14" t="str">
        <f>IF($A708="","",IFERROR(VLOOKUP(F708,Model!$A$19:$B$22,2,FALSE()),""))</f>
        <v/>
      </c>
      <c r="N708" s="14" t="str">
        <f>IF($A708="","",IFERROR(VLOOKUP(G708,Model!$A$25:$B$28,2,FALSE()),""))</f>
        <v/>
      </c>
      <c r="O708" s="14" t="str">
        <f t="shared" si="66"/>
        <v/>
      </c>
      <c r="P708" s="14" t="str">
        <f>IF($A708="","",IF(AND(G708="Internet-facing",OR(UPPER(D708)="Y",UPPER(E708)="Y",C708&gt;=Model!$B$16)),"P1",""))</f>
        <v/>
      </c>
      <c r="Q708" s="14" t="str">
        <f>IF($A708="","",IF(P708="P1","P1","P"&amp;MIN(4,IF(O708&gt;=Model!$B$31,1,IF(O708&gt;=Model!$B$32,2,IF(O708&gt;=Model!$B$33,3,4)))+IF(UPPER(H708)="Y",1,0))))</f>
        <v/>
      </c>
      <c r="R708" s="14" t="str">
        <f>IF($A708="","",IFERROR(VLOOKUP(VALUE(MID(Q708,2,1)),Model!$B$38:$C$41,2,FALSE()),""))</f>
        <v/>
      </c>
      <c r="S708" s="18" t="str">
        <f t="shared" si="67"/>
        <v/>
      </c>
      <c r="T708" s="14" t="str">
        <f t="shared" si="68"/>
        <v/>
      </c>
      <c r="U708" s="14" t="str">
        <f t="shared" si="69"/>
        <v/>
      </c>
      <c r="V708" s="14" t="str">
        <f t="shared" ca="1" si="70"/>
        <v/>
      </c>
      <c r="W708" s="14" t="str">
        <f t="shared" ca="1" si="71"/>
        <v/>
      </c>
    </row>
    <row r="709" spans="1:23" x14ac:dyDescent="0.3">
      <c r="A709" s="2"/>
      <c r="B709" s="2"/>
      <c r="C709" s="2"/>
      <c r="D709" s="2"/>
      <c r="E709" s="2"/>
      <c r="F709" s="2"/>
      <c r="G709" s="2"/>
      <c r="H709" s="2"/>
      <c r="I709" s="16"/>
      <c r="J709" s="16"/>
      <c r="K709" s="14" t="str">
        <f>IF($A709="","",IF(B709&gt;=Model!$B$4,4,IF(B709&gt;=Model!$B$5,3,IF(B709&gt;=Model!$B$6,2,1))))</f>
        <v/>
      </c>
      <c r="L709" s="14" t="str">
        <f>IF($A709="","",IF(OR(UPPER(D709)="Y",UPPER(E709)="Y"),4,IF(C709&gt;=Model!$B$10,4,IF(C709&gt;=Model!$B$11,3,IF(C709&gt;=Model!$B$12,2,1)))))</f>
        <v/>
      </c>
      <c r="M709" s="14" t="str">
        <f>IF($A709="","",IFERROR(VLOOKUP(F709,Model!$A$19:$B$22,2,FALSE()),""))</f>
        <v/>
      </c>
      <c r="N709" s="14" t="str">
        <f>IF($A709="","",IFERROR(VLOOKUP(G709,Model!$A$25:$B$28,2,FALSE()),""))</f>
        <v/>
      </c>
      <c r="O709" s="14" t="str">
        <f t="shared" si="66"/>
        <v/>
      </c>
      <c r="P709" s="14" t="str">
        <f>IF($A709="","",IF(AND(G709="Internet-facing",OR(UPPER(D709)="Y",UPPER(E709)="Y",C709&gt;=Model!$B$16)),"P1",""))</f>
        <v/>
      </c>
      <c r="Q709" s="14" t="str">
        <f>IF($A709="","",IF(P709="P1","P1","P"&amp;MIN(4,IF(O709&gt;=Model!$B$31,1,IF(O709&gt;=Model!$B$32,2,IF(O709&gt;=Model!$B$33,3,4)))+IF(UPPER(H709)="Y",1,0))))</f>
        <v/>
      </c>
      <c r="R709" s="14" t="str">
        <f>IF($A709="","",IFERROR(VLOOKUP(VALUE(MID(Q709,2,1)),Model!$B$38:$C$41,2,FALSE()),""))</f>
        <v/>
      </c>
      <c r="S709" s="18" t="str">
        <f t="shared" si="67"/>
        <v/>
      </c>
      <c r="T709" s="14" t="str">
        <f t="shared" si="68"/>
        <v/>
      </c>
      <c r="U709" s="14" t="str">
        <f t="shared" si="69"/>
        <v/>
      </c>
      <c r="V709" s="14" t="str">
        <f t="shared" ca="1" si="70"/>
        <v/>
      </c>
      <c r="W709" s="14" t="str">
        <f t="shared" ca="1" si="71"/>
        <v/>
      </c>
    </row>
    <row r="710" spans="1:23" x14ac:dyDescent="0.3">
      <c r="A710" s="2"/>
      <c r="B710" s="2"/>
      <c r="C710" s="2"/>
      <c r="D710" s="2"/>
      <c r="E710" s="2"/>
      <c r="F710" s="2"/>
      <c r="G710" s="2"/>
      <c r="H710" s="2"/>
      <c r="I710" s="16"/>
      <c r="J710" s="16"/>
      <c r="K710" s="14" t="str">
        <f>IF($A710="","",IF(B710&gt;=Model!$B$4,4,IF(B710&gt;=Model!$B$5,3,IF(B710&gt;=Model!$B$6,2,1))))</f>
        <v/>
      </c>
      <c r="L710" s="14" t="str">
        <f>IF($A710="","",IF(OR(UPPER(D710)="Y",UPPER(E710)="Y"),4,IF(C710&gt;=Model!$B$10,4,IF(C710&gt;=Model!$B$11,3,IF(C710&gt;=Model!$B$12,2,1)))))</f>
        <v/>
      </c>
      <c r="M710" s="14" t="str">
        <f>IF($A710="","",IFERROR(VLOOKUP(F710,Model!$A$19:$B$22,2,FALSE()),""))</f>
        <v/>
      </c>
      <c r="N710" s="14" t="str">
        <f>IF($A710="","",IFERROR(VLOOKUP(G710,Model!$A$25:$B$28,2,FALSE()),""))</f>
        <v/>
      </c>
      <c r="O710" s="14" t="str">
        <f t="shared" si="66"/>
        <v/>
      </c>
      <c r="P710" s="14" t="str">
        <f>IF($A710="","",IF(AND(G710="Internet-facing",OR(UPPER(D710)="Y",UPPER(E710)="Y",C710&gt;=Model!$B$16)),"P1",""))</f>
        <v/>
      </c>
      <c r="Q710" s="14" t="str">
        <f>IF($A710="","",IF(P710="P1","P1","P"&amp;MIN(4,IF(O710&gt;=Model!$B$31,1,IF(O710&gt;=Model!$B$32,2,IF(O710&gt;=Model!$B$33,3,4)))+IF(UPPER(H710)="Y",1,0))))</f>
        <v/>
      </c>
      <c r="R710" s="14" t="str">
        <f>IF($A710="","",IFERROR(VLOOKUP(VALUE(MID(Q710,2,1)),Model!$B$38:$C$41,2,FALSE()),""))</f>
        <v/>
      </c>
      <c r="S710" s="18" t="str">
        <f t="shared" si="67"/>
        <v/>
      </c>
      <c r="T710" s="14" t="str">
        <f t="shared" si="68"/>
        <v/>
      </c>
      <c r="U710" s="14" t="str">
        <f t="shared" si="69"/>
        <v/>
      </c>
      <c r="V710" s="14" t="str">
        <f t="shared" ca="1" si="70"/>
        <v/>
      </c>
      <c r="W710" s="14" t="str">
        <f t="shared" ca="1" si="71"/>
        <v/>
      </c>
    </row>
    <row r="711" spans="1:23" x14ac:dyDescent="0.3">
      <c r="A711" s="2"/>
      <c r="B711" s="2"/>
      <c r="C711" s="2"/>
      <c r="D711" s="2"/>
      <c r="E711" s="2"/>
      <c r="F711" s="2"/>
      <c r="G711" s="2"/>
      <c r="H711" s="2"/>
      <c r="I711" s="16"/>
      <c r="J711" s="16"/>
      <c r="K711" s="14" t="str">
        <f>IF($A711="","",IF(B711&gt;=Model!$B$4,4,IF(B711&gt;=Model!$B$5,3,IF(B711&gt;=Model!$B$6,2,1))))</f>
        <v/>
      </c>
      <c r="L711" s="14" t="str">
        <f>IF($A711="","",IF(OR(UPPER(D711)="Y",UPPER(E711)="Y"),4,IF(C711&gt;=Model!$B$10,4,IF(C711&gt;=Model!$B$11,3,IF(C711&gt;=Model!$B$12,2,1)))))</f>
        <v/>
      </c>
      <c r="M711" s="14" t="str">
        <f>IF($A711="","",IFERROR(VLOOKUP(F711,Model!$A$19:$B$22,2,FALSE()),""))</f>
        <v/>
      </c>
      <c r="N711" s="14" t="str">
        <f>IF($A711="","",IFERROR(VLOOKUP(G711,Model!$A$25:$B$28,2,FALSE()),""))</f>
        <v/>
      </c>
      <c r="O711" s="14" t="str">
        <f t="shared" si="66"/>
        <v/>
      </c>
      <c r="P711" s="14" t="str">
        <f>IF($A711="","",IF(AND(G711="Internet-facing",OR(UPPER(D711)="Y",UPPER(E711)="Y",C711&gt;=Model!$B$16)),"P1",""))</f>
        <v/>
      </c>
      <c r="Q711" s="14" t="str">
        <f>IF($A711="","",IF(P711="P1","P1","P"&amp;MIN(4,IF(O711&gt;=Model!$B$31,1,IF(O711&gt;=Model!$B$32,2,IF(O711&gt;=Model!$B$33,3,4)))+IF(UPPER(H711)="Y",1,0))))</f>
        <v/>
      </c>
      <c r="R711" s="14" t="str">
        <f>IF($A711="","",IFERROR(VLOOKUP(VALUE(MID(Q711,2,1)),Model!$B$38:$C$41,2,FALSE()),""))</f>
        <v/>
      </c>
      <c r="S711" s="18" t="str">
        <f t="shared" si="67"/>
        <v/>
      </c>
      <c r="T711" s="14" t="str">
        <f t="shared" si="68"/>
        <v/>
      </c>
      <c r="U711" s="14" t="str">
        <f t="shared" si="69"/>
        <v/>
      </c>
      <c r="V711" s="14" t="str">
        <f t="shared" ca="1" si="70"/>
        <v/>
      </c>
      <c r="W711" s="14" t="str">
        <f t="shared" ca="1" si="71"/>
        <v/>
      </c>
    </row>
    <row r="712" spans="1:23" x14ac:dyDescent="0.3">
      <c r="A712" s="2"/>
      <c r="B712" s="2"/>
      <c r="C712" s="2"/>
      <c r="D712" s="2"/>
      <c r="E712" s="2"/>
      <c r="F712" s="2"/>
      <c r="G712" s="2"/>
      <c r="H712" s="2"/>
      <c r="I712" s="16"/>
      <c r="J712" s="16"/>
      <c r="K712" s="14" t="str">
        <f>IF($A712="","",IF(B712&gt;=Model!$B$4,4,IF(B712&gt;=Model!$B$5,3,IF(B712&gt;=Model!$B$6,2,1))))</f>
        <v/>
      </c>
      <c r="L712" s="14" t="str">
        <f>IF($A712="","",IF(OR(UPPER(D712)="Y",UPPER(E712)="Y"),4,IF(C712&gt;=Model!$B$10,4,IF(C712&gt;=Model!$B$11,3,IF(C712&gt;=Model!$B$12,2,1)))))</f>
        <v/>
      </c>
      <c r="M712" s="14" t="str">
        <f>IF($A712="","",IFERROR(VLOOKUP(F712,Model!$A$19:$B$22,2,FALSE()),""))</f>
        <v/>
      </c>
      <c r="N712" s="14" t="str">
        <f>IF($A712="","",IFERROR(VLOOKUP(G712,Model!$A$25:$B$28,2,FALSE()),""))</f>
        <v/>
      </c>
      <c r="O712" s="14" t="str">
        <f t="shared" si="66"/>
        <v/>
      </c>
      <c r="P712" s="14" t="str">
        <f>IF($A712="","",IF(AND(G712="Internet-facing",OR(UPPER(D712)="Y",UPPER(E712)="Y",C712&gt;=Model!$B$16)),"P1",""))</f>
        <v/>
      </c>
      <c r="Q712" s="14" t="str">
        <f>IF($A712="","",IF(P712="P1","P1","P"&amp;MIN(4,IF(O712&gt;=Model!$B$31,1,IF(O712&gt;=Model!$B$32,2,IF(O712&gt;=Model!$B$33,3,4)))+IF(UPPER(H712)="Y",1,0))))</f>
        <v/>
      </c>
      <c r="R712" s="14" t="str">
        <f>IF($A712="","",IFERROR(VLOOKUP(VALUE(MID(Q712,2,1)),Model!$B$38:$C$41,2,FALSE()),""))</f>
        <v/>
      </c>
      <c r="S712" s="18" t="str">
        <f t="shared" si="67"/>
        <v/>
      </c>
      <c r="T712" s="14" t="str">
        <f t="shared" si="68"/>
        <v/>
      </c>
      <c r="U712" s="14" t="str">
        <f t="shared" si="69"/>
        <v/>
      </c>
      <c r="V712" s="14" t="str">
        <f t="shared" ca="1" si="70"/>
        <v/>
      </c>
      <c r="W712" s="14" t="str">
        <f t="shared" ca="1" si="71"/>
        <v/>
      </c>
    </row>
    <row r="713" spans="1:23" x14ac:dyDescent="0.3">
      <c r="A713" s="2"/>
      <c r="B713" s="2"/>
      <c r="C713" s="2"/>
      <c r="D713" s="2"/>
      <c r="E713" s="2"/>
      <c r="F713" s="2"/>
      <c r="G713" s="2"/>
      <c r="H713" s="2"/>
      <c r="I713" s="16"/>
      <c r="J713" s="16"/>
      <c r="K713" s="14" t="str">
        <f>IF($A713="","",IF(B713&gt;=Model!$B$4,4,IF(B713&gt;=Model!$B$5,3,IF(B713&gt;=Model!$B$6,2,1))))</f>
        <v/>
      </c>
      <c r="L713" s="14" t="str">
        <f>IF($A713="","",IF(OR(UPPER(D713)="Y",UPPER(E713)="Y"),4,IF(C713&gt;=Model!$B$10,4,IF(C713&gt;=Model!$B$11,3,IF(C713&gt;=Model!$B$12,2,1)))))</f>
        <v/>
      </c>
      <c r="M713" s="14" t="str">
        <f>IF($A713="","",IFERROR(VLOOKUP(F713,Model!$A$19:$B$22,2,FALSE()),""))</f>
        <v/>
      </c>
      <c r="N713" s="14" t="str">
        <f>IF($A713="","",IFERROR(VLOOKUP(G713,Model!$A$25:$B$28,2,FALSE()),""))</f>
        <v/>
      </c>
      <c r="O713" s="14" t="str">
        <f t="shared" si="66"/>
        <v/>
      </c>
      <c r="P713" s="14" t="str">
        <f>IF($A713="","",IF(AND(G713="Internet-facing",OR(UPPER(D713)="Y",UPPER(E713)="Y",C713&gt;=Model!$B$16)),"P1",""))</f>
        <v/>
      </c>
      <c r="Q713" s="14" t="str">
        <f>IF($A713="","",IF(P713="P1","P1","P"&amp;MIN(4,IF(O713&gt;=Model!$B$31,1,IF(O713&gt;=Model!$B$32,2,IF(O713&gt;=Model!$B$33,3,4)))+IF(UPPER(H713)="Y",1,0))))</f>
        <v/>
      </c>
      <c r="R713" s="14" t="str">
        <f>IF($A713="","",IFERROR(VLOOKUP(VALUE(MID(Q713,2,1)),Model!$B$38:$C$41,2,FALSE()),""))</f>
        <v/>
      </c>
      <c r="S713" s="18" t="str">
        <f t="shared" si="67"/>
        <v/>
      </c>
      <c r="T713" s="14" t="str">
        <f t="shared" si="68"/>
        <v/>
      </c>
      <c r="U713" s="14" t="str">
        <f t="shared" si="69"/>
        <v/>
      </c>
      <c r="V713" s="14" t="str">
        <f t="shared" ca="1" si="70"/>
        <v/>
      </c>
      <c r="W713" s="14" t="str">
        <f t="shared" ca="1" si="71"/>
        <v/>
      </c>
    </row>
    <row r="714" spans="1:23" x14ac:dyDescent="0.3">
      <c r="A714" s="2"/>
      <c r="B714" s="2"/>
      <c r="C714" s="2"/>
      <c r="D714" s="2"/>
      <c r="E714" s="2"/>
      <c r="F714" s="2"/>
      <c r="G714" s="2"/>
      <c r="H714" s="2"/>
      <c r="I714" s="16"/>
      <c r="J714" s="16"/>
      <c r="K714" s="14" t="str">
        <f>IF($A714="","",IF(B714&gt;=Model!$B$4,4,IF(B714&gt;=Model!$B$5,3,IF(B714&gt;=Model!$B$6,2,1))))</f>
        <v/>
      </c>
      <c r="L714" s="14" t="str">
        <f>IF($A714="","",IF(OR(UPPER(D714)="Y",UPPER(E714)="Y"),4,IF(C714&gt;=Model!$B$10,4,IF(C714&gt;=Model!$B$11,3,IF(C714&gt;=Model!$B$12,2,1)))))</f>
        <v/>
      </c>
      <c r="M714" s="14" t="str">
        <f>IF($A714="","",IFERROR(VLOOKUP(F714,Model!$A$19:$B$22,2,FALSE()),""))</f>
        <v/>
      </c>
      <c r="N714" s="14" t="str">
        <f>IF($A714="","",IFERROR(VLOOKUP(G714,Model!$A$25:$B$28,2,FALSE()),""))</f>
        <v/>
      </c>
      <c r="O714" s="14" t="str">
        <f t="shared" si="66"/>
        <v/>
      </c>
      <c r="P714" s="14" t="str">
        <f>IF($A714="","",IF(AND(G714="Internet-facing",OR(UPPER(D714)="Y",UPPER(E714)="Y",C714&gt;=Model!$B$16)),"P1",""))</f>
        <v/>
      </c>
      <c r="Q714" s="14" t="str">
        <f>IF($A714="","",IF(P714="P1","P1","P"&amp;MIN(4,IF(O714&gt;=Model!$B$31,1,IF(O714&gt;=Model!$B$32,2,IF(O714&gt;=Model!$B$33,3,4)))+IF(UPPER(H714)="Y",1,0))))</f>
        <v/>
      </c>
      <c r="R714" s="14" t="str">
        <f>IF($A714="","",IFERROR(VLOOKUP(VALUE(MID(Q714,2,1)),Model!$B$38:$C$41,2,FALSE()),""))</f>
        <v/>
      </c>
      <c r="S714" s="18" t="str">
        <f t="shared" si="67"/>
        <v/>
      </c>
      <c r="T714" s="14" t="str">
        <f t="shared" si="68"/>
        <v/>
      </c>
      <c r="U714" s="14" t="str">
        <f t="shared" si="69"/>
        <v/>
      </c>
      <c r="V714" s="14" t="str">
        <f t="shared" ca="1" si="70"/>
        <v/>
      </c>
      <c r="W714" s="14" t="str">
        <f t="shared" ca="1" si="71"/>
        <v/>
      </c>
    </row>
    <row r="715" spans="1:23" x14ac:dyDescent="0.3">
      <c r="A715" s="2"/>
      <c r="B715" s="2"/>
      <c r="C715" s="2"/>
      <c r="D715" s="2"/>
      <c r="E715" s="2"/>
      <c r="F715" s="2"/>
      <c r="G715" s="2"/>
      <c r="H715" s="2"/>
      <c r="I715" s="16"/>
      <c r="J715" s="16"/>
      <c r="K715" s="14" t="str">
        <f>IF($A715="","",IF(B715&gt;=Model!$B$4,4,IF(B715&gt;=Model!$B$5,3,IF(B715&gt;=Model!$B$6,2,1))))</f>
        <v/>
      </c>
      <c r="L715" s="14" t="str">
        <f>IF($A715="","",IF(OR(UPPER(D715)="Y",UPPER(E715)="Y"),4,IF(C715&gt;=Model!$B$10,4,IF(C715&gt;=Model!$B$11,3,IF(C715&gt;=Model!$B$12,2,1)))))</f>
        <v/>
      </c>
      <c r="M715" s="14" t="str">
        <f>IF($A715="","",IFERROR(VLOOKUP(F715,Model!$A$19:$B$22,2,FALSE()),""))</f>
        <v/>
      </c>
      <c r="N715" s="14" t="str">
        <f>IF($A715="","",IFERROR(VLOOKUP(G715,Model!$A$25:$B$28,2,FALSE()),""))</f>
        <v/>
      </c>
      <c r="O715" s="14" t="str">
        <f t="shared" si="66"/>
        <v/>
      </c>
      <c r="P715" s="14" t="str">
        <f>IF($A715="","",IF(AND(G715="Internet-facing",OR(UPPER(D715)="Y",UPPER(E715)="Y",C715&gt;=Model!$B$16)),"P1",""))</f>
        <v/>
      </c>
      <c r="Q715" s="14" t="str">
        <f>IF($A715="","",IF(P715="P1","P1","P"&amp;MIN(4,IF(O715&gt;=Model!$B$31,1,IF(O715&gt;=Model!$B$32,2,IF(O715&gt;=Model!$B$33,3,4)))+IF(UPPER(H715)="Y",1,0))))</f>
        <v/>
      </c>
      <c r="R715" s="14" t="str">
        <f>IF($A715="","",IFERROR(VLOOKUP(VALUE(MID(Q715,2,1)),Model!$B$38:$C$41,2,FALSE()),""))</f>
        <v/>
      </c>
      <c r="S715" s="18" t="str">
        <f t="shared" si="67"/>
        <v/>
      </c>
      <c r="T715" s="14" t="str">
        <f t="shared" si="68"/>
        <v/>
      </c>
      <c r="U715" s="14" t="str">
        <f t="shared" si="69"/>
        <v/>
      </c>
      <c r="V715" s="14" t="str">
        <f t="shared" ca="1" si="70"/>
        <v/>
      </c>
      <c r="W715" s="14" t="str">
        <f t="shared" ca="1" si="71"/>
        <v/>
      </c>
    </row>
    <row r="716" spans="1:23" x14ac:dyDescent="0.3">
      <c r="A716" s="2"/>
      <c r="B716" s="2"/>
      <c r="C716" s="2"/>
      <c r="D716" s="2"/>
      <c r="E716" s="2"/>
      <c r="F716" s="2"/>
      <c r="G716" s="2"/>
      <c r="H716" s="2"/>
      <c r="I716" s="16"/>
      <c r="J716" s="16"/>
      <c r="K716" s="14" t="str">
        <f>IF($A716="","",IF(B716&gt;=Model!$B$4,4,IF(B716&gt;=Model!$B$5,3,IF(B716&gt;=Model!$B$6,2,1))))</f>
        <v/>
      </c>
      <c r="L716" s="14" t="str">
        <f>IF($A716="","",IF(OR(UPPER(D716)="Y",UPPER(E716)="Y"),4,IF(C716&gt;=Model!$B$10,4,IF(C716&gt;=Model!$B$11,3,IF(C716&gt;=Model!$B$12,2,1)))))</f>
        <v/>
      </c>
      <c r="M716" s="14" t="str">
        <f>IF($A716="","",IFERROR(VLOOKUP(F716,Model!$A$19:$B$22,2,FALSE()),""))</f>
        <v/>
      </c>
      <c r="N716" s="14" t="str">
        <f>IF($A716="","",IFERROR(VLOOKUP(G716,Model!$A$25:$B$28,2,FALSE()),""))</f>
        <v/>
      </c>
      <c r="O716" s="14" t="str">
        <f t="shared" si="66"/>
        <v/>
      </c>
      <c r="P716" s="14" t="str">
        <f>IF($A716="","",IF(AND(G716="Internet-facing",OR(UPPER(D716)="Y",UPPER(E716)="Y",C716&gt;=Model!$B$16)),"P1",""))</f>
        <v/>
      </c>
      <c r="Q716" s="14" t="str">
        <f>IF($A716="","",IF(P716="P1","P1","P"&amp;MIN(4,IF(O716&gt;=Model!$B$31,1,IF(O716&gt;=Model!$B$32,2,IF(O716&gt;=Model!$B$33,3,4)))+IF(UPPER(H716)="Y",1,0))))</f>
        <v/>
      </c>
      <c r="R716" s="14" t="str">
        <f>IF($A716="","",IFERROR(VLOOKUP(VALUE(MID(Q716,2,1)),Model!$B$38:$C$41,2,FALSE()),""))</f>
        <v/>
      </c>
      <c r="S716" s="18" t="str">
        <f t="shared" si="67"/>
        <v/>
      </c>
      <c r="T716" s="14" t="str">
        <f t="shared" si="68"/>
        <v/>
      </c>
      <c r="U716" s="14" t="str">
        <f t="shared" si="69"/>
        <v/>
      </c>
      <c r="V716" s="14" t="str">
        <f t="shared" ca="1" si="70"/>
        <v/>
      </c>
      <c r="W716" s="14" t="str">
        <f t="shared" ca="1" si="71"/>
        <v/>
      </c>
    </row>
    <row r="717" spans="1:23" x14ac:dyDescent="0.3">
      <c r="A717" s="2"/>
      <c r="B717" s="2"/>
      <c r="C717" s="2"/>
      <c r="D717" s="2"/>
      <c r="E717" s="2"/>
      <c r="F717" s="2"/>
      <c r="G717" s="2"/>
      <c r="H717" s="2"/>
      <c r="I717" s="16"/>
      <c r="J717" s="16"/>
      <c r="K717" s="14" t="str">
        <f>IF($A717="","",IF(B717&gt;=Model!$B$4,4,IF(B717&gt;=Model!$B$5,3,IF(B717&gt;=Model!$B$6,2,1))))</f>
        <v/>
      </c>
      <c r="L717" s="14" t="str">
        <f>IF($A717="","",IF(OR(UPPER(D717)="Y",UPPER(E717)="Y"),4,IF(C717&gt;=Model!$B$10,4,IF(C717&gt;=Model!$B$11,3,IF(C717&gt;=Model!$B$12,2,1)))))</f>
        <v/>
      </c>
      <c r="M717" s="14" t="str">
        <f>IF($A717="","",IFERROR(VLOOKUP(F717,Model!$A$19:$B$22,2,FALSE()),""))</f>
        <v/>
      </c>
      <c r="N717" s="14" t="str">
        <f>IF($A717="","",IFERROR(VLOOKUP(G717,Model!$A$25:$B$28,2,FALSE()),""))</f>
        <v/>
      </c>
      <c r="O717" s="14" t="str">
        <f t="shared" si="66"/>
        <v/>
      </c>
      <c r="P717" s="14" t="str">
        <f>IF($A717="","",IF(AND(G717="Internet-facing",OR(UPPER(D717)="Y",UPPER(E717)="Y",C717&gt;=Model!$B$16)),"P1",""))</f>
        <v/>
      </c>
      <c r="Q717" s="14" t="str">
        <f>IF($A717="","",IF(P717="P1","P1","P"&amp;MIN(4,IF(O717&gt;=Model!$B$31,1,IF(O717&gt;=Model!$B$32,2,IF(O717&gt;=Model!$B$33,3,4)))+IF(UPPER(H717)="Y",1,0))))</f>
        <v/>
      </c>
      <c r="R717" s="14" t="str">
        <f>IF($A717="","",IFERROR(VLOOKUP(VALUE(MID(Q717,2,1)),Model!$B$38:$C$41,2,FALSE()),""))</f>
        <v/>
      </c>
      <c r="S717" s="18" t="str">
        <f t="shared" si="67"/>
        <v/>
      </c>
      <c r="T717" s="14" t="str">
        <f t="shared" si="68"/>
        <v/>
      </c>
      <c r="U717" s="14" t="str">
        <f t="shared" si="69"/>
        <v/>
      </c>
      <c r="V717" s="14" t="str">
        <f t="shared" ca="1" si="70"/>
        <v/>
      </c>
      <c r="W717" s="14" t="str">
        <f t="shared" ca="1" si="71"/>
        <v/>
      </c>
    </row>
    <row r="718" spans="1:23" x14ac:dyDescent="0.3">
      <c r="A718" s="2"/>
      <c r="B718" s="2"/>
      <c r="C718" s="2"/>
      <c r="D718" s="2"/>
      <c r="E718" s="2"/>
      <c r="F718" s="2"/>
      <c r="G718" s="2"/>
      <c r="H718" s="2"/>
      <c r="I718" s="16"/>
      <c r="J718" s="16"/>
      <c r="K718" s="14" t="str">
        <f>IF($A718="","",IF(B718&gt;=Model!$B$4,4,IF(B718&gt;=Model!$B$5,3,IF(B718&gt;=Model!$B$6,2,1))))</f>
        <v/>
      </c>
      <c r="L718" s="14" t="str">
        <f>IF($A718="","",IF(OR(UPPER(D718)="Y",UPPER(E718)="Y"),4,IF(C718&gt;=Model!$B$10,4,IF(C718&gt;=Model!$B$11,3,IF(C718&gt;=Model!$B$12,2,1)))))</f>
        <v/>
      </c>
      <c r="M718" s="14" t="str">
        <f>IF($A718="","",IFERROR(VLOOKUP(F718,Model!$A$19:$B$22,2,FALSE()),""))</f>
        <v/>
      </c>
      <c r="N718" s="14" t="str">
        <f>IF($A718="","",IFERROR(VLOOKUP(G718,Model!$A$25:$B$28,2,FALSE()),""))</f>
        <v/>
      </c>
      <c r="O718" s="14" t="str">
        <f t="shared" si="66"/>
        <v/>
      </c>
      <c r="P718" s="14" t="str">
        <f>IF($A718="","",IF(AND(G718="Internet-facing",OR(UPPER(D718)="Y",UPPER(E718)="Y",C718&gt;=Model!$B$16)),"P1",""))</f>
        <v/>
      </c>
      <c r="Q718" s="14" t="str">
        <f>IF($A718="","",IF(P718="P1","P1","P"&amp;MIN(4,IF(O718&gt;=Model!$B$31,1,IF(O718&gt;=Model!$B$32,2,IF(O718&gt;=Model!$B$33,3,4)))+IF(UPPER(H718)="Y",1,0))))</f>
        <v/>
      </c>
      <c r="R718" s="14" t="str">
        <f>IF($A718="","",IFERROR(VLOOKUP(VALUE(MID(Q718,2,1)),Model!$B$38:$C$41,2,FALSE()),""))</f>
        <v/>
      </c>
      <c r="S718" s="18" t="str">
        <f t="shared" si="67"/>
        <v/>
      </c>
      <c r="T718" s="14" t="str">
        <f t="shared" si="68"/>
        <v/>
      </c>
      <c r="U718" s="14" t="str">
        <f t="shared" si="69"/>
        <v/>
      </c>
      <c r="V718" s="14" t="str">
        <f t="shared" ca="1" si="70"/>
        <v/>
      </c>
      <c r="W718" s="14" t="str">
        <f t="shared" ca="1" si="71"/>
        <v/>
      </c>
    </row>
    <row r="719" spans="1:23" x14ac:dyDescent="0.3">
      <c r="A719" s="2"/>
      <c r="B719" s="2"/>
      <c r="C719" s="2"/>
      <c r="D719" s="2"/>
      <c r="E719" s="2"/>
      <c r="F719" s="2"/>
      <c r="G719" s="2"/>
      <c r="H719" s="2"/>
      <c r="I719" s="16"/>
      <c r="J719" s="16"/>
      <c r="K719" s="14" t="str">
        <f>IF($A719="","",IF(B719&gt;=Model!$B$4,4,IF(B719&gt;=Model!$B$5,3,IF(B719&gt;=Model!$B$6,2,1))))</f>
        <v/>
      </c>
      <c r="L719" s="14" t="str">
        <f>IF($A719="","",IF(OR(UPPER(D719)="Y",UPPER(E719)="Y"),4,IF(C719&gt;=Model!$B$10,4,IF(C719&gt;=Model!$B$11,3,IF(C719&gt;=Model!$B$12,2,1)))))</f>
        <v/>
      </c>
      <c r="M719" s="14" t="str">
        <f>IF($A719="","",IFERROR(VLOOKUP(F719,Model!$A$19:$B$22,2,FALSE()),""))</f>
        <v/>
      </c>
      <c r="N719" s="14" t="str">
        <f>IF($A719="","",IFERROR(VLOOKUP(G719,Model!$A$25:$B$28,2,FALSE()),""))</f>
        <v/>
      </c>
      <c r="O719" s="14" t="str">
        <f t="shared" si="66"/>
        <v/>
      </c>
      <c r="P719" s="14" t="str">
        <f>IF($A719="","",IF(AND(G719="Internet-facing",OR(UPPER(D719)="Y",UPPER(E719)="Y",C719&gt;=Model!$B$16)),"P1",""))</f>
        <v/>
      </c>
      <c r="Q719" s="14" t="str">
        <f>IF($A719="","",IF(P719="P1","P1","P"&amp;MIN(4,IF(O719&gt;=Model!$B$31,1,IF(O719&gt;=Model!$B$32,2,IF(O719&gt;=Model!$B$33,3,4)))+IF(UPPER(H719)="Y",1,0))))</f>
        <v/>
      </c>
      <c r="R719" s="14" t="str">
        <f>IF($A719="","",IFERROR(VLOOKUP(VALUE(MID(Q719,2,1)),Model!$B$38:$C$41,2,FALSE()),""))</f>
        <v/>
      </c>
      <c r="S719" s="18" t="str">
        <f t="shared" si="67"/>
        <v/>
      </c>
      <c r="T719" s="14" t="str">
        <f t="shared" si="68"/>
        <v/>
      </c>
      <c r="U719" s="14" t="str">
        <f t="shared" si="69"/>
        <v/>
      </c>
      <c r="V719" s="14" t="str">
        <f t="shared" ca="1" si="70"/>
        <v/>
      </c>
      <c r="W719" s="14" t="str">
        <f t="shared" ca="1" si="71"/>
        <v/>
      </c>
    </row>
    <row r="720" spans="1:23" x14ac:dyDescent="0.3">
      <c r="A720" s="2"/>
      <c r="B720" s="2"/>
      <c r="C720" s="2"/>
      <c r="D720" s="2"/>
      <c r="E720" s="2"/>
      <c r="F720" s="2"/>
      <c r="G720" s="2"/>
      <c r="H720" s="2"/>
      <c r="I720" s="16"/>
      <c r="J720" s="16"/>
      <c r="K720" s="14" t="str">
        <f>IF($A720="","",IF(B720&gt;=Model!$B$4,4,IF(B720&gt;=Model!$B$5,3,IF(B720&gt;=Model!$B$6,2,1))))</f>
        <v/>
      </c>
      <c r="L720" s="14" t="str">
        <f>IF($A720="","",IF(OR(UPPER(D720)="Y",UPPER(E720)="Y"),4,IF(C720&gt;=Model!$B$10,4,IF(C720&gt;=Model!$B$11,3,IF(C720&gt;=Model!$B$12,2,1)))))</f>
        <v/>
      </c>
      <c r="M720" s="14" t="str">
        <f>IF($A720="","",IFERROR(VLOOKUP(F720,Model!$A$19:$B$22,2,FALSE()),""))</f>
        <v/>
      </c>
      <c r="N720" s="14" t="str">
        <f>IF($A720="","",IFERROR(VLOOKUP(G720,Model!$A$25:$B$28,2,FALSE()),""))</f>
        <v/>
      </c>
      <c r="O720" s="14" t="str">
        <f t="shared" si="66"/>
        <v/>
      </c>
      <c r="P720" s="14" t="str">
        <f>IF($A720="","",IF(AND(G720="Internet-facing",OR(UPPER(D720)="Y",UPPER(E720)="Y",C720&gt;=Model!$B$16)),"P1",""))</f>
        <v/>
      </c>
      <c r="Q720" s="14" t="str">
        <f>IF($A720="","",IF(P720="P1","P1","P"&amp;MIN(4,IF(O720&gt;=Model!$B$31,1,IF(O720&gt;=Model!$B$32,2,IF(O720&gt;=Model!$B$33,3,4)))+IF(UPPER(H720)="Y",1,0))))</f>
        <v/>
      </c>
      <c r="R720" s="14" t="str">
        <f>IF($A720="","",IFERROR(VLOOKUP(VALUE(MID(Q720,2,1)),Model!$B$38:$C$41,2,FALSE()),""))</f>
        <v/>
      </c>
      <c r="S720" s="18" t="str">
        <f t="shared" si="67"/>
        <v/>
      </c>
      <c r="T720" s="14" t="str">
        <f t="shared" si="68"/>
        <v/>
      </c>
      <c r="U720" s="14" t="str">
        <f t="shared" si="69"/>
        <v/>
      </c>
      <c r="V720" s="14" t="str">
        <f t="shared" ca="1" si="70"/>
        <v/>
      </c>
      <c r="W720" s="14" t="str">
        <f t="shared" ca="1" si="71"/>
        <v/>
      </c>
    </row>
    <row r="721" spans="1:23" x14ac:dyDescent="0.3">
      <c r="A721" s="2"/>
      <c r="B721" s="2"/>
      <c r="C721" s="2"/>
      <c r="D721" s="2"/>
      <c r="E721" s="2"/>
      <c r="F721" s="2"/>
      <c r="G721" s="2"/>
      <c r="H721" s="2"/>
      <c r="I721" s="16"/>
      <c r="J721" s="16"/>
      <c r="K721" s="14" t="str">
        <f>IF($A721="","",IF(B721&gt;=Model!$B$4,4,IF(B721&gt;=Model!$B$5,3,IF(B721&gt;=Model!$B$6,2,1))))</f>
        <v/>
      </c>
      <c r="L721" s="14" t="str">
        <f>IF($A721="","",IF(OR(UPPER(D721)="Y",UPPER(E721)="Y"),4,IF(C721&gt;=Model!$B$10,4,IF(C721&gt;=Model!$B$11,3,IF(C721&gt;=Model!$B$12,2,1)))))</f>
        <v/>
      </c>
      <c r="M721" s="14" t="str">
        <f>IF($A721="","",IFERROR(VLOOKUP(F721,Model!$A$19:$B$22,2,FALSE()),""))</f>
        <v/>
      </c>
      <c r="N721" s="14" t="str">
        <f>IF($A721="","",IFERROR(VLOOKUP(G721,Model!$A$25:$B$28,2,FALSE()),""))</f>
        <v/>
      </c>
      <c r="O721" s="14" t="str">
        <f t="shared" si="66"/>
        <v/>
      </c>
      <c r="P721" s="14" t="str">
        <f>IF($A721="","",IF(AND(G721="Internet-facing",OR(UPPER(D721)="Y",UPPER(E721)="Y",C721&gt;=Model!$B$16)),"P1",""))</f>
        <v/>
      </c>
      <c r="Q721" s="14" t="str">
        <f>IF($A721="","",IF(P721="P1","P1","P"&amp;MIN(4,IF(O721&gt;=Model!$B$31,1,IF(O721&gt;=Model!$B$32,2,IF(O721&gt;=Model!$B$33,3,4)))+IF(UPPER(H721)="Y",1,0))))</f>
        <v/>
      </c>
      <c r="R721" s="14" t="str">
        <f>IF($A721="","",IFERROR(VLOOKUP(VALUE(MID(Q721,2,1)),Model!$B$38:$C$41,2,FALSE()),""))</f>
        <v/>
      </c>
      <c r="S721" s="18" t="str">
        <f t="shared" si="67"/>
        <v/>
      </c>
      <c r="T721" s="14" t="str">
        <f t="shared" si="68"/>
        <v/>
      </c>
      <c r="U721" s="14" t="str">
        <f t="shared" si="69"/>
        <v/>
      </c>
      <c r="V721" s="14" t="str">
        <f t="shared" ca="1" si="70"/>
        <v/>
      </c>
      <c r="W721" s="14" t="str">
        <f t="shared" ca="1" si="71"/>
        <v/>
      </c>
    </row>
    <row r="722" spans="1:23" x14ac:dyDescent="0.3">
      <c r="A722" s="2"/>
      <c r="B722" s="2"/>
      <c r="C722" s="2"/>
      <c r="D722" s="2"/>
      <c r="E722" s="2"/>
      <c r="F722" s="2"/>
      <c r="G722" s="2"/>
      <c r="H722" s="2"/>
      <c r="I722" s="16"/>
      <c r="J722" s="16"/>
      <c r="K722" s="14" t="str">
        <f>IF($A722="","",IF(B722&gt;=Model!$B$4,4,IF(B722&gt;=Model!$B$5,3,IF(B722&gt;=Model!$B$6,2,1))))</f>
        <v/>
      </c>
      <c r="L722" s="14" t="str">
        <f>IF($A722="","",IF(OR(UPPER(D722)="Y",UPPER(E722)="Y"),4,IF(C722&gt;=Model!$B$10,4,IF(C722&gt;=Model!$B$11,3,IF(C722&gt;=Model!$B$12,2,1)))))</f>
        <v/>
      </c>
      <c r="M722" s="14" t="str">
        <f>IF($A722="","",IFERROR(VLOOKUP(F722,Model!$A$19:$B$22,2,FALSE()),""))</f>
        <v/>
      </c>
      <c r="N722" s="14" t="str">
        <f>IF($A722="","",IFERROR(VLOOKUP(G722,Model!$A$25:$B$28,2,FALSE()),""))</f>
        <v/>
      </c>
      <c r="O722" s="14" t="str">
        <f t="shared" si="66"/>
        <v/>
      </c>
      <c r="P722" s="14" t="str">
        <f>IF($A722="","",IF(AND(G722="Internet-facing",OR(UPPER(D722)="Y",UPPER(E722)="Y",C722&gt;=Model!$B$16)),"P1",""))</f>
        <v/>
      </c>
      <c r="Q722" s="14" t="str">
        <f>IF($A722="","",IF(P722="P1","P1","P"&amp;MIN(4,IF(O722&gt;=Model!$B$31,1,IF(O722&gt;=Model!$B$32,2,IF(O722&gt;=Model!$B$33,3,4)))+IF(UPPER(H722)="Y",1,0))))</f>
        <v/>
      </c>
      <c r="R722" s="14" t="str">
        <f>IF($A722="","",IFERROR(VLOOKUP(VALUE(MID(Q722,2,1)),Model!$B$38:$C$41,2,FALSE()),""))</f>
        <v/>
      </c>
      <c r="S722" s="18" t="str">
        <f t="shared" si="67"/>
        <v/>
      </c>
      <c r="T722" s="14" t="str">
        <f t="shared" si="68"/>
        <v/>
      </c>
      <c r="U722" s="14" t="str">
        <f t="shared" si="69"/>
        <v/>
      </c>
      <c r="V722" s="14" t="str">
        <f t="shared" ca="1" si="70"/>
        <v/>
      </c>
      <c r="W722" s="14" t="str">
        <f t="shared" ca="1" si="71"/>
        <v/>
      </c>
    </row>
    <row r="723" spans="1:23" x14ac:dyDescent="0.3">
      <c r="A723" s="2"/>
      <c r="B723" s="2"/>
      <c r="C723" s="2"/>
      <c r="D723" s="2"/>
      <c r="E723" s="2"/>
      <c r="F723" s="2"/>
      <c r="G723" s="2"/>
      <c r="H723" s="2"/>
      <c r="I723" s="16"/>
      <c r="J723" s="16"/>
      <c r="K723" s="14" t="str">
        <f>IF($A723="","",IF(B723&gt;=Model!$B$4,4,IF(B723&gt;=Model!$B$5,3,IF(B723&gt;=Model!$B$6,2,1))))</f>
        <v/>
      </c>
      <c r="L723" s="14" t="str">
        <f>IF($A723="","",IF(OR(UPPER(D723)="Y",UPPER(E723)="Y"),4,IF(C723&gt;=Model!$B$10,4,IF(C723&gt;=Model!$B$11,3,IF(C723&gt;=Model!$B$12,2,1)))))</f>
        <v/>
      </c>
      <c r="M723" s="14" t="str">
        <f>IF($A723="","",IFERROR(VLOOKUP(F723,Model!$A$19:$B$22,2,FALSE()),""))</f>
        <v/>
      </c>
      <c r="N723" s="14" t="str">
        <f>IF($A723="","",IFERROR(VLOOKUP(G723,Model!$A$25:$B$28,2,FALSE()),""))</f>
        <v/>
      </c>
      <c r="O723" s="14" t="str">
        <f t="shared" si="66"/>
        <v/>
      </c>
      <c r="P723" s="14" t="str">
        <f>IF($A723="","",IF(AND(G723="Internet-facing",OR(UPPER(D723)="Y",UPPER(E723)="Y",C723&gt;=Model!$B$16)),"P1",""))</f>
        <v/>
      </c>
      <c r="Q723" s="14" t="str">
        <f>IF($A723="","",IF(P723="P1","P1","P"&amp;MIN(4,IF(O723&gt;=Model!$B$31,1,IF(O723&gt;=Model!$B$32,2,IF(O723&gt;=Model!$B$33,3,4)))+IF(UPPER(H723)="Y",1,0))))</f>
        <v/>
      </c>
      <c r="R723" s="14" t="str">
        <f>IF($A723="","",IFERROR(VLOOKUP(VALUE(MID(Q723,2,1)),Model!$B$38:$C$41,2,FALSE()),""))</f>
        <v/>
      </c>
      <c r="S723" s="18" t="str">
        <f t="shared" si="67"/>
        <v/>
      </c>
      <c r="T723" s="14" t="str">
        <f t="shared" si="68"/>
        <v/>
      </c>
      <c r="U723" s="14" t="str">
        <f t="shared" si="69"/>
        <v/>
      </c>
      <c r="V723" s="14" t="str">
        <f t="shared" ca="1" si="70"/>
        <v/>
      </c>
      <c r="W723" s="14" t="str">
        <f t="shared" ca="1" si="71"/>
        <v/>
      </c>
    </row>
    <row r="724" spans="1:23" x14ac:dyDescent="0.3">
      <c r="A724" s="2"/>
      <c r="B724" s="2"/>
      <c r="C724" s="2"/>
      <c r="D724" s="2"/>
      <c r="E724" s="2"/>
      <c r="F724" s="2"/>
      <c r="G724" s="2"/>
      <c r="H724" s="2"/>
      <c r="I724" s="16"/>
      <c r="J724" s="16"/>
      <c r="K724" s="14" t="str">
        <f>IF($A724="","",IF(B724&gt;=Model!$B$4,4,IF(B724&gt;=Model!$B$5,3,IF(B724&gt;=Model!$B$6,2,1))))</f>
        <v/>
      </c>
      <c r="L724" s="14" t="str">
        <f>IF($A724="","",IF(OR(UPPER(D724)="Y",UPPER(E724)="Y"),4,IF(C724&gt;=Model!$B$10,4,IF(C724&gt;=Model!$B$11,3,IF(C724&gt;=Model!$B$12,2,1)))))</f>
        <v/>
      </c>
      <c r="M724" s="14" t="str">
        <f>IF($A724="","",IFERROR(VLOOKUP(F724,Model!$A$19:$B$22,2,FALSE()),""))</f>
        <v/>
      </c>
      <c r="N724" s="14" t="str">
        <f>IF($A724="","",IFERROR(VLOOKUP(G724,Model!$A$25:$B$28,2,FALSE()),""))</f>
        <v/>
      </c>
      <c r="O724" s="14" t="str">
        <f t="shared" si="66"/>
        <v/>
      </c>
      <c r="P724" s="14" t="str">
        <f>IF($A724="","",IF(AND(G724="Internet-facing",OR(UPPER(D724)="Y",UPPER(E724)="Y",C724&gt;=Model!$B$16)),"P1",""))</f>
        <v/>
      </c>
      <c r="Q724" s="14" t="str">
        <f>IF($A724="","",IF(P724="P1","P1","P"&amp;MIN(4,IF(O724&gt;=Model!$B$31,1,IF(O724&gt;=Model!$B$32,2,IF(O724&gt;=Model!$B$33,3,4)))+IF(UPPER(H724)="Y",1,0))))</f>
        <v/>
      </c>
      <c r="R724" s="14" t="str">
        <f>IF($A724="","",IFERROR(VLOOKUP(VALUE(MID(Q724,2,1)),Model!$B$38:$C$41,2,FALSE()),""))</f>
        <v/>
      </c>
      <c r="S724" s="18" t="str">
        <f t="shared" si="67"/>
        <v/>
      </c>
      <c r="T724" s="14" t="str">
        <f t="shared" si="68"/>
        <v/>
      </c>
      <c r="U724" s="14" t="str">
        <f t="shared" si="69"/>
        <v/>
      </c>
      <c r="V724" s="14" t="str">
        <f t="shared" ca="1" si="70"/>
        <v/>
      </c>
      <c r="W724" s="14" t="str">
        <f t="shared" ca="1" si="71"/>
        <v/>
      </c>
    </row>
    <row r="725" spans="1:23" x14ac:dyDescent="0.3">
      <c r="A725" s="2"/>
      <c r="B725" s="2"/>
      <c r="C725" s="2"/>
      <c r="D725" s="2"/>
      <c r="E725" s="2"/>
      <c r="F725" s="2"/>
      <c r="G725" s="2"/>
      <c r="H725" s="2"/>
      <c r="I725" s="16"/>
      <c r="J725" s="16"/>
      <c r="K725" s="14" t="str">
        <f>IF($A725="","",IF(B725&gt;=Model!$B$4,4,IF(B725&gt;=Model!$B$5,3,IF(B725&gt;=Model!$B$6,2,1))))</f>
        <v/>
      </c>
      <c r="L725" s="14" t="str">
        <f>IF($A725="","",IF(OR(UPPER(D725)="Y",UPPER(E725)="Y"),4,IF(C725&gt;=Model!$B$10,4,IF(C725&gt;=Model!$B$11,3,IF(C725&gt;=Model!$B$12,2,1)))))</f>
        <v/>
      </c>
      <c r="M725" s="14" t="str">
        <f>IF($A725="","",IFERROR(VLOOKUP(F725,Model!$A$19:$B$22,2,FALSE()),""))</f>
        <v/>
      </c>
      <c r="N725" s="14" t="str">
        <f>IF($A725="","",IFERROR(VLOOKUP(G725,Model!$A$25:$B$28,2,FALSE()),""))</f>
        <v/>
      </c>
      <c r="O725" s="14" t="str">
        <f t="shared" si="66"/>
        <v/>
      </c>
      <c r="P725" s="14" t="str">
        <f>IF($A725="","",IF(AND(G725="Internet-facing",OR(UPPER(D725)="Y",UPPER(E725)="Y",C725&gt;=Model!$B$16)),"P1",""))</f>
        <v/>
      </c>
      <c r="Q725" s="14" t="str">
        <f>IF($A725="","",IF(P725="P1","P1","P"&amp;MIN(4,IF(O725&gt;=Model!$B$31,1,IF(O725&gt;=Model!$B$32,2,IF(O725&gt;=Model!$B$33,3,4)))+IF(UPPER(H725)="Y",1,0))))</f>
        <v/>
      </c>
      <c r="R725" s="14" t="str">
        <f>IF($A725="","",IFERROR(VLOOKUP(VALUE(MID(Q725,2,1)),Model!$B$38:$C$41,2,FALSE()),""))</f>
        <v/>
      </c>
      <c r="S725" s="18" t="str">
        <f t="shared" si="67"/>
        <v/>
      </c>
      <c r="T725" s="14" t="str">
        <f t="shared" si="68"/>
        <v/>
      </c>
      <c r="U725" s="14" t="str">
        <f t="shared" si="69"/>
        <v/>
      </c>
      <c r="V725" s="14" t="str">
        <f t="shared" ca="1" si="70"/>
        <v/>
      </c>
      <c r="W725" s="14" t="str">
        <f t="shared" ca="1" si="71"/>
        <v/>
      </c>
    </row>
    <row r="726" spans="1:23" x14ac:dyDescent="0.3">
      <c r="A726" s="2"/>
      <c r="B726" s="2"/>
      <c r="C726" s="2"/>
      <c r="D726" s="2"/>
      <c r="E726" s="2"/>
      <c r="F726" s="2"/>
      <c r="G726" s="2"/>
      <c r="H726" s="2"/>
      <c r="I726" s="16"/>
      <c r="J726" s="16"/>
      <c r="K726" s="14" t="str">
        <f>IF($A726="","",IF(B726&gt;=Model!$B$4,4,IF(B726&gt;=Model!$B$5,3,IF(B726&gt;=Model!$B$6,2,1))))</f>
        <v/>
      </c>
      <c r="L726" s="14" t="str">
        <f>IF($A726="","",IF(OR(UPPER(D726)="Y",UPPER(E726)="Y"),4,IF(C726&gt;=Model!$B$10,4,IF(C726&gt;=Model!$B$11,3,IF(C726&gt;=Model!$B$12,2,1)))))</f>
        <v/>
      </c>
      <c r="M726" s="14" t="str">
        <f>IF($A726="","",IFERROR(VLOOKUP(F726,Model!$A$19:$B$22,2,FALSE()),""))</f>
        <v/>
      </c>
      <c r="N726" s="14" t="str">
        <f>IF($A726="","",IFERROR(VLOOKUP(G726,Model!$A$25:$B$28,2,FALSE()),""))</f>
        <v/>
      </c>
      <c r="O726" s="14" t="str">
        <f t="shared" si="66"/>
        <v/>
      </c>
      <c r="P726" s="14" t="str">
        <f>IF($A726="","",IF(AND(G726="Internet-facing",OR(UPPER(D726)="Y",UPPER(E726)="Y",C726&gt;=Model!$B$16)),"P1",""))</f>
        <v/>
      </c>
      <c r="Q726" s="14" t="str">
        <f>IF($A726="","",IF(P726="P1","P1","P"&amp;MIN(4,IF(O726&gt;=Model!$B$31,1,IF(O726&gt;=Model!$B$32,2,IF(O726&gt;=Model!$B$33,3,4)))+IF(UPPER(H726)="Y",1,0))))</f>
        <v/>
      </c>
      <c r="R726" s="14" t="str">
        <f>IF($A726="","",IFERROR(VLOOKUP(VALUE(MID(Q726,2,1)),Model!$B$38:$C$41,2,FALSE()),""))</f>
        <v/>
      </c>
      <c r="S726" s="18" t="str">
        <f t="shared" si="67"/>
        <v/>
      </c>
      <c r="T726" s="14" t="str">
        <f t="shared" si="68"/>
        <v/>
      </c>
      <c r="U726" s="14" t="str">
        <f t="shared" si="69"/>
        <v/>
      </c>
      <c r="V726" s="14" t="str">
        <f t="shared" ca="1" si="70"/>
        <v/>
      </c>
      <c r="W726" s="14" t="str">
        <f t="shared" ca="1" si="71"/>
        <v/>
      </c>
    </row>
    <row r="727" spans="1:23" x14ac:dyDescent="0.3">
      <c r="A727" s="2"/>
      <c r="B727" s="2"/>
      <c r="C727" s="2"/>
      <c r="D727" s="2"/>
      <c r="E727" s="2"/>
      <c r="F727" s="2"/>
      <c r="G727" s="2"/>
      <c r="H727" s="2"/>
      <c r="I727" s="16"/>
      <c r="J727" s="16"/>
      <c r="K727" s="14" t="str">
        <f>IF($A727="","",IF(B727&gt;=Model!$B$4,4,IF(B727&gt;=Model!$B$5,3,IF(B727&gt;=Model!$B$6,2,1))))</f>
        <v/>
      </c>
      <c r="L727" s="14" t="str">
        <f>IF($A727="","",IF(OR(UPPER(D727)="Y",UPPER(E727)="Y"),4,IF(C727&gt;=Model!$B$10,4,IF(C727&gt;=Model!$B$11,3,IF(C727&gt;=Model!$B$12,2,1)))))</f>
        <v/>
      </c>
      <c r="M727" s="14" t="str">
        <f>IF($A727="","",IFERROR(VLOOKUP(F727,Model!$A$19:$B$22,2,FALSE()),""))</f>
        <v/>
      </c>
      <c r="N727" s="14" t="str">
        <f>IF($A727="","",IFERROR(VLOOKUP(G727,Model!$A$25:$B$28,2,FALSE()),""))</f>
        <v/>
      </c>
      <c r="O727" s="14" t="str">
        <f t="shared" si="66"/>
        <v/>
      </c>
      <c r="P727" s="14" t="str">
        <f>IF($A727="","",IF(AND(G727="Internet-facing",OR(UPPER(D727)="Y",UPPER(E727)="Y",C727&gt;=Model!$B$16)),"P1",""))</f>
        <v/>
      </c>
      <c r="Q727" s="14" t="str">
        <f>IF($A727="","",IF(P727="P1","P1","P"&amp;MIN(4,IF(O727&gt;=Model!$B$31,1,IF(O727&gt;=Model!$B$32,2,IF(O727&gt;=Model!$B$33,3,4)))+IF(UPPER(H727)="Y",1,0))))</f>
        <v/>
      </c>
      <c r="R727" s="14" t="str">
        <f>IF($A727="","",IFERROR(VLOOKUP(VALUE(MID(Q727,2,1)),Model!$B$38:$C$41,2,FALSE()),""))</f>
        <v/>
      </c>
      <c r="S727" s="18" t="str">
        <f t="shared" si="67"/>
        <v/>
      </c>
      <c r="T727" s="14" t="str">
        <f t="shared" si="68"/>
        <v/>
      </c>
      <c r="U727" s="14" t="str">
        <f t="shared" si="69"/>
        <v/>
      </c>
      <c r="V727" s="14" t="str">
        <f t="shared" ca="1" si="70"/>
        <v/>
      </c>
      <c r="W727" s="14" t="str">
        <f t="shared" ca="1" si="71"/>
        <v/>
      </c>
    </row>
    <row r="728" spans="1:23" x14ac:dyDescent="0.3">
      <c r="A728" s="2"/>
      <c r="B728" s="2"/>
      <c r="C728" s="2"/>
      <c r="D728" s="2"/>
      <c r="E728" s="2"/>
      <c r="F728" s="2"/>
      <c r="G728" s="2"/>
      <c r="H728" s="2"/>
      <c r="I728" s="16"/>
      <c r="J728" s="16"/>
      <c r="K728" s="14" t="str">
        <f>IF($A728="","",IF(B728&gt;=Model!$B$4,4,IF(B728&gt;=Model!$B$5,3,IF(B728&gt;=Model!$B$6,2,1))))</f>
        <v/>
      </c>
      <c r="L728" s="14" t="str">
        <f>IF($A728="","",IF(OR(UPPER(D728)="Y",UPPER(E728)="Y"),4,IF(C728&gt;=Model!$B$10,4,IF(C728&gt;=Model!$B$11,3,IF(C728&gt;=Model!$B$12,2,1)))))</f>
        <v/>
      </c>
      <c r="M728" s="14" t="str">
        <f>IF($A728="","",IFERROR(VLOOKUP(F728,Model!$A$19:$B$22,2,FALSE()),""))</f>
        <v/>
      </c>
      <c r="N728" s="14" t="str">
        <f>IF($A728="","",IFERROR(VLOOKUP(G728,Model!$A$25:$B$28,2,FALSE()),""))</f>
        <v/>
      </c>
      <c r="O728" s="14" t="str">
        <f t="shared" si="66"/>
        <v/>
      </c>
      <c r="P728" s="14" t="str">
        <f>IF($A728="","",IF(AND(G728="Internet-facing",OR(UPPER(D728)="Y",UPPER(E728)="Y",C728&gt;=Model!$B$16)),"P1",""))</f>
        <v/>
      </c>
      <c r="Q728" s="14" t="str">
        <f>IF($A728="","",IF(P728="P1","P1","P"&amp;MIN(4,IF(O728&gt;=Model!$B$31,1,IF(O728&gt;=Model!$B$32,2,IF(O728&gt;=Model!$B$33,3,4)))+IF(UPPER(H728)="Y",1,0))))</f>
        <v/>
      </c>
      <c r="R728" s="14" t="str">
        <f>IF($A728="","",IFERROR(VLOOKUP(VALUE(MID(Q728,2,1)),Model!$B$38:$C$41,2,FALSE()),""))</f>
        <v/>
      </c>
      <c r="S728" s="18" t="str">
        <f t="shared" si="67"/>
        <v/>
      </c>
      <c r="T728" s="14" t="str">
        <f t="shared" si="68"/>
        <v/>
      </c>
      <c r="U728" s="14" t="str">
        <f t="shared" si="69"/>
        <v/>
      </c>
      <c r="V728" s="14" t="str">
        <f t="shared" ca="1" si="70"/>
        <v/>
      </c>
      <c r="W728" s="14" t="str">
        <f t="shared" ca="1" si="71"/>
        <v/>
      </c>
    </row>
    <row r="729" spans="1:23" x14ac:dyDescent="0.3">
      <c r="A729" s="2"/>
      <c r="B729" s="2"/>
      <c r="C729" s="2"/>
      <c r="D729" s="2"/>
      <c r="E729" s="2"/>
      <c r="F729" s="2"/>
      <c r="G729" s="2"/>
      <c r="H729" s="2"/>
      <c r="I729" s="16"/>
      <c r="J729" s="16"/>
      <c r="K729" s="14" t="str">
        <f>IF($A729="","",IF(B729&gt;=Model!$B$4,4,IF(B729&gt;=Model!$B$5,3,IF(B729&gt;=Model!$B$6,2,1))))</f>
        <v/>
      </c>
      <c r="L729" s="14" t="str">
        <f>IF($A729="","",IF(OR(UPPER(D729)="Y",UPPER(E729)="Y"),4,IF(C729&gt;=Model!$B$10,4,IF(C729&gt;=Model!$B$11,3,IF(C729&gt;=Model!$B$12,2,1)))))</f>
        <v/>
      </c>
      <c r="M729" s="14" t="str">
        <f>IF($A729="","",IFERROR(VLOOKUP(F729,Model!$A$19:$B$22,2,FALSE()),""))</f>
        <v/>
      </c>
      <c r="N729" s="14" t="str">
        <f>IF($A729="","",IFERROR(VLOOKUP(G729,Model!$A$25:$B$28,2,FALSE()),""))</f>
        <v/>
      </c>
      <c r="O729" s="14" t="str">
        <f t="shared" si="66"/>
        <v/>
      </c>
      <c r="P729" s="14" t="str">
        <f>IF($A729="","",IF(AND(G729="Internet-facing",OR(UPPER(D729)="Y",UPPER(E729)="Y",C729&gt;=Model!$B$16)),"P1",""))</f>
        <v/>
      </c>
      <c r="Q729" s="14" t="str">
        <f>IF($A729="","",IF(P729="P1","P1","P"&amp;MIN(4,IF(O729&gt;=Model!$B$31,1,IF(O729&gt;=Model!$B$32,2,IF(O729&gt;=Model!$B$33,3,4)))+IF(UPPER(H729)="Y",1,0))))</f>
        <v/>
      </c>
      <c r="R729" s="14" t="str">
        <f>IF($A729="","",IFERROR(VLOOKUP(VALUE(MID(Q729,2,1)),Model!$B$38:$C$41,2,FALSE()),""))</f>
        <v/>
      </c>
      <c r="S729" s="18" t="str">
        <f t="shared" si="67"/>
        <v/>
      </c>
      <c r="T729" s="14" t="str">
        <f t="shared" si="68"/>
        <v/>
      </c>
      <c r="U729" s="14" t="str">
        <f t="shared" si="69"/>
        <v/>
      </c>
      <c r="V729" s="14" t="str">
        <f t="shared" ca="1" si="70"/>
        <v/>
      </c>
      <c r="W729" s="14" t="str">
        <f t="shared" ca="1" si="71"/>
        <v/>
      </c>
    </row>
    <row r="730" spans="1:23" x14ac:dyDescent="0.3">
      <c r="A730" s="2"/>
      <c r="B730" s="2"/>
      <c r="C730" s="2"/>
      <c r="D730" s="2"/>
      <c r="E730" s="2"/>
      <c r="F730" s="2"/>
      <c r="G730" s="2"/>
      <c r="H730" s="2"/>
      <c r="I730" s="16"/>
      <c r="J730" s="16"/>
      <c r="K730" s="14" t="str">
        <f>IF($A730="","",IF(B730&gt;=Model!$B$4,4,IF(B730&gt;=Model!$B$5,3,IF(B730&gt;=Model!$B$6,2,1))))</f>
        <v/>
      </c>
      <c r="L730" s="14" t="str">
        <f>IF($A730="","",IF(OR(UPPER(D730)="Y",UPPER(E730)="Y"),4,IF(C730&gt;=Model!$B$10,4,IF(C730&gt;=Model!$B$11,3,IF(C730&gt;=Model!$B$12,2,1)))))</f>
        <v/>
      </c>
      <c r="M730" s="14" t="str">
        <f>IF($A730="","",IFERROR(VLOOKUP(F730,Model!$A$19:$B$22,2,FALSE()),""))</f>
        <v/>
      </c>
      <c r="N730" s="14" t="str">
        <f>IF($A730="","",IFERROR(VLOOKUP(G730,Model!$A$25:$B$28,2,FALSE()),""))</f>
        <v/>
      </c>
      <c r="O730" s="14" t="str">
        <f t="shared" si="66"/>
        <v/>
      </c>
      <c r="P730" s="14" t="str">
        <f>IF($A730="","",IF(AND(G730="Internet-facing",OR(UPPER(D730)="Y",UPPER(E730)="Y",C730&gt;=Model!$B$16)),"P1",""))</f>
        <v/>
      </c>
      <c r="Q730" s="14" t="str">
        <f>IF($A730="","",IF(P730="P1","P1","P"&amp;MIN(4,IF(O730&gt;=Model!$B$31,1,IF(O730&gt;=Model!$B$32,2,IF(O730&gt;=Model!$B$33,3,4)))+IF(UPPER(H730)="Y",1,0))))</f>
        <v/>
      </c>
      <c r="R730" s="14" t="str">
        <f>IF($A730="","",IFERROR(VLOOKUP(VALUE(MID(Q730,2,1)),Model!$B$38:$C$41,2,FALSE()),""))</f>
        <v/>
      </c>
      <c r="S730" s="18" t="str">
        <f t="shared" si="67"/>
        <v/>
      </c>
      <c r="T730" s="14" t="str">
        <f t="shared" si="68"/>
        <v/>
      </c>
      <c r="U730" s="14" t="str">
        <f t="shared" si="69"/>
        <v/>
      </c>
      <c r="V730" s="14" t="str">
        <f t="shared" ca="1" si="70"/>
        <v/>
      </c>
      <c r="W730" s="14" t="str">
        <f t="shared" ca="1" si="71"/>
        <v/>
      </c>
    </row>
    <row r="731" spans="1:23" x14ac:dyDescent="0.3">
      <c r="A731" s="2"/>
      <c r="B731" s="2"/>
      <c r="C731" s="2"/>
      <c r="D731" s="2"/>
      <c r="E731" s="2"/>
      <c r="F731" s="2"/>
      <c r="G731" s="2"/>
      <c r="H731" s="2"/>
      <c r="I731" s="16"/>
      <c r="J731" s="16"/>
      <c r="K731" s="14" t="str">
        <f>IF($A731="","",IF(B731&gt;=Model!$B$4,4,IF(B731&gt;=Model!$B$5,3,IF(B731&gt;=Model!$B$6,2,1))))</f>
        <v/>
      </c>
      <c r="L731" s="14" t="str">
        <f>IF($A731="","",IF(OR(UPPER(D731)="Y",UPPER(E731)="Y"),4,IF(C731&gt;=Model!$B$10,4,IF(C731&gt;=Model!$B$11,3,IF(C731&gt;=Model!$B$12,2,1)))))</f>
        <v/>
      </c>
      <c r="M731" s="14" t="str">
        <f>IF($A731="","",IFERROR(VLOOKUP(F731,Model!$A$19:$B$22,2,FALSE()),""))</f>
        <v/>
      </c>
      <c r="N731" s="14" t="str">
        <f>IF($A731="","",IFERROR(VLOOKUP(G731,Model!$A$25:$B$28,2,FALSE()),""))</f>
        <v/>
      </c>
      <c r="O731" s="14" t="str">
        <f t="shared" si="66"/>
        <v/>
      </c>
      <c r="P731" s="14" t="str">
        <f>IF($A731="","",IF(AND(G731="Internet-facing",OR(UPPER(D731)="Y",UPPER(E731)="Y",C731&gt;=Model!$B$16)),"P1",""))</f>
        <v/>
      </c>
      <c r="Q731" s="14" t="str">
        <f>IF($A731="","",IF(P731="P1","P1","P"&amp;MIN(4,IF(O731&gt;=Model!$B$31,1,IF(O731&gt;=Model!$B$32,2,IF(O731&gt;=Model!$B$33,3,4)))+IF(UPPER(H731)="Y",1,0))))</f>
        <v/>
      </c>
      <c r="R731" s="14" t="str">
        <f>IF($A731="","",IFERROR(VLOOKUP(VALUE(MID(Q731,2,1)),Model!$B$38:$C$41,2,FALSE()),""))</f>
        <v/>
      </c>
      <c r="S731" s="18" t="str">
        <f t="shared" si="67"/>
        <v/>
      </c>
      <c r="T731" s="14" t="str">
        <f t="shared" si="68"/>
        <v/>
      </c>
      <c r="U731" s="14" t="str">
        <f t="shared" si="69"/>
        <v/>
      </c>
      <c r="V731" s="14" t="str">
        <f t="shared" ca="1" si="70"/>
        <v/>
      </c>
      <c r="W731" s="14" t="str">
        <f t="shared" ca="1" si="71"/>
        <v/>
      </c>
    </row>
    <row r="732" spans="1:23" x14ac:dyDescent="0.3">
      <c r="A732" s="2"/>
      <c r="B732" s="2"/>
      <c r="C732" s="2"/>
      <c r="D732" s="2"/>
      <c r="E732" s="2"/>
      <c r="F732" s="2"/>
      <c r="G732" s="2"/>
      <c r="H732" s="2"/>
      <c r="I732" s="16"/>
      <c r="J732" s="16"/>
      <c r="K732" s="14" t="str">
        <f>IF($A732="","",IF(B732&gt;=Model!$B$4,4,IF(B732&gt;=Model!$B$5,3,IF(B732&gt;=Model!$B$6,2,1))))</f>
        <v/>
      </c>
      <c r="L732" s="14" t="str">
        <f>IF($A732="","",IF(OR(UPPER(D732)="Y",UPPER(E732)="Y"),4,IF(C732&gt;=Model!$B$10,4,IF(C732&gt;=Model!$B$11,3,IF(C732&gt;=Model!$B$12,2,1)))))</f>
        <v/>
      </c>
      <c r="M732" s="14" t="str">
        <f>IF($A732="","",IFERROR(VLOOKUP(F732,Model!$A$19:$B$22,2,FALSE()),""))</f>
        <v/>
      </c>
      <c r="N732" s="14" t="str">
        <f>IF($A732="","",IFERROR(VLOOKUP(G732,Model!$A$25:$B$28,2,FALSE()),""))</f>
        <v/>
      </c>
      <c r="O732" s="14" t="str">
        <f t="shared" si="66"/>
        <v/>
      </c>
      <c r="P732" s="14" t="str">
        <f>IF($A732="","",IF(AND(G732="Internet-facing",OR(UPPER(D732)="Y",UPPER(E732)="Y",C732&gt;=Model!$B$16)),"P1",""))</f>
        <v/>
      </c>
      <c r="Q732" s="14" t="str">
        <f>IF($A732="","",IF(P732="P1","P1","P"&amp;MIN(4,IF(O732&gt;=Model!$B$31,1,IF(O732&gt;=Model!$B$32,2,IF(O732&gt;=Model!$B$33,3,4)))+IF(UPPER(H732)="Y",1,0))))</f>
        <v/>
      </c>
      <c r="R732" s="14" t="str">
        <f>IF($A732="","",IFERROR(VLOOKUP(VALUE(MID(Q732,2,1)),Model!$B$38:$C$41,2,FALSE()),""))</f>
        <v/>
      </c>
      <c r="S732" s="18" t="str">
        <f t="shared" si="67"/>
        <v/>
      </c>
      <c r="T732" s="14" t="str">
        <f t="shared" si="68"/>
        <v/>
      </c>
      <c r="U732" s="14" t="str">
        <f t="shared" si="69"/>
        <v/>
      </c>
      <c r="V732" s="14" t="str">
        <f t="shared" ca="1" si="70"/>
        <v/>
      </c>
      <c r="W732" s="14" t="str">
        <f t="shared" ca="1" si="71"/>
        <v/>
      </c>
    </row>
    <row r="733" spans="1:23" x14ac:dyDescent="0.3">
      <c r="A733" s="2"/>
      <c r="B733" s="2"/>
      <c r="C733" s="2"/>
      <c r="D733" s="2"/>
      <c r="E733" s="2"/>
      <c r="F733" s="2"/>
      <c r="G733" s="2"/>
      <c r="H733" s="2"/>
      <c r="I733" s="16"/>
      <c r="J733" s="16"/>
      <c r="K733" s="14" t="str">
        <f>IF($A733="","",IF(B733&gt;=Model!$B$4,4,IF(B733&gt;=Model!$B$5,3,IF(B733&gt;=Model!$B$6,2,1))))</f>
        <v/>
      </c>
      <c r="L733" s="14" t="str">
        <f>IF($A733="","",IF(OR(UPPER(D733)="Y",UPPER(E733)="Y"),4,IF(C733&gt;=Model!$B$10,4,IF(C733&gt;=Model!$B$11,3,IF(C733&gt;=Model!$B$12,2,1)))))</f>
        <v/>
      </c>
      <c r="M733" s="14" t="str">
        <f>IF($A733="","",IFERROR(VLOOKUP(F733,Model!$A$19:$B$22,2,FALSE()),""))</f>
        <v/>
      </c>
      <c r="N733" s="14" t="str">
        <f>IF($A733="","",IFERROR(VLOOKUP(G733,Model!$A$25:$B$28,2,FALSE()),""))</f>
        <v/>
      </c>
      <c r="O733" s="14" t="str">
        <f t="shared" si="66"/>
        <v/>
      </c>
      <c r="P733" s="14" t="str">
        <f>IF($A733="","",IF(AND(G733="Internet-facing",OR(UPPER(D733)="Y",UPPER(E733)="Y",C733&gt;=Model!$B$16)),"P1",""))</f>
        <v/>
      </c>
      <c r="Q733" s="14" t="str">
        <f>IF($A733="","",IF(P733="P1","P1","P"&amp;MIN(4,IF(O733&gt;=Model!$B$31,1,IF(O733&gt;=Model!$B$32,2,IF(O733&gt;=Model!$B$33,3,4)))+IF(UPPER(H733)="Y",1,0))))</f>
        <v/>
      </c>
      <c r="R733" s="14" t="str">
        <f>IF($A733="","",IFERROR(VLOOKUP(VALUE(MID(Q733,2,1)),Model!$B$38:$C$41,2,FALSE()),""))</f>
        <v/>
      </c>
      <c r="S733" s="18" t="str">
        <f t="shared" si="67"/>
        <v/>
      </c>
      <c r="T733" s="14" t="str">
        <f t="shared" si="68"/>
        <v/>
      </c>
      <c r="U733" s="14" t="str">
        <f t="shared" si="69"/>
        <v/>
      </c>
      <c r="V733" s="14" t="str">
        <f t="shared" ca="1" si="70"/>
        <v/>
      </c>
      <c r="W733" s="14" t="str">
        <f t="shared" ca="1" si="71"/>
        <v/>
      </c>
    </row>
    <row r="734" spans="1:23" x14ac:dyDescent="0.3">
      <c r="A734" s="2"/>
      <c r="B734" s="2"/>
      <c r="C734" s="2"/>
      <c r="D734" s="2"/>
      <c r="E734" s="2"/>
      <c r="F734" s="2"/>
      <c r="G734" s="2"/>
      <c r="H734" s="2"/>
      <c r="I734" s="16"/>
      <c r="J734" s="16"/>
      <c r="K734" s="14" t="str">
        <f>IF($A734="","",IF(B734&gt;=Model!$B$4,4,IF(B734&gt;=Model!$B$5,3,IF(B734&gt;=Model!$B$6,2,1))))</f>
        <v/>
      </c>
      <c r="L734" s="14" t="str">
        <f>IF($A734="","",IF(OR(UPPER(D734)="Y",UPPER(E734)="Y"),4,IF(C734&gt;=Model!$B$10,4,IF(C734&gt;=Model!$B$11,3,IF(C734&gt;=Model!$B$12,2,1)))))</f>
        <v/>
      </c>
      <c r="M734" s="14" t="str">
        <f>IF($A734="","",IFERROR(VLOOKUP(F734,Model!$A$19:$B$22,2,FALSE()),""))</f>
        <v/>
      </c>
      <c r="N734" s="14" t="str">
        <f>IF($A734="","",IFERROR(VLOOKUP(G734,Model!$A$25:$B$28,2,FALSE()),""))</f>
        <v/>
      </c>
      <c r="O734" s="14" t="str">
        <f t="shared" si="66"/>
        <v/>
      </c>
      <c r="P734" s="14" t="str">
        <f>IF($A734="","",IF(AND(G734="Internet-facing",OR(UPPER(D734)="Y",UPPER(E734)="Y",C734&gt;=Model!$B$16)),"P1",""))</f>
        <v/>
      </c>
      <c r="Q734" s="14" t="str">
        <f>IF($A734="","",IF(P734="P1","P1","P"&amp;MIN(4,IF(O734&gt;=Model!$B$31,1,IF(O734&gt;=Model!$B$32,2,IF(O734&gt;=Model!$B$33,3,4)))+IF(UPPER(H734)="Y",1,0))))</f>
        <v/>
      </c>
      <c r="R734" s="14" t="str">
        <f>IF($A734="","",IFERROR(VLOOKUP(VALUE(MID(Q734,2,1)),Model!$B$38:$C$41,2,FALSE()),""))</f>
        <v/>
      </c>
      <c r="S734" s="18" t="str">
        <f t="shared" si="67"/>
        <v/>
      </c>
      <c r="T734" s="14" t="str">
        <f t="shared" si="68"/>
        <v/>
      </c>
      <c r="U734" s="14" t="str">
        <f t="shared" si="69"/>
        <v/>
      </c>
      <c r="V734" s="14" t="str">
        <f t="shared" ca="1" si="70"/>
        <v/>
      </c>
      <c r="W734" s="14" t="str">
        <f t="shared" ca="1" si="71"/>
        <v/>
      </c>
    </row>
    <row r="735" spans="1:23" x14ac:dyDescent="0.3">
      <c r="A735" s="2"/>
      <c r="B735" s="2"/>
      <c r="C735" s="2"/>
      <c r="D735" s="2"/>
      <c r="E735" s="2"/>
      <c r="F735" s="2"/>
      <c r="G735" s="2"/>
      <c r="H735" s="2"/>
      <c r="I735" s="16"/>
      <c r="J735" s="16"/>
      <c r="K735" s="14" t="str">
        <f>IF($A735="","",IF(B735&gt;=Model!$B$4,4,IF(B735&gt;=Model!$B$5,3,IF(B735&gt;=Model!$B$6,2,1))))</f>
        <v/>
      </c>
      <c r="L735" s="14" t="str">
        <f>IF($A735="","",IF(OR(UPPER(D735)="Y",UPPER(E735)="Y"),4,IF(C735&gt;=Model!$B$10,4,IF(C735&gt;=Model!$B$11,3,IF(C735&gt;=Model!$B$12,2,1)))))</f>
        <v/>
      </c>
      <c r="M735" s="14" t="str">
        <f>IF($A735="","",IFERROR(VLOOKUP(F735,Model!$A$19:$B$22,2,FALSE()),""))</f>
        <v/>
      </c>
      <c r="N735" s="14" t="str">
        <f>IF($A735="","",IFERROR(VLOOKUP(G735,Model!$A$25:$B$28,2,FALSE()),""))</f>
        <v/>
      </c>
      <c r="O735" s="14" t="str">
        <f t="shared" si="66"/>
        <v/>
      </c>
      <c r="P735" s="14" t="str">
        <f>IF($A735="","",IF(AND(G735="Internet-facing",OR(UPPER(D735)="Y",UPPER(E735)="Y",C735&gt;=Model!$B$16)),"P1",""))</f>
        <v/>
      </c>
      <c r="Q735" s="14" t="str">
        <f>IF($A735="","",IF(P735="P1","P1","P"&amp;MIN(4,IF(O735&gt;=Model!$B$31,1,IF(O735&gt;=Model!$B$32,2,IF(O735&gt;=Model!$B$33,3,4)))+IF(UPPER(H735)="Y",1,0))))</f>
        <v/>
      </c>
      <c r="R735" s="14" t="str">
        <f>IF($A735="","",IFERROR(VLOOKUP(VALUE(MID(Q735,2,1)),Model!$B$38:$C$41,2,FALSE()),""))</f>
        <v/>
      </c>
      <c r="S735" s="18" t="str">
        <f t="shared" si="67"/>
        <v/>
      </c>
      <c r="T735" s="14" t="str">
        <f t="shared" si="68"/>
        <v/>
      </c>
      <c r="U735" s="14" t="str">
        <f t="shared" si="69"/>
        <v/>
      </c>
      <c r="V735" s="14" t="str">
        <f t="shared" ca="1" si="70"/>
        <v/>
      </c>
      <c r="W735" s="14" t="str">
        <f t="shared" ca="1" si="71"/>
        <v/>
      </c>
    </row>
    <row r="736" spans="1:23" x14ac:dyDescent="0.3">
      <c r="A736" s="2"/>
      <c r="B736" s="2"/>
      <c r="C736" s="2"/>
      <c r="D736" s="2"/>
      <c r="E736" s="2"/>
      <c r="F736" s="2"/>
      <c r="G736" s="2"/>
      <c r="H736" s="2"/>
      <c r="I736" s="16"/>
      <c r="J736" s="16"/>
      <c r="K736" s="14" t="str">
        <f>IF($A736="","",IF(B736&gt;=Model!$B$4,4,IF(B736&gt;=Model!$B$5,3,IF(B736&gt;=Model!$B$6,2,1))))</f>
        <v/>
      </c>
      <c r="L736" s="14" t="str">
        <f>IF($A736="","",IF(OR(UPPER(D736)="Y",UPPER(E736)="Y"),4,IF(C736&gt;=Model!$B$10,4,IF(C736&gt;=Model!$B$11,3,IF(C736&gt;=Model!$B$12,2,1)))))</f>
        <v/>
      </c>
      <c r="M736" s="14" t="str">
        <f>IF($A736="","",IFERROR(VLOOKUP(F736,Model!$A$19:$B$22,2,FALSE()),""))</f>
        <v/>
      </c>
      <c r="N736" s="14" t="str">
        <f>IF($A736="","",IFERROR(VLOOKUP(G736,Model!$A$25:$B$28,2,FALSE()),""))</f>
        <v/>
      </c>
      <c r="O736" s="14" t="str">
        <f t="shared" si="66"/>
        <v/>
      </c>
      <c r="P736" s="14" t="str">
        <f>IF($A736="","",IF(AND(G736="Internet-facing",OR(UPPER(D736)="Y",UPPER(E736)="Y",C736&gt;=Model!$B$16)),"P1",""))</f>
        <v/>
      </c>
      <c r="Q736" s="14" t="str">
        <f>IF($A736="","",IF(P736="P1","P1","P"&amp;MIN(4,IF(O736&gt;=Model!$B$31,1,IF(O736&gt;=Model!$B$32,2,IF(O736&gt;=Model!$B$33,3,4)))+IF(UPPER(H736)="Y",1,0))))</f>
        <v/>
      </c>
      <c r="R736" s="14" t="str">
        <f>IF($A736="","",IFERROR(VLOOKUP(VALUE(MID(Q736,2,1)),Model!$B$38:$C$41,2,FALSE()),""))</f>
        <v/>
      </c>
      <c r="S736" s="18" t="str">
        <f t="shared" si="67"/>
        <v/>
      </c>
      <c r="T736" s="14" t="str">
        <f t="shared" si="68"/>
        <v/>
      </c>
      <c r="U736" s="14" t="str">
        <f t="shared" si="69"/>
        <v/>
      </c>
      <c r="V736" s="14" t="str">
        <f t="shared" ca="1" si="70"/>
        <v/>
      </c>
      <c r="W736" s="14" t="str">
        <f t="shared" ca="1" si="71"/>
        <v/>
      </c>
    </row>
    <row r="737" spans="1:23" x14ac:dyDescent="0.3">
      <c r="A737" s="2"/>
      <c r="B737" s="2"/>
      <c r="C737" s="2"/>
      <c r="D737" s="2"/>
      <c r="E737" s="2"/>
      <c r="F737" s="2"/>
      <c r="G737" s="2"/>
      <c r="H737" s="2"/>
      <c r="I737" s="16"/>
      <c r="J737" s="16"/>
      <c r="K737" s="14" t="str">
        <f>IF($A737="","",IF(B737&gt;=Model!$B$4,4,IF(B737&gt;=Model!$B$5,3,IF(B737&gt;=Model!$B$6,2,1))))</f>
        <v/>
      </c>
      <c r="L737" s="14" t="str">
        <f>IF($A737="","",IF(OR(UPPER(D737)="Y",UPPER(E737)="Y"),4,IF(C737&gt;=Model!$B$10,4,IF(C737&gt;=Model!$B$11,3,IF(C737&gt;=Model!$B$12,2,1)))))</f>
        <v/>
      </c>
      <c r="M737" s="14" t="str">
        <f>IF($A737="","",IFERROR(VLOOKUP(F737,Model!$A$19:$B$22,2,FALSE()),""))</f>
        <v/>
      </c>
      <c r="N737" s="14" t="str">
        <f>IF($A737="","",IFERROR(VLOOKUP(G737,Model!$A$25:$B$28,2,FALSE()),""))</f>
        <v/>
      </c>
      <c r="O737" s="14" t="str">
        <f t="shared" si="66"/>
        <v/>
      </c>
      <c r="P737" s="14" t="str">
        <f>IF($A737="","",IF(AND(G737="Internet-facing",OR(UPPER(D737)="Y",UPPER(E737)="Y",C737&gt;=Model!$B$16)),"P1",""))</f>
        <v/>
      </c>
      <c r="Q737" s="14" t="str">
        <f>IF($A737="","",IF(P737="P1","P1","P"&amp;MIN(4,IF(O737&gt;=Model!$B$31,1,IF(O737&gt;=Model!$B$32,2,IF(O737&gt;=Model!$B$33,3,4)))+IF(UPPER(H737)="Y",1,0))))</f>
        <v/>
      </c>
      <c r="R737" s="14" t="str">
        <f>IF($A737="","",IFERROR(VLOOKUP(VALUE(MID(Q737,2,1)),Model!$B$38:$C$41,2,FALSE()),""))</f>
        <v/>
      </c>
      <c r="S737" s="18" t="str">
        <f t="shared" si="67"/>
        <v/>
      </c>
      <c r="T737" s="14" t="str">
        <f t="shared" si="68"/>
        <v/>
      </c>
      <c r="U737" s="14" t="str">
        <f t="shared" si="69"/>
        <v/>
      </c>
      <c r="V737" s="14" t="str">
        <f t="shared" ca="1" si="70"/>
        <v/>
      </c>
      <c r="W737" s="14" t="str">
        <f t="shared" ca="1" si="71"/>
        <v/>
      </c>
    </row>
    <row r="738" spans="1:23" x14ac:dyDescent="0.3">
      <c r="A738" s="2"/>
      <c r="B738" s="2"/>
      <c r="C738" s="2"/>
      <c r="D738" s="2"/>
      <c r="E738" s="2"/>
      <c r="F738" s="2"/>
      <c r="G738" s="2"/>
      <c r="H738" s="2"/>
      <c r="I738" s="16"/>
      <c r="J738" s="16"/>
      <c r="K738" s="14" t="str">
        <f>IF($A738="","",IF(B738&gt;=Model!$B$4,4,IF(B738&gt;=Model!$B$5,3,IF(B738&gt;=Model!$B$6,2,1))))</f>
        <v/>
      </c>
      <c r="L738" s="14" t="str">
        <f>IF($A738="","",IF(OR(UPPER(D738)="Y",UPPER(E738)="Y"),4,IF(C738&gt;=Model!$B$10,4,IF(C738&gt;=Model!$B$11,3,IF(C738&gt;=Model!$B$12,2,1)))))</f>
        <v/>
      </c>
      <c r="M738" s="14" t="str">
        <f>IF($A738="","",IFERROR(VLOOKUP(F738,Model!$A$19:$B$22,2,FALSE()),""))</f>
        <v/>
      </c>
      <c r="N738" s="14" t="str">
        <f>IF($A738="","",IFERROR(VLOOKUP(G738,Model!$A$25:$B$28,2,FALSE()),""))</f>
        <v/>
      </c>
      <c r="O738" s="14" t="str">
        <f t="shared" si="66"/>
        <v/>
      </c>
      <c r="P738" s="14" t="str">
        <f>IF($A738="","",IF(AND(G738="Internet-facing",OR(UPPER(D738)="Y",UPPER(E738)="Y",C738&gt;=Model!$B$16)),"P1",""))</f>
        <v/>
      </c>
      <c r="Q738" s="14" t="str">
        <f>IF($A738="","",IF(P738="P1","P1","P"&amp;MIN(4,IF(O738&gt;=Model!$B$31,1,IF(O738&gt;=Model!$B$32,2,IF(O738&gt;=Model!$B$33,3,4)))+IF(UPPER(H738)="Y",1,0))))</f>
        <v/>
      </c>
      <c r="R738" s="14" t="str">
        <f>IF($A738="","",IFERROR(VLOOKUP(VALUE(MID(Q738,2,1)),Model!$B$38:$C$41,2,FALSE()),""))</f>
        <v/>
      </c>
      <c r="S738" s="18" t="str">
        <f t="shared" si="67"/>
        <v/>
      </c>
      <c r="T738" s="14" t="str">
        <f t="shared" si="68"/>
        <v/>
      </c>
      <c r="U738" s="14" t="str">
        <f t="shared" si="69"/>
        <v/>
      </c>
      <c r="V738" s="14" t="str">
        <f t="shared" ca="1" si="70"/>
        <v/>
      </c>
      <c r="W738" s="14" t="str">
        <f t="shared" ca="1" si="71"/>
        <v/>
      </c>
    </row>
    <row r="739" spans="1:23" x14ac:dyDescent="0.3">
      <c r="A739" s="2"/>
      <c r="B739" s="2"/>
      <c r="C739" s="2"/>
      <c r="D739" s="2"/>
      <c r="E739" s="2"/>
      <c r="F739" s="2"/>
      <c r="G739" s="2"/>
      <c r="H739" s="2"/>
      <c r="I739" s="16"/>
      <c r="J739" s="16"/>
      <c r="K739" s="14" t="str">
        <f>IF($A739="","",IF(B739&gt;=Model!$B$4,4,IF(B739&gt;=Model!$B$5,3,IF(B739&gt;=Model!$B$6,2,1))))</f>
        <v/>
      </c>
      <c r="L739" s="14" t="str">
        <f>IF($A739="","",IF(OR(UPPER(D739)="Y",UPPER(E739)="Y"),4,IF(C739&gt;=Model!$B$10,4,IF(C739&gt;=Model!$B$11,3,IF(C739&gt;=Model!$B$12,2,1)))))</f>
        <v/>
      </c>
      <c r="M739" s="14" t="str">
        <f>IF($A739="","",IFERROR(VLOOKUP(F739,Model!$A$19:$B$22,2,FALSE()),""))</f>
        <v/>
      </c>
      <c r="N739" s="14" t="str">
        <f>IF($A739="","",IFERROR(VLOOKUP(G739,Model!$A$25:$B$28,2,FALSE()),""))</f>
        <v/>
      </c>
      <c r="O739" s="14" t="str">
        <f t="shared" si="66"/>
        <v/>
      </c>
      <c r="P739" s="14" t="str">
        <f>IF($A739="","",IF(AND(G739="Internet-facing",OR(UPPER(D739)="Y",UPPER(E739)="Y",C739&gt;=Model!$B$16)),"P1",""))</f>
        <v/>
      </c>
      <c r="Q739" s="14" t="str">
        <f>IF($A739="","",IF(P739="P1","P1","P"&amp;MIN(4,IF(O739&gt;=Model!$B$31,1,IF(O739&gt;=Model!$B$32,2,IF(O739&gt;=Model!$B$33,3,4)))+IF(UPPER(H739)="Y",1,0))))</f>
        <v/>
      </c>
      <c r="R739" s="14" t="str">
        <f>IF($A739="","",IFERROR(VLOOKUP(VALUE(MID(Q739,2,1)),Model!$B$38:$C$41,2,FALSE()),""))</f>
        <v/>
      </c>
      <c r="S739" s="18" t="str">
        <f t="shared" si="67"/>
        <v/>
      </c>
      <c r="T739" s="14" t="str">
        <f t="shared" si="68"/>
        <v/>
      </c>
      <c r="U739" s="14" t="str">
        <f t="shared" si="69"/>
        <v/>
      </c>
      <c r="V739" s="14" t="str">
        <f t="shared" ca="1" si="70"/>
        <v/>
      </c>
      <c r="W739" s="14" t="str">
        <f t="shared" ca="1" si="71"/>
        <v/>
      </c>
    </row>
    <row r="740" spans="1:23" x14ac:dyDescent="0.3">
      <c r="A740" s="2"/>
      <c r="B740" s="2"/>
      <c r="C740" s="2"/>
      <c r="D740" s="2"/>
      <c r="E740" s="2"/>
      <c r="F740" s="2"/>
      <c r="G740" s="2"/>
      <c r="H740" s="2"/>
      <c r="I740" s="16"/>
      <c r="J740" s="16"/>
      <c r="K740" s="14" t="str">
        <f>IF($A740="","",IF(B740&gt;=Model!$B$4,4,IF(B740&gt;=Model!$B$5,3,IF(B740&gt;=Model!$B$6,2,1))))</f>
        <v/>
      </c>
      <c r="L740" s="14" t="str">
        <f>IF($A740="","",IF(OR(UPPER(D740)="Y",UPPER(E740)="Y"),4,IF(C740&gt;=Model!$B$10,4,IF(C740&gt;=Model!$B$11,3,IF(C740&gt;=Model!$B$12,2,1)))))</f>
        <v/>
      </c>
      <c r="M740" s="14" t="str">
        <f>IF($A740="","",IFERROR(VLOOKUP(F740,Model!$A$19:$B$22,2,FALSE()),""))</f>
        <v/>
      </c>
      <c r="N740" s="14" t="str">
        <f>IF($A740="","",IFERROR(VLOOKUP(G740,Model!$A$25:$B$28,2,FALSE()),""))</f>
        <v/>
      </c>
      <c r="O740" s="14" t="str">
        <f t="shared" si="66"/>
        <v/>
      </c>
      <c r="P740" s="14" t="str">
        <f>IF($A740="","",IF(AND(G740="Internet-facing",OR(UPPER(D740)="Y",UPPER(E740)="Y",C740&gt;=Model!$B$16)),"P1",""))</f>
        <v/>
      </c>
      <c r="Q740" s="14" t="str">
        <f>IF($A740="","",IF(P740="P1","P1","P"&amp;MIN(4,IF(O740&gt;=Model!$B$31,1,IF(O740&gt;=Model!$B$32,2,IF(O740&gt;=Model!$B$33,3,4)))+IF(UPPER(H740)="Y",1,0))))</f>
        <v/>
      </c>
      <c r="R740" s="14" t="str">
        <f>IF($A740="","",IFERROR(VLOOKUP(VALUE(MID(Q740,2,1)),Model!$B$38:$C$41,2,FALSE()),""))</f>
        <v/>
      </c>
      <c r="S740" s="18" t="str">
        <f t="shared" si="67"/>
        <v/>
      </c>
      <c r="T740" s="14" t="str">
        <f t="shared" si="68"/>
        <v/>
      </c>
      <c r="U740" s="14" t="str">
        <f t="shared" si="69"/>
        <v/>
      </c>
      <c r="V740" s="14" t="str">
        <f t="shared" ca="1" si="70"/>
        <v/>
      </c>
      <c r="W740" s="14" t="str">
        <f t="shared" ca="1" si="71"/>
        <v/>
      </c>
    </row>
    <row r="741" spans="1:23" x14ac:dyDescent="0.3">
      <c r="A741" s="2"/>
      <c r="B741" s="2"/>
      <c r="C741" s="2"/>
      <c r="D741" s="2"/>
      <c r="E741" s="2"/>
      <c r="F741" s="2"/>
      <c r="G741" s="2"/>
      <c r="H741" s="2"/>
      <c r="I741" s="16"/>
      <c r="J741" s="16"/>
      <c r="K741" s="14" t="str">
        <f>IF($A741="","",IF(B741&gt;=Model!$B$4,4,IF(B741&gt;=Model!$B$5,3,IF(B741&gt;=Model!$B$6,2,1))))</f>
        <v/>
      </c>
      <c r="L741" s="14" t="str">
        <f>IF($A741="","",IF(OR(UPPER(D741)="Y",UPPER(E741)="Y"),4,IF(C741&gt;=Model!$B$10,4,IF(C741&gt;=Model!$B$11,3,IF(C741&gt;=Model!$B$12,2,1)))))</f>
        <v/>
      </c>
      <c r="M741" s="14" t="str">
        <f>IF($A741="","",IFERROR(VLOOKUP(F741,Model!$A$19:$B$22,2,FALSE()),""))</f>
        <v/>
      </c>
      <c r="N741" s="14" t="str">
        <f>IF($A741="","",IFERROR(VLOOKUP(G741,Model!$A$25:$B$28,2,FALSE()),""))</f>
        <v/>
      </c>
      <c r="O741" s="14" t="str">
        <f t="shared" si="66"/>
        <v/>
      </c>
      <c r="P741" s="14" t="str">
        <f>IF($A741="","",IF(AND(G741="Internet-facing",OR(UPPER(D741)="Y",UPPER(E741)="Y",C741&gt;=Model!$B$16)),"P1",""))</f>
        <v/>
      </c>
      <c r="Q741" s="14" t="str">
        <f>IF($A741="","",IF(P741="P1","P1","P"&amp;MIN(4,IF(O741&gt;=Model!$B$31,1,IF(O741&gt;=Model!$B$32,2,IF(O741&gt;=Model!$B$33,3,4)))+IF(UPPER(H741)="Y",1,0))))</f>
        <v/>
      </c>
      <c r="R741" s="14" t="str">
        <f>IF($A741="","",IFERROR(VLOOKUP(VALUE(MID(Q741,2,1)),Model!$B$38:$C$41,2,FALSE()),""))</f>
        <v/>
      </c>
      <c r="S741" s="18" t="str">
        <f t="shared" si="67"/>
        <v/>
      </c>
      <c r="T741" s="14" t="str">
        <f t="shared" si="68"/>
        <v/>
      </c>
      <c r="U741" s="14" t="str">
        <f t="shared" si="69"/>
        <v/>
      </c>
      <c r="V741" s="14" t="str">
        <f t="shared" ca="1" si="70"/>
        <v/>
      </c>
      <c r="W741" s="14" t="str">
        <f t="shared" ca="1" si="71"/>
        <v/>
      </c>
    </row>
    <row r="742" spans="1:23" x14ac:dyDescent="0.3">
      <c r="A742" s="2"/>
      <c r="B742" s="2"/>
      <c r="C742" s="2"/>
      <c r="D742" s="2"/>
      <c r="E742" s="2"/>
      <c r="F742" s="2"/>
      <c r="G742" s="2"/>
      <c r="H742" s="2"/>
      <c r="I742" s="16"/>
      <c r="J742" s="16"/>
      <c r="K742" s="14" t="str">
        <f>IF($A742="","",IF(B742&gt;=Model!$B$4,4,IF(B742&gt;=Model!$B$5,3,IF(B742&gt;=Model!$B$6,2,1))))</f>
        <v/>
      </c>
      <c r="L742" s="14" t="str">
        <f>IF($A742="","",IF(OR(UPPER(D742)="Y",UPPER(E742)="Y"),4,IF(C742&gt;=Model!$B$10,4,IF(C742&gt;=Model!$B$11,3,IF(C742&gt;=Model!$B$12,2,1)))))</f>
        <v/>
      </c>
      <c r="M742" s="14" t="str">
        <f>IF($A742="","",IFERROR(VLOOKUP(F742,Model!$A$19:$B$22,2,FALSE()),""))</f>
        <v/>
      </c>
      <c r="N742" s="14" t="str">
        <f>IF($A742="","",IFERROR(VLOOKUP(G742,Model!$A$25:$B$28,2,FALSE()),""))</f>
        <v/>
      </c>
      <c r="O742" s="14" t="str">
        <f t="shared" si="66"/>
        <v/>
      </c>
      <c r="P742" s="14" t="str">
        <f>IF($A742="","",IF(AND(G742="Internet-facing",OR(UPPER(D742)="Y",UPPER(E742)="Y",C742&gt;=Model!$B$16)),"P1",""))</f>
        <v/>
      </c>
      <c r="Q742" s="14" t="str">
        <f>IF($A742="","",IF(P742="P1","P1","P"&amp;MIN(4,IF(O742&gt;=Model!$B$31,1,IF(O742&gt;=Model!$B$32,2,IF(O742&gt;=Model!$B$33,3,4)))+IF(UPPER(H742)="Y",1,0))))</f>
        <v/>
      </c>
      <c r="R742" s="14" t="str">
        <f>IF($A742="","",IFERROR(VLOOKUP(VALUE(MID(Q742,2,1)),Model!$B$38:$C$41,2,FALSE()),""))</f>
        <v/>
      </c>
      <c r="S742" s="18" t="str">
        <f t="shared" si="67"/>
        <v/>
      </c>
      <c r="T742" s="14" t="str">
        <f t="shared" si="68"/>
        <v/>
      </c>
      <c r="U742" s="14" t="str">
        <f t="shared" si="69"/>
        <v/>
      </c>
      <c r="V742" s="14" t="str">
        <f t="shared" ca="1" si="70"/>
        <v/>
      </c>
      <c r="W742" s="14" t="str">
        <f t="shared" ca="1" si="71"/>
        <v/>
      </c>
    </row>
    <row r="743" spans="1:23" x14ac:dyDescent="0.3">
      <c r="A743" s="2"/>
      <c r="B743" s="2"/>
      <c r="C743" s="2"/>
      <c r="D743" s="2"/>
      <c r="E743" s="2"/>
      <c r="F743" s="2"/>
      <c r="G743" s="2"/>
      <c r="H743" s="2"/>
      <c r="I743" s="16"/>
      <c r="J743" s="16"/>
      <c r="K743" s="14" t="str">
        <f>IF($A743="","",IF(B743&gt;=Model!$B$4,4,IF(B743&gt;=Model!$B$5,3,IF(B743&gt;=Model!$B$6,2,1))))</f>
        <v/>
      </c>
      <c r="L743" s="14" t="str">
        <f>IF($A743="","",IF(OR(UPPER(D743)="Y",UPPER(E743)="Y"),4,IF(C743&gt;=Model!$B$10,4,IF(C743&gt;=Model!$B$11,3,IF(C743&gt;=Model!$B$12,2,1)))))</f>
        <v/>
      </c>
      <c r="M743" s="14" t="str">
        <f>IF($A743="","",IFERROR(VLOOKUP(F743,Model!$A$19:$B$22,2,FALSE()),""))</f>
        <v/>
      </c>
      <c r="N743" s="14" t="str">
        <f>IF($A743="","",IFERROR(VLOOKUP(G743,Model!$A$25:$B$28,2,FALSE()),""))</f>
        <v/>
      </c>
      <c r="O743" s="14" t="str">
        <f t="shared" si="66"/>
        <v/>
      </c>
      <c r="P743" s="14" t="str">
        <f>IF($A743="","",IF(AND(G743="Internet-facing",OR(UPPER(D743)="Y",UPPER(E743)="Y",C743&gt;=Model!$B$16)),"P1",""))</f>
        <v/>
      </c>
      <c r="Q743" s="14" t="str">
        <f>IF($A743="","",IF(P743="P1","P1","P"&amp;MIN(4,IF(O743&gt;=Model!$B$31,1,IF(O743&gt;=Model!$B$32,2,IF(O743&gt;=Model!$B$33,3,4)))+IF(UPPER(H743)="Y",1,0))))</f>
        <v/>
      </c>
      <c r="R743" s="14" t="str">
        <f>IF($A743="","",IFERROR(VLOOKUP(VALUE(MID(Q743,2,1)),Model!$B$38:$C$41,2,FALSE()),""))</f>
        <v/>
      </c>
      <c r="S743" s="18" t="str">
        <f t="shared" si="67"/>
        <v/>
      </c>
      <c r="T743" s="14" t="str">
        <f t="shared" si="68"/>
        <v/>
      </c>
      <c r="U743" s="14" t="str">
        <f t="shared" si="69"/>
        <v/>
      </c>
      <c r="V743" s="14" t="str">
        <f t="shared" ca="1" si="70"/>
        <v/>
      </c>
      <c r="W743" s="14" t="str">
        <f t="shared" ca="1" si="71"/>
        <v/>
      </c>
    </row>
    <row r="744" spans="1:23" x14ac:dyDescent="0.3">
      <c r="A744" s="2"/>
      <c r="B744" s="2"/>
      <c r="C744" s="2"/>
      <c r="D744" s="2"/>
      <c r="E744" s="2"/>
      <c r="F744" s="2"/>
      <c r="G744" s="2"/>
      <c r="H744" s="2"/>
      <c r="I744" s="16"/>
      <c r="J744" s="16"/>
      <c r="K744" s="14" t="str">
        <f>IF($A744="","",IF(B744&gt;=Model!$B$4,4,IF(B744&gt;=Model!$B$5,3,IF(B744&gt;=Model!$B$6,2,1))))</f>
        <v/>
      </c>
      <c r="L744" s="14" t="str">
        <f>IF($A744="","",IF(OR(UPPER(D744)="Y",UPPER(E744)="Y"),4,IF(C744&gt;=Model!$B$10,4,IF(C744&gt;=Model!$B$11,3,IF(C744&gt;=Model!$B$12,2,1)))))</f>
        <v/>
      </c>
      <c r="M744" s="14" t="str">
        <f>IF($A744="","",IFERROR(VLOOKUP(F744,Model!$A$19:$B$22,2,FALSE()),""))</f>
        <v/>
      </c>
      <c r="N744" s="14" t="str">
        <f>IF($A744="","",IFERROR(VLOOKUP(G744,Model!$A$25:$B$28,2,FALSE()),""))</f>
        <v/>
      </c>
      <c r="O744" s="14" t="str">
        <f t="shared" si="66"/>
        <v/>
      </c>
      <c r="P744" s="14" t="str">
        <f>IF($A744="","",IF(AND(G744="Internet-facing",OR(UPPER(D744)="Y",UPPER(E744)="Y",C744&gt;=Model!$B$16)),"P1",""))</f>
        <v/>
      </c>
      <c r="Q744" s="14" t="str">
        <f>IF($A744="","",IF(P744="P1","P1","P"&amp;MIN(4,IF(O744&gt;=Model!$B$31,1,IF(O744&gt;=Model!$B$32,2,IF(O744&gt;=Model!$B$33,3,4)))+IF(UPPER(H744)="Y",1,0))))</f>
        <v/>
      </c>
      <c r="R744" s="14" t="str">
        <f>IF($A744="","",IFERROR(VLOOKUP(VALUE(MID(Q744,2,1)),Model!$B$38:$C$41,2,FALSE()),""))</f>
        <v/>
      </c>
      <c r="S744" s="18" t="str">
        <f t="shared" si="67"/>
        <v/>
      </c>
      <c r="T744" s="14" t="str">
        <f t="shared" si="68"/>
        <v/>
      </c>
      <c r="U744" s="14" t="str">
        <f t="shared" si="69"/>
        <v/>
      </c>
      <c r="V744" s="14" t="str">
        <f t="shared" ca="1" si="70"/>
        <v/>
      </c>
      <c r="W744" s="14" t="str">
        <f t="shared" ca="1" si="71"/>
        <v/>
      </c>
    </row>
    <row r="745" spans="1:23" x14ac:dyDescent="0.3">
      <c r="A745" s="2"/>
      <c r="B745" s="2"/>
      <c r="C745" s="2"/>
      <c r="D745" s="2"/>
      <c r="E745" s="2"/>
      <c r="F745" s="2"/>
      <c r="G745" s="2"/>
      <c r="H745" s="2"/>
      <c r="I745" s="16"/>
      <c r="J745" s="16"/>
      <c r="K745" s="14" t="str">
        <f>IF($A745="","",IF(B745&gt;=Model!$B$4,4,IF(B745&gt;=Model!$B$5,3,IF(B745&gt;=Model!$B$6,2,1))))</f>
        <v/>
      </c>
      <c r="L745" s="14" t="str">
        <f>IF($A745="","",IF(OR(UPPER(D745)="Y",UPPER(E745)="Y"),4,IF(C745&gt;=Model!$B$10,4,IF(C745&gt;=Model!$B$11,3,IF(C745&gt;=Model!$B$12,2,1)))))</f>
        <v/>
      </c>
      <c r="M745" s="14" t="str">
        <f>IF($A745="","",IFERROR(VLOOKUP(F745,Model!$A$19:$B$22,2,FALSE()),""))</f>
        <v/>
      </c>
      <c r="N745" s="14" t="str">
        <f>IF($A745="","",IFERROR(VLOOKUP(G745,Model!$A$25:$B$28,2,FALSE()),""))</f>
        <v/>
      </c>
      <c r="O745" s="14" t="str">
        <f t="shared" si="66"/>
        <v/>
      </c>
      <c r="P745" s="14" t="str">
        <f>IF($A745="","",IF(AND(G745="Internet-facing",OR(UPPER(D745)="Y",UPPER(E745)="Y",C745&gt;=Model!$B$16)),"P1",""))</f>
        <v/>
      </c>
      <c r="Q745" s="14" t="str">
        <f>IF($A745="","",IF(P745="P1","P1","P"&amp;MIN(4,IF(O745&gt;=Model!$B$31,1,IF(O745&gt;=Model!$B$32,2,IF(O745&gt;=Model!$B$33,3,4)))+IF(UPPER(H745)="Y",1,0))))</f>
        <v/>
      </c>
      <c r="R745" s="14" t="str">
        <f>IF($A745="","",IFERROR(VLOOKUP(VALUE(MID(Q745,2,1)),Model!$B$38:$C$41,2,FALSE()),""))</f>
        <v/>
      </c>
      <c r="S745" s="18" t="str">
        <f t="shared" si="67"/>
        <v/>
      </c>
      <c r="T745" s="14" t="str">
        <f t="shared" si="68"/>
        <v/>
      </c>
      <c r="U745" s="14" t="str">
        <f t="shared" si="69"/>
        <v/>
      </c>
      <c r="V745" s="14" t="str">
        <f t="shared" ca="1" si="70"/>
        <v/>
      </c>
      <c r="W745" s="14" t="str">
        <f t="shared" ca="1" si="71"/>
        <v/>
      </c>
    </row>
    <row r="746" spans="1:23" x14ac:dyDescent="0.3">
      <c r="A746" s="2"/>
      <c r="B746" s="2"/>
      <c r="C746" s="2"/>
      <c r="D746" s="2"/>
      <c r="E746" s="2"/>
      <c r="F746" s="2"/>
      <c r="G746" s="2"/>
      <c r="H746" s="2"/>
      <c r="I746" s="16"/>
      <c r="J746" s="16"/>
      <c r="K746" s="14" t="str">
        <f>IF($A746="","",IF(B746&gt;=Model!$B$4,4,IF(B746&gt;=Model!$B$5,3,IF(B746&gt;=Model!$B$6,2,1))))</f>
        <v/>
      </c>
      <c r="L746" s="14" t="str">
        <f>IF($A746="","",IF(OR(UPPER(D746)="Y",UPPER(E746)="Y"),4,IF(C746&gt;=Model!$B$10,4,IF(C746&gt;=Model!$B$11,3,IF(C746&gt;=Model!$B$12,2,1)))))</f>
        <v/>
      </c>
      <c r="M746" s="14" t="str">
        <f>IF($A746="","",IFERROR(VLOOKUP(F746,Model!$A$19:$B$22,2,FALSE()),""))</f>
        <v/>
      </c>
      <c r="N746" s="14" t="str">
        <f>IF($A746="","",IFERROR(VLOOKUP(G746,Model!$A$25:$B$28,2,FALSE()),""))</f>
        <v/>
      </c>
      <c r="O746" s="14" t="str">
        <f t="shared" si="66"/>
        <v/>
      </c>
      <c r="P746" s="14" t="str">
        <f>IF($A746="","",IF(AND(G746="Internet-facing",OR(UPPER(D746)="Y",UPPER(E746)="Y",C746&gt;=Model!$B$16)),"P1",""))</f>
        <v/>
      </c>
      <c r="Q746" s="14" t="str">
        <f>IF($A746="","",IF(P746="P1","P1","P"&amp;MIN(4,IF(O746&gt;=Model!$B$31,1,IF(O746&gt;=Model!$B$32,2,IF(O746&gt;=Model!$B$33,3,4)))+IF(UPPER(H746)="Y",1,0))))</f>
        <v/>
      </c>
      <c r="R746" s="14" t="str">
        <f>IF($A746="","",IFERROR(VLOOKUP(VALUE(MID(Q746,2,1)),Model!$B$38:$C$41,2,FALSE()),""))</f>
        <v/>
      </c>
      <c r="S746" s="18" t="str">
        <f t="shared" si="67"/>
        <v/>
      </c>
      <c r="T746" s="14" t="str">
        <f t="shared" si="68"/>
        <v/>
      </c>
      <c r="U746" s="14" t="str">
        <f t="shared" si="69"/>
        <v/>
      </c>
      <c r="V746" s="14" t="str">
        <f t="shared" ca="1" si="70"/>
        <v/>
      </c>
      <c r="W746" s="14" t="str">
        <f t="shared" ca="1" si="71"/>
        <v/>
      </c>
    </row>
    <row r="747" spans="1:23" x14ac:dyDescent="0.3">
      <c r="A747" s="2"/>
      <c r="B747" s="2"/>
      <c r="C747" s="2"/>
      <c r="D747" s="2"/>
      <c r="E747" s="2"/>
      <c r="F747" s="2"/>
      <c r="G747" s="2"/>
      <c r="H747" s="2"/>
      <c r="I747" s="16"/>
      <c r="J747" s="16"/>
      <c r="K747" s="14" t="str">
        <f>IF($A747="","",IF(B747&gt;=Model!$B$4,4,IF(B747&gt;=Model!$B$5,3,IF(B747&gt;=Model!$B$6,2,1))))</f>
        <v/>
      </c>
      <c r="L747" s="14" t="str">
        <f>IF($A747="","",IF(OR(UPPER(D747)="Y",UPPER(E747)="Y"),4,IF(C747&gt;=Model!$B$10,4,IF(C747&gt;=Model!$B$11,3,IF(C747&gt;=Model!$B$12,2,1)))))</f>
        <v/>
      </c>
      <c r="M747" s="14" t="str">
        <f>IF($A747="","",IFERROR(VLOOKUP(F747,Model!$A$19:$B$22,2,FALSE()),""))</f>
        <v/>
      </c>
      <c r="N747" s="14" t="str">
        <f>IF($A747="","",IFERROR(VLOOKUP(G747,Model!$A$25:$B$28,2,FALSE()),""))</f>
        <v/>
      </c>
      <c r="O747" s="14" t="str">
        <f t="shared" si="66"/>
        <v/>
      </c>
      <c r="P747" s="14" t="str">
        <f>IF($A747="","",IF(AND(G747="Internet-facing",OR(UPPER(D747)="Y",UPPER(E747)="Y",C747&gt;=Model!$B$16)),"P1",""))</f>
        <v/>
      </c>
      <c r="Q747" s="14" t="str">
        <f>IF($A747="","",IF(P747="P1","P1","P"&amp;MIN(4,IF(O747&gt;=Model!$B$31,1,IF(O747&gt;=Model!$B$32,2,IF(O747&gt;=Model!$B$33,3,4)))+IF(UPPER(H747)="Y",1,0))))</f>
        <v/>
      </c>
      <c r="R747" s="14" t="str">
        <f>IF($A747="","",IFERROR(VLOOKUP(VALUE(MID(Q747,2,1)),Model!$B$38:$C$41,2,FALSE()),""))</f>
        <v/>
      </c>
      <c r="S747" s="18" t="str">
        <f t="shared" si="67"/>
        <v/>
      </c>
      <c r="T747" s="14" t="str">
        <f t="shared" si="68"/>
        <v/>
      </c>
      <c r="U747" s="14" t="str">
        <f t="shared" si="69"/>
        <v/>
      </c>
      <c r="V747" s="14" t="str">
        <f t="shared" ca="1" si="70"/>
        <v/>
      </c>
      <c r="W747" s="14" t="str">
        <f t="shared" ca="1" si="71"/>
        <v/>
      </c>
    </row>
    <row r="748" spans="1:23" x14ac:dyDescent="0.3">
      <c r="A748" s="2"/>
      <c r="B748" s="2"/>
      <c r="C748" s="2"/>
      <c r="D748" s="2"/>
      <c r="E748" s="2"/>
      <c r="F748" s="2"/>
      <c r="G748" s="2"/>
      <c r="H748" s="2"/>
      <c r="I748" s="16"/>
      <c r="J748" s="16"/>
      <c r="K748" s="14" t="str">
        <f>IF($A748="","",IF(B748&gt;=Model!$B$4,4,IF(B748&gt;=Model!$B$5,3,IF(B748&gt;=Model!$B$6,2,1))))</f>
        <v/>
      </c>
      <c r="L748" s="14" t="str">
        <f>IF($A748="","",IF(OR(UPPER(D748)="Y",UPPER(E748)="Y"),4,IF(C748&gt;=Model!$B$10,4,IF(C748&gt;=Model!$B$11,3,IF(C748&gt;=Model!$B$12,2,1)))))</f>
        <v/>
      </c>
      <c r="M748" s="14" t="str">
        <f>IF($A748="","",IFERROR(VLOOKUP(F748,Model!$A$19:$B$22,2,FALSE()),""))</f>
        <v/>
      </c>
      <c r="N748" s="14" t="str">
        <f>IF($A748="","",IFERROR(VLOOKUP(G748,Model!$A$25:$B$28,2,FALSE()),""))</f>
        <v/>
      </c>
      <c r="O748" s="14" t="str">
        <f t="shared" si="66"/>
        <v/>
      </c>
      <c r="P748" s="14" t="str">
        <f>IF($A748="","",IF(AND(G748="Internet-facing",OR(UPPER(D748)="Y",UPPER(E748)="Y",C748&gt;=Model!$B$16)),"P1",""))</f>
        <v/>
      </c>
      <c r="Q748" s="14" t="str">
        <f>IF($A748="","",IF(P748="P1","P1","P"&amp;MIN(4,IF(O748&gt;=Model!$B$31,1,IF(O748&gt;=Model!$B$32,2,IF(O748&gt;=Model!$B$33,3,4)))+IF(UPPER(H748)="Y",1,0))))</f>
        <v/>
      </c>
      <c r="R748" s="14" t="str">
        <f>IF($A748="","",IFERROR(VLOOKUP(VALUE(MID(Q748,2,1)),Model!$B$38:$C$41,2,FALSE()),""))</f>
        <v/>
      </c>
      <c r="S748" s="18" t="str">
        <f t="shared" si="67"/>
        <v/>
      </c>
      <c r="T748" s="14" t="str">
        <f t="shared" si="68"/>
        <v/>
      </c>
      <c r="U748" s="14" t="str">
        <f t="shared" si="69"/>
        <v/>
      </c>
      <c r="V748" s="14" t="str">
        <f t="shared" ca="1" si="70"/>
        <v/>
      </c>
      <c r="W748" s="14" t="str">
        <f t="shared" ca="1" si="71"/>
        <v/>
      </c>
    </row>
    <row r="749" spans="1:23" x14ac:dyDescent="0.3">
      <c r="A749" s="2"/>
      <c r="B749" s="2"/>
      <c r="C749" s="2"/>
      <c r="D749" s="2"/>
      <c r="E749" s="2"/>
      <c r="F749" s="2"/>
      <c r="G749" s="2"/>
      <c r="H749" s="2"/>
      <c r="I749" s="16"/>
      <c r="J749" s="16"/>
      <c r="K749" s="14" t="str">
        <f>IF($A749="","",IF(B749&gt;=Model!$B$4,4,IF(B749&gt;=Model!$B$5,3,IF(B749&gt;=Model!$B$6,2,1))))</f>
        <v/>
      </c>
      <c r="L749" s="14" t="str">
        <f>IF($A749="","",IF(OR(UPPER(D749)="Y",UPPER(E749)="Y"),4,IF(C749&gt;=Model!$B$10,4,IF(C749&gt;=Model!$B$11,3,IF(C749&gt;=Model!$B$12,2,1)))))</f>
        <v/>
      </c>
      <c r="M749" s="14" t="str">
        <f>IF($A749="","",IFERROR(VLOOKUP(F749,Model!$A$19:$B$22,2,FALSE()),""))</f>
        <v/>
      </c>
      <c r="N749" s="14" t="str">
        <f>IF($A749="","",IFERROR(VLOOKUP(G749,Model!$A$25:$B$28,2,FALSE()),""))</f>
        <v/>
      </c>
      <c r="O749" s="14" t="str">
        <f t="shared" si="66"/>
        <v/>
      </c>
      <c r="P749" s="14" t="str">
        <f>IF($A749="","",IF(AND(G749="Internet-facing",OR(UPPER(D749)="Y",UPPER(E749)="Y",C749&gt;=Model!$B$16)),"P1",""))</f>
        <v/>
      </c>
      <c r="Q749" s="14" t="str">
        <f>IF($A749="","",IF(P749="P1","P1","P"&amp;MIN(4,IF(O749&gt;=Model!$B$31,1,IF(O749&gt;=Model!$B$32,2,IF(O749&gt;=Model!$B$33,3,4)))+IF(UPPER(H749)="Y",1,0))))</f>
        <v/>
      </c>
      <c r="R749" s="14" t="str">
        <f>IF($A749="","",IFERROR(VLOOKUP(VALUE(MID(Q749,2,1)),Model!$B$38:$C$41,2,FALSE()),""))</f>
        <v/>
      </c>
      <c r="S749" s="18" t="str">
        <f t="shared" si="67"/>
        <v/>
      </c>
      <c r="T749" s="14" t="str">
        <f t="shared" si="68"/>
        <v/>
      </c>
      <c r="U749" s="14" t="str">
        <f t="shared" si="69"/>
        <v/>
      </c>
      <c r="V749" s="14" t="str">
        <f t="shared" ca="1" si="70"/>
        <v/>
      </c>
      <c r="W749" s="14" t="str">
        <f t="shared" ca="1" si="71"/>
        <v/>
      </c>
    </row>
    <row r="750" spans="1:23" x14ac:dyDescent="0.3">
      <c r="A750" s="2"/>
      <c r="B750" s="2"/>
      <c r="C750" s="2"/>
      <c r="D750" s="2"/>
      <c r="E750" s="2"/>
      <c r="F750" s="2"/>
      <c r="G750" s="2"/>
      <c r="H750" s="2"/>
      <c r="I750" s="16"/>
      <c r="J750" s="16"/>
      <c r="K750" s="14" t="str">
        <f>IF($A750="","",IF(B750&gt;=Model!$B$4,4,IF(B750&gt;=Model!$B$5,3,IF(B750&gt;=Model!$B$6,2,1))))</f>
        <v/>
      </c>
      <c r="L750" s="14" t="str">
        <f>IF($A750="","",IF(OR(UPPER(D750)="Y",UPPER(E750)="Y"),4,IF(C750&gt;=Model!$B$10,4,IF(C750&gt;=Model!$B$11,3,IF(C750&gt;=Model!$B$12,2,1)))))</f>
        <v/>
      </c>
      <c r="M750" s="14" t="str">
        <f>IF($A750="","",IFERROR(VLOOKUP(F750,Model!$A$19:$B$22,2,FALSE()),""))</f>
        <v/>
      </c>
      <c r="N750" s="14" t="str">
        <f>IF($A750="","",IFERROR(VLOOKUP(G750,Model!$A$25:$B$28,2,FALSE()),""))</f>
        <v/>
      </c>
      <c r="O750" s="14" t="str">
        <f t="shared" si="66"/>
        <v/>
      </c>
      <c r="P750" s="14" t="str">
        <f>IF($A750="","",IF(AND(G750="Internet-facing",OR(UPPER(D750)="Y",UPPER(E750)="Y",C750&gt;=Model!$B$16)),"P1",""))</f>
        <v/>
      </c>
      <c r="Q750" s="14" t="str">
        <f>IF($A750="","",IF(P750="P1","P1","P"&amp;MIN(4,IF(O750&gt;=Model!$B$31,1,IF(O750&gt;=Model!$B$32,2,IF(O750&gt;=Model!$B$33,3,4)))+IF(UPPER(H750)="Y",1,0))))</f>
        <v/>
      </c>
      <c r="R750" s="14" t="str">
        <f>IF($A750="","",IFERROR(VLOOKUP(VALUE(MID(Q750,2,1)),Model!$B$38:$C$41,2,FALSE()),""))</f>
        <v/>
      </c>
      <c r="S750" s="18" t="str">
        <f t="shared" si="67"/>
        <v/>
      </c>
      <c r="T750" s="14" t="str">
        <f t="shared" si="68"/>
        <v/>
      </c>
      <c r="U750" s="14" t="str">
        <f t="shared" si="69"/>
        <v/>
      </c>
      <c r="V750" s="14" t="str">
        <f t="shared" ca="1" si="70"/>
        <v/>
      </c>
      <c r="W750" s="14" t="str">
        <f t="shared" ca="1" si="71"/>
        <v/>
      </c>
    </row>
    <row r="751" spans="1:23" x14ac:dyDescent="0.3">
      <c r="A751" s="2"/>
      <c r="B751" s="2"/>
      <c r="C751" s="2"/>
      <c r="D751" s="2"/>
      <c r="E751" s="2"/>
      <c r="F751" s="2"/>
      <c r="G751" s="2"/>
      <c r="H751" s="2"/>
      <c r="I751" s="16"/>
      <c r="J751" s="16"/>
      <c r="K751" s="14" t="str">
        <f>IF($A751="","",IF(B751&gt;=Model!$B$4,4,IF(B751&gt;=Model!$B$5,3,IF(B751&gt;=Model!$B$6,2,1))))</f>
        <v/>
      </c>
      <c r="L751" s="14" t="str">
        <f>IF($A751="","",IF(OR(UPPER(D751)="Y",UPPER(E751)="Y"),4,IF(C751&gt;=Model!$B$10,4,IF(C751&gt;=Model!$B$11,3,IF(C751&gt;=Model!$B$12,2,1)))))</f>
        <v/>
      </c>
      <c r="M751" s="14" t="str">
        <f>IF($A751="","",IFERROR(VLOOKUP(F751,Model!$A$19:$B$22,2,FALSE()),""))</f>
        <v/>
      </c>
      <c r="N751" s="14" t="str">
        <f>IF($A751="","",IFERROR(VLOOKUP(G751,Model!$A$25:$B$28,2,FALSE()),""))</f>
        <v/>
      </c>
      <c r="O751" s="14" t="str">
        <f t="shared" si="66"/>
        <v/>
      </c>
      <c r="P751" s="14" t="str">
        <f>IF($A751="","",IF(AND(G751="Internet-facing",OR(UPPER(D751)="Y",UPPER(E751)="Y",C751&gt;=Model!$B$16)),"P1",""))</f>
        <v/>
      </c>
      <c r="Q751" s="14" t="str">
        <f>IF($A751="","",IF(P751="P1","P1","P"&amp;MIN(4,IF(O751&gt;=Model!$B$31,1,IF(O751&gt;=Model!$B$32,2,IF(O751&gt;=Model!$B$33,3,4)))+IF(UPPER(H751)="Y",1,0))))</f>
        <v/>
      </c>
      <c r="R751" s="14" t="str">
        <f>IF($A751="","",IFERROR(VLOOKUP(VALUE(MID(Q751,2,1)),Model!$B$38:$C$41,2,FALSE()),""))</f>
        <v/>
      </c>
      <c r="S751" s="18" t="str">
        <f t="shared" si="67"/>
        <v/>
      </c>
      <c r="T751" s="14" t="str">
        <f t="shared" si="68"/>
        <v/>
      </c>
      <c r="U751" s="14" t="str">
        <f t="shared" si="69"/>
        <v/>
      </c>
      <c r="V751" s="14" t="str">
        <f t="shared" ca="1" si="70"/>
        <v/>
      </c>
      <c r="W751" s="14" t="str">
        <f t="shared" ca="1" si="71"/>
        <v/>
      </c>
    </row>
    <row r="752" spans="1:23" x14ac:dyDescent="0.3">
      <c r="A752" s="2"/>
      <c r="B752" s="2"/>
      <c r="C752" s="2"/>
      <c r="D752" s="2"/>
      <c r="E752" s="2"/>
      <c r="F752" s="2"/>
      <c r="G752" s="2"/>
      <c r="H752" s="2"/>
      <c r="I752" s="16"/>
      <c r="J752" s="16"/>
      <c r="K752" s="14" t="str">
        <f>IF($A752="","",IF(B752&gt;=Model!$B$4,4,IF(B752&gt;=Model!$B$5,3,IF(B752&gt;=Model!$B$6,2,1))))</f>
        <v/>
      </c>
      <c r="L752" s="14" t="str">
        <f>IF($A752="","",IF(OR(UPPER(D752)="Y",UPPER(E752)="Y"),4,IF(C752&gt;=Model!$B$10,4,IF(C752&gt;=Model!$B$11,3,IF(C752&gt;=Model!$B$12,2,1)))))</f>
        <v/>
      </c>
      <c r="M752" s="14" t="str">
        <f>IF($A752="","",IFERROR(VLOOKUP(F752,Model!$A$19:$B$22,2,FALSE()),""))</f>
        <v/>
      </c>
      <c r="N752" s="14" t="str">
        <f>IF($A752="","",IFERROR(VLOOKUP(G752,Model!$A$25:$B$28,2,FALSE()),""))</f>
        <v/>
      </c>
      <c r="O752" s="14" t="str">
        <f t="shared" si="66"/>
        <v/>
      </c>
      <c r="P752" s="14" t="str">
        <f>IF($A752="","",IF(AND(G752="Internet-facing",OR(UPPER(D752)="Y",UPPER(E752)="Y",C752&gt;=Model!$B$16)),"P1",""))</f>
        <v/>
      </c>
      <c r="Q752" s="14" t="str">
        <f>IF($A752="","",IF(P752="P1","P1","P"&amp;MIN(4,IF(O752&gt;=Model!$B$31,1,IF(O752&gt;=Model!$B$32,2,IF(O752&gt;=Model!$B$33,3,4)))+IF(UPPER(H752)="Y",1,0))))</f>
        <v/>
      </c>
      <c r="R752" s="14" t="str">
        <f>IF($A752="","",IFERROR(VLOOKUP(VALUE(MID(Q752,2,1)),Model!$B$38:$C$41,2,FALSE()),""))</f>
        <v/>
      </c>
      <c r="S752" s="18" t="str">
        <f t="shared" si="67"/>
        <v/>
      </c>
      <c r="T752" s="14" t="str">
        <f t="shared" si="68"/>
        <v/>
      </c>
      <c r="U752" s="14" t="str">
        <f t="shared" si="69"/>
        <v/>
      </c>
      <c r="V752" s="14" t="str">
        <f t="shared" ca="1" si="70"/>
        <v/>
      </c>
      <c r="W752" s="14" t="str">
        <f t="shared" ca="1" si="71"/>
        <v/>
      </c>
    </row>
    <row r="753" spans="1:23" x14ac:dyDescent="0.3">
      <c r="A753" s="2"/>
      <c r="B753" s="2"/>
      <c r="C753" s="2"/>
      <c r="D753" s="2"/>
      <c r="E753" s="2"/>
      <c r="F753" s="2"/>
      <c r="G753" s="2"/>
      <c r="H753" s="2"/>
      <c r="I753" s="16"/>
      <c r="J753" s="16"/>
      <c r="K753" s="14" t="str">
        <f>IF($A753="","",IF(B753&gt;=Model!$B$4,4,IF(B753&gt;=Model!$B$5,3,IF(B753&gt;=Model!$B$6,2,1))))</f>
        <v/>
      </c>
      <c r="L753" s="14" t="str">
        <f>IF($A753="","",IF(OR(UPPER(D753)="Y",UPPER(E753)="Y"),4,IF(C753&gt;=Model!$B$10,4,IF(C753&gt;=Model!$B$11,3,IF(C753&gt;=Model!$B$12,2,1)))))</f>
        <v/>
      </c>
      <c r="M753" s="14" t="str">
        <f>IF($A753="","",IFERROR(VLOOKUP(F753,Model!$A$19:$B$22,2,FALSE()),""))</f>
        <v/>
      </c>
      <c r="N753" s="14" t="str">
        <f>IF($A753="","",IFERROR(VLOOKUP(G753,Model!$A$25:$B$28,2,FALSE()),""))</f>
        <v/>
      </c>
      <c r="O753" s="14" t="str">
        <f t="shared" si="66"/>
        <v/>
      </c>
      <c r="P753" s="14" t="str">
        <f>IF($A753="","",IF(AND(G753="Internet-facing",OR(UPPER(D753)="Y",UPPER(E753)="Y",C753&gt;=Model!$B$16)),"P1",""))</f>
        <v/>
      </c>
      <c r="Q753" s="14" t="str">
        <f>IF($A753="","",IF(P753="P1","P1","P"&amp;MIN(4,IF(O753&gt;=Model!$B$31,1,IF(O753&gt;=Model!$B$32,2,IF(O753&gt;=Model!$B$33,3,4)))+IF(UPPER(H753)="Y",1,0))))</f>
        <v/>
      </c>
      <c r="R753" s="14" t="str">
        <f>IF($A753="","",IFERROR(VLOOKUP(VALUE(MID(Q753,2,1)),Model!$B$38:$C$41,2,FALSE()),""))</f>
        <v/>
      </c>
      <c r="S753" s="18" t="str">
        <f t="shared" si="67"/>
        <v/>
      </c>
      <c r="T753" s="14" t="str">
        <f t="shared" si="68"/>
        <v/>
      </c>
      <c r="U753" s="14" t="str">
        <f t="shared" si="69"/>
        <v/>
      </c>
      <c r="V753" s="14" t="str">
        <f t="shared" ca="1" si="70"/>
        <v/>
      </c>
      <c r="W753" s="14" t="str">
        <f t="shared" ca="1" si="71"/>
        <v/>
      </c>
    </row>
    <row r="754" spans="1:23" x14ac:dyDescent="0.3">
      <c r="A754" s="2"/>
      <c r="B754" s="2"/>
      <c r="C754" s="2"/>
      <c r="D754" s="2"/>
      <c r="E754" s="2"/>
      <c r="F754" s="2"/>
      <c r="G754" s="2"/>
      <c r="H754" s="2"/>
      <c r="I754" s="16"/>
      <c r="J754" s="16"/>
      <c r="K754" s="14" t="str">
        <f>IF($A754="","",IF(B754&gt;=Model!$B$4,4,IF(B754&gt;=Model!$B$5,3,IF(B754&gt;=Model!$B$6,2,1))))</f>
        <v/>
      </c>
      <c r="L754" s="14" t="str">
        <f>IF($A754="","",IF(OR(UPPER(D754)="Y",UPPER(E754)="Y"),4,IF(C754&gt;=Model!$B$10,4,IF(C754&gt;=Model!$B$11,3,IF(C754&gt;=Model!$B$12,2,1)))))</f>
        <v/>
      </c>
      <c r="M754" s="14" t="str">
        <f>IF($A754="","",IFERROR(VLOOKUP(F754,Model!$A$19:$B$22,2,FALSE()),""))</f>
        <v/>
      </c>
      <c r="N754" s="14" t="str">
        <f>IF($A754="","",IFERROR(VLOOKUP(G754,Model!$A$25:$B$28,2,FALSE()),""))</f>
        <v/>
      </c>
      <c r="O754" s="14" t="str">
        <f t="shared" si="66"/>
        <v/>
      </c>
      <c r="P754" s="14" t="str">
        <f>IF($A754="","",IF(AND(G754="Internet-facing",OR(UPPER(D754)="Y",UPPER(E754)="Y",C754&gt;=Model!$B$16)),"P1",""))</f>
        <v/>
      </c>
      <c r="Q754" s="14" t="str">
        <f>IF($A754="","",IF(P754="P1","P1","P"&amp;MIN(4,IF(O754&gt;=Model!$B$31,1,IF(O754&gt;=Model!$B$32,2,IF(O754&gt;=Model!$B$33,3,4)))+IF(UPPER(H754)="Y",1,0))))</f>
        <v/>
      </c>
      <c r="R754" s="14" t="str">
        <f>IF($A754="","",IFERROR(VLOOKUP(VALUE(MID(Q754,2,1)),Model!$B$38:$C$41,2,FALSE()),""))</f>
        <v/>
      </c>
      <c r="S754" s="18" t="str">
        <f t="shared" si="67"/>
        <v/>
      </c>
      <c r="T754" s="14" t="str">
        <f t="shared" si="68"/>
        <v/>
      </c>
      <c r="U754" s="14" t="str">
        <f t="shared" si="69"/>
        <v/>
      </c>
      <c r="V754" s="14" t="str">
        <f t="shared" ca="1" si="70"/>
        <v/>
      </c>
      <c r="W754" s="14" t="str">
        <f t="shared" ca="1" si="71"/>
        <v/>
      </c>
    </row>
    <row r="755" spans="1:23" x14ac:dyDescent="0.3">
      <c r="A755" s="2"/>
      <c r="B755" s="2"/>
      <c r="C755" s="2"/>
      <c r="D755" s="2"/>
      <c r="E755" s="2"/>
      <c r="F755" s="2"/>
      <c r="G755" s="2"/>
      <c r="H755" s="2"/>
      <c r="I755" s="16"/>
      <c r="J755" s="16"/>
      <c r="K755" s="14" t="str">
        <f>IF($A755="","",IF(B755&gt;=Model!$B$4,4,IF(B755&gt;=Model!$B$5,3,IF(B755&gt;=Model!$B$6,2,1))))</f>
        <v/>
      </c>
      <c r="L755" s="14" t="str">
        <f>IF($A755="","",IF(OR(UPPER(D755)="Y",UPPER(E755)="Y"),4,IF(C755&gt;=Model!$B$10,4,IF(C755&gt;=Model!$B$11,3,IF(C755&gt;=Model!$B$12,2,1)))))</f>
        <v/>
      </c>
      <c r="M755" s="14" t="str">
        <f>IF($A755="","",IFERROR(VLOOKUP(F755,Model!$A$19:$B$22,2,FALSE()),""))</f>
        <v/>
      </c>
      <c r="N755" s="14" t="str">
        <f>IF($A755="","",IFERROR(VLOOKUP(G755,Model!$A$25:$B$28,2,FALSE()),""))</f>
        <v/>
      </c>
      <c r="O755" s="14" t="str">
        <f t="shared" si="66"/>
        <v/>
      </c>
      <c r="P755" s="14" t="str">
        <f>IF($A755="","",IF(AND(G755="Internet-facing",OR(UPPER(D755)="Y",UPPER(E755)="Y",C755&gt;=Model!$B$16)),"P1",""))</f>
        <v/>
      </c>
      <c r="Q755" s="14" t="str">
        <f>IF($A755="","",IF(P755="P1","P1","P"&amp;MIN(4,IF(O755&gt;=Model!$B$31,1,IF(O755&gt;=Model!$B$32,2,IF(O755&gt;=Model!$B$33,3,4)))+IF(UPPER(H755)="Y",1,0))))</f>
        <v/>
      </c>
      <c r="R755" s="14" t="str">
        <f>IF($A755="","",IFERROR(VLOOKUP(VALUE(MID(Q755,2,1)),Model!$B$38:$C$41,2,FALSE()),""))</f>
        <v/>
      </c>
      <c r="S755" s="18" t="str">
        <f t="shared" si="67"/>
        <v/>
      </c>
      <c r="T755" s="14" t="str">
        <f t="shared" si="68"/>
        <v/>
      </c>
      <c r="U755" s="14" t="str">
        <f t="shared" si="69"/>
        <v/>
      </c>
      <c r="V755" s="14" t="str">
        <f t="shared" ca="1" si="70"/>
        <v/>
      </c>
      <c r="W755" s="14" t="str">
        <f t="shared" ca="1" si="71"/>
        <v/>
      </c>
    </row>
    <row r="756" spans="1:23" x14ac:dyDescent="0.3">
      <c r="A756" s="2"/>
      <c r="B756" s="2"/>
      <c r="C756" s="2"/>
      <c r="D756" s="2"/>
      <c r="E756" s="2"/>
      <c r="F756" s="2"/>
      <c r="G756" s="2"/>
      <c r="H756" s="2"/>
      <c r="I756" s="16"/>
      <c r="J756" s="16"/>
      <c r="K756" s="14" t="str">
        <f>IF($A756="","",IF(B756&gt;=Model!$B$4,4,IF(B756&gt;=Model!$B$5,3,IF(B756&gt;=Model!$B$6,2,1))))</f>
        <v/>
      </c>
      <c r="L756" s="14" t="str">
        <f>IF($A756="","",IF(OR(UPPER(D756)="Y",UPPER(E756)="Y"),4,IF(C756&gt;=Model!$B$10,4,IF(C756&gt;=Model!$B$11,3,IF(C756&gt;=Model!$B$12,2,1)))))</f>
        <v/>
      </c>
      <c r="M756" s="14" t="str">
        <f>IF($A756="","",IFERROR(VLOOKUP(F756,Model!$A$19:$B$22,2,FALSE()),""))</f>
        <v/>
      </c>
      <c r="N756" s="14" t="str">
        <f>IF($A756="","",IFERROR(VLOOKUP(G756,Model!$A$25:$B$28,2,FALSE()),""))</f>
        <v/>
      </c>
      <c r="O756" s="14" t="str">
        <f t="shared" si="66"/>
        <v/>
      </c>
      <c r="P756" s="14" t="str">
        <f>IF($A756="","",IF(AND(G756="Internet-facing",OR(UPPER(D756)="Y",UPPER(E756)="Y",C756&gt;=Model!$B$16)),"P1",""))</f>
        <v/>
      </c>
      <c r="Q756" s="14" t="str">
        <f>IF($A756="","",IF(P756="P1","P1","P"&amp;MIN(4,IF(O756&gt;=Model!$B$31,1,IF(O756&gt;=Model!$B$32,2,IF(O756&gt;=Model!$B$33,3,4)))+IF(UPPER(H756)="Y",1,0))))</f>
        <v/>
      </c>
      <c r="R756" s="14" t="str">
        <f>IF($A756="","",IFERROR(VLOOKUP(VALUE(MID(Q756,2,1)),Model!$B$38:$C$41,2,FALSE()),""))</f>
        <v/>
      </c>
      <c r="S756" s="18" t="str">
        <f t="shared" si="67"/>
        <v/>
      </c>
      <c r="T756" s="14" t="str">
        <f t="shared" si="68"/>
        <v/>
      </c>
      <c r="U756" s="14" t="str">
        <f t="shared" si="69"/>
        <v/>
      </c>
      <c r="V756" s="14" t="str">
        <f t="shared" ca="1" si="70"/>
        <v/>
      </c>
      <c r="W756" s="14" t="str">
        <f t="shared" ca="1" si="71"/>
        <v/>
      </c>
    </row>
    <row r="757" spans="1:23" x14ac:dyDescent="0.3">
      <c r="A757" s="2"/>
      <c r="B757" s="2"/>
      <c r="C757" s="2"/>
      <c r="D757" s="2"/>
      <c r="E757" s="2"/>
      <c r="F757" s="2"/>
      <c r="G757" s="2"/>
      <c r="H757" s="2"/>
      <c r="I757" s="16"/>
      <c r="J757" s="16"/>
      <c r="K757" s="14" t="str">
        <f>IF($A757="","",IF(B757&gt;=Model!$B$4,4,IF(B757&gt;=Model!$B$5,3,IF(B757&gt;=Model!$B$6,2,1))))</f>
        <v/>
      </c>
      <c r="L757" s="14" t="str">
        <f>IF($A757="","",IF(OR(UPPER(D757)="Y",UPPER(E757)="Y"),4,IF(C757&gt;=Model!$B$10,4,IF(C757&gt;=Model!$B$11,3,IF(C757&gt;=Model!$B$12,2,1)))))</f>
        <v/>
      </c>
      <c r="M757" s="14" t="str">
        <f>IF($A757="","",IFERROR(VLOOKUP(F757,Model!$A$19:$B$22,2,FALSE()),""))</f>
        <v/>
      </c>
      <c r="N757" s="14" t="str">
        <f>IF($A757="","",IFERROR(VLOOKUP(G757,Model!$A$25:$B$28,2,FALSE()),""))</f>
        <v/>
      </c>
      <c r="O757" s="14" t="str">
        <f t="shared" si="66"/>
        <v/>
      </c>
      <c r="P757" s="14" t="str">
        <f>IF($A757="","",IF(AND(G757="Internet-facing",OR(UPPER(D757)="Y",UPPER(E757)="Y",C757&gt;=Model!$B$16)),"P1",""))</f>
        <v/>
      </c>
      <c r="Q757" s="14" t="str">
        <f>IF($A757="","",IF(P757="P1","P1","P"&amp;MIN(4,IF(O757&gt;=Model!$B$31,1,IF(O757&gt;=Model!$B$32,2,IF(O757&gt;=Model!$B$33,3,4)))+IF(UPPER(H757)="Y",1,0))))</f>
        <v/>
      </c>
      <c r="R757" s="14" t="str">
        <f>IF($A757="","",IFERROR(VLOOKUP(VALUE(MID(Q757,2,1)),Model!$B$38:$C$41,2,FALSE()),""))</f>
        <v/>
      </c>
      <c r="S757" s="18" t="str">
        <f t="shared" si="67"/>
        <v/>
      </c>
      <c r="T757" s="14" t="str">
        <f t="shared" si="68"/>
        <v/>
      </c>
      <c r="U757" s="14" t="str">
        <f t="shared" si="69"/>
        <v/>
      </c>
      <c r="V757" s="14" t="str">
        <f t="shared" ca="1" si="70"/>
        <v/>
      </c>
      <c r="W757" s="14" t="str">
        <f t="shared" ca="1" si="71"/>
        <v/>
      </c>
    </row>
    <row r="758" spans="1:23" x14ac:dyDescent="0.3">
      <c r="A758" s="2"/>
      <c r="B758" s="2"/>
      <c r="C758" s="2"/>
      <c r="D758" s="2"/>
      <c r="E758" s="2"/>
      <c r="F758" s="2"/>
      <c r="G758" s="2"/>
      <c r="H758" s="2"/>
      <c r="I758" s="16"/>
      <c r="J758" s="16"/>
      <c r="K758" s="14" t="str">
        <f>IF($A758="","",IF(B758&gt;=Model!$B$4,4,IF(B758&gt;=Model!$B$5,3,IF(B758&gt;=Model!$B$6,2,1))))</f>
        <v/>
      </c>
      <c r="L758" s="14" t="str">
        <f>IF($A758="","",IF(OR(UPPER(D758)="Y",UPPER(E758)="Y"),4,IF(C758&gt;=Model!$B$10,4,IF(C758&gt;=Model!$B$11,3,IF(C758&gt;=Model!$B$12,2,1)))))</f>
        <v/>
      </c>
      <c r="M758" s="14" t="str">
        <f>IF($A758="","",IFERROR(VLOOKUP(F758,Model!$A$19:$B$22,2,FALSE()),""))</f>
        <v/>
      </c>
      <c r="N758" s="14" t="str">
        <f>IF($A758="","",IFERROR(VLOOKUP(G758,Model!$A$25:$B$28,2,FALSE()),""))</f>
        <v/>
      </c>
      <c r="O758" s="14" t="str">
        <f t="shared" si="66"/>
        <v/>
      </c>
      <c r="P758" s="14" t="str">
        <f>IF($A758="","",IF(AND(G758="Internet-facing",OR(UPPER(D758)="Y",UPPER(E758)="Y",C758&gt;=Model!$B$16)),"P1",""))</f>
        <v/>
      </c>
      <c r="Q758" s="14" t="str">
        <f>IF($A758="","",IF(P758="P1","P1","P"&amp;MIN(4,IF(O758&gt;=Model!$B$31,1,IF(O758&gt;=Model!$B$32,2,IF(O758&gt;=Model!$B$33,3,4)))+IF(UPPER(H758)="Y",1,0))))</f>
        <v/>
      </c>
      <c r="R758" s="14" t="str">
        <f>IF($A758="","",IFERROR(VLOOKUP(VALUE(MID(Q758,2,1)),Model!$B$38:$C$41,2,FALSE()),""))</f>
        <v/>
      </c>
      <c r="S758" s="18" t="str">
        <f t="shared" si="67"/>
        <v/>
      </c>
      <c r="T758" s="14" t="str">
        <f t="shared" si="68"/>
        <v/>
      </c>
      <c r="U758" s="14" t="str">
        <f t="shared" si="69"/>
        <v/>
      </c>
      <c r="V758" s="14" t="str">
        <f t="shared" ca="1" si="70"/>
        <v/>
      </c>
      <c r="W758" s="14" t="str">
        <f t="shared" ca="1" si="71"/>
        <v/>
      </c>
    </row>
    <row r="759" spans="1:23" x14ac:dyDescent="0.3">
      <c r="A759" s="2"/>
      <c r="B759" s="2"/>
      <c r="C759" s="2"/>
      <c r="D759" s="2"/>
      <c r="E759" s="2"/>
      <c r="F759" s="2"/>
      <c r="G759" s="2"/>
      <c r="H759" s="2"/>
      <c r="I759" s="16"/>
      <c r="J759" s="16"/>
      <c r="K759" s="14" t="str">
        <f>IF($A759="","",IF(B759&gt;=Model!$B$4,4,IF(B759&gt;=Model!$B$5,3,IF(B759&gt;=Model!$B$6,2,1))))</f>
        <v/>
      </c>
      <c r="L759" s="14" t="str">
        <f>IF($A759="","",IF(OR(UPPER(D759)="Y",UPPER(E759)="Y"),4,IF(C759&gt;=Model!$B$10,4,IF(C759&gt;=Model!$B$11,3,IF(C759&gt;=Model!$B$12,2,1)))))</f>
        <v/>
      </c>
      <c r="M759" s="14" t="str">
        <f>IF($A759="","",IFERROR(VLOOKUP(F759,Model!$A$19:$B$22,2,FALSE()),""))</f>
        <v/>
      </c>
      <c r="N759" s="14" t="str">
        <f>IF($A759="","",IFERROR(VLOOKUP(G759,Model!$A$25:$B$28,2,FALSE()),""))</f>
        <v/>
      </c>
      <c r="O759" s="14" t="str">
        <f t="shared" si="66"/>
        <v/>
      </c>
      <c r="P759" s="14" t="str">
        <f>IF($A759="","",IF(AND(G759="Internet-facing",OR(UPPER(D759)="Y",UPPER(E759)="Y",C759&gt;=Model!$B$16)),"P1",""))</f>
        <v/>
      </c>
      <c r="Q759" s="14" t="str">
        <f>IF($A759="","",IF(P759="P1","P1","P"&amp;MIN(4,IF(O759&gt;=Model!$B$31,1,IF(O759&gt;=Model!$B$32,2,IF(O759&gt;=Model!$B$33,3,4)))+IF(UPPER(H759)="Y",1,0))))</f>
        <v/>
      </c>
      <c r="R759" s="14" t="str">
        <f>IF($A759="","",IFERROR(VLOOKUP(VALUE(MID(Q759,2,1)),Model!$B$38:$C$41,2,FALSE()),""))</f>
        <v/>
      </c>
      <c r="S759" s="18" t="str">
        <f t="shared" si="67"/>
        <v/>
      </c>
      <c r="T759" s="14" t="str">
        <f t="shared" si="68"/>
        <v/>
      </c>
      <c r="U759" s="14" t="str">
        <f t="shared" si="69"/>
        <v/>
      </c>
      <c r="V759" s="14" t="str">
        <f t="shared" ca="1" si="70"/>
        <v/>
      </c>
      <c r="W759" s="14" t="str">
        <f t="shared" ca="1" si="71"/>
        <v/>
      </c>
    </row>
    <row r="760" spans="1:23" x14ac:dyDescent="0.3">
      <c r="A760" s="2"/>
      <c r="B760" s="2"/>
      <c r="C760" s="2"/>
      <c r="D760" s="2"/>
      <c r="E760" s="2"/>
      <c r="F760" s="2"/>
      <c r="G760" s="2"/>
      <c r="H760" s="2"/>
      <c r="I760" s="16"/>
      <c r="J760" s="16"/>
      <c r="K760" s="14" t="str">
        <f>IF($A760="","",IF(B760&gt;=Model!$B$4,4,IF(B760&gt;=Model!$B$5,3,IF(B760&gt;=Model!$B$6,2,1))))</f>
        <v/>
      </c>
      <c r="L760" s="14" t="str">
        <f>IF($A760="","",IF(OR(UPPER(D760)="Y",UPPER(E760)="Y"),4,IF(C760&gt;=Model!$B$10,4,IF(C760&gt;=Model!$B$11,3,IF(C760&gt;=Model!$B$12,2,1)))))</f>
        <v/>
      </c>
      <c r="M760" s="14" t="str">
        <f>IF($A760="","",IFERROR(VLOOKUP(F760,Model!$A$19:$B$22,2,FALSE()),""))</f>
        <v/>
      </c>
      <c r="N760" s="14" t="str">
        <f>IF($A760="","",IFERROR(VLOOKUP(G760,Model!$A$25:$B$28,2,FALSE()),""))</f>
        <v/>
      </c>
      <c r="O760" s="14" t="str">
        <f t="shared" si="66"/>
        <v/>
      </c>
      <c r="P760" s="14" t="str">
        <f>IF($A760="","",IF(AND(G760="Internet-facing",OR(UPPER(D760)="Y",UPPER(E760)="Y",C760&gt;=Model!$B$16)),"P1",""))</f>
        <v/>
      </c>
      <c r="Q760" s="14" t="str">
        <f>IF($A760="","",IF(P760="P1","P1","P"&amp;MIN(4,IF(O760&gt;=Model!$B$31,1,IF(O760&gt;=Model!$B$32,2,IF(O760&gt;=Model!$B$33,3,4)))+IF(UPPER(H760)="Y",1,0))))</f>
        <v/>
      </c>
      <c r="R760" s="14" t="str">
        <f>IF($A760="","",IFERROR(VLOOKUP(VALUE(MID(Q760,2,1)),Model!$B$38:$C$41,2,FALSE()),""))</f>
        <v/>
      </c>
      <c r="S760" s="18" t="str">
        <f t="shared" si="67"/>
        <v/>
      </c>
      <c r="T760" s="14" t="str">
        <f t="shared" si="68"/>
        <v/>
      </c>
      <c r="U760" s="14" t="str">
        <f t="shared" si="69"/>
        <v/>
      </c>
      <c r="V760" s="14" t="str">
        <f t="shared" ca="1" si="70"/>
        <v/>
      </c>
      <c r="W760" s="14" t="str">
        <f t="shared" ca="1" si="71"/>
        <v/>
      </c>
    </row>
    <row r="761" spans="1:23" x14ac:dyDescent="0.3">
      <c r="A761" s="2"/>
      <c r="B761" s="2"/>
      <c r="C761" s="2"/>
      <c r="D761" s="2"/>
      <c r="E761" s="2"/>
      <c r="F761" s="2"/>
      <c r="G761" s="2"/>
      <c r="H761" s="2"/>
      <c r="I761" s="16"/>
      <c r="J761" s="16"/>
      <c r="K761" s="14" t="str">
        <f>IF($A761="","",IF(B761&gt;=Model!$B$4,4,IF(B761&gt;=Model!$B$5,3,IF(B761&gt;=Model!$B$6,2,1))))</f>
        <v/>
      </c>
      <c r="L761" s="14" t="str">
        <f>IF($A761="","",IF(OR(UPPER(D761)="Y",UPPER(E761)="Y"),4,IF(C761&gt;=Model!$B$10,4,IF(C761&gt;=Model!$B$11,3,IF(C761&gt;=Model!$B$12,2,1)))))</f>
        <v/>
      </c>
      <c r="M761" s="14" t="str">
        <f>IF($A761="","",IFERROR(VLOOKUP(F761,Model!$A$19:$B$22,2,FALSE()),""))</f>
        <v/>
      </c>
      <c r="N761" s="14" t="str">
        <f>IF($A761="","",IFERROR(VLOOKUP(G761,Model!$A$25:$B$28,2,FALSE()),""))</f>
        <v/>
      </c>
      <c r="O761" s="14" t="str">
        <f t="shared" si="66"/>
        <v/>
      </c>
      <c r="P761" s="14" t="str">
        <f>IF($A761="","",IF(AND(G761="Internet-facing",OR(UPPER(D761)="Y",UPPER(E761)="Y",C761&gt;=Model!$B$16)),"P1",""))</f>
        <v/>
      </c>
      <c r="Q761" s="14" t="str">
        <f>IF($A761="","",IF(P761="P1","P1","P"&amp;MIN(4,IF(O761&gt;=Model!$B$31,1,IF(O761&gt;=Model!$B$32,2,IF(O761&gt;=Model!$B$33,3,4)))+IF(UPPER(H761)="Y",1,0))))</f>
        <v/>
      </c>
      <c r="R761" s="14" t="str">
        <f>IF($A761="","",IFERROR(VLOOKUP(VALUE(MID(Q761,2,1)),Model!$B$38:$C$41,2,FALSE()),""))</f>
        <v/>
      </c>
      <c r="S761" s="18" t="str">
        <f t="shared" si="67"/>
        <v/>
      </c>
      <c r="T761" s="14" t="str">
        <f t="shared" si="68"/>
        <v/>
      </c>
      <c r="U761" s="14" t="str">
        <f t="shared" si="69"/>
        <v/>
      </c>
      <c r="V761" s="14" t="str">
        <f t="shared" ca="1" si="70"/>
        <v/>
      </c>
      <c r="W761" s="14" t="str">
        <f t="shared" ca="1" si="71"/>
        <v/>
      </c>
    </row>
    <row r="762" spans="1:23" x14ac:dyDescent="0.3">
      <c r="A762" s="2"/>
      <c r="B762" s="2"/>
      <c r="C762" s="2"/>
      <c r="D762" s="2"/>
      <c r="E762" s="2"/>
      <c r="F762" s="2"/>
      <c r="G762" s="2"/>
      <c r="H762" s="2"/>
      <c r="I762" s="16"/>
      <c r="J762" s="16"/>
      <c r="K762" s="14" t="str">
        <f>IF($A762="","",IF(B762&gt;=Model!$B$4,4,IF(B762&gt;=Model!$B$5,3,IF(B762&gt;=Model!$B$6,2,1))))</f>
        <v/>
      </c>
      <c r="L762" s="14" t="str">
        <f>IF($A762="","",IF(OR(UPPER(D762)="Y",UPPER(E762)="Y"),4,IF(C762&gt;=Model!$B$10,4,IF(C762&gt;=Model!$B$11,3,IF(C762&gt;=Model!$B$12,2,1)))))</f>
        <v/>
      </c>
      <c r="M762" s="14" t="str">
        <f>IF($A762="","",IFERROR(VLOOKUP(F762,Model!$A$19:$B$22,2,FALSE()),""))</f>
        <v/>
      </c>
      <c r="N762" s="14" t="str">
        <f>IF($A762="","",IFERROR(VLOOKUP(G762,Model!$A$25:$B$28,2,FALSE()),""))</f>
        <v/>
      </c>
      <c r="O762" s="14" t="str">
        <f t="shared" si="66"/>
        <v/>
      </c>
      <c r="P762" s="14" t="str">
        <f>IF($A762="","",IF(AND(G762="Internet-facing",OR(UPPER(D762)="Y",UPPER(E762)="Y",C762&gt;=Model!$B$16)),"P1",""))</f>
        <v/>
      </c>
      <c r="Q762" s="14" t="str">
        <f>IF($A762="","",IF(P762="P1","P1","P"&amp;MIN(4,IF(O762&gt;=Model!$B$31,1,IF(O762&gt;=Model!$B$32,2,IF(O762&gt;=Model!$B$33,3,4)))+IF(UPPER(H762)="Y",1,0))))</f>
        <v/>
      </c>
      <c r="R762" s="14" t="str">
        <f>IF($A762="","",IFERROR(VLOOKUP(VALUE(MID(Q762,2,1)),Model!$B$38:$C$41,2,FALSE()),""))</f>
        <v/>
      </c>
      <c r="S762" s="18" t="str">
        <f t="shared" si="67"/>
        <v/>
      </c>
      <c r="T762" s="14" t="str">
        <f t="shared" si="68"/>
        <v/>
      </c>
      <c r="U762" s="14" t="str">
        <f t="shared" si="69"/>
        <v/>
      </c>
      <c r="V762" s="14" t="str">
        <f t="shared" ca="1" si="70"/>
        <v/>
      </c>
      <c r="W762" s="14" t="str">
        <f t="shared" ca="1" si="71"/>
        <v/>
      </c>
    </row>
    <row r="763" spans="1:23" x14ac:dyDescent="0.3">
      <c r="A763" s="2"/>
      <c r="B763" s="2"/>
      <c r="C763" s="2"/>
      <c r="D763" s="2"/>
      <c r="E763" s="2"/>
      <c r="F763" s="2"/>
      <c r="G763" s="2"/>
      <c r="H763" s="2"/>
      <c r="I763" s="16"/>
      <c r="J763" s="16"/>
      <c r="K763" s="14" t="str">
        <f>IF($A763="","",IF(B763&gt;=Model!$B$4,4,IF(B763&gt;=Model!$B$5,3,IF(B763&gt;=Model!$B$6,2,1))))</f>
        <v/>
      </c>
      <c r="L763" s="14" t="str">
        <f>IF($A763="","",IF(OR(UPPER(D763)="Y",UPPER(E763)="Y"),4,IF(C763&gt;=Model!$B$10,4,IF(C763&gt;=Model!$B$11,3,IF(C763&gt;=Model!$B$12,2,1)))))</f>
        <v/>
      </c>
      <c r="M763" s="14" t="str">
        <f>IF($A763="","",IFERROR(VLOOKUP(F763,Model!$A$19:$B$22,2,FALSE()),""))</f>
        <v/>
      </c>
      <c r="N763" s="14" t="str">
        <f>IF($A763="","",IFERROR(VLOOKUP(G763,Model!$A$25:$B$28,2,FALSE()),""))</f>
        <v/>
      </c>
      <c r="O763" s="14" t="str">
        <f t="shared" si="66"/>
        <v/>
      </c>
      <c r="P763" s="14" t="str">
        <f>IF($A763="","",IF(AND(G763="Internet-facing",OR(UPPER(D763)="Y",UPPER(E763)="Y",C763&gt;=Model!$B$16)),"P1",""))</f>
        <v/>
      </c>
      <c r="Q763" s="14" t="str">
        <f>IF($A763="","",IF(P763="P1","P1","P"&amp;MIN(4,IF(O763&gt;=Model!$B$31,1,IF(O763&gt;=Model!$B$32,2,IF(O763&gt;=Model!$B$33,3,4)))+IF(UPPER(H763)="Y",1,0))))</f>
        <v/>
      </c>
      <c r="R763" s="14" t="str">
        <f>IF($A763="","",IFERROR(VLOOKUP(VALUE(MID(Q763,2,1)),Model!$B$38:$C$41,2,FALSE()),""))</f>
        <v/>
      </c>
      <c r="S763" s="18" t="str">
        <f t="shared" si="67"/>
        <v/>
      </c>
      <c r="T763" s="14" t="str">
        <f t="shared" si="68"/>
        <v/>
      </c>
      <c r="U763" s="14" t="str">
        <f t="shared" si="69"/>
        <v/>
      </c>
      <c r="V763" s="14" t="str">
        <f t="shared" ca="1" si="70"/>
        <v/>
      </c>
      <c r="W763" s="14" t="str">
        <f t="shared" ca="1" si="71"/>
        <v/>
      </c>
    </row>
    <row r="764" spans="1:23" x14ac:dyDescent="0.3">
      <c r="A764" s="2"/>
      <c r="B764" s="2"/>
      <c r="C764" s="2"/>
      <c r="D764" s="2"/>
      <c r="E764" s="2"/>
      <c r="F764" s="2"/>
      <c r="G764" s="2"/>
      <c r="H764" s="2"/>
      <c r="I764" s="16"/>
      <c r="J764" s="16"/>
      <c r="K764" s="14" t="str">
        <f>IF($A764="","",IF(B764&gt;=Model!$B$4,4,IF(B764&gt;=Model!$B$5,3,IF(B764&gt;=Model!$B$6,2,1))))</f>
        <v/>
      </c>
      <c r="L764" s="14" t="str">
        <f>IF($A764="","",IF(OR(UPPER(D764)="Y",UPPER(E764)="Y"),4,IF(C764&gt;=Model!$B$10,4,IF(C764&gt;=Model!$B$11,3,IF(C764&gt;=Model!$B$12,2,1)))))</f>
        <v/>
      </c>
      <c r="M764" s="14" t="str">
        <f>IF($A764="","",IFERROR(VLOOKUP(F764,Model!$A$19:$B$22,2,FALSE()),""))</f>
        <v/>
      </c>
      <c r="N764" s="14" t="str">
        <f>IF($A764="","",IFERROR(VLOOKUP(G764,Model!$A$25:$B$28,2,FALSE()),""))</f>
        <v/>
      </c>
      <c r="O764" s="14" t="str">
        <f t="shared" si="66"/>
        <v/>
      </c>
      <c r="P764" s="14" t="str">
        <f>IF($A764="","",IF(AND(G764="Internet-facing",OR(UPPER(D764)="Y",UPPER(E764)="Y",C764&gt;=Model!$B$16)),"P1",""))</f>
        <v/>
      </c>
      <c r="Q764" s="14" t="str">
        <f>IF($A764="","",IF(P764="P1","P1","P"&amp;MIN(4,IF(O764&gt;=Model!$B$31,1,IF(O764&gt;=Model!$B$32,2,IF(O764&gt;=Model!$B$33,3,4)))+IF(UPPER(H764)="Y",1,0))))</f>
        <v/>
      </c>
      <c r="R764" s="14" t="str">
        <f>IF($A764="","",IFERROR(VLOOKUP(VALUE(MID(Q764,2,1)),Model!$B$38:$C$41,2,FALSE()),""))</f>
        <v/>
      </c>
      <c r="S764" s="18" t="str">
        <f t="shared" si="67"/>
        <v/>
      </c>
      <c r="T764" s="14" t="str">
        <f t="shared" si="68"/>
        <v/>
      </c>
      <c r="U764" s="14" t="str">
        <f t="shared" si="69"/>
        <v/>
      </c>
      <c r="V764" s="14" t="str">
        <f t="shared" ca="1" si="70"/>
        <v/>
      </c>
      <c r="W764" s="14" t="str">
        <f t="shared" ca="1" si="71"/>
        <v/>
      </c>
    </row>
    <row r="765" spans="1:23" x14ac:dyDescent="0.3">
      <c r="A765" s="2"/>
      <c r="B765" s="2"/>
      <c r="C765" s="2"/>
      <c r="D765" s="2"/>
      <c r="E765" s="2"/>
      <c r="F765" s="2"/>
      <c r="G765" s="2"/>
      <c r="H765" s="2"/>
      <c r="I765" s="16"/>
      <c r="J765" s="16"/>
      <c r="K765" s="14" t="str">
        <f>IF($A765="","",IF(B765&gt;=Model!$B$4,4,IF(B765&gt;=Model!$B$5,3,IF(B765&gt;=Model!$B$6,2,1))))</f>
        <v/>
      </c>
      <c r="L765" s="14" t="str">
        <f>IF($A765="","",IF(OR(UPPER(D765)="Y",UPPER(E765)="Y"),4,IF(C765&gt;=Model!$B$10,4,IF(C765&gt;=Model!$B$11,3,IF(C765&gt;=Model!$B$12,2,1)))))</f>
        <v/>
      </c>
      <c r="M765" s="14" t="str">
        <f>IF($A765="","",IFERROR(VLOOKUP(F765,Model!$A$19:$B$22,2,FALSE()),""))</f>
        <v/>
      </c>
      <c r="N765" s="14" t="str">
        <f>IF($A765="","",IFERROR(VLOOKUP(G765,Model!$A$25:$B$28,2,FALSE()),""))</f>
        <v/>
      </c>
      <c r="O765" s="14" t="str">
        <f t="shared" si="66"/>
        <v/>
      </c>
      <c r="P765" s="14" t="str">
        <f>IF($A765="","",IF(AND(G765="Internet-facing",OR(UPPER(D765)="Y",UPPER(E765)="Y",C765&gt;=Model!$B$16)),"P1",""))</f>
        <v/>
      </c>
      <c r="Q765" s="14" t="str">
        <f>IF($A765="","",IF(P765="P1","P1","P"&amp;MIN(4,IF(O765&gt;=Model!$B$31,1,IF(O765&gt;=Model!$B$32,2,IF(O765&gt;=Model!$B$33,3,4)))+IF(UPPER(H765)="Y",1,0))))</f>
        <v/>
      </c>
      <c r="R765" s="14" t="str">
        <f>IF($A765="","",IFERROR(VLOOKUP(VALUE(MID(Q765,2,1)),Model!$B$38:$C$41,2,FALSE()),""))</f>
        <v/>
      </c>
      <c r="S765" s="18" t="str">
        <f t="shared" si="67"/>
        <v/>
      </c>
      <c r="T765" s="14" t="str">
        <f t="shared" si="68"/>
        <v/>
      </c>
      <c r="U765" s="14" t="str">
        <f t="shared" si="69"/>
        <v/>
      </c>
      <c r="V765" s="14" t="str">
        <f t="shared" ca="1" si="70"/>
        <v/>
      </c>
      <c r="W765" s="14" t="str">
        <f t="shared" ca="1" si="71"/>
        <v/>
      </c>
    </row>
    <row r="766" spans="1:23" x14ac:dyDescent="0.3">
      <c r="A766" s="2"/>
      <c r="B766" s="2"/>
      <c r="C766" s="2"/>
      <c r="D766" s="2"/>
      <c r="E766" s="2"/>
      <c r="F766" s="2"/>
      <c r="G766" s="2"/>
      <c r="H766" s="2"/>
      <c r="I766" s="16"/>
      <c r="J766" s="16"/>
      <c r="K766" s="14" t="str">
        <f>IF($A766="","",IF(B766&gt;=Model!$B$4,4,IF(B766&gt;=Model!$B$5,3,IF(B766&gt;=Model!$B$6,2,1))))</f>
        <v/>
      </c>
      <c r="L766" s="14" t="str">
        <f>IF($A766="","",IF(OR(UPPER(D766)="Y",UPPER(E766)="Y"),4,IF(C766&gt;=Model!$B$10,4,IF(C766&gt;=Model!$B$11,3,IF(C766&gt;=Model!$B$12,2,1)))))</f>
        <v/>
      </c>
      <c r="M766" s="14" t="str">
        <f>IF($A766="","",IFERROR(VLOOKUP(F766,Model!$A$19:$B$22,2,FALSE()),""))</f>
        <v/>
      </c>
      <c r="N766" s="14" t="str">
        <f>IF($A766="","",IFERROR(VLOOKUP(G766,Model!$A$25:$B$28,2,FALSE()),""))</f>
        <v/>
      </c>
      <c r="O766" s="14" t="str">
        <f t="shared" si="66"/>
        <v/>
      </c>
      <c r="P766" s="14" t="str">
        <f>IF($A766="","",IF(AND(G766="Internet-facing",OR(UPPER(D766)="Y",UPPER(E766)="Y",C766&gt;=Model!$B$16)),"P1",""))</f>
        <v/>
      </c>
      <c r="Q766" s="14" t="str">
        <f>IF($A766="","",IF(P766="P1","P1","P"&amp;MIN(4,IF(O766&gt;=Model!$B$31,1,IF(O766&gt;=Model!$B$32,2,IF(O766&gt;=Model!$B$33,3,4)))+IF(UPPER(H766)="Y",1,0))))</f>
        <v/>
      </c>
      <c r="R766" s="14" t="str">
        <f>IF($A766="","",IFERROR(VLOOKUP(VALUE(MID(Q766,2,1)),Model!$B$38:$C$41,2,FALSE()),""))</f>
        <v/>
      </c>
      <c r="S766" s="18" t="str">
        <f t="shared" si="67"/>
        <v/>
      </c>
      <c r="T766" s="14" t="str">
        <f t="shared" si="68"/>
        <v/>
      </c>
      <c r="U766" s="14" t="str">
        <f t="shared" si="69"/>
        <v/>
      </c>
      <c r="V766" s="14" t="str">
        <f t="shared" ca="1" si="70"/>
        <v/>
      </c>
      <c r="W766" s="14" t="str">
        <f t="shared" ca="1" si="71"/>
        <v/>
      </c>
    </row>
    <row r="767" spans="1:23" x14ac:dyDescent="0.3">
      <c r="A767" s="2"/>
      <c r="B767" s="2"/>
      <c r="C767" s="2"/>
      <c r="D767" s="2"/>
      <c r="E767" s="2"/>
      <c r="F767" s="2"/>
      <c r="G767" s="2"/>
      <c r="H767" s="2"/>
      <c r="I767" s="16"/>
      <c r="J767" s="16"/>
      <c r="K767" s="14" t="str">
        <f>IF($A767="","",IF(B767&gt;=Model!$B$4,4,IF(B767&gt;=Model!$B$5,3,IF(B767&gt;=Model!$B$6,2,1))))</f>
        <v/>
      </c>
      <c r="L767" s="14" t="str">
        <f>IF($A767="","",IF(OR(UPPER(D767)="Y",UPPER(E767)="Y"),4,IF(C767&gt;=Model!$B$10,4,IF(C767&gt;=Model!$B$11,3,IF(C767&gt;=Model!$B$12,2,1)))))</f>
        <v/>
      </c>
      <c r="M767" s="14" t="str">
        <f>IF($A767="","",IFERROR(VLOOKUP(F767,Model!$A$19:$B$22,2,FALSE()),""))</f>
        <v/>
      </c>
      <c r="N767" s="14" t="str">
        <f>IF($A767="","",IFERROR(VLOOKUP(G767,Model!$A$25:$B$28,2,FALSE()),""))</f>
        <v/>
      </c>
      <c r="O767" s="14" t="str">
        <f t="shared" si="66"/>
        <v/>
      </c>
      <c r="P767" s="14" t="str">
        <f>IF($A767="","",IF(AND(G767="Internet-facing",OR(UPPER(D767)="Y",UPPER(E767)="Y",C767&gt;=Model!$B$16)),"P1",""))</f>
        <v/>
      </c>
      <c r="Q767" s="14" t="str">
        <f>IF($A767="","",IF(P767="P1","P1","P"&amp;MIN(4,IF(O767&gt;=Model!$B$31,1,IF(O767&gt;=Model!$B$32,2,IF(O767&gt;=Model!$B$33,3,4)))+IF(UPPER(H767)="Y",1,0))))</f>
        <v/>
      </c>
      <c r="R767" s="14" t="str">
        <f>IF($A767="","",IFERROR(VLOOKUP(VALUE(MID(Q767,2,1)),Model!$B$38:$C$41,2,FALSE()),""))</f>
        <v/>
      </c>
      <c r="S767" s="18" t="str">
        <f t="shared" si="67"/>
        <v/>
      </c>
      <c r="T767" s="14" t="str">
        <f t="shared" si="68"/>
        <v/>
      </c>
      <c r="U767" s="14" t="str">
        <f t="shared" si="69"/>
        <v/>
      </c>
      <c r="V767" s="14" t="str">
        <f t="shared" ca="1" si="70"/>
        <v/>
      </c>
      <c r="W767" s="14" t="str">
        <f t="shared" ca="1" si="71"/>
        <v/>
      </c>
    </row>
    <row r="768" spans="1:23" x14ac:dyDescent="0.3">
      <c r="A768" s="2"/>
      <c r="B768" s="2"/>
      <c r="C768" s="2"/>
      <c r="D768" s="2"/>
      <c r="E768" s="2"/>
      <c r="F768" s="2"/>
      <c r="G768" s="2"/>
      <c r="H768" s="2"/>
      <c r="I768" s="16"/>
      <c r="J768" s="16"/>
      <c r="K768" s="14" t="str">
        <f>IF($A768="","",IF(B768&gt;=Model!$B$4,4,IF(B768&gt;=Model!$B$5,3,IF(B768&gt;=Model!$B$6,2,1))))</f>
        <v/>
      </c>
      <c r="L768" s="14" t="str">
        <f>IF($A768="","",IF(OR(UPPER(D768)="Y",UPPER(E768)="Y"),4,IF(C768&gt;=Model!$B$10,4,IF(C768&gt;=Model!$B$11,3,IF(C768&gt;=Model!$B$12,2,1)))))</f>
        <v/>
      </c>
      <c r="M768" s="14" t="str">
        <f>IF($A768="","",IFERROR(VLOOKUP(F768,Model!$A$19:$B$22,2,FALSE()),""))</f>
        <v/>
      </c>
      <c r="N768" s="14" t="str">
        <f>IF($A768="","",IFERROR(VLOOKUP(G768,Model!$A$25:$B$28,2,FALSE()),""))</f>
        <v/>
      </c>
      <c r="O768" s="14" t="str">
        <f t="shared" si="66"/>
        <v/>
      </c>
      <c r="P768" s="14" t="str">
        <f>IF($A768="","",IF(AND(G768="Internet-facing",OR(UPPER(D768)="Y",UPPER(E768)="Y",C768&gt;=Model!$B$16)),"P1",""))</f>
        <v/>
      </c>
      <c r="Q768" s="14" t="str">
        <f>IF($A768="","",IF(P768="P1","P1","P"&amp;MIN(4,IF(O768&gt;=Model!$B$31,1,IF(O768&gt;=Model!$B$32,2,IF(O768&gt;=Model!$B$33,3,4)))+IF(UPPER(H768)="Y",1,0))))</f>
        <v/>
      </c>
      <c r="R768" s="14" t="str">
        <f>IF($A768="","",IFERROR(VLOOKUP(VALUE(MID(Q768,2,1)),Model!$B$38:$C$41,2,FALSE()),""))</f>
        <v/>
      </c>
      <c r="S768" s="18" t="str">
        <f t="shared" si="67"/>
        <v/>
      </c>
      <c r="T768" s="14" t="str">
        <f t="shared" si="68"/>
        <v/>
      </c>
      <c r="U768" s="14" t="str">
        <f t="shared" si="69"/>
        <v/>
      </c>
      <c r="V768" s="14" t="str">
        <f t="shared" ca="1" si="70"/>
        <v/>
      </c>
      <c r="W768" s="14" t="str">
        <f t="shared" ca="1" si="71"/>
        <v/>
      </c>
    </row>
    <row r="769" spans="1:23" x14ac:dyDescent="0.3">
      <c r="A769" s="2"/>
      <c r="B769" s="2"/>
      <c r="C769" s="2"/>
      <c r="D769" s="2"/>
      <c r="E769" s="2"/>
      <c r="F769" s="2"/>
      <c r="G769" s="2"/>
      <c r="H769" s="2"/>
      <c r="I769" s="16"/>
      <c r="J769" s="16"/>
      <c r="K769" s="14" t="str">
        <f>IF($A769="","",IF(B769&gt;=Model!$B$4,4,IF(B769&gt;=Model!$B$5,3,IF(B769&gt;=Model!$B$6,2,1))))</f>
        <v/>
      </c>
      <c r="L769" s="14" t="str">
        <f>IF($A769="","",IF(OR(UPPER(D769)="Y",UPPER(E769)="Y"),4,IF(C769&gt;=Model!$B$10,4,IF(C769&gt;=Model!$B$11,3,IF(C769&gt;=Model!$B$12,2,1)))))</f>
        <v/>
      </c>
      <c r="M769" s="14" t="str">
        <f>IF($A769="","",IFERROR(VLOOKUP(F769,Model!$A$19:$B$22,2,FALSE()),""))</f>
        <v/>
      </c>
      <c r="N769" s="14" t="str">
        <f>IF($A769="","",IFERROR(VLOOKUP(G769,Model!$A$25:$B$28,2,FALSE()),""))</f>
        <v/>
      </c>
      <c r="O769" s="14" t="str">
        <f t="shared" si="66"/>
        <v/>
      </c>
      <c r="P769" s="14" t="str">
        <f>IF($A769="","",IF(AND(G769="Internet-facing",OR(UPPER(D769)="Y",UPPER(E769)="Y",C769&gt;=Model!$B$16)),"P1",""))</f>
        <v/>
      </c>
      <c r="Q769" s="14" t="str">
        <f>IF($A769="","",IF(P769="P1","P1","P"&amp;MIN(4,IF(O769&gt;=Model!$B$31,1,IF(O769&gt;=Model!$B$32,2,IF(O769&gt;=Model!$B$33,3,4)))+IF(UPPER(H769)="Y",1,0))))</f>
        <v/>
      </c>
      <c r="R769" s="14" t="str">
        <f>IF($A769="","",IFERROR(VLOOKUP(VALUE(MID(Q769,2,1)),Model!$B$38:$C$41,2,FALSE()),""))</f>
        <v/>
      </c>
      <c r="S769" s="18" t="str">
        <f t="shared" si="67"/>
        <v/>
      </c>
      <c r="T769" s="14" t="str">
        <f t="shared" si="68"/>
        <v/>
      </c>
      <c r="U769" s="14" t="str">
        <f t="shared" si="69"/>
        <v/>
      </c>
      <c r="V769" s="14" t="str">
        <f t="shared" ca="1" si="70"/>
        <v/>
      </c>
      <c r="W769" s="14" t="str">
        <f t="shared" ca="1" si="71"/>
        <v/>
      </c>
    </row>
    <row r="770" spans="1:23" x14ac:dyDescent="0.3">
      <c r="A770" s="2"/>
      <c r="B770" s="2"/>
      <c r="C770" s="2"/>
      <c r="D770" s="2"/>
      <c r="E770" s="2"/>
      <c r="F770" s="2"/>
      <c r="G770" s="2"/>
      <c r="H770" s="2"/>
      <c r="I770" s="16"/>
      <c r="J770" s="16"/>
      <c r="K770" s="14" t="str">
        <f>IF($A770="","",IF(B770&gt;=Model!$B$4,4,IF(B770&gt;=Model!$B$5,3,IF(B770&gt;=Model!$B$6,2,1))))</f>
        <v/>
      </c>
      <c r="L770" s="14" t="str">
        <f>IF($A770="","",IF(OR(UPPER(D770)="Y",UPPER(E770)="Y"),4,IF(C770&gt;=Model!$B$10,4,IF(C770&gt;=Model!$B$11,3,IF(C770&gt;=Model!$B$12,2,1)))))</f>
        <v/>
      </c>
      <c r="M770" s="14" t="str">
        <f>IF($A770="","",IFERROR(VLOOKUP(F770,Model!$A$19:$B$22,2,FALSE()),""))</f>
        <v/>
      </c>
      <c r="N770" s="14" t="str">
        <f>IF($A770="","",IFERROR(VLOOKUP(G770,Model!$A$25:$B$28,2,FALSE()),""))</f>
        <v/>
      </c>
      <c r="O770" s="14" t="str">
        <f t="shared" ref="O770:O833" si="72">IF($A770="","",K770*L770*M770*N770)</f>
        <v/>
      </c>
      <c r="P770" s="14" t="str">
        <f>IF($A770="","",IF(AND(G770="Internet-facing",OR(UPPER(D770)="Y",UPPER(E770)="Y",C770&gt;=Model!$B$16)),"P1",""))</f>
        <v/>
      </c>
      <c r="Q770" s="14" t="str">
        <f>IF($A770="","",IF(P770="P1","P1","P"&amp;MIN(4,IF(O770&gt;=Model!$B$31,1,IF(O770&gt;=Model!$B$32,2,IF(O770&gt;=Model!$B$33,3,4)))+IF(UPPER(H770)="Y",1,0))))</f>
        <v/>
      </c>
      <c r="R770" s="14" t="str">
        <f>IF($A770="","",IFERROR(VLOOKUP(VALUE(MID(Q770,2,1)),Model!$B$38:$C$41,2,FALSE()),""))</f>
        <v/>
      </c>
      <c r="S770" s="18" t="str">
        <f t="shared" ref="S770:S833" si="73">IF(OR($A770="",$R770="",$I770=""),"",$I770+$R770)</f>
        <v/>
      </c>
      <c r="T770" s="14" t="str">
        <f t="shared" ref="T770:T833" si="74">IF($A770="","",IF($J770="","Open","Closed"))</f>
        <v/>
      </c>
      <c r="U770" s="14" t="str">
        <f t="shared" ref="U770:U833" si="75">IF(OR($A770="",$J770="",$I770=""),"",$J770-$I770)</f>
        <v/>
      </c>
      <c r="V770" s="14" t="str">
        <f t="shared" ref="V770:V833" ca="1" si="76">IF(OR($A770="",$J770&lt;&gt;"",$I770=""),"",TODAY()-$I770)</f>
        <v/>
      </c>
      <c r="W770" s="14" t="str">
        <f t="shared" ref="W770:W833" ca="1" si="77">IF(OR($A770="",$I770=""),"",IF($J770="",IF(TODAY()&gt;$S770,"Overdue","Open"),IF($J770&lt;=$S770,"Yes","No")))</f>
        <v/>
      </c>
    </row>
    <row r="771" spans="1:23" x14ac:dyDescent="0.3">
      <c r="A771" s="2"/>
      <c r="B771" s="2"/>
      <c r="C771" s="2"/>
      <c r="D771" s="2"/>
      <c r="E771" s="2"/>
      <c r="F771" s="2"/>
      <c r="G771" s="2"/>
      <c r="H771" s="2"/>
      <c r="I771" s="16"/>
      <c r="J771" s="16"/>
      <c r="K771" s="14" t="str">
        <f>IF($A771="","",IF(B771&gt;=Model!$B$4,4,IF(B771&gt;=Model!$B$5,3,IF(B771&gt;=Model!$B$6,2,1))))</f>
        <v/>
      </c>
      <c r="L771" s="14" t="str">
        <f>IF($A771="","",IF(OR(UPPER(D771)="Y",UPPER(E771)="Y"),4,IF(C771&gt;=Model!$B$10,4,IF(C771&gt;=Model!$B$11,3,IF(C771&gt;=Model!$B$12,2,1)))))</f>
        <v/>
      </c>
      <c r="M771" s="14" t="str">
        <f>IF($A771="","",IFERROR(VLOOKUP(F771,Model!$A$19:$B$22,2,FALSE()),""))</f>
        <v/>
      </c>
      <c r="N771" s="14" t="str">
        <f>IF($A771="","",IFERROR(VLOOKUP(G771,Model!$A$25:$B$28,2,FALSE()),""))</f>
        <v/>
      </c>
      <c r="O771" s="14" t="str">
        <f t="shared" si="72"/>
        <v/>
      </c>
      <c r="P771" s="14" t="str">
        <f>IF($A771="","",IF(AND(G771="Internet-facing",OR(UPPER(D771)="Y",UPPER(E771)="Y",C771&gt;=Model!$B$16)),"P1",""))</f>
        <v/>
      </c>
      <c r="Q771" s="14" t="str">
        <f>IF($A771="","",IF(P771="P1","P1","P"&amp;MIN(4,IF(O771&gt;=Model!$B$31,1,IF(O771&gt;=Model!$B$32,2,IF(O771&gt;=Model!$B$33,3,4)))+IF(UPPER(H771)="Y",1,0))))</f>
        <v/>
      </c>
      <c r="R771" s="14" t="str">
        <f>IF($A771="","",IFERROR(VLOOKUP(VALUE(MID(Q771,2,1)),Model!$B$38:$C$41,2,FALSE()),""))</f>
        <v/>
      </c>
      <c r="S771" s="18" t="str">
        <f t="shared" si="73"/>
        <v/>
      </c>
      <c r="T771" s="14" t="str">
        <f t="shared" si="74"/>
        <v/>
      </c>
      <c r="U771" s="14" t="str">
        <f t="shared" si="75"/>
        <v/>
      </c>
      <c r="V771" s="14" t="str">
        <f t="shared" ca="1" si="76"/>
        <v/>
      </c>
      <c r="W771" s="14" t="str">
        <f t="shared" ca="1" si="77"/>
        <v/>
      </c>
    </row>
    <row r="772" spans="1:23" x14ac:dyDescent="0.3">
      <c r="A772" s="2"/>
      <c r="B772" s="2"/>
      <c r="C772" s="2"/>
      <c r="D772" s="2"/>
      <c r="E772" s="2"/>
      <c r="F772" s="2"/>
      <c r="G772" s="2"/>
      <c r="H772" s="2"/>
      <c r="I772" s="16"/>
      <c r="J772" s="16"/>
      <c r="K772" s="14" t="str">
        <f>IF($A772="","",IF(B772&gt;=Model!$B$4,4,IF(B772&gt;=Model!$B$5,3,IF(B772&gt;=Model!$B$6,2,1))))</f>
        <v/>
      </c>
      <c r="L772" s="14" t="str">
        <f>IF($A772="","",IF(OR(UPPER(D772)="Y",UPPER(E772)="Y"),4,IF(C772&gt;=Model!$B$10,4,IF(C772&gt;=Model!$B$11,3,IF(C772&gt;=Model!$B$12,2,1)))))</f>
        <v/>
      </c>
      <c r="M772" s="14" t="str">
        <f>IF($A772="","",IFERROR(VLOOKUP(F772,Model!$A$19:$B$22,2,FALSE()),""))</f>
        <v/>
      </c>
      <c r="N772" s="14" t="str">
        <f>IF($A772="","",IFERROR(VLOOKUP(G772,Model!$A$25:$B$28,2,FALSE()),""))</f>
        <v/>
      </c>
      <c r="O772" s="14" t="str">
        <f t="shared" si="72"/>
        <v/>
      </c>
      <c r="P772" s="14" t="str">
        <f>IF($A772="","",IF(AND(G772="Internet-facing",OR(UPPER(D772)="Y",UPPER(E772)="Y",C772&gt;=Model!$B$16)),"P1",""))</f>
        <v/>
      </c>
      <c r="Q772" s="14" t="str">
        <f>IF($A772="","",IF(P772="P1","P1","P"&amp;MIN(4,IF(O772&gt;=Model!$B$31,1,IF(O772&gt;=Model!$B$32,2,IF(O772&gt;=Model!$B$33,3,4)))+IF(UPPER(H772)="Y",1,0))))</f>
        <v/>
      </c>
      <c r="R772" s="14" t="str">
        <f>IF($A772="","",IFERROR(VLOOKUP(VALUE(MID(Q772,2,1)),Model!$B$38:$C$41,2,FALSE()),""))</f>
        <v/>
      </c>
      <c r="S772" s="18" t="str">
        <f t="shared" si="73"/>
        <v/>
      </c>
      <c r="T772" s="14" t="str">
        <f t="shared" si="74"/>
        <v/>
      </c>
      <c r="U772" s="14" t="str">
        <f t="shared" si="75"/>
        <v/>
      </c>
      <c r="V772" s="14" t="str">
        <f t="shared" ca="1" si="76"/>
        <v/>
      </c>
      <c r="W772" s="14" t="str">
        <f t="shared" ca="1" si="77"/>
        <v/>
      </c>
    </row>
    <row r="773" spans="1:23" x14ac:dyDescent="0.3">
      <c r="A773" s="2"/>
      <c r="B773" s="2"/>
      <c r="C773" s="2"/>
      <c r="D773" s="2"/>
      <c r="E773" s="2"/>
      <c r="F773" s="2"/>
      <c r="G773" s="2"/>
      <c r="H773" s="2"/>
      <c r="I773" s="16"/>
      <c r="J773" s="16"/>
      <c r="K773" s="14" t="str">
        <f>IF($A773="","",IF(B773&gt;=Model!$B$4,4,IF(B773&gt;=Model!$B$5,3,IF(B773&gt;=Model!$B$6,2,1))))</f>
        <v/>
      </c>
      <c r="L773" s="14" t="str">
        <f>IF($A773="","",IF(OR(UPPER(D773)="Y",UPPER(E773)="Y"),4,IF(C773&gt;=Model!$B$10,4,IF(C773&gt;=Model!$B$11,3,IF(C773&gt;=Model!$B$12,2,1)))))</f>
        <v/>
      </c>
      <c r="M773" s="14" t="str">
        <f>IF($A773="","",IFERROR(VLOOKUP(F773,Model!$A$19:$B$22,2,FALSE()),""))</f>
        <v/>
      </c>
      <c r="N773" s="14" t="str">
        <f>IF($A773="","",IFERROR(VLOOKUP(G773,Model!$A$25:$B$28,2,FALSE()),""))</f>
        <v/>
      </c>
      <c r="O773" s="14" t="str">
        <f t="shared" si="72"/>
        <v/>
      </c>
      <c r="P773" s="14" t="str">
        <f>IF($A773="","",IF(AND(G773="Internet-facing",OR(UPPER(D773)="Y",UPPER(E773)="Y",C773&gt;=Model!$B$16)),"P1",""))</f>
        <v/>
      </c>
      <c r="Q773" s="14" t="str">
        <f>IF($A773="","",IF(P773="P1","P1","P"&amp;MIN(4,IF(O773&gt;=Model!$B$31,1,IF(O773&gt;=Model!$B$32,2,IF(O773&gt;=Model!$B$33,3,4)))+IF(UPPER(H773)="Y",1,0))))</f>
        <v/>
      </c>
      <c r="R773" s="14" t="str">
        <f>IF($A773="","",IFERROR(VLOOKUP(VALUE(MID(Q773,2,1)),Model!$B$38:$C$41,2,FALSE()),""))</f>
        <v/>
      </c>
      <c r="S773" s="18" t="str">
        <f t="shared" si="73"/>
        <v/>
      </c>
      <c r="T773" s="14" t="str">
        <f t="shared" si="74"/>
        <v/>
      </c>
      <c r="U773" s="14" t="str">
        <f t="shared" si="75"/>
        <v/>
      </c>
      <c r="V773" s="14" t="str">
        <f t="shared" ca="1" si="76"/>
        <v/>
      </c>
      <c r="W773" s="14" t="str">
        <f t="shared" ca="1" si="77"/>
        <v/>
      </c>
    </row>
    <row r="774" spans="1:23" x14ac:dyDescent="0.3">
      <c r="A774" s="2"/>
      <c r="B774" s="2"/>
      <c r="C774" s="2"/>
      <c r="D774" s="2"/>
      <c r="E774" s="2"/>
      <c r="F774" s="2"/>
      <c r="G774" s="2"/>
      <c r="H774" s="2"/>
      <c r="I774" s="16"/>
      <c r="J774" s="16"/>
      <c r="K774" s="14" t="str">
        <f>IF($A774="","",IF(B774&gt;=Model!$B$4,4,IF(B774&gt;=Model!$B$5,3,IF(B774&gt;=Model!$B$6,2,1))))</f>
        <v/>
      </c>
      <c r="L774" s="14" t="str">
        <f>IF($A774="","",IF(OR(UPPER(D774)="Y",UPPER(E774)="Y"),4,IF(C774&gt;=Model!$B$10,4,IF(C774&gt;=Model!$B$11,3,IF(C774&gt;=Model!$B$12,2,1)))))</f>
        <v/>
      </c>
      <c r="M774" s="14" t="str">
        <f>IF($A774="","",IFERROR(VLOOKUP(F774,Model!$A$19:$B$22,2,FALSE()),""))</f>
        <v/>
      </c>
      <c r="N774" s="14" t="str">
        <f>IF($A774="","",IFERROR(VLOOKUP(G774,Model!$A$25:$B$28,2,FALSE()),""))</f>
        <v/>
      </c>
      <c r="O774" s="14" t="str">
        <f t="shared" si="72"/>
        <v/>
      </c>
      <c r="P774" s="14" t="str">
        <f>IF($A774="","",IF(AND(G774="Internet-facing",OR(UPPER(D774)="Y",UPPER(E774)="Y",C774&gt;=Model!$B$16)),"P1",""))</f>
        <v/>
      </c>
      <c r="Q774" s="14" t="str">
        <f>IF($A774="","",IF(P774="P1","P1","P"&amp;MIN(4,IF(O774&gt;=Model!$B$31,1,IF(O774&gt;=Model!$B$32,2,IF(O774&gt;=Model!$B$33,3,4)))+IF(UPPER(H774)="Y",1,0))))</f>
        <v/>
      </c>
      <c r="R774" s="14" t="str">
        <f>IF($A774="","",IFERROR(VLOOKUP(VALUE(MID(Q774,2,1)),Model!$B$38:$C$41,2,FALSE()),""))</f>
        <v/>
      </c>
      <c r="S774" s="18" t="str">
        <f t="shared" si="73"/>
        <v/>
      </c>
      <c r="T774" s="14" t="str">
        <f t="shared" si="74"/>
        <v/>
      </c>
      <c r="U774" s="14" t="str">
        <f t="shared" si="75"/>
        <v/>
      </c>
      <c r="V774" s="14" t="str">
        <f t="shared" ca="1" si="76"/>
        <v/>
      </c>
      <c r="W774" s="14" t="str">
        <f t="shared" ca="1" si="77"/>
        <v/>
      </c>
    </row>
    <row r="775" spans="1:23" x14ac:dyDescent="0.3">
      <c r="A775" s="2"/>
      <c r="B775" s="2"/>
      <c r="C775" s="2"/>
      <c r="D775" s="2"/>
      <c r="E775" s="2"/>
      <c r="F775" s="2"/>
      <c r="G775" s="2"/>
      <c r="H775" s="2"/>
      <c r="I775" s="16"/>
      <c r="J775" s="16"/>
      <c r="K775" s="14" t="str">
        <f>IF($A775="","",IF(B775&gt;=Model!$B$4,4,IF(B775&gt;=Model!$B$5,3,IF(B775&gt;=Model!$B$6,2,1))))</f>
        <v/>
      </c>
      <c r="L775" s="14" t="str">
        <f>IF($A775="","",IF(OR(UPPER(D775)="Y",UPPER(E775)="Y"),4,IF(C775&gt;=Model!$B$10,4,IF(C775&gt;=Model!$B$11,3,IF(C775&gt;=Model!$B$12,2,1)))))</f>
        <v/>
      </c>
      <c r="M775" s="14" t="str">
        <f>IF($A775="","",IFERROR(VLOOKUP(F775,Model!$A$19:$B$22,2,FALSE()),""))</f>
        <v/>
      </c>
      <c r="N775" s="14" t="str">
        <f>IF($A775="","",IFERROR(VLOOKUP(G775,Model!$A$25:$B$28,2,FALSE()),""))</f>
        <v/>
      </c>
      <c r="O775" s="14" t="str">
        <f t="shared" si="72"/>
        <v/>
      </c>
      <c r="P775" s="14" t="str">
        <f>IF($A775="","",IF(AND(G775="Internet-facing",OR(UPPER(D775)="Y",UPPER(E775)="Y",C775&gt;=Model!$B$16)),"P1",""))</f>
        <v/>
      </c>
      <c r="Q775" s="14" t="str">
        <f>IF($A775="","",IF(P775="P1","P1","P"&amp;MIN(4,IF(O775&gt;=Model!$B$31,1,IF(O775&gt;=Model!$B$32,2,IF(O775&gt;=Model!$B$33,3,4)))+IF(UPPER(H775)="Y",1,0))))</f>
        <v/>
      </c>
      <c r="R775" s="14" t="str">
        <f>IF($A775="","",IFERROR(VLOOKUP(VALUE(MID(Q775,2,1)),Model!$B$38:$C$41,2,FALSE()),""))</f>
        <v/>
      </c>
      <c r="S775" s="18" t="str">
        <f t="shared" si="73"/>
        <v/>
      </c>
      <c r="T775" s="14" t="str">
        <f t="shared" si="74"/>
        <v/>
      </c>
      <c r="U775" s="14" t="str">
        <f t="shared" si="75"/>
        <v/>
      </c>
      <c r="V775" s="14" t="str">
        <f t="shared" ca="1" si="76"/>
        <v/>
      </c>
      <c r="W775" s="14" t="str">
        <f t="shared" ca="1" si="77"/>
        <v/>
      </c>
    </row>
    <row r="776" spans="1:23" x14ac:dyDescent="0.3">
      <c r="A776" s="2"/>
      <c r="B776" s="2"/>
      <c r="C776" s="2"/>
      <c r="D776" s="2"/>
      <c r="E776" s="2"/>
      <c r="F776" s="2"/>
      <c r="G776" s="2"/>
      <c r="H776" s="2"/>
      <c r="I776" s="16"/>
      <c r="J776" s="16"/>
      <c r="K776" s="14" t="str">
        <f>IF($A776="","",IF(B776&gt;=Model!$B$4,4,IF(B776&gt;=Model!$B$5,3,IF(B776&gt;=Model!$B$6,2,1))))</f>
        <v/>
      </c>
      <c r="L776" s="14" t="str">
        <f>IF($A776="","",IF(OR(UPPER(D776)="Y",UPPER(E776)="Y"),4,IF(C776&gt;=Model!$B$10,4,IF(C776&gt;=Model!$B$11,3,IF(C776&gt;=Model!$B$12,2,1)))))</f>
        <v/>
      </c>
      <c r="M776" s="14" t="str">
        <f>IF($A776="","",IFERROR(VLOOKUP(F776,Model!$A$19:$B$22,2,FALSE()),""))</f>
        <v/>
      </c>
      <c r="N776" s="14" t="str">
        <f>IF($A776="","",IFERROR(VLOOKUP(G776,Model!$A$25:$B$28,2,FALSE()),""))</f>
        <v/>
      </c>
      <c r="O776" s="14" t="str">
        <f t="shared" si="72"/>
        <v/>
      </c>
      <c r="P776" s="14" t="str">
        <f>IF($A776="","",IF(AND(G776="Internet-facing",OR(UPPER(D776)="Y",UPPER(E776)="Y",C776&gt;=Model!$B$16)),"P1",""))</f>
        <v/>
      </c>
      <c r="Q776" s="14" t="str">
        <f>IF($A776="","",IF(P776="P1","P1","P"&amp;MIN(4,IF(O776&gt;=Model!$B$31,1,IF(O776&gt;=Model!$B$32,2,IF(O776&gt;=Model!$B$33,3,4)))+IF(UPPER(H776)="Y",1,0))))</f>
        <v/>
      </c>
      <c r="R776" s="14" t="str">
        <f>IF($A776="","",IFERROR(VLOOKUP(VALUE(MID(Q776,2,1)),Model!$B$38:$C$41,2,FALSE()),""))</f>
        <v/>
      </c>
      <c r="S776" s="18" t="str">
        <f t="shared" si="73"/>
        <v/>
      </c>
      <c r="T776" s="14" t="str">
        <f t="shared" si="74"/>
        <v/>
      </c>
      <c r="U776" s="14" t="str">
        <f t="shared" si="75"/>
        <v/>
      </c>
      <c r="V776" s="14" t="str">
        <f t="shared" ca="1" si="76"/>
        <v/>
      </c>
      <c r="W776" s="14" t="str">
        <f t="shared" ca="1" si="77"/>
        <v/>
      </c>
    </row>
    <row r="777" spans="1:23" x14ac:dyDescent="0.3">
      <c r="A777" s="2"/>
      <c r="B777" s="2"/>
      <c r="C777" s="2"/>
      <c r="D777" s="2"/>
      <c r="E777" s="2"/>
      <c r="F777" s="2"/>
      <c r="G777" s="2"/>
      <c r="H777" s="2"/>
      <c r="I777" s="16"/>
      <c r="J777" s="16"/>
      <c r="K777" s="14" t="str">
        <f>IF($A777="","",IF(B777&gt;=Model!$B$4,4,IF(B777&gt;=Model!$B$5,3,IF(B777&gt;=Model!$B$6,2,1))))</f>
        <v/>
      </c>
      <c r="L777" s="14" t="str">
        <f>IF($A777="","",IF(OR(UPPER(D777)="Y",UPPER(E777)="Y"),4,IF(C777&gt;=Model!$B$10,4,IF(C777&gt;=Model!$B$11,3,IF(C777&gt;=Model!$B$12,2,1)))))</f>
        <v/>
      </c>
      <c r="M777" s="14" t="str">
        <f>IF($A777="","",IFERROR(VLOOKUP(F777,Model!$A$19:$B$22,2,FALSE()),""))</f>
        <v/>
      </c>
      <c r="N777" s="14" t="str">
        <f>IF($A777="","",IFERROR(VLOOKUP(G777,Model!$A$25:$B$28,2,FALSE()),""))</f>
        <v/>
      </c>
      <c r="O777" s="14" t="str">
        <f t="shared" si="72"/>
        <v/>
      </c>
      <c r="P777" s="14" t="str">
        <f>IF($A777="","",IF(AND(G777="Internet-facing",OR(UPPER(D777)="Y",UPPER(E777)="Y",C777&gt;=Model!$B$16)),"P1",""))</f>
        <v/>
      </c>
      <c r="Q777" s="14" t="str">
        <f>IF($A777="","",IF(P777="P1","P1","P"&amp;MIN(4,IF(O777&gt;=Model!$B$31,1,IF(O777&gt;=Model!$B$32,2,IF(O777&gt;=Model!$B$33,3,4)))+IF(UPPER(H777)="Y",1,0))))</f>
        <v/>
      </c>
      <c r="R777" s="14" t="str">
        <f>IF($A777="","",IFERROR(VLOOKUP(VALUE(MID(Q777,2,1)),Model!$B$38:$C$41,2,FALSE()),""))</f>
        <v/>
      </c>
      <c r="S777" s="18" t="str">
        <f t="shared" si="73"/>
        <v/>
      </c>
      <c r="T777" s="14" t="str">
        <f t="shared" si="74"/>
        <v/>
      </c>
      <c r="U777" s="14" t="str">
        <f t="shared" si="75"/>
        <v/>
      </c>
      <c r="V777" s="14" t="str">
        <f t="shared" ca="1" si="76"/>
        <v/>
      </c>
      <c r="W777" s="14" t="str">
        <f t="shared" ca="1" si="77"/>
        <v/>
      </c>
    </row>
    <row r="778" spans="1:23" x14ac:dyDescent="0.3">
      <c r="A778" s="2"/>
      <c r="B778" s="2"/>
      <c r="C778" s="2"/>
      <c r="D778" s="2"/>
      <c r="E778" s="2"/>
      <c r="F778" s="2"/>
      <c r="G778" s="2"/>
      <c r="H778" s="2"/>
      <c r="I778" s="16"/>
      <c r="J778" s="16"/>
      <c r="K778" s="14" t="str">
        <f>IF($A778="","",IF(B778&gt;=Model!$B$4,4,IF(B778&gt;=Model!$B$5,3,IF(B778&gt;=Model!$B$6,2,1))))</f>
        <v/>
      </c>
      <c r="L778" s="14" t="str">
        <f>IF($A778="","",IF(OR(UPPER(D778)="Y",UPPER(E778)="Y"),4,IF(C778&gt;=Model!$B$10,4,IF(C778&gt;=Model!$B$11,3,IF(C778&gt;=Model!$B$12,2,1)))))</f>
        <v/>
      </c>
      <c r="M778" s="14" t="str">
        <f>IF($A778="","",IFERROR(VLOOKUP(F778,Model!$A$19:$B$22,2,FALSE()),""))</f>
        <v/>
      </c>
      <c r="N778" s="14" t="str">
        <f>IF($A778="","",IFERROR(VLOOKUP(G778,Model!$A$25:$B$28,2,FALSE()),""))</f>
        <v/>
      </c>
      <c r="O778" s="14" t="str">
        <f t="shared" si="72"/>
        <v/>
      </c>
      <c r="P778" s="14" t="str">
        <f>IF($A778="","",IF(AND(G778="Internet-facing",OR(UPPER(D778)="Y",UPPER(E778)="Y",C778&gt;=Model!$B$16)),"P1",""))</f>
        <v/>
      </c>
      <c r="Q778" s="14" t="str">
        <f>IF($A778="","",IF(P778="P1","P1","P"&amp;MIN(4,IF(O778&gt;=Model!$B$31,1,IF(O778&gt;=Model!$B$32,2,IF(O778&gt;=Model!$B$33,3,4)))+IF(UPPER(H778)="Y",1,0))))</f>
        <v/>
      </c>
      <c r="R778" s="14" t="str">
        <f>IF($A778="","",IFERROR(VLOOKUP(VALUE(MID(Q778,2,1)),Model!$B$38:$C$41,2,FALSE()),""))</f>
        <v/>
      </c>
      <c r="S778" s="18" t="str">
        <f t="shared" si="73"/>
        <v/>
      </c>
      <c r="T778" s="14" t="str">
        <f t="shared" si="74"/>
        <v/>
      </c>
      <c r="U778" s="14" t="str">
        <f t="shared" si="75"/>
        <v/>
      </c>
      <c r="V778" s="14" t="str">
        <f t="shared" ca="1" si="76"/>
        <v/>
      </c>
      <c r="W778" s="14" t="str">
        <f t="shared" ca="1" si="77"/>
        <v/>
      </c>
    </row>
    <row r="779" spans="1:23" x14ac:dyDescent="0.3">
      <c r="A779" s="2"/>
      <c r="B779" s="2"/>
      <c r="C779" s="2"/>
      <c r="D779" s="2"/>
      <c r="E779" s="2"/>
      <c r="F779" s="2"/>
      <c r="G779" s="2"/>
      <c r="H779" s="2"/>
      <c r="I779" s="16"/>
      <c r="J779" s="16"/>
      <c r="K779" s="14" t="str">
        <f>IF($A779="","",IF(B779&gt;=Model!$B$4,4,IF(B779&gt;=Model!$B$5,3,IF(B779&gt;=Model!$B$6,2,1))))</f>
        <v/>
      </c>
      <c r="L779" s="14" t="str">
        <f>IF($A779="","",IF(OR(UPPER(D779)="Y",UPPER(E779)="Y"),4,IF(C779&gt;=Model!$B$10,4,IF(C779&gt;=Model!$B$11,3,IF(C779&gt;=Model!$B$12,2,1)))))</f>
        <v/>
      </c>
      <c r="M779" s="14" t="str">
        <f>IF($A779="","",IFERROR(VLOOKUP(F779,Model!$A$19:$B$22,2,FALSE()),""))</f>
        <v/>
      </c>
      <c r="N779" s="14" t="str">
        <f>IF($A779="","",IFERROR(VLOOKUP(G779,Model!$A$25:$B$28,2,FALSE()),""))</f>
        <v/>
      </c>
      <c r="O779" s="14" t="str">
        <f t="shared" si="72"/>
        <v/>
      </c>
      <c r="P779" s="14" t="str">
        <f>IF($A779="","",IF(AND(G779="Internet-facing",OR(UPPER(D779)="Y",UPPER(E779)="Y",C779&gt;=Model!$B$16)),"P1",""))</f>
        <v/>
      </c>
      <c r="Q779" s="14" t="str">
        <f>IF($A779="","",IF(P779="P1","P1","P"&amp;MIN(4,IF(O779&gt;=Model!$B$31,1,IF(O779&gt;=Model!$B$32,2,IF(O779&gt;=Model!$B$33,3,4)))+IF(UPPER(H779)="Y",1,0))))</f>
        <v/>
      </c>
      <c r="R779" s="14" t="str">
        <f>IF($A779="","",IFERROR(VLOOKUP(VALUE(MID(Q779,2,1)),Model!$B$38:$C$41,2,FALSE()),""))</f>
        <v/>
      </c>
      <c r="S779" s="18" t="str">
        <f t="shared" si="73"/>
        <v/>
      </c>
      <c r="T779" s="14" t="str">
        <f t="shared" si="74"/>
        <v/>
      </c>
      <c r="U779" s="14" t="str">
        <f t="shared" si="75"/>
        <v/>
      </c>
      <c r="V779" s="14" t="str">
        <f t="shared" ca="1" si="76"/>
        <v/>
      </c>
      <c r="W779" s="14" t="str">
        <f t="shared" ca="1" si="77"/>
        <v/>
      </c>
    </row>
    <row r="780" spans="1:23" x14ac:dyDescent="0.3">
      <c r="A780" s="2"/>
      <c r="B780" s="2"/>
      <c r="C780" s="2"/>
      <c r="D780" s="2"/>
      <c r="E780" s="2"/>
      <c r="F780" s="2"/>
      <c r="G780" s="2"/>
      <c r="H780" s="2"/>
      <c r="I780" s="16"/>
      <c r="J780" s="16"/>
      <c r="K780" s="14" t="str">
        <f>IF($A780="","",IF(B780&gt;=Model!$B$4,4,IF(B780&gt;=Model!$B$5,3,IF(B780&gt;=Model!$B$6,2,1))))</f>
        <v/>
      </c>
      <c r="L780" s="14" t="str">
        <f>IF($A780="","",IF(OR(UPPER(D780)="Y",UPPER(E780)="Y"),4,IF(C780&gt;=Model!$B$10,4,IF(C780&gt;=Model!$B$11,3,IF(C780&gt;=Model!$B$12,2,1)))))</f>
        <v/>
      </c>
      <c r="M780" s="14" t="str">
        <f>IF($A780="","",IFERROR(VLOOKUP(F780,Model!$A$19:$B$22,2,FALSE()),""))</f>
        <v/>
      </c>
      <c r="N780" s="14" t="str">
        <f>IF($A780="","",IFERROR(VLOOKUP(G780,Model!$A$25:$B$28,2,FALSE()),""))</f>
        <v/>
      </c>
      <c r="O780" s="14" t="str">
        <f t="shared" si="72"/>
        <v/>
      </c>
      <c r="P780" s="14" t="str">
        <f>IF($A780="","",IF(AND(G780="Internet-facing",OR(UPPER(D780)="Y",UPPER(E780)="Y",C780&gt;=Model!$B$16)),"P1",""))</f>
        <v/>
      </c>
      <c r="Q780" s="14" t="str">
        <f>IF($A780="","",IF(P780="P1","P1","P"&amp;MIN(4,IF(O780&gt;=Model!$B$31,1,IF(O780&gt;=Model!$B$32,2,IF(O780&gt;=Model!$B$33,3,4)))+IF(UPPER(H780)="Y",1,0))))</f>
        <v/>
      </c>
      <c r="R780" s="14" t="str">
        <f>IF($A780="","",IFERROR(VLOOKUP(VALUE(MID(Q780,2,1)),Model!$B$38:$C$41,2,FALSE()),""))</f>
        <v/>
      </c>
      <c r="S780" s="18" t="str">
        <f t="shared" si="73"/>
        <v/>
      </c>
      <c r="T780" s="14" t="str">
        <f t="shared" si="74"/>
        <v/>
      </c>
      <c r="U780" s="14" t="str">
        <f t="shared" si="75"/>
        <v/>
      </c>
      <c r="V780" s="14" t="str">
        <f t="shared" ca="1" si="76"/>
        <v/>
      </c>
      <c r="W780" s="14" t="str">
        <f t="shared" ca="1" si="77"/>
        <v/>
      </c>
    </row>
    <row r="781" spans="1:23" x14ac:dyDescent="0.3">
      <c r="A781" s="2"/>
      <c r="B781" s="2"/>
      <c r="C781" s="2"/>
      <c r="D781" s="2"/>
      <c r="E781" s="2"/>
      <c r="F781" s="2"/>
      <c r="G781" s="2"/>
      <c r="H781" s="2"/>
      <c r="I781" s="16"/>
      <c r="J781" s="16"/>
      <c r="K781" s="14" t="str">
        <f>IF($A781="","",IF(B781&gt;=Model!$B$4,4,IF(B781&gt;=Model!$B$5,3,IF(B781&gt;=Model!$B$6,2,1))))</f>
        <v/>
      </c>
      <c r="L781" s="14" t="str">
        <f>IF($A781="","",IF(OR(UPPER(D781)="Y",UPPER(E781)="Y"),4,IF(C781&gt;=Model!$B$10,4,IF(C781&gt;=Model!$B$11,3,IF(C781&gt;=Model!$B$12,2,1)))))</f>
        <v/>
      </c>
      <c r="M781" s="14" t="str">
        <f>IF($A781="","",IFERROR(VLOOKUP(F781,Model!$A$19:$B$22,2,FALSE()),""))</f>
        <v/>
      </c>
      <c r="N781" s="14" t="str">
        <f>IF($A781="","",IFERROR(VLOOKUP(G781,Model!$A$25:$B$28,2,FALSE()),""))</f>
        <v/>
      </c>
      <c r="O781" s="14" t="str">
        <f t="shared" si="72"/>
        <v/>
      </c>
      <c r="P781" s="14" t="str">
        <f>IF($A781="","",IF(AND(G781="Internet-facing",OR(UPPER(D781)="Y",UPPER(E781)="Y",C781&gt;=Model!$B$16)),"P1",""))</f>
        <v/>
      </c>
      <c r="Q781" s="14" t="str">
        <f>IF($A781="","",IF(P781="P1","P1","P"&amp;MIN(4,IF(O781&gt;=Model!$B$31,1,IF(O781&gt;=Model!$B$32,2,IF(O781&gt;=Model!$B$33,3,4)))+IF(UPPER(H781)="Y",1,0))))</f>
        <v/>
      </c>
      <c r="R781" s="14" t="str">
        <f>IF($A781="","",IFERROR(VLOOKUP(VALUE(MID(Q781,2,1)),Model!$B$38:$C$41,2,FALSE()),""))</f>
        <v/>
      </c>
      <c r="S781" s="18" t="str">
        <f t="shared" si="73"/>
        <v/>
      </c>
      <c r="T781" s="14" t="str">
        <f t="shared" si="74"/>
        <v/>
      </c>
      <c r="U781" s="14" t="str">
        <f t="shared" si="75"/>
        <v/>
      </c>
      <c r="V781" s="14" t="str">
        <f t="shared" ca="1" si="76"/>
        <v/>
      </c>
      <c r="W781" s="14" t="str">
        <f t="shared" ca="1" si="77"/>
        <v/>
      </c>
    </row>
    <row r="782" spans="1:23" x14ac:dyDescent="0.3">
      <c r="A782" s="2"/>
      <c r="B782" s="2"/>
      <c r="C782" s="2"/>
      <c r="D782" s="2"/>
      <c r="E782" s="2"/>
      <c r="F782" s="2"/>
      <c r="G782" s="2"/>
      <c r="H782" s="2"/>
      <c r="I782" s="16"/>
      <c r="J782" s="16"/>
      <c r="K782" s="14" t="str">
        <f>IF($A782="","",IF(B782&gt;=Model!$B$4,4,IF(B782&gt;=Model!$B$5,3,IF(B782&gt;=Model!$B$6,2,1))))</f>
        <v/>
      </c>
      <c r="L782" s="14" t="str">
        <f>IF($A782="","",IF(OR(UPPER(D782)="Y",UPPER(E782)="Y"),4,IF(C782&gt;=Model!$B$10,4,IF(C782&gt;=Model!$B$11,3,IF(C782&gt;=Model!$B$12,2,1)))))</f>
        <v/>
      </c>
      <c r="M782" s="14" t="str">
        <f>IF($A782="","",IFERROR(VLOOKUP(F782,Model!$A$19:$B$22,2,FALSE()),""))</f>
        <v/>
      </c>
      <c r="N782" s="14" t="str">
        <f>IF($A782="","",IFERROR(VLOOKUP(G782,Model!$A$25:$B$28,2,FALSE()),""))</f>
        <v/>
      </c>
      <c r="O782" s="14" t="str">
        <f t="shared" si="72"/>
        <v/>
      </c>
      <c r="P782" s="14" t="str">
        <f>IF($A782="","",IF(AND(G782="Internet-facing",OR(UPPER(D782)="Y",UPPER(E782)="Y",C782&gt;=Model!$B$16)),"P1",""))</f>
        <v/>
      </c>
      <c r="Q782" s="14" t="str">
        <f>IF($A782="","",IF(P782="P1","P1","P"&amp;MIN(4,IF(O782&gt;=Model!$B$31,1,IF(O782&gt;=Model!$B$32,2,IF(O782&gt;=Model!$B$33,3,4)))+IF(UPPER(H782)="Y",1,0))))</f>
        <v/>
      </c>
      <c r="R782" s="14" t="str">
        <f>IF($A782="","",IFERROR(VLOOKUP(VALUE(MID(Q782,2,1)),Model!$B$38:$C$41,2,FALSE()),""))</f>
        <v/>
      </c>
      <c r="S782" s="18" t="str">
        <f t="shared" si="73"/>
        <v/>
      </c>
      <c r="T782" s="14" t="str">
        <f t="shared" si="74"/>
        <v/>
      </c>
      <c r="U782" s="14" t="str">
        <f t="shared" si="75"/>
        <v/>
      </c>
      <c r="V782" s="14" t="str">
        <f t="shared" ca="1" si="76"/>
        <v/>
      </c>
      <c r="W782" s="14" t="str">
        <f t="shared" ca="1" si="77"/>
        <v/>
      </c>
    </row>
    <row r="783" spans="1:23" x14ac:dyDescent="0.3">
      <c r="A783" s="2"/>
      <c r="B783" s="2"/>
      <c r="C783" s="2"/>
      <c r="D783" s="2"/>
      <c r="E783" s="2"/>
      <c r="F783" s="2"/>
      <c r="G783" s="2"/>
      <c r="H783" s="2"/>
      <c r="I783" s="16"/>
      <c r="J783" s="16"/>
      <c r="K783" s="14" t="str">
        <f>IF($A783="","",IF(B783&gt;=Model!$B$4,4,IF(B783&gt;=Model!$B$5,3,IF(B783&gt;=Model!$B$6,2,1))))</f>
        <v/>
      </c>
      <c r="L783" s="14" t="str">
        <f>IF($A783="","",IF(OR(UPPER(D783)="Y",UPPER(E783)="Y"),4,IF(C783&gt;=Model!$B$10,4,IF(C783&gt;=Model!$B$11,3,IF(C783&gt;=Model!$B$12,2,1)))))</f>
        <v/>
      </c>
      <c r="M783" s="14" t="str">
        <f>IF($A783="","",IFERROR(VLOOKUP(F783,Model!$A$19:$B$22,2,FALSE()),""))</f>
        <v/>
      </c>
      <c r="N783" s="14" t="str">
        <f>IF($A783="","",IFERROR(VLOOKUP(G783,Model!$A$25:$B$28,2,FALSE()),""))</f>
        <v/>
      </c>
      <c r="O783" s="14" t="str">
        <f t="shared" si="72"/>
        <v/>
      </c>
      <c r="P783" s="14" t="str">
        <f>IF($A783="","",IF(AND(G783="Internet-facing",OR(UPPER(D783)="Y",UPPER(E783)="Y",C783&gt;=Model!$B$16)),"P1",""))</f>
        <v/>
      </c>
      <c r="Q783" s="14" t="str">
        <f>IF($A783="","",IF(P783="P1","P1","P"&amp;MIN(4,IF(O783&gt;=Model!$B$31,1,IF(O783&gt;=Model!$B$32,2,IF(O783&gt;=Model!$B$33,3,4)))+IF(UPPER(H783)="Y",1,0))))</f>
        <v/>
      </c>
      <c r="R783" s="14" t="str">
        <f>IF($A783="","",IFERROR(VLOOKUP(VALUE(MID(Q783,2,1)),Model!$B$38:$C$41,2,FALSE()),""))</f>
        <v/>
      </c>
      <c r="S783" s="18" t="str">
        <f t="shared" si="73"/>
        <v/>
      </c>
      <c r="T783" s="14" t="str">
        <f t="shared" si="74"/>
        <v/>
      </c>
      <c r="U783" s="14" t="str">
        <f t="shared" si="75"/>
        <v/>
      </c>
      <c r="V783" s="14" t="str">
        <f t="shared" ca="1" si="76"/>
        <v/>
      </c>
      <c r="W783" s="14" t="str">
        <f t="shared" ca="1" si="77"/>
        <v/>
      </c>
    </row>
    <row r="784" spans="1:23" x14ac:dyDescent="0.3">
      <c r="A784" s="2"/>
      <c r="B784" s="2"/>
      <c r="C784" s="2"/>
      <c r="D784" s="2"/>
      <c r="E784" s="2"/>
      <c r="F784" s="2"/>
      <c r="G784" s="2"/>
      <c r="H784" s="2"/>
      <c r="I784" s="16"/>
      <c r="J784" s="16"/>
      <c r="K784" s="14" t="str">
        <f>IF($A784="","",IF(B784&gt;=Model!$B$4,4,IF(B784&gt;=Model!$B$5,3,IF(B784&gt;=Model!$B$6,2,1))))</f>
        <v/>
      </c>
      <c r="L784" s="14" t="str">
        <f>IF($A784="","",IF(OR(UPPER(D784)="Y",UPPER(E784)="Y"),4,IF(C784&gt;=Model!$B$10,4,IF(C784&gt;=Model!$B$11,3,IF(C784&gt;=Model!$B$12,2,1)))))</f>
        <v/>
      </c>
      <c r="M784" s="14" t="str">
        <f>IF($A784="","",IFERROR(VLOOKUP(F784,Model!$A$19:$B$22,2,FALSE()),""))</f>
        <v/>
      </c>
      <c r="N784" s="14" t="str">
        <f>IF($A784="","",IFERROR(VLOOKUP(G784,Model!$A$25:$B$28,2,FALSE()),""))</f>
        <v/>
      </c>
      <c r="O784" s="14" t="str">
        <f t="shared" si="72"/>
        <v/>
      </c>
      <c r="P784" s="14" t="str">
        <f>IF($A784="","",IF(AND(G784="Internet-facing",OR(UPPER(D784)="Y",UPPER(E784)="Y",C784&gt;=Model!$B$16)),"P1",""))</f>
        <v/>
      </c>
      <c r="Q784" s="14" t="str">
        <f>IF($A784="","",IF(P784="P1","P1","P"&amp;MIN(4,IF(O784&gt;=Model!$B$31,1,IF(O784&gt;=Model!$B$32,2,IF(O784&gt;=Model!$B$33,3,4)))+IF(UPPER(H784)="Y",1,0))))</f>
        <v/>
      </c>
      <c r="R784" s="14" t="str">
        <f>IF($A784="","",IFERROR(VLOOKUP(VALUE(MID(Q784,2,1)),Model!$B$38:$C$41,2,FALSE()),""))</f>
        <v/>
      </c>
      <c r="S784" s="18" t="str">
        <f t="shared" si="73"/>
        <v/>
      </c>
      <c r="T784" s="14" t="str">
        <f t="shared" si="74"/>
        <v/>
      </c>
      <c r="U784" s="14" t="str">
        <f t="shared" si="75"/>
        <v/>
      </c>
      <c r="V784" s="14" t="str">
        <f t="shared" ca="1" si="76"/>
        <v/>
      </c>
      <c r="W784" s="14" t="str">
        <f t="shared" ca="1" si="77"/>
        <v/>
      </c>
    </row>
    <row r="785" spans="1:23" x14ac:dyDescent="0.3">
      <c r="A785" s="2"/>
      <c r="B785" s="2"/>
      <c r="C785" s="2"/>
      <c r="D785" s="2"/>
      <c r="E785" s="2"/>
      <c r="F785" s="2"/>
      <c r="G785" s="2"/>
      <c r="H785" s="2"/>
      <c r="I785" s="16"/>
      <c r="J785" s="16"/>
      <c r="K785" s="14" t="str">
        <f>IF($A785="","",IF(B785&gt;=Model!$B$4,4,IF(B785&gt;=Model!$B$5,3,IF(B785&gt;=Model!$B$6,2,1))))</f>
        <v/>
      </c>
      <c r="L785" s="14" t="str">
        <f>IF($A785="","",IF(OR(UPPER(D785)="Y",UPPER(E785)="Y"),4,IF(C785&gt;=Model!$B$10,4,IF(C785&gt;=Model!$B$11,3,IF(C785&gt;=Model!$B$12,2,1)))))</f>
        <v/>
      </c>
      <c r="M785" s="14" t="str">
        <f>IF($A785="","",IFERROR(VLOOKUP(F785,Model!$A$19:$B$22,2,FALSE()),""))</f>
        <v/>
      </c>
      <c r="N785" s="14" t="str">
        <f>IF($A785="","",IFERROR(VLOOKUP(G785,Model!$A$25:$B$28,2,FALSE()),""))</f>
        <v/>
      </c>
      <c r="O785" s="14" t="str">
        <f t="shared" si="72"/>
        <v/>
      </c>
      <c r="P785" s="14" t="str">
        <f>IF($A785="","",IF(AND(G785="Internet-facing",OR(UPPER(D785)="Y",UPPER(E785)="Y",C785&gt;=Model!$B$16)),"P1",""))</f>
        <v/>
      </c>
      <c r="Q785" s="14" t="str">
        <f>IF($A785="","",IF(P785="P1","P1","P"&amp;MIN(4,IF(O785&gt;=Model!$B$31,1,IF(O785&gt;=Model!$B$32,2,IF(O785&gt;=Model!$B$33,3,4)))+IF(UPPER(H785)="Y",1,0))))</f>
        <v/>
      </c>
      <c r="R785" s="14" t="str">
        <f>IF($A785="","",IFERROR(VLOOKUP(VALUE(MID(Q785,2,1)),Model!$B$38:$C$41,2,FALSE()),""))</f>
        <v/>
      </c>
      <c r="S785" s="18" t="str">
        <f t="shared" si="73"/>
        <v/>
      </c>
      <c r="T785" s="14" t="str">
        <f t="shared" si="74"/>
        <v/>
      </c>
      <c r="U785" s="14" t="str">
        <f t="shared" si="75"/>
        <v/>
      </c>
      <c r="V785" s="14" t="str">
        <f t="shared" ca="1" si="76"/>
        <v/>
      </c>
      <c r="W785" s="14" t="str">
        <f t="shared" ca="1" si="77"/>
        <v/>
      </c>
    </row>
    <row r="786" spans="1:23" x14ac:dyDescent="0.3">
      <c r="A786" s="2"/>
      <c r="B786" s="2"/>
      <c r="C786" s="2"/>
      <c r="D786" s="2"/>
      <c r="E786" s="2"/>
      <c r="F786" s="2"/>
      <c r="G786" s="2"/>
      <c r="H786" s="2"/>
      <c r="I786" s="16"/>
      <c r="J786" s="16"/>
      <c r="K786" s="14" t="str">
        <f>IF($A786="","",IF(B786&gt;=Model!$B$4,4,IF(B786&gt;=Model!$B$5,3,IF(B786&gt;=Model!$B$6,2,1))))</f>
        <v/>
      </c>
      <c r="L786" s="14" t="str">
        <f>IF($A786="","",IF(OR(UPPER(D786)="Y",UPPER(E786)="Y"),4,IF(C786&gt;=Model!$B$10,4,IF(C786&gt;=Model!$B$11,3,IF(C786&gt;=Model!$B$12,2,1)))))</f>
        <v/>
      </c>
      <c r="M786" s="14" t="str">
        <f>IF($A786="","",IFERROR(VLOOKUP(F786,Model!$A$19:$B$22,2,FALSE()),""))</f>
        <v/>
      </c>
      <c r="N786" s="14" t="str">
        <f>IF($A786="","",IFERROR(VLOOKUP(G786,Model!$A$25:$B$28,2,FALSE()),""))</f>
        <v/>
      </c>
      <c r="O786" s="14" t="str">
        <f t="shared" si="72"/>
        <v/>
      </c>
      <c r="P786" s="14" t="str">
        <f>IF($A786="","",IF(AND(G786="Internet-facing",OR(UPPER(D786)="Y",UPPER(E786)="Y",C786&gt;=Model!$B$16)),"P1",""))</f>
        <v/>
      </c>
      <c r="Q786" s="14" t="str">
        <f>IF($A786="","",IF(P786="P1","P1","P"&amp;MIN(4,IF(O786&gt;=Model!$B$31,1,IF(O786&gt;=Model!$B$32,2,IF(O786&gt;=Model!$B$33,3,4)))+IF(UPPER(H786)="Y",1,0))))</f>
        <v/>
      </c>
      <c r="R786" s="14" t="str">
        <f>IF($A786="","",IFERROR(VLOOKUP(VALUE(MID(Q786,2,1)),Model!$B$38:$C$41,2,FALSE()),""))</f>
        <v/>
      </c>
      <c r="S786" s="18" t="str">
        <f t="shared" si="73"/>
        <v/>
      </c>
      <c r="T786" s="14" t="str">
        <f t="shared" si="74"/>
        <v/>
      </c>
      <c r="U786" s="14" t="str">
        <f t="shared" si="75"/>
        <v/>
      </c>
      <c r="V786" s="14" t="str">
        <f t="shared" ca="1" si="76"/>
        <v/>
      </c>
      <c r="W786" s="14" t="str">
        <f t="shared" ca="1" si="77"/>
        <v/>
      </c>
    </row>
    <row r="787" spans="1:23" x14ac:dyDescent="0.3">
      <c r="A787" s="2"/>
      <c r="B787" s="2"/>
      <c r="C787" s="2"/>
      <c r="D787" s="2"/>
      <c r="E787" s="2"/>
      <c r="F787" s="2"/>
      <c r="G787" s="2"/>
      <c r="H787" s="2"/>
      <c r="I787" s="16"/>
      <c r="J787" s="16"/>
      <c r="K787" s="14" t="str">
        <f>IF($A787="","",IF(B787&gt;=Model!$B$4,4,IF(B787&gt;=Model!$B$5,3,IF(B787&gt;=Model!$B$6,2,1))))</f>
        <v/>
      </c>
      <c r="L787" s="14" t="str">
        <f>IF($A787="","",IF(OR(UPPER(D787)="Y",UPPER(E787)="Y"),4,IF(C787&gt;=Model!$B$10,4,IF(C787&gt;=Model!$B$11,3,IF(C787&gt;=Model!$B$12,2,1)))))</f>
        <v/>
      </c>
      <c r="M787" s="14" t="str">
        <f>IF($A787="","",IFERROR(VLOOKUP(F787,Model!$A$19:$B$22,2,FALSE()),""))</f>
        <v/>
      </c>
      <c r="N787" s="14" t="str">
        <f>IF($A787="","",IFERROR(VLOOKUP(G787,Model!$A$25:$B$28,2,FALSE()),""))</f>
        <v/>
      </c>
      <c r="O787" s="14" t="str">
        <f t="shared" si="72"/>
        <v/>
      </c>
      <c r="P787" s="14" t="str">
        <f>IF($A787="","",IF(AND(G787="Internet-facing",OR(UPPER(D787)="Y",UPPER(E787)="Y",C787&gt;=Model!$B$16)),"P1",""))</f>
        <v/>
      </c>
      <c r="Q787" s="14" t="str">
        <f>IF($A787="","",IF(P787="P1","P1","P"&amp;MIN(4,IF(O787&gt;=Model!$B$31,1,IF(O787&gt;=Model!$B$32,2,IF(O787&gt;=Model!$B$33,3,4)))+IF(UPPER(H787)="Y",1,0))))</f>
        <v/>
      </c>
      <c r="R787" s="14" t="str">
        <f>IF($A787="","",IFERROR(VLOOKUP(VALUE(MID(Q787,2,1)),Model!$B$38:$C$41,2,FALSE()),""))</f>
        <v/>
      </c>
      <c r="S787" s="18" t="str">
        <f t="shared" si="73"/>
        <v/>
      </c>
      <c r="T787" s="14" t="str">
        <f t="shared" si="74"/>
        <v/>
      </c>
      <c r="U787" s="14" t="str">
        <f t="shared" si="75"/>
        <v/>
      </c>
      <c r="V787" s="14" t="str">
        <f t="shared" ca="1" si="76"/>
        <v/>
      </c>
      <c r="W787" s="14" t="str">
        <f t="shared" ca="1" si="77"/>
        <v/>
      </c>
    </row>
    <row r="788" spans="1:23" x14ac:dyDescent="0.3">
      <c r="A788" s="2"/>
      <c r="B788" s="2"/>
      <c r="C788" s="2"/>
      <c r="D788" s="2"/>
      <c r="E788" s="2"/>
      <c r="F788" s="2"/>
      <c r="G788" s="2"/>
      <c r="H788" s="2"/>
      <c r="I788" s="16"/>
      <c r="J788" s="16"/>
      <c r="K788" s="14" t="str">
        <f>IF($A788="","",IF(B788&gt;=Model!$B$4,4,IF(B788&gt;=Model!$B$5,3,IF(B788&gt;=Model!$B$6,2,1))))</f>
        <v/>
      </c>
      <c r="L788" s="14" t="str">
        <f>IF($A788="","",IF(OR(UPPER(D788)="Y",UPPER(E788)="Y"),4,IF(C788&gt;=Model!$B$10,4,IF(C788&gt;=Model!$B$11,3,IF(C788&gt;=Model!$B$12,2,1)))))</f>
        <v/>
      </c>
      <c r="M788" s="14" t="str">
        <f>IF($A788="","",IFERROR(VLOOKUP(F788,Model!$A$19:$B$22,2,FALSE()),""))</f>
        <v/>
      </c>
      <c r="N788" s="14" t="str">
        <f>IF($A788="","",IFERROR(VLOOKUP(G788,Model!$A$25:$B$28,2,FALSE()),""))</f>
        <v/>
      </c>
      <c r="O788" s="14" t="str">
        <f t="shared" si="72"/>
        <v/>
      </c>
      <c r="P788" s="14" t="str">
        <f>IF($A788="","",IF(AND(G788="Internet-facing",OR(UPPER(D788)="Y",UPPER(E788)="Y",C788&gt;=Model!$B$16)),"P1",""))</f>
        <v/>
      </c>
      <c r="Q788" s="14" t="str">
        <f>IF($A788="","",IF(P788="P1","P1","P"&amp;MIN(4,IF(O788&gt;=Model!$B$31,1,IF(O788&gt;=Model!$B$32,2,IF(O788&gt;=Model!$B$33,3,4)))+IF(UPPER(H788)="Y",1,0))))</f>
        <v/>
      </c>
      <c r="R788" s="14" t="str">
        <f>IF($A788="","",IFERROR(VLOOKUP(VALUE(MID(Q788,2,1)),Model!$B$38:$C$41,2,FALSE()),""))</f>
        <v/>
      </c>
      <c r="S788" s="18" t="str">
        <f t="shared" si="73"/>
        <v/>
      </c>
      <c r="T788" s="14" t="str">
        <f t="shared" si="74"/>
        <v/>
      </c>
      <c r="U788" s="14" t="str">
        <f t="shared" si="75"/>
        <v/>
      </c>
      <c r="V788" s="14" t="str">
        <f t="shared" ca="1" si="76"/>
        <v/>
      </c>
      <c r="W788" s="14" t="str">
        <f t="shared" ca="1" si="77"/>
        <v/>
      </c>
    </row>
    <row r="789" spans="1:23" x14ac:dyDescent="0.3">
      <c r="A789" s="2"/>
      <c r="B789" s="2"/>
      <c r="C789" s="2"/>
      <c r="D789" s="2"/>
      <c r="E789" s="2"/>
      <c r="F789" s="2"/>
      <c r="G789" s="2"/>
      <c r="H789" s="2"/>
      <c r="I789" s="16"/>
      <c r="J789" s="16"/>
      <c r="K789" s="14" t="str">
        <f>IF($A789="","",IF(B789&gt;=Model!$B$4,4,IF(B789&gt;=Model!$B$5,3,IF(B789&gt;=Model!$B$6,2,1))))</f>
        <v/>
      </c>
      <c r="L789" s="14" t="str">
        <f>IF($A789="","",IF(OR(UPPER(D789)="Y",UPPER(E789)="Y"),4,IF(C789&gt;=Model!$B$10,4,IF(C789&gt;=Model!$B$11,3,IF(C789&gt;=Model!$B$12,2,1)))))</f>
        <v/>
      </c>
      <c r="M789" s="14" t="str">
        <f>IF($A789="","",IFERROR(VLOOKUP(F789,Model!$A$19:$B$22,2,FALSE()),""))</f>
        <v/>
      </c>
      <c r="N789" s="14" t="str">
        <f>IF($A789="","",IFERROR(VLOOKUP(G789,Model!$A$25:$B$28,2,FALSE()),""))</f>
        <v/>
      </c>
      <c r="O789" s="14" t="str">
        <f t="shared" si="72"/>
        <v/>
      </c>
      <c r="P789" s="14" t="str">
        <f>IF($A789="","",IF(AND(G789="Internet-facing",OR(UPPER(D789)="Y",UPPER(E789)="Y",C789&gt;=Model!$B$16)),"P1",""))</f>
        <v/>
      </c>
      <c r="Q789" s="14" t="str">
        <f>IF($A789="","",IF(P789="P1","P1","P"&amp;MIN(4,IF(O789&gt;=Model!$B$31,1,IF(O789&gt;=Model!$B$32,2,IF(O789&gt;=Model!$B$33,3,4)))+IF(UPPER(H789)="Y",1,0))))</f>
        <v/>
      </c>
      <c r="R789" s="14" t="str">
        <f>IF($A789="","",IFERROR(VLOOKUP(VALUE(MID(Q789,2,1)),Model!$B$38:$C$41,2,FALSE()),""))</f>
        <v/>
      </c>
      <c r="S789" s="18" t="str">
        <f t="shared" si="73"/>
        <v/>
      </c>
      <c r="T789" s="14" t="str">
        <f t="shared" si="74"/>
        <v/>
      </c>
      <c r="U789" s="14" t="str">
        <f t="shared" si="75"/>
        <v/>
      </c>
      <c r="V789" s="14" t="str">
        <f t="shared" ca="1" si="76"/>
        <v/>
      </c>
      <c r="W789" s="14" t="str">
        <f t="shared" ca="1" si="77"/>
        <v/>
      </c>
    </row>
    <row r="790" spans="1:23" x14ac:dyDescent="0.3">
      <c r="A790" s="2"/>
      <c r="B790" s="2"/>
      <c r="C790" s="2"/>
      <c r="D790" s="2"/>
      <c r="E790" s="2"/>
      <c r="F790" s="2"/>
      <c r="G790" s="2"/>
      <c r="H790" s="2"/>
      <c r="I790" s="16"/>
      <c r="J790" s="16"/>
      <c r="K790" s="14" t="str">
        <f>IF($A790="","",IF(B790&gt;=Model!$B$4,4,IF(B790&gt;=Model!$B$5,3,IF(B790&gt;=Model!$B$6,2,1))))</f>
        <v/>
      </c>
      <c r="L790" s="14" t="str">
        <f>IF($A790="","",IF(OR(UPPER(D790)="Y",UPPER(E790)="Y"),4,IF(C790&gt;=Model!$B$10,4,IF(C790&gt;=Model!$B$11,3,IF(C790&gt;=Model!$B$12,2,1)))))</f>
        <v/>
      </c>
      <c r="M790" s="14" t="str">
        <f>IF($A790="","",IFERROR(VLOOKUP(F790,Model!$A$19:$B$22,2,FALSE()),""))</f>
        <v/>
      </c>
      <c r="N790" s="14" t="str">
        <f>IF($A790="","",IFERROR(VLOOKUP(G790,Model!$A$25:$B$28,2,FALSE()),""))</f>
        <v/>
      </c>
      <c r="O790" s="14" t="str">
        <f t="shared" si="72"/>
        <v/>
      </c>
      <c r="P790" s="14" t="str">
        <f>IF($A790="","",IF(AND(G790="Internet-facing",OR(UPPER(D790)="Y",UPPER(E790)="Y",C790&gt;=Model!$B$16)),"P1",""))</f>
        <v/>
      </c>
      <c r="Q790" s="14" t="str">
        <f>IF($A790="","",IF(P790="P1","P1","P"&amp;MIN(4,IF(O790&gt;=Model!$B$31,1,IF(O790&gt;=Model!$B$32,2,IF(O790&gt;=Model!$B$33,3,4)))+IF(UPPER(H790)="Y",1,0))))</f>
        <v/>
      </c>
      <c r="R790" s="14" t="str">
        <f>IF($A790="","",IFERROR(VLOOKUP(VALUE(MID(Q790,2,1)),Model!$B$38:$C$41,2,FALSE()),""))</f>
        <v/>
      </c>
      <c r="S790" s="18" t="str">
        <f t="shared" si="73"/>
        <v/>
      </c>
      <c r="T790" s="14" t="str">
        <f t="shared" si="74"/>
        <v/>
      </c>
      <c r="U790" s="14" t="str">
        <f t="shared" si="75"/>
        <v/>
      </c>
      <c r="V790" s="14" t="str">
        <f t="shared" ca="1" si="76"/>
        <v/>
      </c>
      <c r="W790" s="14" t="str">
        <f t="shared" ca="1" si="77"/>
        <v/>
      </c>
    </row>
    <row r="791" spans="1:23" x14ac:dyDescent="0.3">
      <c r="A791" s="2"/>
      <c r="B791" s="2"/>
      <c r="C791" s="2"/>
      <c r="D791" s="2"/>
      <c r="E791" s="2"/>
      <c r="F791" s="2"/>
      <c r="G791" s="2"/>
      <c r="H791" s="2"/>
      <c r="I791" s="16"/>
      <c r="J791" s="16"/>
      <c r="K791" s="14" t="str">
        <f>IF($A791="","",IF(B791&gt;=Model!$B$4,4,IF(B791&gt;=Model!$B$5,3,IF(B791&gt;=Model!$B$6,2,1))))</f>
        <v/>
      </c>
      <c r="L791" s="14" t="str">
        <f>IF($A791="","",IF(OR(UPPER(D791)="Y",UPPER(E791)="Y"),4,IF(C791&gt;=Model!$B$10,4,IF(C791&gt;=Model!$B$11,3,IF(C791&gt;=Model!$B$12,2,1)))))</f>
        <v/>
      </c>
      <c r="M791" s="14" t="str">
        <f>IF($A791="","",IFERROR(VLOOKUP(F791,Model!$A$19:$B$22,2,FALSE()),""))</f>
        <v/>
      </c>
      <c r="N791" s="14" t="str">
        <f>IF($A791="","",IFERROR(VLOOKUP(G791,Model!$A$25:$B$28,2,FALSE()),""))</f>
        <v/>
      </c>
      <c r="O791" s="14" t="str">
        <f t="shared" si="72"/>
        <v/>
      </c>
      <c r="P791" s="14" t="str">
        <f>IF($A791="","",IF(AND(G791="Internet-facing",OR(UPPER(D791)="Y",UPPER(E791)="Y",C791&gt;=Model!$B$16)),"P1",""))</f>
        <v/>
      </c>
      <c r="Q791" s="14" t="str">
        <f>IF($A791="","",IF(P791="P1","P1","P"&amp;MIN(4,IF(O791&gt;=Model!$B$31,1,IF(O791&gt;=Model!$B$32,2,IF(O791&gt;=Model!$B$33,3,4)))+IF(UPPER(H791)="Y",1,0))))</f>
        <v/>
      </c>
      <c r="R791" s="14" t="str">
        <f>IF($A791="","",IFERROR(VLOOKUP(VALUE(MID(Q791,2,1)),Model!$B$38:$C$41,2,FALSE()),""))</f>
        <v/>
      </c>
      <c r="S791" s="18" t="str">
        <f t="shared" si="73"/>
        <v/>
      </c>
      <c r="T791" s="14" t="str">
        <f t="shared" si="74"/>
        <v/>
      </c>
      <c r="U791" s="14" t="str">
        <f t="shared" si="75"/>
        <v/>
      </c>
      <c r="V791" s="14" t="str">
        <f t="shared" ca="1" si="76"/>
        <v/>
      </c>
      <c r="W791" s="14" t="str">
        <f t="shared" ca="1" si="77"/>
        <v/>
      </c>
    </row>
    <row r="792" spans="1:23" x14ac:dyDescent="0.3">
      <c r="A792" s="2"/>
      <c r="B792" s="2"/>
      <c r="C792" s="2"/>
      <c r="D792" s="2"/>
      <c r="E792" s="2"/>
      <c r="F792" s="2"/>
      <c r="G792" s="2"/>
      <c r="H792" s="2"/>
      <c r="I792" s="16"/>
      <c r="J792" s="16"/>
      <c r="K792" s="14" t="str">
        <f>IF($A792="","",IF(B792&gt;=Model!$B$4,4,IF(B792&gt;=Model!$B$5,3,IF(B792&gt;=Model!$B$6,2,1))))</f>
        <v/>
      </c>
      <c r="L792" s="14" t="str">
        <f>IF($A792="","",IF(OR(UPPER(D792)="Y",UPPER(E792)="Y"),4,IF(C792&gt;=Model!$B$10,4,IF(C792&gt;=Model!$B$11,3,IF(C792&gt;=Model!$B$12,2,1)))))</f>
        <v/>
      </c>
      <c r="M792" s="14" t="str">
        <f>IF($A792="","",IFERROR(VLOOKUP(F792,Model!$A$19:$B$22,2,FALSE()),""))</f>
        <v/>
      </c>
      <c r="N792" s="14" t="str">
        <f>IF($A792="","",IFERROR(VLOOKUP(G792,Model!$A$25:$B$28,2,FALSE()),""))</f>
        <v/>
      </c>
      <c r="O792" s="14" t="str">
        <f t="shared" si="72"/>
        <v/>
      </c>
      <c r="P792" s="14" t="str">
        <f>IF($A792="","",IF(AND(G792="Internet-facing",OR(UPPER(D792)="Y",UPPER(E792)="Y",C792&gt;=Model!$B$16)),"P1",""))</f>
        <v/>
      </c>
      <c r="Q792" s="14" t="str">
        <f>IF($A792="","",IF(P792="P1","P1","P"&amp;MIN(4,IF(O792&gt;=Model!$B$31,1,IF(O792&gt;=Model!$B$32,2,IF(O792&gt;=Model!$B$33,3,4)))+IF(UPPER(H792)="Y",1,0))))</f>
        <v/>
      </c>
      <c r="R792" s="14" t="str">
        <f>IF($A792="","",IFERROR(VLOOKUP(VALUE(MID(Q792,2,1)),Model!$B$38:$C$41,2,FALSE()),""))</f>
        <v/>
      </c>
      <c r="S792" s="18" t="str">
        <f t="shared" si="73"/>
        <v/>
      </c>
      <c r="T792" s="14" t="str">
        <f t="shared" si="74"/>
        <v/>
      </c>
      <c r="U792" s="14" t="str">
        <f t="shared" si="75"/>
        <v/>
      </c>
      <c r="V792" s="14" t="str">
        <f t="shared" ca="1" si="76"/>
        <v/>
      </c>
      <c r="W792" s="14" t="str">
        <f t="shared" ca="1" si="77"/>
        <v/>
      </c>
    </row>
    <row r="793" spans="1:23" x14ac:dyDescent="0.3">
      <c r="A793" s="2"/>
      <c r="B793" s="2"/>
      <c r="C793" s="2"/>
      <c r="D793" s="2"/>
      <c r="E793" s="2"/>
      <c r="F793" s="2"/>
      <c r="G793" s="2"/>
      <c r="H793" s="2"/>
      <c r="I793" s="16"/>
      <c r="J793" s="16"/>
      <c r="K793" s="14" t="str">
        <f>IF($A793="","",IF(B793&gt;=Model!$B$4,4,IF(B793&gt;=Model!$B$5,3,IF(B793&gt;=Model!$B$6,2,1))))</f>
        <v/>
      </c>
      <c r="L793" s="14" t="str">
        <f>IF($A793="","",IF(OR(UPPER(D793)="Y",UPPER(E793)="Y"),4,IF(C793&gt;=Model!$B$10,4,IF(C793&gt;=Model!$B$11,3,IF(C793&gt;=Model!$B$12,2,1)))))</f>
        <v/>
      </c>
      <c r="M793" s="14" t="str">
        <f>IF($A793="","",IFERROR(VLOOKUP(F793,Model!$A$19:$B$22,2,FALSE()),""))</f>
        <v/>
      </c>
      <c r="N793" s="14" t="str">
        <f>IF($A793="","",IFERROR(VLOOKUP(G793,Model!$A$25:$B$28,2,FALSE()),""))</f>
        <v/>
      </c>
      <c r="O793" s="14" t="str">
        <f t="shared" si="72"/>
        <v/>
      </c>
      <c r="P793" s="14" t="str">
        <f>IF($A793="","",IF(AND(G793="Internet-facing",OR(UPPER(D793)="Y",UPPER(E793)="Y",C793&gt;=Model!$B$16)),"P1",""))</f>
        <v/>
      </c>
      <c r="Q793" s="14" t="str">
        <f>IF($A793="","",IF(P793="P1","P1","P"&amp;MIN(4,IF(O793&gt;=Model!$B$31,1,IF(O793&gt;=Model!$B$32,2,IF(O793&gt;=Model!$B$33,3,4)))+IF(UPPER(H793)="Y",1,0))))</f>
        <v/>
      </c>
      <c r="R793" s="14" t="str">
        <f>IF($A793="","",IFERROR(VLOOKUP(VALUE(MID(Q793,2,1)),Model!$B$38:$C$41,2,FALSE()),""))</f>
        <v/>
      </c>
      <c r="S793" s="18" t="str">
        <f t="shared" si="73"/>
        <v/>
      </c>
      <c r="T793" s="14" t="str">
        <f t="shared" si="74"/>
        <v/>
      </c>
      <c r="U793" s="14" t="str">
        <f t="shared" si="75"/>
        <v/>
      </c>
      <c r="V793" s="14" t="str">
        <f t="shared" ca="1" si="76"/>
        <v/>
      </c>
      <c r="W793" s="14" t="str">
        <f t="shared" ca="1" si="77"/>
        <v/>
      </c>
    </row>
    <row r="794" spans="1:23" x14ac:dyDescent="0.3">
      <c r="A794" s="2"/>
      <c r="B794" s="2"/>
      <c r="C794" s="2"/>
      <c r="D794" s="2"/>
      <c r="E794" s="2"/>
      <c r="F794" s="2"/>
      <c r="G794" s="2"/>
      <c r="H794" s="2"/>
      <c r="I794" s="16"/>
      <c r="J794" s="16"/>
      <c r="K794" s="14" t="str">
        <f>IF($A794="","",IF(B794&gt;=Model!$B$4,4,IF(B794&gt;=Model!$B$5,3,IF(B794&gt;=Model!$B$6,2,1))))</f>
        <v/>
      </c>
      <c r="L794" s="14" t="str">
        <f>IF($A794="","",IF(OR(UPPER(D794)="Y",UPPER(E794)="Y"),4,IF(C794&gt;=Model!$B$10,4,IF(C794&gt;=Model!$B$11,3,IF(C794&gt;=Model!$B$12,2,1)))))</f>
        <v/>
      </c>
      <c r="M794" s="14" t="str">
        <f>IF($A794="","",IFERROR(VLOOKUP(F794,Model!$A$19:$B$22,2,FALSE()),""))</f>
        <v/>
      </c>
      <c r="N794" s="14" t="str">
        <f>IF($A794="","",IFERROR(VLOOKUP(G794,Model!$A$25:$B$28,2,FALSE()),""))</f>
        <v/>
      </c>
      <c r="O794" s="14" t="str">
        <f t="shared" si="72"/>
        <v/>
      </c>
      <c r="P794" s="14" t="str">
        <f>IF($A794="","",IF(AND(G794="Internet-facing",OR(UPPER(D794)="Y",UPPER(E794)="Y",C794&gt;=Model!$B$16)),"P1",""))</f>
        <v/>
      </c>
      <c r="Q794" s="14" t="str">
        <f>IF($A794="","",IF(P794="P1","P1","P"&amp;MIN(4,IF(O794&gt;=Model!$B$31,1,IF(O794&gt;=Model!$B$32,2,IF(O794&gt;=Model!$B$33,3,4)))+IF(UPPER(H794)="Y",1,0))))</f>
        <v/>
      </c>
      <c r="R794" s="14" t="str">
        <f>IF($A794="","",IFERROR(VLOOKUP(VALUE(MID(Q794,2,1)),Model!$B$38:$C$41,2,FALSE()),""))</f>
        <v/>
      </c>
      <c r="S794" s="18" t="str">
        <f t="shared" si="73"/>
        <v/>
      </c>
      <c r="T794" s="14" t="str">
        <f t="shared" si="74"/>
        <v/>
      </c>
      <c r="U794" s="14" t="str">
        <f t="shared" si="75"/>
        <v/>
      </c>
      <c r="V794" s="14" t="str">
        <f t="shared" ca="1" si="76"/>
        <v/>
      </c>
      <c r="W794" s="14" t="str">
        <f t="shared" ca="1" si="77"/>
        <v/>
      </c>
    </row>
    <row r="795" spans="1:23" x14ac:dyDescent="0.3">
      <c r="A795" s="2"/>
      <c r="B795" s="2"/>
      <c r="C795" s="2"/>
      <c r="D795" s="2"/>
      <c r="E795" s="2"/>
      <c r="F795" s="2"/>
      <c r="G795" s="2"/>
      <c r="H795" s="2"/>
      <c r="I795" s="16"/>
      <c r="J795" s="16"/>
      <c r="K795" s="14" t="str">
        <f>IF($A795="","",IF(B795&gt;=Model!$B$4,4,IF(B795&gt;=Model!$B$5,3,IF(B795&gt;=Model!$B$6,2,1))))</f>
        <v/>
      </c>
      <c r="L795" s="14" t="str">
        <f>IF($A795="","",IF(OR(UPPER(D795)="Y",UPPER(E795)="Y"),4,IF(C795&gt;=Model!$B$10,4,IF(C795&gt;=Model!$B$11,3,IF(C795&gt;=Model!$B$12,2,1)))))</f>
        <v/>
      </c>
      <c r="M795" s="14" t="str">
        <f>IF($A795="","",IFERROR(VLOOKUP(F795,Model!$A$19:$B$22,2,FALSE()),""))</f>
        <v/>
      </c>
      <c r="N795" s="14" t="str">
        <f>IF($A795="","",IFERROR(VLOOKUP(G795,Model!$A$25:$B$28,2,FALSE()),""))</f>
        <v/>
      </c>
      <c r="O795" s="14" t="str">
        <f t="shared" si="72"/>
        <v/>
      </c>
      <c r="P795" s="14" t="str">
        <f>IF($A795="","",IF(AND(G795="Internet-facing",OR(UPPER(D795)="Y",UPPER(E795)="Y",C795&gt;=Model!$B$16)),"P1",""))</f>
        <v/>
      </c>
      <c r="Q795" s="14" t="str">
        <f>IF($A795="","",IF(P795="P1","P1","P"&amp;MIN(4,IF(O795&gt;=Model!$B$31,1,IF(O795&gt;=Model!$B$32,2,IF(O795&gt;=Model!$B$33,3,4)))+IF(UPPER(H795)="Y",1,0))))</f>
        <v/>
      </c>
      <c r="R795" s="14" t="str">
        <f>IF($A795="","",IFERROR(VLOOKUP(VALUE(MID(Q795,2,1)),Model!$B$38:$C$41,2,FALSE()),""))</f>
        <v/>
      </c>
      <c r="S795" s="18" t="str">
        <f t="shared" si="73"/>
        <v/>
      </c>
      <c r="T795" s="14" t="str">
        <f t="shared" si="74"/>
        <v/>
      </c>
      <c r="U795" s="14" t="str">
        <f t="shared" si="75"/>
        <v/>
      </c>
      <c r="V795" s="14" t="str">
        <f t="shared" ca="1" si="76"/>
        <v/>
      </c>
      <c r="W795" s="14" t="str">
        <f t="shared" ca="1" si="77"/>
        <v/>
      </c>
    </row>
    <row r="796" spans="1:23" x14ac:dyDescent="0.3">
      <c r="A796" s="2"/>
      <c r="B796" s="2"/>
      <c r="C796" s="2"/>
      <c r="D796" s="2"/>
      <c r="E796" s="2"/>
      <c r="F796" s="2"/>
      <c r="G796" s="2"/>
      <c r="H796" s="2"/>
      <c r="I796" s="16"/>
      <c r="J796" s="16"/>
      <c r="K796" s="14" t="str">
        <f>IF($A796="","",IF(B796&gt;=Model!$B$4,4,IF(B796&gt;=Model!$B$5,3,IF(B796&gt;=Model!$B$6,2,1))))</f>
        <v/>
      </c>
      <c r="L796" s="14" t="str">
        <f>IF($A796="","",IF(OR(UPPER(D796)="Y",UPPER(E796)="Y"),4,IF(C796&gt;=Model!$B$10,4,IF(C796&gt;=Model!$B$11,3,IF(C796&gt;=Model!$B$12,2,1)))))</f>
        <v/>
      </c>
      <c r="M796" s="14" t="str">
        <f>IF($A796="","",IFERROR(VLOOKUP(F796,Model!$A$19:$B$22,2,FALSE()),""))</f>
        <v/>
      </c>
      <c r="N796" s="14" t="str">
        <f>IF($A796="","",IFERROR(VLOOKUP(G796,Model!$A$25:$B$28,2,FALSE()),""))</f>
        <v/>
      </c>
      <c r="O796" s="14" t="str">
        <f t="shared" si="72"/>
        <v/>
      </c>
      <c r="P796" s="14" t="str">
        <f>IF($A796="","",IF(AND(G796="Internet-facing",OR(UPPER(D796)="Y",UPPER(E796)="Y",C796&gt;=Model!$B$16)),"P1",""))</f>
        <v/>
      </c>
      <c r="Q796" s="14" t="str">
        <f>IF($A796="","",IF(P796="P1","P1","P"&amp;MIN(4,IF(O796&gt;=Model!$B$31,1,IF(O796&gt;=Model!$B$32,2,IF(O796&gt;=Model!$B$33,3,4)))+IF(UPPER(H796)="Y",1,0))))</f>
        <v/>
      </c>
      <c r="R796" s="14" t="str">
        <f>IF($A796="","",IFERROR(VLOOKUP(VALUE(MID(Q796,2,1)),Model!$B$38:$C$41,2,FALSE()),""))</f>
        <v/>
      </c>
      <c r="S796" s="18" t="str">
        <f t="shared" si="73"/>
        <v/>
      </c>
      <c r="T796" s="14" t="str">
        <f t="shared" si="74"/>
        <v/>
      </c>
      <c r="U796" s="14" t="str">
        <f t="shared" si="75"/>
        <v/>
      </c>
      <c r="V796" s="14" t="str">
        <f t="shared" ca="1" si="76"/>
        <v/>
      </c>
      <c r="W796" s="14" t="str">
        <f t="shared" ca="1" si="77"/>
        <v/>
      </c>
    </row>
    <row r="797" spans="1:23" x14ac:dyDescent="0.3">
      <c r="A797" s="2"/>
      <c r="B797" s="2"/>
      <c r="C797" s="2"/>
      <c r="D797" s="2"/>
      <c r="E797" s="2"/>
      <c r="F797" s="2"/>
      <c r="G797" s="2"/>
      <c r="H797" s="2"/>
      <c r="I797" s="16"/>
      <c r="J797" s="16"/>
      <c r="K797" s="14" t="str">
        <f>IF($A797="","",IF(B797&gt;=Model!$B$4,4,IF(B797&gt;=Model!$B$5,3,IF(B797&gt;=Model!$B$6,2,1))))</f>
        <v/>
      </c>
      <c r="L797" s="14" t="str">
        <f>IF($A797="","",IF(OR(UPPER(D797)="Y",UPPER(E797)="Y"),4,IF(C797&gt;=Model!$B$10,4,IF(C797&gt;=Model!$B$11,3,IF(C797&gt;=Model!$B$12,2,1)))))</f>
        <v/>
      </c>
      <c r="M797" s="14" t="str">
        <f>IF($A797="","",IFERROR(VLOOKUP(F797,Model!$A$19:$B$22,2,FALSE()),""))</f>
        <v/>
      </c>
      <c r="N797" s="14" t="str">
        <f>IF($A797="","",IFERROR(VLOOKUP(G797,Model!$A$25:$B$28,2,FALSE()),""))</f>
        <v/>
      </c>
      <c r="O797" s="14" t="str">
        <f t="shared" si="72"/>
        <v/>
      </c>
      <c r="P797" s="14" t="str">
        <f>IF($A797="","",IF(AND(G797="Internet-facing",OR(UPPER(D797)="Y",UPPER(E797)="Y",C797&gt;=Model!$B$16)),"P1",""))</f>
        <v/>
      </c>
      <c r="Q797" s="14" t="str">
        <f>IF($A797="","",IF(P797="P1","P1","P"&amp;MIN(4,IF(O797&gt;=Model!$B$31,1,IF(O797&gt;=Model!$B$32,2,IF(O797&gt;=Model!$B$33,3,4)))+IF(UPPER(H797)="Y",1,0))))</f>
        <v/>
      </c>
      <c r="R797" s="14" t="str">
        <f>IF($A797="","",IFERROR(VLOOKUP(VALUE(MID(Q797,2,1)),Model!$B$38:$C$41,2,FALSE()),""))</f>
        <v/>
      </c>
      <c r="S797" s="18" t="str">
        <f t="shared" si="73"/>
        <v/>
      </c>
      <c r="T797" s="14" t="str">
        <f t="shared" si="74"/>
        <v/>
      </c>
      <c r="U797" s="14" t="str">
        <f t="shared" si="75"/>
        <v/>
      </c>
      <c r="V797" s="14" t="str">
        <f t="shared" ca="1" si="76"/>
        <v/>
      </c>
      <c r="W797" s="14" t="str">
        <f t="shared" ca="1" si="77"/>
        <v/>
      </c>
    </row>
    <row r="798" spans="1:23" x14ac:dyDescent="0.3">
      <c r="A798" s="2"/>
      <c r="B798" s="2"/>
      <c r="C798" s="2"/>
      <c r="D798" s="2"/>
      <c r="E798" s="2"/>
      <c r="F798" s="2"/>
      <c r="G798" s="2"/>
      <c r="H798" s="2"/>
      <c r="I798" s="16"/>
      <c r="J798" s="16"/>
      <c r="K798" s="14" t="str">
        <f>IF($A798="","",IF(B798&gt;=Model!$B$4,4,IF(B798&gt;=Model!$B$5,3,IF(B798&gt;=Model!$B$6,2,1))))</f>
        <v/>
      </c>
      <c r="L798" s="14" t="str">
        <f>IF($A798="","",IF(OR(UPPER(D798)="Y",UPPER(E798)="Y"),4,IF(C798&gt;=Model!$B$10,4,IF(C798&gt;=Model!$B$11,3,IF(C798&gt;=Model!$B$12,2,1)))))</f>
        <v/>
      </c>
      <c r="M798" s="14" t="str">
        <f>IF($A798="","",IFERROR(VLOOKUP(F798,Model!$A$19:$B$22,2,FALSE()),""))</f>
        <v/>
      </c>
      <c r="N798" s="14" t="str">
        <f>IF($A798="","",IFERROR(VLOOKUP(G798,Model!$A$25:$B$28,2,FALSE()),""))</f>
        <v/>
      </c>
      <c r="O798" s="14" t="str">
        <f t="shared" si="72"/>
        <v/>
      </c>
      <c r="P798" s="14" t="str">
        <f>IF($A798="","",IF(AND(G798="Internet-facing",OR(UPPER(D798)="Y",UPPER(E798)="Y",C798&gt;=Model!$B$16)),"P1",""))</f>
        <v/>
      </c>
      <c r="Q798" s="14" t="str">
        <f>IF($A798="","",IF(P798="P1","P1","P"&amp;MIN(4,IF(O798&gt;=Model!$B$31,1,IF(O798&gt;=Model!$B$32,2,IF(O798&gt;=Model!$B$33,3,4)))+IF(UPPER(H798)="Y",1,0))))</f>
        <v/>
      </c>
      <c r="R798" s="14" t="str">
        <f>IF($A798="","",IFERROR(VLOOKUP(VALUE(MID(Q798,2,1)),Model!$B$38:$C$41,2,FALSE()),""))</f>
        <v/>
      </c>
      <c r="S798" s="18" t="str">
        <f t="shared" si="73"/>
        <v/>
      </c>
      <c r="T798" s="14" t="str">
        <f t="shared" si="74"/>
        <v/>
      </c>
      <c r="U798" s="14" t="str">
        <f t="shared" si="75"/>
        <v/>
      </c>
      <c r="V798" s="14" t="str">
        <f t="shared" ca="1" si="76"/>
        <v/>
      </c>
      <c r="W798" s="14" t="str">
        <f t="shared" ca="1" si="77"/>
        <v/>
      </c>
    </row>
    <row r="799" spans="1:23" x14ac:dyDescent="0.3">
      <c r="A799" s="2"/>
      <c r="B799" s="2"/>
      <c r="C799" s="2"/>
      <c r="D799" s="2"/>
      <c r="E799" s="2"/>
      <c r="F799" s="2"/>
      <c r="G799" s="2"/>
      <c r="H799" s="2"/>
      <c r="I799" s="16"/>
      <c r="J799" s="16"/>
      <c r="K799" s="14" t="str">
        <f>IF($A799="","",IF(B799&gt;=Model!$B$4,4,IF(B799&gt;=Model!$B$5,3,IF(B799&gt;=Model!$B$6,2,1))))</f>
        <v/>
      </c>
      <c r="L799" s="14" t="str">
        <f>IF($A799="","",IF(OR(UPPER(D799)="Y",UPPER(E799)="Y"),4,IF(C799&gt;=Model!$B$10,4,IF(C799&gt;=Model!$B$11,3,IF(C799&gt;=Model!$B$12,2,1)))))</f>
        <v/>
      </c>
      <c r="M799" s="14" t="str">
        <f>IF($A799="","",IFERROR(VLOOKUP(F799,Model!$A$19:$B$22,2,FALSE()),""))</f>
        <v/>
      </c>
      <c r="N799" s="14" t="str">
        <f>IF($A799="","",IFERROR(VLOOKUP(G799,Model!$A$25:$B$28,2,FALSE()),""))</f>
        <v/>
      </c>
      <c r="O799" s="14" t="str">
        <f t="shared" si="72"/>
        <v/>
      </c>
      <c r="P799" s="14" t="str">
        <f>IF($A799="","",IF(AND(G799="Internet-facing",OR(UPPER(D799)="Y",UPPER(E799)="Y",C799&gt;=Model!$B$16)),"P1",""))</f>
        <v/>
      </c>
      <c r="Q799" s="14" t="str">
        <f>IF($A799="","",IF(P799="P1","P1","P"&amp;MIN(4,IF(O799&gt;=Model!$B$31,1,IF(O799&gt;=Model!$B$32,2,IF(O799&gt;=Model!$B$33,3,4)))+IF(UPPER(H799)="Y",1,0))))</f>
        <v/>
      </c>
      <c r="R799" s="14" t="str">
        <f>IF($A799="","",IFERROR(VLOOKUP(VALUE(MID(Q799,2,1)),Model!$B$38:$C$41,2,FALSE()),""))</f>
        <v/>
      </c>
      <c r="S799" s="18" t="str">
        <f t="shared" si="73"/>
        <v/>
      </c>
      <c r="T799" s="14" t="str">
        <f t="shared" si="74"/>
        <v/>
      </c>
      <c r="U799" s="14" t="str">
        <f t="shared" si="75"/>
        <v/>
      </c>
      <c r="V799" s="14" t="str">
        <f t="shared" ca="1" si="76"/>
        <v/>
      </c>
      <c r="W799" s="14" t="str">
        <f t="shared" ca="1" si="77"/>
        <v/>
      </c>
    </row>
    <row r="800" spans="1:23" x14ac:dyDescent="0.3">
      <c r="A800" s="2"/>
      <c r="B800" s="2"/>
      <c r="C800" s="2"/>
      <c r="D800" s="2"/>
      <c r="E800" s="2"/>
      <c r="F800" s="2"/>
      <c r="G800" s="2"/>
      <c r="H800" s="2"/>
      <c r="I800" s="16"/>
      <c r="J800" s="16"/>
      <c r="K800" s="14" t="str">
        <f>IF($A800="","",IF(B800&gt;=Model!$B$4,4,IF(B800&gt;=Model!$B$5,3,IF(B800&gt;=Model!$B$6,2,1))))</f>
        <v/>
      </c>
      <c r="L800" s="14" t="str">
        <f>IF($A800="","",IF(OR(UPPER(D800)="Y",UPPER(E800)="Y"),4,IF(C800&gt;=Model!$B$10,4,IF(C800&gt;=Model!$B$11,3,IF(C800&gt;=Model!$B$12,2,1)))))</f>
        <v/>
      </c>
      <c r="M800" s="14" t="str">
        <f>IF($A800="","",IFERROR(VLOOKUP(F800,Model!$A$19:$B$22,2,FALSE()),""))</f>
        <v/>
      </c>
      <c r="N800" s="14" t="str">
        <f>IF($A800="","",IFERROR(VLOOKUP(G800,Model!$A$25:$B$28,2,FALSE()),""))</f>
        <v/>
      </c>
      <c r="O800" s="14" t="str">
        <f t="shared" si="72"/>
        <v/>
      </c>
      <c r="P800" s="14" t="str">
        <f>IF($A800="","",IF(AND(G800="Internet-facing",OR(UPPER(D800)="Y",UPPER(E800)="Y",C800&gt;=Model!$B$16)),"P1",""))</f>
        <v/>
      </c>
      <c r="Q800" s="14" t="str">
        <f>IF($A800="","",IF(P800="P1","P1","P"&amp;MIN(4,IF(O800&gt;=Model!$B$31,1,IF(O800&gt;=Model!$B$32,2,IF(O800&gt;=Model!$B$33,3,4)))+IF(UPPER(H800)="Y",1,0))))</f>
        <v/>
      </c>
      <c r="R800" s="14" t="str">
        <f>IF($A800="","",IFERROR(VLOOKUP(VALUE(MID(Q800,2,1)),Model!$B$38:$C$41,2,FALSE()),""))</f>
        <v/>
      </c>
      <c r="S800" s="18" t="str">
        <f t="shared" si="73"/>
        <v/>
      </c>
      <c r="T800" s="14" t="str">
        <f t="shared" si="74"/>
        <v/>
      </c>
      <c r="U800" s="14" t="str">
        <f t="shared" si="75"/>
        <v/>
      </c>
      <c r="V800" s="14" t="str">
        <f t="shared" ca="1" si="76"/>
        <v/>
      </c>
      <c r="W800" s="14" t="str">
        <f t="shared" ca="1" si="77"/>
        <v/>
      </c>
    </row>
    <row r="801" spans="1:23" x14ac:dyDescent="0.3">
      <c r="A801" s="2"/>
      <c r="B801" s="2"/>
      <c r="C801" s="2"/>
      <c r="D801" s="2"/>
      <c r="E801" s="2"/>
      <c r="F801" s="2"/>
      <c r="G801" s="2"/>
      <c r="H801" s="2"/>
      <c r="I801" s="16"/>
      <c r="J801" s="16"/>
      <c r="K801" s="14" t="str">
        <f>IF($A801="","",IF(B801&gt;=Model!$B$4,4,IF(B801&gt;=Model!$B$5,3,IF(B801&gt;=Model!$B$6,2,1))))</f>
        <v/>
      </c>
      <c r="L801" s="14" t="str">
        <f>IF($A801="","",IF(OR(UPPER(D801)="Y",UPPER(E801)="Y"),4,IF(C801&gt;=Model!$B$10,4,IF(C801&gt;=Model!$B$11,3,IF(C801&gt;=Model!$B$12,2,1)))))</f>
        <v/>
      </c>
      <c r="M801" s="14" t="str">
        <f>IF($A801="","",IFERROR(VLOOKUP(F801,Model!$A$19:$B$22,2,FALSE()),""))</f>
        <v/>
      </c>
      <c r="N801" s="14" t="str">
        <f>IF($A801="","",IFERROR(VLOOKUP(G801,Model!$A$25:$B$28,2,FALSE()),""))</f>
        <v/>
      </c>
      <c r="O801" s="14" t="str">
        <f t="shared" si="72"/>
        <v/>
      </c>
      <c r="P801" s="14" t="str">
        <f>IF($A801="","",IF(AND(G801="Internet-facing",OR(UPPER(D801)="Y",UPPER(E801)="Y",C801&gt;=Model!$B$16)),"P1",""))</f>
        <v/>
      </c>
      <c r="Q801" s="14" t="str">
        <f>IF($A801="","",IF(P801="P1","P1","P"&amp;MIN(4,IF(O801&gt;=Model!$B$31,1,IF(O801&gt;=Model!$B$32,2,IF(O801&gt;=Model!$B$33,3,4)))+IF(UPPER(H801)="Y",1,0))))</f>
        <v/>
      </c>
      <c r="R801" s="14" t="str">
        <f>IF($A801="","",IFERROR(VLOOKUP(VALUE(MID(Q801,2,1)),Model!$B$38:$C$41,2,FALSE()),""))</f>
        <v/>
      </c>
      <c r="S801" s="18" t="str">
        <f t="shared" si="73"/>
        <v/>
      </c>
      <c r="T801" s="14" t="str">
        <f t="shared" si="74"/>
        <v/>
      </c>
      <c r="U801" s="14" t="str">
        <f t="shared" si="75"/>
        <v/>
      </c>
      <c r="V801" s="14" t="str">
        <f t="shared" ca="1" si="76"/>
        <v/>
      </c>
      <c r="W801" s="14" t="str">
        <f t="shared" ca="1" si="77"/>
        <v/>
      </c>
    </row>
    <row r="802" spans="1:23" x14ac:dyDescent="0.3">
      <c r="A802" s="2"/>
      <c r="B802" s="2"/>
      <c r="C802" s="2"/>
      <c r="D802" s="2"/>
      <c r="E802" s="2"/>
      <c r="F802" s="2"/>
      <c r="G802" s="2"/>
      <c r="H802" s="2"/>
      <c r="I802" s="16"/>
      <c r="J802" s="16"/>
      <c r="K802" s="14" t="str">
        <f>IF($A802="","",IF(B802&gt;=Model!$B$4,4,IF(B802&gt;=Model!$B$5,3,IF(B802&gt;=Model!$B$6,2,1))))</f>
        <v/>
      </c>
      <c r="L802" s="14" t="str">
        <f>IF($A802="","",IF(OR(UPPER(D802)="Y",UPPER(E802)="Y"),4,IF(C802&gt;=Model!$B$10,4,IF(C802&gt;=Model!$B$11,3,IF(C802&gt;=Model!$B$12,2,1)))))</f>
        <v/>
      </c>
      <c r="M802" s="14" t="str">
        <f>IF($A802="","",IFERROR(VLOOKUP(F802,Model!$A$19:$B$22,2,FALSE()),""))</f>
        <v/>
      </c>
      <c r="N802" s="14" t="str">
        <f>IF($A802="","",IFERROR(VLOOKUP(G802,Model!$A$25:$B$28,2,FALSE()),""))</f>
        <v/>
      </c>
      <c r="O802" s="14" t="str">
        <f t="shared" si="72"/>
        <v/>
      </c>
      <c r="P802" s="14" t="str">
        <f>IF($A802="","",IF(AND(G802="Internet-facing",OR(UPPER(D802)="Y",UPPER(E802)="Y",C802&gt;=Model!$B$16)),"P1",""))</f>
        <v/>
      </c>
      <c r="Q802" s="14" t="str">
        <f>IF($A802="","",IF(P802="P1","P1","P"&amp;MIN(4,IF(O802&gt;=Model!$B$31,1,IF(O802&gt;=Model!$B$32,2,IF(O802&gt;=Model!$B$33,3,4)))+IF(UPPER(H802)="Y",1,0))))</f>
        <v/>
      </c>
      <c r="R802" s="14" t="str">
        <f>IF($A802="","",IFERROR(VLOOKUP(VALUE(MID(Q802,2,1)),Model!$B$38:$C$41,2,FALSE()),""))</f>
        <v/>
      </c>
      <c r="S802" s="18" t="str">
        <f t="shared" si="73"/>
        <v/>
      </c>
      <c r="T802" s="14" t="str">
        <f t="shared" si="74"/>
        <v/>
      </c>
      <c r="U802" s="14" t="str">
        <f t="shared" si="75"/>
        <v/>
      </c>
      <c r="V802" s="14" t="str">
        <f t="shared" ca="1" si="76"/>
        <v/>
      </c>
      <c r="W802" s="14" t="str">
        <f t="shared" ca="1" si="77"/>
        <v/>
      </c>
    </row>
    <row r="803" spans="1:23" x14ac:dyDescent="0.3">
      <c r="A803" s="2"/>
      <c r="B803" s="2"/>
      <c r="C803" s="2"/>
      <c r="D803" s="2"/>
      <c r="E803" s="2"/>
      <c r="F803" s="2"/>
      <c r="G803" s="2"/>
      <c r="H803" s="2"/>
      <c r="I803" s="16"/>
      <c r="J803" s="16"/>
      <c r="K803" s="14" t="str">
        <f>IF($A803="","",IF(B803&gt;=Model!$B$4,4,IF(B803&gt;=Model!$B$5,3,IF(B803&gt;=Model!$B$6,2,1))))</f>
        <v/>
      </c>
      <c r="L803" s="14" t="str">
        <f>IF($A803="","",IF(OR(UPPER(D803)="Y",UPPER(E803)="Y"),4,IF(C803&gt;=Model!$B$10,4,IF(C803&gt;=Model!$B$11,3,IF(C803&gt;=Model!$B$12,2,1)))))</f>
        <v/>
      </c>
      <c r="M803" s="14" t="str">
        <f>IF($A803="","",IFERROR(VLOOKUP(F803,Model!$A$19:$B$22,2,FALSE()),""))</f>
        <v/>
      </c>
      <c r="N803" s="14" t="str">
        <f>IF($A803="","",IFERROR(VLOOKUP(G803,Model!$A$25:$B$28,2,FALSE()),""))</f>
        <v/>
      </c>
      <c r="O803" s="14" t="str">
        <f t="shared" si="72"/>
        <v/>
      </c>
      <c r="P803" s="14" t="str">
        <f>IF($A803="","",IF(AND(G803="Internet-facing",OR(UPPER(D803)="Y",UPPER(E803)="Y",C803&gt;=Model!$B$16)),"P1",""))</f>
        <v/>
      </c>
      <c r="Q803" s="14" t="str">
        <f>IF($A803="","",IF(P803="P1","P1","P"&amp;MIN(4,IF(O803&gt;=Model!$B$31,1,IF(O803&gt;=Model!$B$32,2,IF(O803&gt;=Model!$B$33,3,4)))+IF(UPPER(H803)="Y",1,0))))</f>
        <v/>
      </c>
      <c r="R803" s="14" t="str">
        <f>IF($A803="","",IFERROR(VLOOKUP(VALUE(MID(Q803,2,1)),Model!$B$38:$C$41,2,FALSE()),""))</f>
        <v/>
      </c>
      <c r="S803" s="18" t="str">
        <f t="shared" si="73"/>
        <v/>
      </c>
      <c r="T803" s="14" t="str">
        <f t="shared" si="74"/>
        <v/>
      </c>
      <c r="U803" s="14" t="str">
        <f t="shared" si="75"/>
        <v/>
      </c>
      <c r="V803" s="14" t="str">
        <f t="shared" ca="1" si="76"/>
        <v/>
      </c>
      <c r="W803" s="14" t="str">
        <f t="shared" ca="1" si="77"/>
        <v/>
      </c>
    </row>
    <row r="804" spans="1:23" x14ac:dyDescent="0.3">
      <c r="A804" s="2"/>
      <c r="B804" s="2"/>
      <c r="C804" s="2"/>
      <c r="D804" s="2"/>
      <c r="E804" s="2"/>
      <c r="F804" s="2"/>
      <c r="G804" s="2"/>
      <c r="H804" s="2"/>
      <c r="I804" s="16"/>
      <c r="J804" s="16"/>
      <c r="K804" s="14" t="str">
        <f>IF($A804="","",IF(B804&gt;=Model!$B$4,4,IF(B804&gt;=Model!$B$5,3,IF(B804&gt;=Model!$B$6,2,1))))</f>
        <v/>
      </c>
      <c r="L804" s="14" t="str">
        <f>IF($A804="","",IF(OR(UPPER(D804)="Y",UPPER(E804)="Y"),4,IF(C804&gt;=Model!$B$10,4,IF(C804&gt;=Model!$B$11,3,IF(C804&gt;=Model!$B$12,2,1)))))</f>
        <v/>
      </c>
      <c r="M804" s="14" t="str">
        <f>IF($A804="","",IFERROR(VLOOKUP(F804,Model!$A$19:$B$22,2,FALSE()),""))</f>
        <v/>
      </c>
      <c r="N804" s="14" t="str">
        <f>IF($A804="","",IFERROR(VLOOKUP(G804,Model!$A$25:$B$28,2,FALSE()),""))</f>
        <v/>
      </c>
      <c r="O804" s="14" t="str">
        <f t="shared" si="72"/>
        <v/>
      </c>
      <c r="P804" s="14" t="str">
        <f>IF($A804="","",IF(AND(G804="Internet-facing",OR(UPPER(D804)="Y",UPPER(E804)="Y",C804&gt;=Model!$B$16)),"P1",""))</f>
        <v/>
      </c>
      <c r="Q804" s="14" t="str">
        <f>IF($A804="","",IF(P804="P1","P1","P"&amp;MIN(4,IF(O804&gt;=Model!$B$31,1,IF(O804&gt;=Model!$B$32,2,IF(O804&gt;=Model!$B$33,3,4)))+IF(UPPER(H804)="Y",1,0))))</f>
        <v/>
      </c>
      <c r="R804" s="14" t="str">
        <f>IF($A804="","",IFERROR(VLOOKUP(VALUE(MID(Q804,2,1)),Model!$B$38:$C$41,2,FALSE()),""))</f>
        <v/>
      </c>
      <c r="S804" s="18" t="str">
        <f t="shared" si="73"/>
        <v/>
      </c>
      <c r="T804" s="14" t="str">
        <f t="shared" si="74"/>
        <v/>
      </c>
      <c r="U804" s="14" t="str">
        <f t="shared" si="75"/>
        <v/>
      </c>
      <c r="V804" s="14" t="str">
        <f t="shared" ca="1" si="76"/>
        <v/>
      </c>
      <c r="W804" s="14" t="str">
        <f t="shared" ca="1" si="77"/>
        <v/>
      </c>
    </row>
    <row r="805" spans="1:23" x14ac:dyDescent="0.3">
      <c r="A805" s="2"/>
      <c r="B805" s="2"/>
      <c r="C805" s="2"/>
      <c r="D805" s="2"/>
      <c r="E805" s="2"/>
      <c r="F805" s="2"/>
      <c r="G805" s="2"/>
      <c r="H805" s="2"/>
      <c r="I805" s="16"/>
      <c r="J805" s="16"/>
      <c r="K805" s="14" t="str">
        <f>IF($A805="","",IF(B805&gt;=Model!$B$4,4,IF(B805&gt;=Model!$B$5,3,IF(B805&gt;=Model!$B$6,2,1))))</f>
        <v/>
      </c>
      <c r="L805" s="14" t="str">
        <f>IF($A805="","",IF(OR(UPPER(D805)="Y",UPPER(E805)="Y"),4,IF(C805&gt;=Model!$B$10,4,IF(C805&gt;=Model!$B$11,3,IF(C805&gt;=Model!$B$12,2,1)))))</f>
        <v/>
      </c>
      <c r="M805" s="14" t="str">
        <f>IF($A805="","",IFERROR(VLOOKUP(F805,Model!$A$19:$B$22,2,FALSE()),""))</f>
        <v/>
      </c>
      <c r="N805" s="14" t="str">
        <f>IF($A805="","",IFERROR(VLOOKUP(G805,Model!$A$25:$B$28,2,FALSE()),""))</f>
        <v/>
      </c>
      <c r="O805" s="14" t="str">
        <f t="shared" si="72"/>
        <v/>
      </c>
      <c r="P805" s="14" t="str">
        <f>IF($A805="","",IF(AND(G805="Internet-facing",OR(UPPER(D805)="Y",UPPER(E805)="Y",C805&gt;=Model!$B$16)),"P1",""))</f>
        <v/>
      </c>
      <c r="Q805" s="14" t="str">
        <f>IF($A805="","",IF(P805="P1","P1","P"&amp;MIN(4,IF(O805&gt;=Model!$B$31,1,IF(O805&gt;=Model!$B$32,2,IF(O805&gt;=Model!$B$33,3,4)))+IF(UPPER(H805)="Y",1,0))))</f>
        <v/>
      </c>
      <c r="R805" s="14" t="str">
        <f>IF($A805="","",IFERROR(VLOOKUP(VALUE(MID(Q805,2,1)),Model!$B$38:$C$41,2,FALSE()),""))</f>
        <v/>
      </c>
      <c r="S805" s="18" t="str">
        <f t="shared" si="73"/>
        <v/>
      </c>
      <c r="T805" s="14" t="str">
        <f t="shared" si="74"/>
        <v/>
      </c>
      <c r="U805" s="14" t="str">
        <f t="shared" si="75"/>
        <v/>
      </c>
      <c r="V805" s="14" t="str">
        <f t="shared" ca="1" si="76"/>
        <v/>
      </c>
      <c r="W805" s="14" t="str">
        <f t="shared" ca="1" si="77"/>
        <v/>
      </c>
    </row>
    <row r="806" spans="1:23" x14ac:dyDescent="0.3">
      <c r="A806" s="2"/>
      <c r="B806" s="2"/>
      <c r="C806" s="2"/>
      <c r="D806" s="2"/>
      <c r="E806" s="2"/>
      <c r="F806" s="2"/>
      <c r="G806" s="2"/>
      <c r="H806" s="2"/>
      <c r="I806" s="16"/>
      <c r="J806" s="16"/>
      <c r="K806" s="14" t="str">
        <f>IF($A806="","",IF(B806&gt;=Model!$B$4,4,IF(B806&gt;=Model!$B$5,3,IF(B806&gt;=Model!$B$6,2,1))))</f>
        <v/>
      </c>
      <c r="L806" s="14" t="str">
        <f>IF($A806="","",IF(OR(UPPER(D806)="Y",UPPER(E806)="Y"),4,IF(C806&gt;=Model!$B$10,4,IF(C806&gt;=Model!$B$11,3,IF(C806&gt;=Model!$B$12,2,1)))))</f>
        <v/>
      </c>
      <c r="M806" s="14" t="str">
        <f>IF($A806="","",IFERROR(VLOOKUP(F806,Model!$A$19:$B$22,2,FALSE()),""))</f>
        <v/>
      </c>
      <c r="N806" s="14" t="str">
        <f>IF($A806="","",IFERROR(VLOOKUP(G806,Model!$A$25:$B$28,2,FALSE()),""))</f>
        <v/>
      </c>
      <c r="O806" s="14" t="str">
        <f t="shared" si="72"/>
        <v/>
      </c>
      <c r="P806" s="14" t="str">
        <f>IF($A806="","",IF(AND(G806="Internet-facing",OR(UPPER(D806)="Y",UPPER(E806)="Y",C806&gt;=Model!$B$16)),"P1",""))</f>
        <v/>
      </c>
      <c r="Q806" s="14" t="str">
        <f>IF($A806="","",IF(P806="P1","P1","P"&amp;MIN(4,IF(O806&gt;=Model!$B$31,1,IF(O806&gt;=Model!$B$32,2,IF(O806&gt;=Model!$B$33,3,4)))+IF(UPPER(H806)="Y",1,0))))</f>
        <v/>
      </c>
      <c r="R806" s="14" t="str">
        <f>IF($A806="","",IFERROR(VLOOKUP(VALUE(MID(Q806,2,1)),Model!$B$38:$C$41,2,FALSE()),""))</f>
        <v/>
      </c>
      <c r="S806" s="18" t="str">
        <f t="shared" si="73"/>
        <v/>
      </c>
      <c r="T806" s="14" t="str">
        <f t="shared" si="74"/>
        <v/>
      </c>
      <c r="U806" s="14" t="str">
        <f t="shared" si="75"/>
        <v/>
      </c>
      <c r="V806" s="14" t="str">
        <f t="shared" ca="1" si="76"/>
        <v/>
      </c>
      <c r="W806" s="14" t="str">
        <f t="shared" ca="1" si="77"/>
        <v/>
      </c>
    </row>
    <row r="807" spans="1:23" x14ac:dyDescent="0.3">
      <c r="A807" s="2"/>
      <c r="B807" s="2"/>
      <c r="C807" s="2"/>
      <c r="D807" s="2"/>
      <c r="E807" s="2"/>
      <c r="F807" s="2"/>
      <c r="G807" s="2"/>
      <c r="H807" s="2"/>
      <c r="I807" s="16"/>
      <c r="J807" s="16"/>
      <c r="K807" s="14" t="str">
        <f>IF($A807="","",IF(B807&gt;=Model!$B$4,4,IF(B807&gt;=Model!$B$5,3,IF(B807&gt;=Model!$B$6,2,1))))</f>
        <v/>
      </c>
      <c r="L807" s="14" t="str">
        <f>IF($A807="","",IF(OR(UPPER(D807)="Y",UPPER(E807)="Y"),4,IF(C807&gt;=Model!$B$10,4,IF(C807&gt;=Model!$B$11,3,IF(C807&gt;=Model!$B$12,2,1)))))</f>
        <v/>
      </c>
      <c r="M807" s="14" t="str">
        <f>IF($A807="","",IFERROR(VLOOKUP(F807,Model!$A$19:$B$22,2,FALSE()),""))</f>
        <v/>
      </c>
      <c r="N807" s="14" t="str">
        <f>IF($A807="","",IFERROR(VLOOKUP(G807,Model!$A$25:$B$28,2,FALSE()),""))</f>
        <v/>
      </c>
      <c r="O807" s="14" t="str">
        <f t="shared" si="72"/>
        <v/>
      </c>
      <c r="P807" s="14" t="str">
        <f>IF($A807="","",IF(AND(G807="Internet-facing",OR(UPPER(D807)="Y",UPPER(E807)="Y",C807&gt;=Model!$B$16)),"P1",""))</f>
        <v/>
      </c>
      <c r="Q807" s="14" t="str">
        <f>IF($A807="","",IF(P807="P1","P1","P"&amp;MIN(4,IF(O807&gt;=Model!$B$31,1,IF(O807&gt;=Model!$B$32,2,IF(O807&gt;=Model!$B$33,3,4)))+IF(UPPER(H807)="Y",1,0))))</f>
        <v/>
      </c>
      <c r="R807" s="14" t="str">
        <f>IF($A807="","",IFERROR(VLOOKUP(VALUE(MID(Q807,2,1)),Model!$B$38:$C$41,2,FALSE()),""))</f>
        <v/>
      </c>
      <c r="S807" s="18" t="str">
        <f t="shared" si="73"/>
        <v/>
      </c>
      <c r="T807" s="14" t="str">
        <f t="shared" si="74"/>
        <v/>
      </c>
      <c r="U807" s="14" t="str">
        <f t="shared" si="75"/>
        <v/>
      </c>
      <c r="V807" s="14" t="str">
        <f t="shared" ca="1" si="76"/>
        <v/>
      </c>
      <c r="W807" s="14" t="str">
        <f t="shared" ca="1" si="77"/>
        <v/>
      </c>
    </row>
    <row r="808" spans="1:23" x14ac:dyDescent="0.3">
      <c r="A808" s="2"/>
      <c r="B808" s="2"/>
      <c r="C808" s="2"/>
      <c r="D808" s="2"/>
      <c r="E808" s="2"/>
      <c r="F808" s="2"/>
      <c r="G808" s="2"/>
      <c r="H808" s="2"/>
      <c r="I808" s="16"/>
      <c r="J808" s="16"/>
      <c r="K808" s="14" t="str">
        <f>IF($A808="","",IF(B808&gt;=Model!$B$4,4,IF(B808&gt;=Model!$B$5,3,IF(B808&gt;=Model!$B$6,2,1))))</f>
        <v/>
      </c>
      <c r="L808" s="14" t="str">
        <f>IF($A808="","",IF(OR(UPPER(D808)="Y",UPPER(E808)="Y"),4,IF(C808&gt;=Model!$B$10,4,IF(C808&gt;=Model!$B$11,3,IF(C808&gt;=Model!$B$12,2,1)))))</f>
        <v/>
      </c>
      <c r="M808" s="14" t="str">
        <f>IF($A808="","",IFERROR(VLOOKUP(F808,Model!$A$19:$B$22,2,FALSE()),""))</f>
        <v/>
      </c>
      <c r="N808" s="14" t="str">
        <f>IF($A808="","",IFERROR(VLOOKUP(G808,Model!$A$25:$B$28,2,FALSE()),""))</f>
        <v/>
      </c>
      <c r="O808" s="14" t="str">
        <f t="shared" si="72"/>
        <v/>
      </c>
      <c r="P808" s="14" t="str">
        <f>IF($A808="","",IF(AND(G808="Internet-facing",OR(UPPER(D808)="Y",UPPER(E808)="Y",C808&gt;=Model!$B$16)),"P1",""))</f>
        <v/>
      </c>
      <c r="Q808" s="14" t="str">
        <f>IF($A808="","",IF(P808="P1","P1","P"&amp;MIN(4,IF(O808&gt;=Model!$B$31,1,IF(O808&gt;=Model!$B$32,2,IF(O808&gt;=Model!$B$33,3,4)))+IF(UPPER(H808)="Y",1,0))))</f>
        <v/>
      </c>
      <c r="R808" s="14" t="str">
        <f>IF($A808="","",IFERROR(VLOOKUP(VALUE(MID(Q808,2,1)),Model!$B$38:$C$41,2,FALSE()),""))</f>
        <v/>
      </c>
      <c r="S808" s="18" t="str">
        <f t="shared" si="73"/>
        <v/>
      </c>
      <c r="T808" s="14" t="str">
        <f t="shared" si="74"/>
        <v/>
      </c>
      <c r="U808" s="14" t="str">
        <f t="shared" si="75"/>
        <v/>
      </c>
      <c r="V808" s="14" t="str">
        <f t="shared" ca="1" si="76"/>
        <v/>
      </c>
      <c r="W808" s="14" t="str">
        <f t="shared" ca="1" si="77"/>
        <v/>
      </c>
    </row>
    <row r="809" spans="1:23" x14ac:dyDescent="0.3">
      <c r="A809" s="2"/>
      <c r="B809" s="2"/>
      <c r="C809" s="2"/>
      <c r="D809" s="2"/>
      <c r="E809" s="2"/>
      <c r="F809" s="2"/>
      <c r="G809" s="2"/>
      <c r="H809" s="2"/>
      <c r="I809" s="16"/>
      <c r="J809" s="16"/>
      <c r="K809" s="14" t="str">
        <f>IF($A809="","",IF(B809&gt;=Model!$B$4,4,IF(B809&gt;=Model!$B$5,3,IF(B809&gt;=Model!$B$6,2,1))))</f>
        <v/>
      </c>
      <c r="L809" s="14" t="str">
        <f>IF($A809="","",IF(OR(UPPER(D809)="Y",UPPER(E809)="Y"),4,IF(C809&gt;=Model!$B$10,4,IF(C809&gt;=Model!$B$11,3,IF(C809&gt;=Model!$B$12,2,1)))))</f>
        <v/>
      </c>
      <c r="M809" s="14" t="str">
        <f>IF($A809="","",IFERROR(VLOOKUP(F809,Model!$A$19:$B$22,2,FALSE()),""))</f>
        <v/>
      </c>
      <c r="N809" s="14" t="str">
        <f>IF($A809="","",IFERROR(VLOOKUP(G809,Model!$A$25:$B$28,2,FALSE()),""))</f>
        <v/>
      </c>
      <c r="O809" s="14" t="str">
        <f t="shared" si="72"/>
        <v/>
      </c>
      <c r="P809" s="14" t="str">
        <f>IF($A809="","",IF(AND(G809="Internet-facing",OR(UPPER(D809)="Y",UPPER(E809)="Y",C809&gt;=Model!$B$16)),"P1",""))</f>
        <v/>
      </c>
      <c r="Q809" s="14" t="str">
        <f>IF($A809="","",IF(P809="P1","P1","P"&amp;MIN(4,IF(O809&gt;=Model!$B$31,1,IF(O809&gt;=Model!$B$32,2,IF(O809&gt;=Model!$B$33,3,4)))+IF(UPPER(H809)="Y",1,0))))</f>
        <v/>
      </c>
      <c r="R809" s="14" t="str">
        <f>IF($A809="","",IFERROR(VLOOKUP(VALUE(MID(Q809,2,1)),Model!$B$38:$C$41,2,FALSE()),""))</f>
        <v/>
      </c>
      <c r="S809" s="18" t="str">
        <f t="shared" si="73"/>
        <v/>
      </c>
      <c r="T809" s="14" t="str">
        <f t="shared" si="74"/>
        <v/>
      </c>
      <c r="U809" s="14" t="str">
        <f t="shared" si="75"/>
        <v/>
      </c>
      <c r="V809" s="14" t="str">
        <f t="shared" ca="1" si="76"/>
        <v/>
      </c>
      <c r="W809" s="14" t="str">
        <f t="shared" ca="1" si="77"/>
        <v/>
      </c>
    </row>
    <row r="810" spans="1:23" x14ac:dyDescent="0.3">
      <c r="A810" s="2"/>
      <c r="B810" s="2"/>
      <c r="C810" s="2"/>
      <c r="D810" s="2"/>
      <c r="E810" s="2"/>
      <c r="F810" s="2"/>
      <c r="G810" s="2"/>
      <c r="H810" s="2"/>
      <c r="I810" s="16"/>
      <c r="J810" s="16"/>
      <c r="K810" s="14" t="str">
        <f>IF($A810="","",IF(B810&gt;=Model!$B$4,4,IF(B810&gt;=Model!$B$5,3,IF(B810&gt;=Model!$B$6,2,1))))</f>
        <v/>
      </c>
      <c r="L810" s="14" t="str">
        <f>IF($A810="","",IF(OR(UPPER(D810)="Y",UPPER(E810)="Y"),4,IF(C810&gt;=Model!$B$10,4,IF(C810&gt;=Model!$B$11,3,IF(C810&gt;=Model!$B$12,2,1)))))</f>
        <v/>
      </c>
      <c r="M810" s="14" t="str">
        <f>IF($A810="","",IFERROR(VLOOKUP(F810,Model!$A$19:$B$22,2,FALSE()),""))</f>
        <v/>
      </c>
      <c r="N810" s="14" t="str">
        <f>IF($A810="","",IFERROR(VLOOKUP(G810,Model!$A$25:$B$28,2,FALSE()),""))</f>
        <v/>
      </c>
      <c r="O810" s="14" t="str">
        <f t="shared" si="72"/>
        <v/>
      </c>
      <c r="P810" s="14" t="str">
        <f>IF($A810="","",IF(AND(G810="Internet-facing",OR(UPPER(D810)="Y",UPPER(E810)="Y",C810&gt;=Model!$B$16)),"P1",""))</f>
        <v/>
      </c>
      <c r="Q810" s="14" t="str">
        <f>IF($A810="","",IF(P810="P1","P1","P"&amp;MIN(4,IF(O810&gt;=Model!$B$31,1,IF(O810&gt;=Model!$B$32,2,IF(O810&gt;=Model!$B$33,3,4)))+IF(UPPER(H810)="Y",1,0))))</f>
        <v/>
      </c>
      <c r="R810" s="14" t="str">
        <f>IF($A810="","",IFERROR(VLOOKUP(VALUE(MID(Q810,2,1)),Model!$B$38:$C$41,2,FALSE()),""))</f>
        <v/>
      </c>
      <c r="S810" s="18" t="str">
        <f t="shared" si="73"/>
        <v/>
      </c>
      <c r="T810" s="14" t="str">
        <f t="shared" si="74"/>
        <v/>
      </c>
      <c r="U810" s="14" t="str">
        <f t="shared" si="75"/>
        <v/>
      </c>
      <c r="V810" s="14" t="str">
        <f t="shared" ca="1" si="76"/>
        <v/>
      </c>
      <c r="W810" s="14" t="str">
        <f t="shared" ca="1" si="77"/>
        <v/>
      </c>
    </row>
    <row r="811" spans="1:23" x14ac:dyDescent="0.3">
      <c r="A811" s="2"/>
      <c r="B811" s="2"/>
      <c r="C811" s="2"/>
      <c r="D811" s="2"/>
      <c r="E811" s="2"/>
      <c r="F811" s="2"/>
      <c r="G811" s="2"/>
      <c r="H811" s="2"/>
      <c r="I811" s="16"/>
      <c r="J811" s="16"/>
      <c r="K811" s="14" t="str">
        <f>IF($A811="","",IF(B811&gt;=Model!$B$4,4,IF(B811&gt;=Model!$B$5,3,IF(B811&gt;=Model!$B$6,2,1))))</f>
        <v/>
      </c>
      <c r="L811" s="14" t="str">
        <f>IF($A811="","",IF(OR(UPPER(D811)="Y",UPPER(E811)="Y"),4,IF(C811&gt;=Model!$B$10,4,IF(C811&gt;=Model!$B$11,3,IF(C811&gt;=Model!$B$12,2,1)))))</f>
        <v/>
      </c>
      <c r="M811" s="14" t="str">
        <f>IF($A811="","",IFERROR(VLOOKUP(F811,Model!$A$19:$B$22,2,FALSE()),""))</f>
        <v/>
      </c>
      <c r="N811" s="14" t="str">
        <f>IF($A811="","",IFERROR(VLOOKUP(G811,Model!$A$25:$B$28,2,FALSE()),""))</f>
        <v/>
      </c>
      <c r="O811" s="14" t="str">
        <f t="shared" si="72"/>
        <v/>
      </c>
      <c r="P811" s="14" t="str">
        <f>IF($A811="","",IF(AND(G811="Internet-facing",OR(UPPER(D811)="Y",UPPER(E811)="Y",C811&gt;=Model!$B$16)),"P1",""))</f>
        <v/>
      </c>
      <c r="Q811" s="14" t="str">
        <f>IF($A811="","",IF(P811="P1","P1","P"&amp;MIN(4,IF(O811&gt;=Model!$B$31,1,IF(O811&gt;=Model!$B$32,2,IF(O811&gt;=Model!$B$33,3,4)))+IF(UPPER(H811)="Y",1,0))))</f>
        <v/>
      </c>
      <c r="R811" s="14" t="str">
        <f>IF($A811="","",IFERROR(VLOOKUP(VALUE(MID(Q811,2,1)),Model!$B$38:$C$41,2,FALSE()),""))</f>
        <v/>
      </c>
      <c r="S811" s="18" t="str">
        <f t="shared" si="73"/>
        <v/>
      </c>
      <c r="T811" s="14" t="str">
        <f t="shared" si="74"/>
        <v/>
      </c>
      <c r="U811" s="14" t="str">
        <f t="shared" si="75"/>
        <v/>
      </c>
      <c r="V811" s="14" t="str">
        <f t="shared" ca="1" si="76"/>
        <v/>
      </c>
      <c r="W811" s="14" t="str">
        <f t="shared" ca="1" si="77"/>
        <v/>
      </c>
    </row>
    <row r="812" spans="1:23" x14ac:dyDescent="0.3">
      <c r="A812" s="2"/>
      <c r="B812" s="2"/>
      <c r="C812" s="2"/>
      <c r="D812" s="2"/>
      <c r="E812" s="2"/>
      <c r="F812" s="2"/>
      <c r="G812" s="2"/>
      <c r="H812" s="2"/>
      <c r="I812" s="16"/>
      <c r="J812" s="16"/>
      <c r="K812" s="14" t="str">
        <f>IF($A812="","",IF(B812&gt;=Model!$B$4,4,IF(B812&gt;=Model!$B$5,3,IF(B812&gt;=Model!$B$6,2,1))))</f>
        <v/>
      </c>
      <c r="L812" s="14" t="str">
        <f>IF($A812="","",IF(OR(UPPER(D812)="Y",UPPER(E812)="Y"),4,IF(C812&gt;=Model!$B$10,4,IF(C812&gt;=Model!$B$11,3,IF(C812&gt;=Model!$B$12,2,1)))))</f>
        <v/>
      </c>
      <c r="M812" s="14" t="str">
        <f>IF($A812="","",IFERROR(VLOOKUP(F812,Model!$A$19:$B$22,2,FALSE()),""))</f>
        <v/>
      </c>
      <c r="N812" s="14" t="str">
        <f>IF($A812="","",IFERROR(VLOOKUP(G812,Model!$A$25:$B$28,2,FALSE()),""))</f>
        <v/>
      </c>
      <c r="O812" s="14" t="str">
        <f t="shared" si="72"/>
        <v/>
      </c>
      <c r="P812" s="14" t="str">
        <f>IF($A812="","",IF(AND(G812="Internet-facing",OR(UPPER(D812)="Y",UPPER(E812)="Y",C812&gt;=Model!$B$16)),"P1",""))</f>
        <v/>
      </c>
      <c r="Q812" s="14" t="str">
        <f>IF($A812="","",IF(P812="P1","P1","P"&amp;MIN(4,IF(O812&gt;=Model!$B$31,1,IF(O812&gt;=Model!$B$32,2,IF(O812&gt;=Model!$B$33,3,4)))+IF(UPPER(H812)="Y",1,0))))</f>
        <v/>
      </c>
      <c r="R812" s="14" t="str">
        <f>IF($A812="","",IFERROR(VLOOKUP(VALUE(MID(Q812,2,1)),Model!$B$38:$C$41,2,FALSE()),""))</f>
        <v/>
      </c>
      <c r="S812" s="18" t="str">
        <f t="shared" si="73"/>
        <v/>
      </c>
      <c r="T812" s="14" t="str">
        <f t="shared" si="74"/>
        <v/>
      </c>
      <c r="U812" s="14" t="str">
        <f t="shared" si="75"/>
        <v/>
      </c>
      <c r="V812" s="14" t="str">
        <f t="shared" ca="1" si="76"/>
        <v/>
      </c>
      <c r="W812" s="14" t="str">
        <f t="shared" ca="1" si="77"/>
        <v/>
      </c>
    </row>
    <row r="813" spans="1:23" x14ac:dyDescent="0.3">
      <c r="A813" s="2"/>
      <c r="B813" s="2"/>
      <c r="C813" s="2"/>
      <c r="D813" s="2"/>
      <c r="E813" s="2"/>
      <c r="F813" s="2"/>
      <c r="G813" s="2"/>
      <c r="H813" s="2"/>
      <c r="I813" s="16"/>
      <c r="J813" s="16"/>
      <c r="K813" s="14" t="str">
        <f>IF($A813="","",IF(B813&gt;=Model!$B$4,4,IF(B813&gt;=Model!$B$5,3,IF(B813&gt;=Model!$B$6,2,1))))</f>
        <v/>
      </c>
      <c r="L813" s="14" t="str">
        <f>IF($A813="","",IF(OR(UPPER(D813)="Y",UPPER(E813)="Y"),4,IF(C813&gt;=Model!$B$10,4,IF(C813&gt;=Model!$B$11,3,IF(C813&gt;=Model!$B$12,2,1)))))</f>
        <v/>
      </c>
      <c r="M813" s="14" t="str">
        <f>IF($A813="","",IFERROR(VLOOKUP(F813,Model!$A$19:$B$22,2,FALSE()),""))</f>
        <v/>
      </c>
      <c r="N813" s="14" t="str">
        <f>IF($A813="","",IFERROR(VLOOKUP(G813,Model!$A$25:$B$28,2,FALSE()),""))</f>
        <v/>
      </c>
      <c r="O813" s="14" t="str">
        <f t="shared" si="72"/>
        <v/>
      </c>
      <c r="P813" s="14" t="str">
        <f>IF($A813="","",IF(AND(G813="Internet-facing",OR(UPPER(D813)="Y",UPPER(E813)="Y",C813&gt;=Model!$B$16)),"P1",""))</f>
        <v/>
      </c>
      <c r="Q813" s="14" t="str">
        <f>IF($A813="","",IF(P813="P1","P1","P"&amp;MIN(4,IF(O813&gt;=Model!$B$31,1,IF(O813&gt;=Model!$B$32,2,IF(O813&gt;=Model!$B$33,3,4)))+IF(UPPER(H813)="Y",1,0))))</f>
        <v/>
      </c>
      <c r="R813" s="14" t="str">
        <f>IF($A813="","",IFERROR(VLOOKUP(VALUE(MID(Q813,2,1)),Model!$B$38:$C$41,2,FALSE()),""))</f>
        <v/>
      </c>
      <c r="S813" s="18" t="str">
        <f t="shared" si="73"/>
        <v/>
      </c>
      <c r="T813" s="14" t="str">
        <f t="shared" si="74"/>
        <v/>
      </c>
      <c r="U813" s="14" t="str">
        <f t="shared" si="75"/>
        <v/>
      </c>
      <c r="V813" s="14" t="str">
        <f t="shared" ca="1" si="76"/>
        <v/>
      </c>
      <c r="W813" s="14" t="str">
        <f t="shared" ca="1" si="77"/>
        <v/>
      </c>
    </row>
    <row r="814" spans="1:23" x14ac:dyDescent="0.3">
      <c r="A814" s="2"/>
      <c r="B814" s="2"/>
      <c r="C814" s="2"/>
      <c r="D814" s="2"/>
      <c r="E814" s="2"/>
      <c r="F814" s="2"/>
      <c r="G814" s="2"/>
      <c r="H814" s="2"/>
      <c r="I814" s="16"/>
      <c r="J814" s="16"/>
      <c r="K814" s="14" t="str">
        <f>IF($A814="","",IF(B814&gt;=Model!$B$4,4,IF(B814&gt;=Model!$B$5,3,IF(B814&gt;=Model!$B$6,2,1))))</f>
        <v/>
      </c>
      <c r="L814" s="14" t="str">
        <f>IF($A814="","",IF(OR(UPPER(D814)="Y",UPPER(E814)="Y"),4,IF(C814&gt;=Model!$B$10,4,IF(C814&gt;=Model!$B$11,3,IF(C814&gt;=Model!$B$12,2,1)))))</f>
        <v/>
      </c>
      <c r="M814" s="14" t="str">
        <f>IF($A814="","",IFERROR(VLOOKUP(F814,Model!$A$19:$B$22,2,FALSE()),""))</f>
        <v/>
      </c>
      <c r="N814" s="14" t="str">
        <f>IF($A814="","",IFERROR(VLOOKUP(G814,Model!$A$25:$B$28,2,FALSE()),""))</f>
        <v/>
      </c>
      <c r="O814" s="14" t="str">
        <f t="shared" si="72"/>
        <v/>
      </c>
      <c r="P814" s="14" t="str">
        <f>IF($A814="","",IF(AND(G814="Internet-facing",OR(UPPER(D814)="Y",UPPER(E814)="Y",C814&gt;=Model!$B$16)),"P1",""))</f>
        <v/>
      </c>
      <c r="Q814" s="14" t="str">
        <f>IF($A814="","",IF(P814="P1","P1","P"&amp;MIN(4,IF(O814&gt;=Model!$B$31,1,IF(O814&gt;=Model!$B$32,2,IF(O814&gt;=Model!$B$33,3,4)))+IF(UPPER(H814)="Y",1,0))))</f>
        <v/>
      </c>
      <c r="R814" s="14" t="str">
        <f>IF($A814="","",IFERROR(VLOOKUP(VALUE(MID(Q814,2,1)),Model!$B$38:$C$41,2,FALSE()),""))</f>
        <v/>
      </c>
      <c r="S814" s="18" t="str">
        <f t="shared" si="73"/>
        <v/>
      </c>
      <c r="T814" s="14" t="str">
        <f t="shared" si="74"/>
        <v/>
      </c>
      <c r="U814" s="14" t="str">
        <f t="shared" si="75"/>
        <v/>
      </c>
      <c r="V814" s="14" t="str">
        <f t="shared" ca="1" si="76"/>
        <v/>
      </c>
      <c r="W814" s="14" t="str">
        <f t="shared" ca="1" si="77"/>
        <v/>
      </c>
    </row>
    <row r="815" spans="1:23" x14ac:dyDescent="0.3">
      <c r="A815" s="2"/>
      <c r="B815" s="2"/>
      <c r="C815" s="2"/>
      <c r="D815" s="2"/>
      <c r="E815" s="2"/>
      <c r="F815" s="2"/>
      <c r="G815" s="2"/>
      <c r="H815" s="2"/>
      <c r="I815" s="16"/>
      <c r="J815" s="16"/>
      <c r="K815" s="14" t="str">
        <f>IF($A815="","",IF(B815&gt;=Model!$B$4,4,IF(B815&gt;=Model!$B$5,3,IF(B815&gt;=Model!$B$6,2,1))))</f>
        <v/>
      </c>
      <c r="L815" s="14" t="str">
        <f>IF($A815="","",IF(OR(UPPER(D815)="Y",UPPER(E815)="Y"),4,IF(C815&gt;=Model!$B$10,4,IF(C815&gt;=Model!$B$11,3,IF(C815&gt;=Model!$B$12,2,1)))))</f>
        <v/>
      </c>
      <c r="M815" s="14" t="str">
        <f>IF($A815="","",IFERROR(VLOOKUP(F815,Model!$A$19:$B$22,2,FALSE()),""))</f>
        <v/>
      </c>
      <c r="N815" s="14" t="str">
        <f>IF($A815="","",IFERROR(VLOOKUP(G815,Model!$A$25:$B$28,2,FALSE()),""))</f>
        <v/>
      </c>
      <c r="O815" s="14" t="str">
        <f t="shared" si="72"/>
        <v/>
      </c>
      <c r="P815" s="14" t="str">
        <f>IF($A815="","",IF(AND(G815="Internet-facing",OR(UPPER(D815)="Y",UPPER(E815)="Y",C815&gt;=Model!$B$16)),"P1",""))</f>
        <v/>
      </c>
      <c r="Q815" s="14" t="str">
        <f>IF($A815="","",IF(P815="P1","P1","P"&amp;MIN(4,IF(O815&gt;=Model!$B$31,1,IF(O815&gt;=Model!$B$32,2,IF(O815&gt;=Model!$B$33,3,4)))+IF(UPPER(H815)="Y",1,0))))</f>
        <v/>
      </c>
      <c r="R815" s="14" t="str">
        <f>IF($A815="","",IFERROR(VLOOKUP(VALUE(MID(Q815,2,1)),Model!$B$38:$C$41,2,FALSE()),""))</f>
        <v/>
      </c>
      <c r="S815" s="18" t="str">
        <f t="shared" si="73"/>
        <v/>
      </c>
      <c r="T815" s="14" t="str">
        <f t="shared" si="74"/>
        <v/>
      </c>
      <c r="U815" s="14" t="str">
        <f t="shared" si="75"/>
        <v/>
      </c>
      <c r="V815" s="14" t="str">
        <f t="shared" ca="1" si="76"/>
        <v/>
      </c>
      <c r="W815" s="14" t="str">
        <f t="shared" ca="1" si="77"/>
        <v/>
      </c>
    </row>
    <row r="816" spans="1:23" x14ac:dyDescent="0.3">
      <c r="A816" s="2"/>
      <c r="B816" s="2"/>
      <c r="C816" s="2"/>
      <c r="D816" s="2"/>
      <c r="E816" s="2"/>
      <c r="F816" s="2"/>
      <c r="G816" s="2"/>
      <c r="H816" s="2"/>
      <c r="I816" s="16"/>
      <c r="J816" s="16"/>
      <c r="K816" s="14" t="str">
        <f>IF($A816="","",IF(B816&gt;=Model!$B$4,4,IF(B816&gt;=Model!$B$5,3,IF(B816&gt;=Model!$B$6,2,1))))</f>
        <v/>
      </c>
      <c r="L816" s="14" t="str">
        <f>IF($A816="","",IF(OR(UPPER(D816)="Y",UPPER(E816)="Y"),4,IF(C816&gt;=Model!$B$10,4,IF(C816&gt;=Model!$B$11,3,IF(C816&gt;=Model!$B$12,2,1)))))</f>
        <v/>
      </c>
      <c r="M816" s="14" t="str">
        <f>IF($A816="","",IFERROR(VLOOKUP(F816,Model!$A$19:$B$22,2,FALSE()),""))</f>
        <v/>
      </c>
      <c r="N816" s="14" t="str">
        <f>IF($A816="","",IFERROR(VLOOKUP(G816,Model!$A$25:$B$28,2,FALSE()),""))</f>
        <v/>
      </c>
      <c r="O816" s="14" t="str">
        <f t="shared" si="72"/>
        <v/>
      </c>
      <c r="P816" s="14" t="str">
        <f>IF($A816="","",IF(AND(G816="Internet-facing",OR(UPPER(D816)="Y",UPPER(E816)="Y",C816&gt;=Model!$B$16)),"P1",""))</f>
        <v/>
      </c>
      <c r="Q816" s="14" t="str">
        <f>IF($A816="","",IF(P816="P1","P1","P"&amp;MIN(4,IF(O816&gt;=Model!$B$31,1,IF(O816&gt;=Model!$B$32,2,IF(O816&gt;=Model!$B$33,3,4)))+IF(UPPER(H816)="Y",1,0))))</f>
        <v/>
      </c>
      <c r="R816" s="14" t="str">
        <f>IF($A816="","",IFERROR(VLOOKUP(VALUE(MID(Q816,2,1)),Model!$B$38:$C$41,2,FALSE()),""))</f>
        <v/>
      </c>
      <c r="S816" s="18" t="str">
        <f t="shared" si="73"/>
        <v/>
      </c>
      <c r="T816" s="14" t="str">
        <f t="shared" si="74"/>
        <v/>
      </c>
      <c r="U816" s="14" t="str">
        <f t="shared" si="75"/>
        <v/>
      </c>
      <c r="V816" s="14" t="str">
        <f t="shared" ca="1" si="76"/>
        <v/>
      </c>
      <c r="W816" s="14" t="str">
        <f t="shared" ca="1" si="77"/>
        <v/>
      </c>
    </row>
    <row r="817" spans="1:23" x14ac:dyDescent="0.3">
      <c r="A817" s="2"/>
      <c r="B817" s="2"/>
      <c r="C817" s="2"/>
      <c r="D817" s="2"/>
      <c r="E817" s="2"/>
      <c r="F817" s="2"/>
      <c r="G817" s="2"/>
      <c r="H817" s="2"/>
      <c r="I817" s="16"/>
      <c r="J817" s="16"/>
      <c r="K817" s="14" t="str">
        <f>IF($A817="","",IF(B817&gt;=Model!$B$4,4,IF(B817&gt;=Model!$B$5,3,IF(B817&gt;=Model!$B$6,2,1))))</f>
        <v/>
      </c>
      <c r="L817" s="14" t="str">
        <f>IF($A817="","",IF(OR(UPPER(D817)="Y",UPPER(E817)="Y"),4,IF(C817&gt;=Model!$B$10,4,IF(C817&gt;=Model!$B$11,3,IF(C817&gt;=Model!$B$12,2,1)))))</f>
        <v/>
      </c>
      <c r="M817" s="14" t="str">
        <f>IF($A817="","",IFERROR(VLOOKUP(F817,Model!$A$19:$B$22,2,FALSE()),""))</f>
        <v/>
      </c>
      <c r="N817" s="14" t="str">
        <f>IF($A817="","",IFERROR(VLOOKUP(G817,Model!$A$25:$B$28,2,FALSE()),""))</f>
        <v/>
      </c>
      <c r="O817" s="14" t="str">
        <f t="shared" si="72"/>
        <v/>
      </c>
      <c r="P817" s="14" t="str">
        <f>IF($A817="","",IF(AND(G817="Internet-facing",OR(UPPER(D817)="Y",UPPER(E817)="Y",C817&gt;=Model!$B$16)),"P1",""))</f>
        <v/>
      </c>
      <c r="Q817" s="14" t="str">
        <f>IF($A817="","",IF(P817="P1","P1","P"&amp;MIN(4,IF(O817&gt;=Model!$B$31,1,IF(O817&gt;=Model!$B$32,2,IF(O817&gt;=Model!$B$33,3,4)))+IF(UPPER(H817)="Y",1,0))))</f>
        <v/>
      </c>
      <c r="R817" s="14" t="str">
        <f>IF($A817="","",IFERROR(VLOOKUP(VALUE(MID(Q817,2,1)),Model!$B$38:$C$41,2,FALSE()),""))</f>
        <v/>
      </c>
      <c r="S817" s="18" t="str">
        <f t="shared" si="73"/>
        <v/>
      </c>
      <c r="T817" s="14" t="str">
        <f t="shared" si="74"/>
        <v/>
      </c>
      <c r="U817" s="14" t="str">
        <f t="shared" si="75"/>
        <v/>
      </c>
      <c r="V817" s="14" t="str">
        <f t="shared" ca="1" si="76"/>
        <v/>
      </c>
      <c r="W817" s="14" t="str">
        <f t="shared" ca="1" si="77"/>
        <v/>
      </c>
    </row>
    <row r="818" spans="1:23" x14ac:dyDescent="0.3">
      <c r="A818" s="2"/>
      <c r="B818" s="2"/>
      <c r="C818" s="2"/>
      <c r="D818" s="2"/>
      <c r="E818" s="2"/>
      <c r="F818" s="2"/>
      <c r="G818" s="2"/>
      <c r="H818" s="2"/>
      <c r="I818" s="16"/>
      <c r="J818" s="16"/>
      <c r="K818" s="14" t="str">
        <f>IF($A818="","",IF(B818&gt;=Model!$B$4,4,IF(B818&gt;=Model!$B$5,3,IF(B818&gt;=Model!$B$6,2,1))))</f>
        <v/>
      </c>
      <c r="L818" s="14" t="str">
        <f>IF($A818="","",IF(OR(UPPER(D818)="Y",UPPER(E818)="Y"),4,IF(C818&gt;=Model!$B$10,4,IF(C818&gt;=Model!$B$11,3,IF(C818&gt;=Model!$B$12,2,1)))))</f>
        <v/>
      </c>
      <c r="M818" s="14" t="str">
        <f>IF($A818="","",IFERROR(VLOOKUP(F818,Model!$A$19:$B$22,2,FALSE()),""))</f>
        <v/>
      </c>
      <c r="N818" s="14" t="str">
        <f>IF($A818="","",IFERROR(VLOOKUP(G818,Model!$A$25:$B$28,2,FALSE()),""))</f>
        <v/>
      </c>
      <c r="O818" s="14" t="str">
        <f t="shared" si="72"/>
        <v/>
      </c>
      <c r="P818" s="14" t="str">
        <f>IF($A818="","",IF(AND(G818="Internet-facing",OR(UPPER(D818)="Y",UPPER(E818)="Y",C818&gt;=Model!$B$16)),"P1",""))</f>
        <v/>
      </c>
      <c r="Q818" s="14" t="str">
        <f>IF($A818="","",IF(P818="P1","P1","P"&amp;MIN(4,IF(O818&gt;=Model!$B$31,1,IF(O818&gt;=Model!$B$32,2,IF(O818&gt;=Model!$B$33,3,4)))+IF(UPPER(H818)="Y",1,0))))</f>
        <v/>
      </c>
      <c r="R818" s="14" t="str">
        <f>IF($A818="","",IFERROR(VLOOKUP(VALUE(MID(Q818,2,1)),Model!$B$38:$C$41,2,FALSE()),""))</f>
        <v/>
      </c>
      <c r="S818" s="18" t="str">
        <f t="shared" si="73"/>
        <v/>
      </c>
      <c r="T818" s="14" t="str">
        <f t="shared" si="74"/>
        <v/>
      </c>
      <c r="U818" s="14" t="str">
        <f t="shared" si="75"/>
        <v/>
      </c>
      <c r="V818" s="14" t="str">
        <f t="shared" ca="1" si="76"/>
        <v/>
      </c>
      <c r="W818" s="14" t="str">
        <f t="shared" ca="1" si="77"/>
        <v/>
      </c>
    </row>
    <row r="819" spans="1:23" x14ac:dyDescent="0.3">
      <c r="A819" s="2"/>
      <c r="B819" s="2"/>
      <c r="C819" s="2"/>
      <c r="D819" s="2"/>
      <c r="E819" s="2"/>
      <c r="F819" s="2"/>
      <c r="G819" s="2"/>
      <c r="H819" s="2"/>
      <c r="I819" s="16"/>
      <c r="J819" s="16"/>
      <c r="K819" s="14" t="str">
        <f>IF($A819="","",IF(B819&gt;=Model!$B$4,4,IF(B819&gt;=Model!$B$5,3,IF(B819&gt;=Model!$B$6,2,1))))</f>
        <v/>
      </c>
      <c r="L819" s="14" t="str">
        <f>IF($A819="","",IF(OR(UPPER(D819)="Y",UPPER(E819)="Y"),4,IF(C819&gt;=Model!$B$10,4,IF(C819&gt;=Model!$B$11,3,IF(C819&gt;=Model!$B$12,2,1)))))</f>
        <v/>
      </c>
      <c r="M819" s="14" t="str">
        <f>IF($A819="","",IFERROR(VLOOKUP(F819,Model!$A$19:$B$22,2,FALSE()),""))</f>
        <v/>
      </c>
      <c r="N819" s="14" t="str">
        <f>IF($A819="","",IFERROR(VLOOKUP(G819,Model!$A$25:$B$28,2,FALSE()),""))</f>
        <v/>
      </c>
      <c r="O819" s="14" t="str">
        <f t="shared" si="72"/>
        <v/>
      </c>
      <c r="P819" s="14" t="str">
        <f>IF($A819="","",IF(AND(G819="Internet-facing",OR(UPPER(D819)="Y",UPPER(E819)="Y",C819&gt;=Model!$B$16)),"P1",""))</f>
        <v/>
      </c>
      <c r="Q819" s="14" t="str">
        <f>IF($A819="","",IF(P819="P1","P1","P"&amp;MIN(4,IF(O819&gt;=Model!$B$31,1,IF(O819&gt;=Model!$B$32,2,IF(O819&gt;=Model!$B$33,3,4)))+IF(UPPER(H819)="Y",1,0))))</f>
        <v/>
      </c>
      <c r="R819" s="14" t="str">
        <f>IF($A819="","",IFERROR(VLOOKUP(VALUE(MID(Q819,2,1)),Model!$B$38:$C$41,2,FALSE()),""))</f>
        <v/>
      </c>
      <c r="S819" s="18" t="str">
        <f t="shared" si="73"/>
        <v/>
      </c>
      <c r="T819" s="14" t="str">
        <f t="shared" si="74"/>
        <v/>
      </c>
      <c r="U819" s="14" t="str">
        <f t="shared" si="75"/>
        <v/>
      </c>
      <c r="V819" s="14" t="str">
        <f t="shared" ca="1" si="76"/>
        <v/>
      </c>
      <c r="W819" s="14" t="str">
        <f t="shared" ca="1" si="77"/>
        <v/>
      </c>
    </row>
    <row r="820" spans="1:23" x14ac:dyDescent="0.3">
      <c r="A820" s="2"/>
      <c r="B820" s="2"/>
      <c r="C820" s="2"/>
      <c r="D820" s="2"/>
      <c r="E820" s="2"/>
      <c r="F820" s="2"/>
      <c r="G820" s="2"/>
      <c r="H820" s="2"/>
      <c r="I820" s="16"/>
      <c r="J820" s="16"/>
      <c r="K820" s="14" t="str">
        <f>IF($A820="","",IF(B820&gt;=Model!$B$4,4,IF(B820&gt;=Model!$B$5,3,IF(B820&gt;=Model!$B$6,2,1))))</f>
        <v/>
      </c>
      <c r="L820" s="14" t="str">
        <f>IF($A820="","",IF(OR(UPPER(D820)="Y",UPPER(E820)="Y"),4,IF(C820&gt;=Model!$B$10,4,IF(C820&gt;=Model!$B$11,3,IF(C820&gt;=Model!$B$12,2,1)))))</f>
        <v/>
      </c>
      <c r="M820" s="14" t="str">
        <f>IF($A820="","",IFERROR(VLOOKUP(F820,Model!$A$19:$B$22,2,FALSE()),""))</f>
        <v/>
      </c>
      <c r="N820" s="14" t="str">
        <f>IF($A820="","",IFERROR(VLOOKUP(G820,Model!$A$25:$B$28,2,FALSE()),""))</f>
        <v/>
      </c>
      <c r="O820" s="14" t="str">
        <f t="shared" si="72"/>
        <v/>
      </c>
      <c r="P820" s="14" t="str">
        <f>IF($A820="","",IF(AND(G820="Internet-facing",OR(UPPER(D820)="Y",UPPER(E820)="Y",C820&gt;=Model!$B$16)),"P1",""))</f>
        <v/>
      </c>
      <c r="Q820" s="14" t="str">
        <f>IF($A820="","",IF(P820="P1","P1","P"&amp;MIN(4,IF(O820&gt;=Model!$B$31,1,IF(O820&gt;=Model!$B$32,2,IF(O820&gt;=Model!$B$33,3,4)))+IF(UPPER(H820)="Y",1,0))))</f>
        <v/>
      </c>
      <c r="R820" s="14" t="str">
        <f>IF($A820="","",IFERROR(VLOOKUP(VALUE(MID(Q820,2,1)),Model!$B$38:$C$41,2,FALSE()),""))</f>
        <v/>
      </c>
      <c r="S820" s="18" t="str">
        <f t="shared" si="73"/>
        <v/>
      </c>
      <c r="T820" s="14" t="str">
        <f t="shared" si="74"/>
        <v/>
      </c>
      <c r="U820" s="14" t="str">
        <f t="shared" si="75"/>
        <v/>
      </c>
      <c r="V820" s="14" t="str">
        <f t="shared" ca="1" si="76"/>
        <v/>
      </c>
      <c r="W820" s="14" t="str">
        <f t="shared" ca="1" si="77"/>
        <v/>
      </c>
    </row>
    <row r="821" spans="1:23" x14ac:dyDescent="0.3">
      <c r="A821" s="2"/>
      <c r="B821" s="2"/>
      <c r="C821" s="2"/>
      <c r="D821" s="2"/>
      <c r="E821" s="2"/>
      <c r="F821" s="2"/>
      <c r="G821" s="2"/>
      <c r="H821" s="2"/>
      <c r="I821" s="16"/>
      <c r="J821" s="16"/>
      <c r="K821" s="14" t="str">
        <f>IF($A821="","",IF(B821&gt;=Model!$B$4,4,IF(B821&gt;=Model!$B$5,3,IF(B821&gt;=Model!$B$6,2,1))))</f>
        <v/>
      </c>
      <c r="L821" s="14" t="str">
        <f>IF($A821="","",IF(OR(UPPER(D821)="Y",UPPER(E821)="Y"),4,IF(C821&gt;=Model!$B$10,4,IF(C821&gt;=Model!$B$11,3,IF(C821&gt;=Model!$B$12,2,1)))))</f>
        <v/>
      </c>
      <c r="M821" s="14" t="str">
        <f>IF($A821="","",IFERROR(VLOOKUP(F821,Model!$A$19:$B$22,2,FALSE()),""))</f>
        <v/>
      </c>
      <c r="N821" s="14" t="str">
        <f>IF($A821="","",IFERROR(VLOOKUP(G821,Model!$A$25:$B$28,2,FALSE()),""))</f>
        <v/>
      </c>
      <c r="O821" s="14" t="str">
        <f t="shared" si="72"/>
        <v/>
      </c>
      <c r="P821" s="14" t="str">
        <f>IF($A821="","",IF(AND(G821="Internet-facing",OR(UPPER(D821)="Y",UPPER(E821)="Y",C821&gt;=Model!$B$16)),"P1",""))</f>
        <v/>
      </c>
      <c r="Q821" s="14" t="str">
        <f>IF($A821="","",IF(P821="P1","P1","P"&amp;MIN(4,IF(O821&gt;=Model!$B$31,1,IF(O821&gt;=Model!$B$32,2,IF(O821&gt;=Model!$B$33,3,4)))+IF(UPPER(H821)="Y",1,0))))</f>
        <v/>
      </c>
      <c r="R821" s="14" t="str">
        <f>IF($A821="","",IFERROR(VLOOKUP(VALUE(MID(Q821,2,1)),Model!$B$38:$C$41,2,FALSE()),""))</f>
        <v/>
      </c>
      <c r="S821" s="18" t="str">
        <f t="shared" si="73"/>
        <v/>
      </c>
      <c r="T821" s="14" t="str">
        <f t="shared" si="74"/>
        <v/>
      </c>
      <c r="U821" s="14" t="str">
        <f t="shared" si="75"/>
        <v/>
      </c>
      <c r="V821" s="14" t="str">
        <f t="shared" ca="1" si="76"/>
        <v/>
      </c>
      <c r="W821" s="14" t="str">
        <f t="shared" ca="1" si="77"/>
        <v/>
      </c>
    </row>
    <row r="822" spans="1:23" x14ac:dyDescent="0.3">
      <c r="A822" s="2"/>
      <c r="B822" s="2"/>
      <c r="C822" s="2"/>
      <c r="D822" s="2"/>
      <c r="E822" s="2"/>
      <c r="F822" s="2"/>
      <c r="G822" s="2"/>
      <c r="H822" s="2"/>
      <c r="I822" s="16"/>
      <c r="J822" s="16"/>
      <c r="K822" s="14" t="str">
        <f>IF($A822="","",IF(B822&gt;=Model!$B$4,4,IF(B822&gt;=Model!$B$5,3,IF(B822&gt;=Model!$B$6,2,1))))</f>
        <v/>
      </c>
      <c r="L822" s="14" t="str">
        <f>IF($A822="","",IF(OR(UPPER(D822)="Y",UPPER(E822)="Y"),4,IF(C822&gt;=Model!$B$10,4,IF(C822&gt;=Model!$B$11,3,IF(C822&gt;=Model!$B$12,2,1)))))</f>
        <v/>
      </c>
      <c r="M822" s="14" t="str">
        <f>IF($A822="","",IFERROR(VLOOKUP(F822,Model!$A$19:$B$22,2,FALSE()),""))</f>
        <v/>
      </c>
      <c r="N822" s="14" t="str">
        <f>IF($A822="","",IFERROR(VLOOKUP(G822,Model!$A$25:$B$28,2,FALSE()),""))</f>
        <v/>
      </c>
      <c r="O822" s="14" t="str">
        <f t="shared" si="72"/>
        <v/>
      </c>
      <c r="P822" s="14" t="str">
        <f>IF($A822="","",IF(AND(G822="Internet-facing",OR(UPPER(D822)="Y",UPPER(E822)="Y",C822&gt;=Model!$B$16)),"P1",""))</f>
        <v/>
      </c>
      <c r="Q822" s="14" t="str">
        <f>IF($A822="","",IF(P822="P1","P1","P"&amp;MIN(4,IF(O822&gt;=Model!$B$31,1,IF(O822&gt;=Model!$B$32,2,IF(O822&gt;=Model!$B$33,3,4)))+IF(UPPER(H822)="Y",1,0))))</f>
        <v/>
      </c>
      <c r="R822" s="14" t="str">
        <f>IF($A822="","",IFERROR(VLOOKUP(VALUE(MID(Q822,2,1)),Model!$B$38:$C$41,2,FALSE()),""))</f>
        <v/>
      </c>
      <c r="S822" s="18" t="str">
        <f t="shared" si="73"/>
        <v/>
      </c>
      <c r="T822" s="14" t="str">
        <f t="shared" si="74"/>
        <v/>
      </c>
      <c r="U822" s="14" t="str">
        <f t="shared" si="75"/>
        <v/>
      </c>
      <c r="V822" s="14" t="str">
        <f t="shared" ca="1" si="76"/>
        <v/>
      </c>
      <c r="W822" s="14" t="str">
        <f t="shared" ca="1" si="77"/>
        <v/>
      </c>
    </row>
    <row r="823" spans="1:23" x14ac:dyDescent="0.3">
      <c r="A823" s="2"/>
      <c r="B823" s="2"/>
      <c r="C823" s="2"/>
      <c r="D823" s="2"/>
      <c r="E823" s="2"/>
      <c r="F823" s="2"/>
      <c r="G823" s="2"/>
      <c r="H823" s="2"/>
      <c r="I823" s="16"/>
      <c r="J823" s="16"/>
      <c r="K823" s="14" t="str">
        <f>IF($A823="","",IF(B823&gt;=Model!$B$4,4,IF(B823&gt;=Model!$B$5,3,IF(B823&gt;=Model!$B$6,2,1))))</f>
        <v/>
      </c>
      <c r="L823" s="14" t="str">
        <f>IF($A823="","",IF(OR(UPPER(D823)="Y",UPPER(E823)="Y"),4,IF(C823&gt;=Model!$B$10,4,IF(C823&gt;=Model!$B$11,3,IF(C823&gt;=Model!$B$12,2,1)))))</f>
        <v/>
      </c>
      <c r="M823" s="14" t="str">
        <f>IF($A823="","",IFERROR(VLOOKUP(F823,Model!$A$19:$B$22,2,FALSE()),""))</f>
        <v/>
      </c>
      <c r="N823" s="14" t="str">
        <f>IF($A823="","",IFERROR(VLOOKUP(G823,Model!$A$25:$B$28,2,FALSE()),""))</f>
        <v/>
      </c>
      <c r="O823" s="14" t="str">
        <f t="shared" si="72"/>
        <v/>
      </c>
      <c r="P823" s="14" t="str">
        <f>IF($A823="","",IF(AND(G823="Internet-facing",OR(UPPER(D823)="Y",UPPER(E823)="Y",C823&gt;=Model!$B$16)),"P1",""))</f>
        <v/>
      </c>
      <c r="Q823" s="14" t="str">
        <f>IF($A823="","",IF(P823="P1","P1","P"&amp;MIN(4,IF(O823&gt;=Model!$B$31,1,IF(O823&gt;=Model!$B$32,2,IF(O823&gt;=Model!$B$33,3,4)))+IF(UPPER(H823)="Y",1,0))))</f>
        <v/>
      </c>
      <c r="R823" s="14" t="str">
        <f>IF($A823="","",IFERROR(VLOOKUP(VALUE(MID(Q823,2,1)),Model!$B$38:$C$41,2,FALSE()),""))</f>
        <v/>
      </c>
      <c r="S823" s="18" t="str">
        <f t="shared" si="73"/>
        <v/>
      </c>
      <c r="T823" s="14" t="str">
        <f t="shared" si="74"/>
        <v/>
      </c>
      <c r="U823" s="14" t="str">
        <f t="shared" si="75"/>
        <v/>
      </c>
      <c r="V823" s="14" t="str">
        <f t="shared" ca="1" si="76"/>
        <v/>
      </c>
      <c r="W823" s="14" t="str">
        <f t="shared" ca="1" si="77"/>
        <v/>
      </c>
    </row>
    <row r="824" spans="1:23" x14ac:dyDescent="0.3">
      <c r="A824" s="2"/>
      <c r="B824" s="2"/>
      <c r="C824" s="2"/>
      <c r="D824" s="2"/>
      <c r="E824" s="2"/>
      <c r="F824" s="2"/>
      <c r="G824" s="2"/>
      <c r="H824" s="2"/>
      <c r="I824" s="16"/>
      <c r="J824" s="16"/>
      <c r="K824" s="14" t="str">
        <f>IF($A824="","",IF(B824&gt;=Model!$B$4,4,IF(B824&gt;=Model!$B$5,3,IF(B824&gt;=Model!$B$6,2,1))))</f>
        <v/>
      </c>
      <c r="L824" s="14" t="str">
        <f>IF($A824="","",IF(OR(UPPER(D824)="Y",UPPER(E824)="Y"),4,IF(C824&gt;=Model!$B$10,4,IF(C824&gt;=Model!$B$11,3,IF(C824&gt;=Model!$B$12,2,1)))))</f>
        <v/>
      </c>
      <c r="M824" s="14" t="str">
        <f>IF($A824="","",IFERROR(VLOOKUP(F824,Model!$A$19:$B$22,2,FALSE()),""))</f>
        <v/>
      </c>
      <c r="N824" s="14" t="str">
        <f>IF($A824="","",IFERROR(VLOOKUP(G824,Model!$A$25:$B$28,2,FALSE()),""))</f>
        <v/>
      </c>
      <c r="O824" s="14" t="str">
        <f t="shared" si="72"/>
        <v/>
      </c>
      <c r="P824" s="14" t="str">
        <f>IF($A824="","",IF(AND(G824="Internet-facing",OR(UPPER(D824)="Y",UPPER(E824)="Y",C824&gt;=Model!$B$16)),"P1",""))</f>
        <v/>
      </c>
      <c r="Q824" s="14" t="str">
        <f>IF($A824="","",IF(P824="P1","P1","P"&amp;MIN(4,IF(O824&gt;=Model!$B$31,1,IF(O824&gt;=Model!$B$32,2,IF(O824&gt;=Model!$B$33,3,4)))+IF(UPPER(H824)="Y",1,0))))</f>
        <v/>
      </c>
      <c r="R824" s="14" t="str">
        <f>IF($A824="","",IFERROR(VLOOKUP(VALUE(MID(Q824,2,1)),Model!$B$38:$C$41,2,FALSE()),""))</f>
        <v/>
      </c>
      <c r="S824" s="18" t="str">
        <f t="shared" si="73"/>
        <v/>
      </c>
      <c r="T824" s="14" t="str">
        <f t="shared" si="74"/>
        <v/>
      </c>
      <c r="U824" s="14" t="str">
        <f t="shared" si="75"/>
        <v/>
      </c>
      <c r="V824" s="14" t="str">
        <f t="shared" ca="1" si="76"/>
        <v/>
      </c>
      <c r="W824" s="14" t="str">
        <f t="shared" ca="1" si="77"/>
        <v/>
      </c>
    </row>
    <row r="825" spans="1:23" x14ac:dyDescent="0.3">
      <c r="A825" s="2"/>
      <c r="B825" s="2"/>
      <c r="C825" s="2"/>
      <c r="D825" s="2"/>
      <c r="E825" s="2"/>
      <c r="F825" s="2"/>
      <c r="G825" s="2"/>
      <c r="H825" s="2"/>
      <c r="I825" s="16"/>
      <c r="J825" s="16"/>
      <c r="K825" s="14" t="str">
        <f>IF($A825="","",IF(B825&gt;=Model!$B$4,4,IF(B825&gt;=Model!$B$5,3,IF(B825&gt;=Model!$B$6,2,1))))</f>
        <v/>
      </c>
      <c r="L825" s="14" t="str">
        <f>IF($A825="","",IF(OR(UPPER(D825)="Y",UPPER(E825)="Y"),4,IF(C825&gt;=Model!$B$10,4,IF(C825&gt;=Model!$B$11,3,IF(C825&gt;=Model!$B$12,2,1)))))</f>
        <v/>
      </c>
      <c r="M825" s="14" t="str">
        <f>IF($A825="","",IFERROR(VLOOKUP(F825,Model!$A$19:$B$22,2,FALSE()),""))</f>
        <v/>
      </c>
      <c r="N825" s="14" t="str">
        <f>IF($A825="","",IFERROR(VLOOKUP(G825,Model!$A$25:$B$28,2,FALSE()),""))</f>
        <v/>
      </c>
      <c r="O825" s="14" t="str">
        <f t="shared" si="72"/>
        <v/>
      </c>
      <c r="P825" s="14" t="str">
        <f>IF($A825="","",IF(AND(G825="Internet-facing",OR(UPPER(D825)="Y",UPPER(E825)="Y",C825&gt;=Model!$B$16)),"P1",""))</f>
        <v/>
      </c>
      <c r="Q825" s="14" t="str">
        <f>IF($A825="","",IF(P825="P1","P1","P"&amp;MIN(4,IF(O825&gt;=Model!$B$31,1,IF(O825&gt;=Model!$B$32,2,IF(O825&gt;=Model!$B$33,3,4)))+IF(UPPER(H825)="Y",1,0))))</f>
        <v/>
      </c>
      <c r="R825" s="14" t="str">
        <f>IF($A825="","",IFERROR(VLOOKUP(VALUE(MID(Q825,2,1)),Model!$B$38:$C$41,2,FALSE()),""))</f>
        <v/>
      </c>
      <c r="S825" s="18" t="str">
        <f t="shared" si="73"/>
        <v/>
      </c>
      <c r="T825" s="14" t="str">
        <f t="shared" si="74"/>
        <v/>
      </c>
      <c r="U825" s="14" t="str">
        <f t="shared" si="75"/>
        <v/>
      </c>
      <c r="V825" s="14" t="str">
        <f t="shared" ca="1" si="76"/>
        <v/>
      </c>
      <c r="W825" s="14" t="str">
        <f t="shared" ca="1" si="77"/>
        <v/>
      </c>
    </row>
    <row r="826" spans="1:23" x14ac:dyDescent="0.3">
      <c r="A826" s="2"/>
      <c r="B826" s="2"/>
      <c r="C826" s="2"/>
      <c r="D826" s="2"/>
      <c r="E826" s="2"/>
      <c r="F826" s="2"/>
      <c r="G826" s="2"/>
      <c r="H826" s="2"/>
      <c r="I826" s="16"/>
      <c r="J826" s="16"/>
      <c r="K826" s="14" t="str">
        <f>IF($A826="","",IF(B826&gt;=Model!$B$4,4,IF(B826&gt;=Model!$B$5,3,IF(B826&gt;=Model!$B$6,2,1))))</f>
        <v/>
      </c>
      <c r="L826" s="14" t="str">
        <f>IF($A826="","",IF(OR(UPPER(D826)="Y",UPPER(E826)="Y"),4,IF(C826&gt;=Model!$B$10,4,IF(C826&gt;=Model!$B$11,3,IF(C826&gt;=Model!$B$12,2,1)))))</f>
        <v/>
      </c>
      <c r="M826" s="14" t="str">
        <f>IF($A826="","",IFERROR(VLOOKUP(F826,Model!$A$19:$B$22,2,FALSE()),""))</f>
        <v/>
      </c>
      <c r="N826" s="14" t="str">
        <f>IF($A826="","",IFERROR(VLOOKUP(G826,Model!$A$25:$B$28,2,FALSE()),""))</f>
        <v/>
      </c>
      <c r="O826" s="14" t="str">
        <f t="shared" si="72"/>
        <v/>
      </c>
      <c r="P826" s="14" t="str">
        <f>IF($A826="","",IF(AND(G826="Internet-facing",OR(UPPER(D826)="Y",UPPER(E826)="Y",C826&gt;=Model!$B$16)),"P1",""))</f>
        <v/>
      </c>
      <c r="Q826" s="14" t="str">
        <f>IF($A826="","",IF(P826="P1","P1","P"&amp;MIN(4,IF(O826&gt;=Model!$B$31,1,IF(O826&gt;=Model!$B$32,2,IF(O826&gt;=Model!$B$33,3,4)))+IF(UPPER(H826)="Y",1,0))))</f>
        <v/>
      </c>
      <c r="R826" s="14" t="str">
        <f>IF($A826="","",IFERROR(VLOOKUP(VALUE(MID(Q826,2,1)),Model!$B$38:$C$41,2,FALSE()),""))</f>
        <v/>
      </c>
      <c r="S826" s="18" t="str">
        <f t="shared" si="73"/>
        <v/>
      </c>
      <c r="T826" s="14" t="str">
        <f t="shared" si="74"/>
        <v/>
      </c>
      <c r="U826" s="14" t="str">
        <f t="shared" si="75"/>
        <v/>
      </c>
      <c r="V826" s="14" t="str">
        <f t="shared" ca="1" si="76"/>
        <v/>
      </c>
      <c r="W826" s="14" t="str">
        <f t="shared" ca="1" si="77"/>
        <v/>
      </c>
    </row>
    <row r="827" spans="1:23" x14ac:dyDescent="0.3">
      <c r="A827" s="2"/>
      <c r="B827" s="2"/>
      <c r="C827" s="2"/>
      <c r="D827" s="2"/>
      <c r="E827" s="2"/>
      <c r="F827" s="2"/>
      <c r="G827" s="2"/>
      <c r="H827" s="2"/>
      <c r="I827" s="16"/>
      <c r="J827" s="16"/>
      <c r="K827" s="14" t="str">
        <f>IF($A827="","",IF(B827&gt;=Model!$B$4,4,IF(B827&gt;=Model!$B$5,3,IF(B827&gt;=Model!$B$6,2,1))))</f>
        <v/>
      </c>
      <c r="L827" s="14" t="str">
        <f>IF($A827="","",IF(OR(UPPER(D827)="Y",UPPER(E827)="Y"),4,IF(C827&gt;=Model!$B$10,4,IF(C827&gt;=Model!$B$11,3,IF(C827&gt;=Model!$B$12,2,1)))))</f>
        <v/>
      </c>
      <c r="M827" s="14" t="str">
        <f>IF($A827="","",IFERROR(VLOOKUP(F827,Model!$A$19:$B$22,2,FALSE()),""))</f>
        <v/>
      </c>
      <c r="N827" s="14" t="str">
        <f>IF($A827="","",IFERROR(VLOOKUP(G827,Model!$A$25:$B$28,2,FALSE()),""))</f>
        <v/>
      </c>
      <c r="O827" s="14" t="str">
        <f t="shared" si="72"/>
        <v/>
      </c>
      <c r="P827" s="14" t="str">
        <f>IF($A827="","",IF(AND(G827="Internet-facing",OR(UPPER(D827)="Y",UPPER(E827)="Y",C827&gt;=Model!$B$16)),"P1",""))</f>
        <v/>
      </c>
      <c r="Q827" s="14" t="str">
        <f>IF($A827="","",IF(P827="P1","P1","P"&amp;MIN(4,IF(O827&gt;=Model!$B$31,1,IF(O827&gt;=Model!$B$32,2,IF(O827&gt;=Model!$B$33,3,4)))+IF(UPPER(H827)="Y",1,0))))</f>
        <v/>
      </c>
      <c r="R827" s="14" t="str">
        <f>IF($A827="","",IFERROR(VLOOKUP(VALUE(MID(Q827,2,1)),Model!$B$38:$C$41,2,FALSE()),""))</f>
        <v/>
      </c>
      <c r="S827" s="18" t="str">
        <f t="shared" si="73"/>
        <v/>
      </c>
      <c r="T827" s="14" t="str">
        <f t="shared" si="74"/>
        <v/>
      </c>
      <c r="U827" s="14" t="str">
        <f t="shared" si="75"/>
        <v/>
      </c>
      <c r="V827" s="14" t="str">
        <f t="shared" ca="1" si="76"/>
        <v/>
      </c>
      <c r="W827" s="14" t="str">
        <f t="shared" ca="1" si="77"/>
        <v/>
      </c>
    </row>
    <row r="828" spans="1:23" x14ac:dyDescent="0.3">
      <c r="A828" s="2"/>
      <c r="B828" s="2"/>
      <c r="C828" s="2"/>
      <c r="D828" s="2"/>
      <c r="E828" s="2"/>
      <c r="F828" s="2"/>
      <c r="G828" s="2"/>
      <c r="H828" s="2"/>
      <c r="I828" s="16"/>
      <c r="J828" s="16"/>
      <c r="K828" s="14" t="str">
        <f>IF($A828="","",IF(B828&gt;=Model!$B$4,4,IF(B828&gt;=Model!$B$5,3,IF(B828&gt;=Model!$B$6,2,1))))</f>
        <v/>
      </c>
      <c r="L828" s="14" t="str">
        <f>IF($A828="","",IF(OR(UPPER(D828)="Y",UPPER(E828)="Y"),4,IF(C828&gt;=Model!$B$10,4,IF(C828&gt;=Model!$B$11,3,IF(C828&gt;=Model!$B$12,2,1)))))</f>
        <v/>
      </c>
      <c r="M828" s="14" t="str">
        <f>IF($A828="","",IFERROR(VLOOKUP(F828,Model!$A$19:$B$22,2,FALSE()),""))</f>
        <v/>
      </c>
      <c r="N828" s="14" t="str">
        <f>IF($A828="","",IFERROR(VLOOKUP(G828,Model!$A$25:$B$28,2,FALSE()),""))</f>
        <v/>
      </c>
      <c r="O828" s="14" t="str">
        <f t="shared" si="72"/>
        <v/>
      </c>
      <c r="P828" s="14" t="str">
        <f>IF($A828="","",IF(AND(G828="Internet-facing",OR(UPPER(D828)="Y",UPPER(E828)="Y",C828&gt;=Model!$B$16)),"P1",""))</f>
        <v/>
      </c>
      <c r="Q828" s="14" t="str">
        <f>IF($A828="","",IF(P828="P1","P1","P"&amp;MIN(4,IF(O828&gt;=Model!$B$31,1,IF(O828&gt;=Model!$B$32,2,IF(O828&gt;=Model!$B$33,3,4)))+IF(UPPER(H828)="Y",1,0))))</f>
        <v/>
      </c>
      <c r="R828" s="14" t="str">
        <f>IF($A828="","",IFERROR(VLOOKUP(VALUE(MID(Q828,2,1)),Model!$B$38:$C$41,2,FALSE()),""))</f>
        <v/>
      </c>
      <c r="S828" s="18" t="str">
        <f t="shared" si="73"/>
        <v/>
      </c>
      <c r="T828" s="14" t="str">
        <f t="shared" si="74"/>
        <v/>
      </c>
      <c r="U828" s="14" t="str">
        <f t="shared" si="75"/>
        <v/>
      </c>
      <c r="V828" s="14" t="str">
        <f t="shared" ca="1" si="76"/>
        <v/>
      </c>
      <c r="W828" s="14" t="str">
        <f t="shared" ca="1" si="77"/>
        <v/>
      </c>
    </row>
    <row r="829" spans="1:23" x14ac:dyDescent="0.3">
      <c r="A829" s="2"/>
      <c r="B829" s="2"/>
      <c r="C829" s="2"/>
      <c r="D829" s="2"/>
      <c r="E829" s="2"/>
      <c r="F829" s="2"/>
      <c r="G829" s="2"/>
      <c r="H829" s="2"/>
      <c r="I829" s="16"/>
      <c r="J829" s="16"/>
      <c r="K829" s="14" t="str">
        <f>IF($A829="","",IF(B829&gt;=Model!$B$4,4,IF(B829&gt;=Model!$B$5,3,IF(B829&gt;=Model!$B$6,2,1))))</f>
        <v/>
      </c>
      <c r="L829" s="14" t="str">
        <f>IF($A829="","",IF(OR(UPPER(D829)="Y",UPPER(E829)="Y"),4,IF(C829&gt;=Model!$B$10,4,IF(C829&gt;=Model!$B$11,3,IF(C829&gt;=Model!$B$12,2,1)))))</f>
        <v/>
      </c>
      <c r="M829" s="14" t="str">
        <f>IF($A829="","",IFERROR(VLOOKUP(F829,Model!$A$19:$B$22,2,FALSE()),""))</f>
        <v/>
      </c>
      <c r="N829" s="14" t="str">
        <f>IF($A829="","",IFERROR(VLOOKUP(G829,Model!$A$25:$B$28,2,FALSE()),""))</f>
        <v/>
      </c>
      <c r="O829" s="14" t="str">
        <f t="shared" si="72"/>
        <v/>
      </c>
      <c r="P829" s="14" t="str">
        <f>IF($A829="","",IF(AND(G829="Internet-facing",OR(UPPER(D829)="Y",UPPER(E829)="Y",C829&gt;=Model!$B$16)),"P1",""))</f>
        <v/>
      </c>
      <c r="Q829" s="14" t="str">
        <f>IF($A829="","",IF(P829="P1","P1","P"&amp;MIN(4,IF(O829&gt;=Model!$B$31,1,IF(O829&gt;=Model!$B$32,2,IF(O829&gt;=Model!$B$33,3,4)))+IF(UPPER(H829)="Y",1,0))))</f>
        <v/>
      </c>
      <c r="R829" s="14" t="str">
        <f>IF($A829="","",IFERROR(VLOOKUP(VALUE(MID(Q829,2,1)),Model!$B$38:$C$41,2,FALSE()),""))</f>
        <v/>
      </c>
      <c r="S829" s="18" t="str">
        <f t="shared" si="73"/>
        <v/>
      </c>
      <c r="T829" s="14" t="str">
        <f t="shared" si="74"/>
        <v/>
      </c>
      <c r="U829" s="14" t="str">
        <f t="shared" si="75"/>
        <v/>
      </c>
      <c r="V829" s="14" t="str">
        <f t="shared" ca="1" si="76"/>
        <v/>
      </c>
      <c r="W829" s="14" t="str">
        <f t="shared" ca="1" si="77"/>
        <v/>
      </c>
    </row>
    <row r="830" spans="1:23" x14ac:dyDescent="0.3">
      <c r="A830" s="2"/>
      <c r="B830" s="2"/>
      <c r="C830" s="2"/>
      <c r="D830" s="2"/>
      <c r="E830" s="2"/>
      <c r="F830" s="2"/>
      <c r="G830" s="2"/>
      <c r="H830" s="2"/>
      <c r="I830" s="16"/>
      <c r="J830" s="16"/>
      <c r="K830" s="14" t="str">
        <f>IF($A830="","",IF(B830&gt;=Model!$B$4,4,IF(B830&gt;=Model!$B$5,3,IF(B830&gt;=Model!$B$6,2,1))))</f>
        <v/>
      </c>
      <c r="L830" s="14" t="str">
        <f>IF($A830="","",IF(OR(UPPER(D830)="Y",UPPER(E830)="Y"),4,IF(C830&gt;=Model!$B$10,4,IF(C830&gt;=Model!$B$11,3,IF(C830&gt;=Model!$B$12,2,1)))))</f>
        <v/>
      </c>
      <c r="M830" s="14" t="str">
        <f>IF($A830="","",IFERROR(VLOOKUP(F830,Model!$A$19:$B$22,2,FALSE()),""))</f>
        <v/>
      </c>
      <c r="N830" s="14" t="str">
        <f>IF($A830="","",IFERROR(VLOOKUP(G830,Model!$A$25:$B$28,2,FALSE()),""))</f>
        <v/>
      </c>
      <c r="O830" s="14" t="str">
        <f t="shared" si="72"/>
        <v/>
      </c>
      <c r="P830" s="14" t="str">
        <f>IF($A830="","",IF(AND(G830="Internet-facing",OR(UPPER(D830)="Y",UPPER(E830)="Y",C830&gt;=Model!$B$16)),"P1",""))</f>
        <v/>
      </c>
      <c r="Q830" s="14" t="str">
        <f>IF($A830="","",IF(P830="P1","P1","P"&amp;MIN(4,IF(O830&gt;=Model!$B$31,1,IF(O830&gt;=Model!$B$32,2,IF(O830&gt;=Model!$B$33,3,4)))+IF(UPPER(H830)="Y",1,0))))</f>
        <v/>
      </c>
      <c r="R830" s="14" t="str">
        <f>IF($A830="","",IFERROR(VLOOKUP(VALUE(MID(Q830,2,1)),Model!$B$38:$C$41,2,FALSE()),""))</f>
        <v/>
      </c>
      <c r="S830" s="18" t="str">
        <f t="shared" si="73"/>
        <v/>
      </c>
      <c r="T830" s="14" t="str">
        <f t="shared" si="74"/>
        <v/>
      </c>
      <c r="U830" s="14" t="str">
        <f t="shared" si="75"/>
        <v/>
      </c>
      <c r="V830" s="14" t="str">
        <f t="shared" ca="1" si="76"/>
        <v/>
      </c>
      <c r="W830" s="14" t="str">
        <f t="shared" ca="1" si="77"/>
        <v/>
      </c>
    </row>
    <row r="831" spans="1:23" x14ac:dyDescent="0.3">
      <c r="A831" s="2"/>
      <c r="B831" s="2"/>
      <c r="C831" s="2"/>
      <c r="D831" s="2"/>
      <c r="E831" s="2"/>
      <c r="F831" s="2"/>
      <c r="G831" s="2"/>
      <c r="H831" s="2"/>
      <c r="I831" s="16"/>
      <c r="J831" s="16"/>
      <c r="K831" s="14" t="str">
        <f>IF($A831="","",IF(B831&gt;=Model!$B$4,4,IF(B831&gt;=Model!$B$5,3,IF(B831&gt;=Model!$B$6,2,1))))</f>
        <v/>
      </c>
      <c r="L831" s="14" t="str">
        <f>IF($A831="","",IF(OR(UPPER(D831)="Y",UPPER(E831)="Y"),4,IF(C831&gt;=Model!$B$10,4,IF(C831&gt;=Model!$B$11,3,IF(C831&gt;=Model!$B$12,2,1)))))</f>
        <v/>
      </c>
      <c r="M831" s="14" t="str">
        <f>IF($A831="","",IFERROR(VLOOKUP(F831,Model!$A$19:$B$22,2,FALSE()),""))</f>
        <v/>
      </c>
      <c r="N831" s="14" t="str">
        <f>IF($A831="","",IFERROR(VLOOKUP(G831,Model!$A$25:$B$28,2,FALSE()),""))</f>
        <v/>
      </c>
      <c r="O831" s="14" t="str">
        <f t="shared" si="72"/>
        <v/>
      </c>
      <c r="P831" s="14" t="str">
        <f>IF($A831="","",IF(AND(G831="Internet-facing",OR(UPPER(D831)="Y",UPPER(E831)="Y",C831&gt;=Model!$B$16)),"P1",""))</f>
        <v/>
      </c>
      <c r="Q831" s="14" t="str">
        <f>IF($A831="","",IF(P831="P1","P1","P"&amp;MIN(4,IF(O831&gt;=Model!$B$31,1,IF(O831&gt;=Model!$B$32,2,IF(O831&gt;=Model!$B$33,3,4)))+IF(UPPER(H831)="Y",1,0))))</f>
        <v/>
      </c>
      <c r="R831" s="14" t="str">
        <f>IF($A831="","",IFERROR(VLOOKUP(VALUE(MID(Q831,2,1)),Model!$B$38:$C$41,2,FALSE()),""))</f>
        <v/>
      </c>
      <c r="S831" s="18" t="str">
        <f t="shared" si="73"/>
        <v/>
      </c>
      <c r="T831" s="14" t="str">
        <f t="shared" si="74"/>
        <v/>
      </c>
      <c r="U831" s="14" t="str">
        <f t="shared" si="75"/>
        <v/>
      </c>
      <c r="V831" s="14" t="str">
        <f t="shared" ca="1" si="76"/>
        <v/>
      </c>
      <c r="W831" s="14" t="str">
        <f t="shared" ca="1" si="77"/>
        <v/>
      </c>
    </row>
    <row r="832" spans="1:23" x14ac:dyDescent="0.3">
      <c r="A832" s="2"/>
      <c r="B832" s="2"/>
      <c r="C832" s="2"/>
      <c r="D832" s="2"/>
      <c r="E832" s="2"/>
      <c r="F832" s="2"/>
      <c r="G832" s="2"/>
      <c r="H832" s="2"/>
      <c r="I832" s="16"/>
      <c r="J832" s="16"/>
      <c r="K832" s="14" t="str">
        <f>IF($A832="","",IF(B832&gt;=Model!$B$4,4,IF(B832&gt;=Model!$B$5,3,IF(B832&gt;=Model!$B$6,2,1))))</f>
        <v/>
      </c>
      <c r="L832" s="14" t="str">
        <f>IF($A832="","",IF(OR(UPPER(D832)="Y",UPPER(E832)="Y"),4,IF(C832&gt;=Model!$B$10,4,IF(C832&gt;=Model!$B$11,3,IF(C832&gt;=Model!$B$12,2,1)))))</f>
        <v/>
      </c>
      <c r="M832" s="14" t="str">
        <f>IF($A832="","",IFERROR(VLOOKUP(F832,Model!$A$19:$B$22,2,FALSE()),""))</f>
        <v/>
      </c>
      <c r="N832" s="14" t="str">
        <f>IF($A832="","",IFERROR(VLOOKUP(G832,Model!$A$25:$B$28,2,FALSE()),""))</f>
        <v/>
      </c>
      <c r="O832" s="14" t="str">
        <f t="shared" si="72"/>
        <v/>
      </c>
      <c r="P832" s="14" t="str">
        <f>IF($A832="","",IF(AND(G832="Internet-facing",OR(UPPER(D832)="Y",UPPER(E832)="Y",C832&gt;=Model!$B$16)),"P1",""))</f>
        <v/>
      </c>
      <c r="Q832" s="14" t="str">
        <f>IF($A832="","",IF(P832="P1","P1","P"&amp;MIN(4,IF(O832&gt;=Model!$B$31,1,IF(O832&gt;=Model!$B$32,2,IF(O832&gt;=Model!$B$33,3,4)))+IF(UPPER(H832)="Y",1,0))))</f>
        <v/>
      </c>
      <c r="R832" s="14" t="str">
        <f>IF($A832="","",IFERROR(VLOOKUP(VALUE(MID(Q832,2,1)),Model!$B$38:$C$41,2,FALSE()),""))</f>
        <v/>
      </c>
      <c r="S832" s="18" t="str">
        <f t="shared" si="73"/>
        <v/>
      </c>
      <c r="T832" s="14" t="str">
        <f t="shared" si="74"/>
        <v/>
      </c>
      <c r="U832" s="14" t="str">
        <f t="shared" si="75"/>
        <v/>
      </c>
      <c r="V832" s="14" t="str">
        <f t="shared" ca="1" si="76"/>
        <v/>
      </c>
      <c r="W832" s="14" t="str">
        <f t="shared" ca="1" si="77"/>
        <v/>
      </c>
    </row>
    <row r="833" spans="1:23" x14ac:dyDescent="0.3">
      <c r="A833" s="2"/>
      <c r="B833" s="2"/>
      <c r="C833" s="2"/>
      <c r="D833" s="2"/>
      <c r="E833" s="2"/>
      <c r="F833" s="2"/>
      <c r="G833" s="2"/>
      <c r="H833" s="2"/>
      <c r="I833" s="16"/>
      <c r="J833" s="16"/>
      <c r="K833" s="14" t="str">
        <f>IF($A833="","",IF(B833&gt;=Model!$B$4,4,IF(B833&gt;=Model!$B$5,3,IF(B833&gt;=Model!$B$6,2,1))))</f>
        <v/>
      </c>
      <c r="L833" s="14" t="str">
        <f>IF($A833="","",IF(OR(UPPER(D833)="Y",UPPER(E833)="Y"),4,IF(C833&gt;=Model!$B$10,4,IF(C833&gt;=Model!$B$11,3,IF(C833&gt;=Model!$B$12,2,1)))))</f>
        <v/>
      </c>
      <c r="M833" s="14" t="str">
        <f>IF($A833="","",IFERROR(VLOOKUP(F833,Model!$A$19:$B$22,2,FALSE()),""))</f>
        <v/>
      </c>
      <c r="N833" s="14" t="str">
        <f>IF($A833="","",IFERROR(VLOOKUP(G833,Model!$A$25:$B$28,2,FALSE()),""))</f>
        <v/>
      </c>
      <c r="O833" s="14" t="str">
        <f t="shared" si="72"/>
        <v/>
      </c>
      <c r="P833" s="14" t="str">
        <f>IF($A833="","",IF(AND(G833="Internet-facing",OR(UPPER(D833)="Y",UPPER(E833)="Y",C833&gt;=Model!$B$16)),"P1",""))</f>
        <v/>
      </c>
      <c r="Q833" s="14" t="str">
        <f>IF($A833="","",IF(P833="P1","P1","P"&amp;MIN(4,IF(O833&gt;=Model!$B$31,1,IF(O833&gt;=Model!$B$32,2,IF(O833&gt;=Model!$B$33,3,4)))+IF(UPPER(H833)="Y",1,0))))</f>
        <v/>
      </c>
      <c r="R833" s="14" t="str">
        <f>IF($A833="","",IFERROR(VLOOKUP(VALUE(MID(Q833,2,1)),Model!$B$38:$C$41,2,FALSE()),""))</f>
        <v/>
      </c>
      <c r="S833" s="18" t="str">
        <f t="shared" si="73"/>
        <v/>
      </c>
      <c r="T833" s="14" t="str">
        <f t="shared" si="74"/>
        <v/>
      </c>
      <c r="U833" s="14" t="str">
        <f t="shared" si="75"/>
        <v/>
      </c>
      <c r="V833" s="14" t="str">
        <f t="shared" ca="1" si="76"/>
        <v/>
      </c>
      <c r="W833" s="14" t="str">
        <f t="shared" ca="1" si="77"/>
        <v/>
      </c>
    </row>
    <row r="834" spans="1:23" x14ac:dyDescent="0.3">
      <c r="A834" s="2"/>
      <c r="B834" s="2"/>
      <c r="C834" s="2"/>
      <c r="D834" s="2"/>
      <c r="E834" s="2"/>
      <c r="F834" s="2"/>
      <c r="G834" s="2"/>
      <c r="H834" s="2"/>
      <c r="I834" s="16"/>
      <c r="J834" s="16"/>
      <c r="K834" s="14" t="str">
        <f>IF($A834="","",IF(B834&gt;=Model!$B$4,4,IF(B834&gt;=Model!$B$5,3,IF(B834&gt;=Model!$B$6,2,1))))</f>
        <v/>
      </c>
      <c r="L834" s="14" t="str">
        <f>IF($A834="","",IF(OR(UPPER(D834)="Y",UPPER(E834)="Y"),4,IF(C834&gt;=Model!$B$10,4,IF(C834&gt;=Model!$B$11,3,IF(C834&gt;=Model!$B$12,2,1)))))</f>
        <v/>
      </c>
      <c r="M834" s="14" t="str">
        <f>IF($A834="","",IFERROR(VLOOKUP(F834,Model!$A$19:$B$22,2,FALSE()),""))</f>
        <v/>
      </c>
      <c r="N834" s="14" t="str">
        <f>IF($A834="","",IFERROR(VLOOKUP(G834,Model!$A$25:$B$28,2,FALSE()),""))</f>
        <v/>
      </c>
      <c r="O834" s="14" t="str">
        <f t="shared" ref="O834:O897" si="78">IF($A834="","",K834*L834*M834*N834)</f>
        <v/>
      </c>
      <c r="P834" s="14" t="str">
        <f>IF($A834="","",IF(AND(G834="Internet-facing",OR(UPPER(D834)="Y",UPPER(E834)="Y",C834&gt;=Model!$B$16)),"P1",""))</f>
        <v/>
      </c>
      <c r="Q834" s="14" t="str">
        <f>IF($A834="","",IF(P834="P1","P1","P"&amp;MIN(4,IF(O834&gt;=Model!$B$31,1,IF(O834&gt;=Model!$B$32,2,IF(O834&gt;=Model!$B$33,3,4)))+IF(UPPER(H834)="Y",1,0))))</f>
        <v/>
      </c>
      <c r="R834" s="14" t="str">
        <f>IF($A834="","",IFERROR(VLOOKUP(VALUE(MID(Q834,2,1)),Model!$B$38:$C$41,2,FALSE()),""))</f>
        <v/>
      </c>
      <c r="S834" s="18" t="str">
        <f t="shared" ref="S834:S897" si="79">IF(OR($A834="",$R834="",$I834=""),"",$I834+$R834)</f>
        <v/>
      </c>
      <c r="T834" s="14" t="str">
        <f t="shared" ref="T834:T897" si="80">IF($A834="","",IF($J834="","Open","Closed"))</f>
        <v/>
      </c>
      <c r="U834" s="14" t="str">
        <f t="shared" ref="U834:U897" si="81">IF(OR($A834="",$J834="",$I834=""),"",$J834-$I834)</f>
        <v/>
      </c>
      <c r="V834" s="14" t="str">
        <f t="shared" ref="V834:V897" ca="1" si="82">IF(OR($A834="",$J834&lt;&gt;"",$I834=""),"",TODAY()-$I834)</f>
        <v/>
      </c>
      <c r="W834" s="14" t="str">
        <f t="shared" ref="W834:W897" ca="1" si="83">IF(OR($A834="",$I834=""),"",IF($J834="",IF(TODAY()&gt;$S834,"Overdue","Open"),IF($J834&lt;=$S834,"Yes","No")))</f>
        <v/>
      </c>
    </row>
    <row r="835" spans="1:23" x14ac:dyDescent="0.3">
      <c r="A835" s="2"/>
      <c r="B835" s="2"/>
      <c r="C835" s="2"/>
      <c r="D835" s="2"/>
      <c r="E835" s="2"/>
      <c r="F835" s="2"/>
      <c r="G835" s="2"/>
      <c r="H835" s="2"/>
      <c r="I835" s="16"/>
      <c r="J835" s="16"/>
      <c r="K835" s="14" t="str">
        <f>IF($A835="","",IF(B835&gt;=Model!$B$4,4,IF(B835&gt;=Model!$B$5,3,IF(B835&gt;=Model!$B$6,2,1))))</f>
        <v/>
      </c>
      <c r="L835" s="14" t="str">
        <f>IF($A835="","",IF(OR(UPPER(D835)="Y",UPPER(E835)="Y"),4,IF(C835&gt;=Model!$B$10,4,IF(C835&gt;=Model!$B$11,3,IF(C835&gt;=Model!$B$12,2,1)))))</f>
        <v/>
      </c>
      <c r="M835" s="14" t="str">
        <f>IF($A835="","",IFERROR(VLOOKUP(F835,Model!$A$19:$B$22,2,FALSE()),""))</f>
        <v/>
      </c>
      <c r="N835" s="14" t="str">
        <f>IF($A835="","",IFERROR(VLOOKUP(G835,Model!$A$25:$B$28,2,FALSE()),""))</f>
        <v/>
      </c>
      <c r="O835" s="14" t="str">
        <f t="shared" si="78"/>
        <v/>
      </c>
      <c r="P835" s="14" t="str">
        <f>IF($A835="","",IF(AND(G835="Internet-facing",OR(UPPER(D835)="Y",UPPER(E835)="Y",C835&gt;=Model!$B$16)),"P1",""))</f>
        <v/>
      </c>
      <c r="Q835" s="14" t="str">
        <f>IF($A835="","",IF(P835="P1","P1","P"&amp;MIN(4,IF(O835&gt;=Model!$B$31,1,IF(O835&gt;=Model!$B$32,2,IF(O835&gt;=Model!$B$33,3,4)))+IF(UPPER(H835)="Y",1,0))))</f>
        <v/>
      </c>
      <c r="R835" s="14" t="str">
        <f>IF($A835="","",IFERROR(VLOOKUP(VALUE(MID(Q835,2,1)),Model!$B$38:$C$41,2,FALSE()),""))</f>
        <v/>
      </c>
      <c r="S835" s="18" t="str">
        <f t="shared" si="79"/>
        <v/>
      </c>
      <c r="T835" s="14" t="str">
        <f t="shared" si="80"/>
        <v/>
      </c>
      <c r="U835" s="14" t="str">
        <f t="shared" si="81"/>
        <v/>
      </c>
      <c r="V835" s="14" t="str">
        <f t="shared" ca="1" si="82"/>
        <v/>
      </c>
      <c r="W835" s="14" t="str">
        <f t="shared" ca="1" si="83"/>
        <v/>
      </c>
    </row>
    <row r="836" spans="1:23" x14ac:dyDescent="0.3">
      <c r="A836" s="2"/>
      <c r="B836" s="2"/>
      <c r="C836" s="2"/>
      <c r="D836" s="2"/>
      <c r="E836" s="2"/>
      <c r="F836" s="2"/>
      <c r="G836" s="2"/>
      <c r="H836" s="2"/>
      <c r="I836" s="16"/>
      <c r="J836" s="16"/>
      <c r="K836" s="14" t="str">
        <f>IF($A836="","",IF(B836&gt;=Model!$B$4,4,IF(B836&gt;=Model!$B$5,3,IF(B836&gt;=Model!$B$6,2,1))))</f>
        <v/>
      </c>
      <c r="L836" s="14" t="str">
        <f>IF($A836="","",IF(OR(UPPER(D836)="Y",UPPER(E836)="Y"),4,IF(C836&gt;=Model!$B$10,4,IF(C836&gt;=Model!$B$11,3,IF(C836&gt;=Model!$B$12,2,1)))))</f>
        <v/>
      </c>
      <c r="M836" s="14" t="str">
        <f>IF($A836="","",IFERROR(VLOOKUP(F836,Model!$A$19:$B$22,2,FALSE()),""))</f>
        <v/>
      </c>
      <c r="N836" s="14" t="str">
        <f>IF($A836="","",IFERROR(VLOOKUP(G836,Model!$A$25:$B$28,2,FALSE()),""))</f>
        <v/>
      </c>
      <c r="O836" s="14" t="str">
        <f t="shared" si="78"/>
        <v/>
      </c>
      <c r="P836" s="14" t="str">
        <f>IF($A836="","",IF(AND(G836="Internet-facing",OR(UPPER(D836)="Y",UPPER(E836)="Y",C836&gt;=Model!$B$16)),"P1",""))</f>
        <v/>
      </c>
      <c r="Q836" s="14" t="str">
        <f>IF($A836="","",IF(P836="P1","P1","P"&amp;MIN(4,IF(O836&gt;=Model!$B$31,1,IF(O836&gt;=Model!$B$32,2,IF(O836&gt;=Model!$B$33,3,4)))+IF(UPPER(H836)="Y",1,0))))</f>
        <v/>
      </c>
      <c r="R836" s="14" t="str">
        <f>IF($A836="","",IFERROR(VLOOKUP(VALUE(MID(Q836,2,1)),Model!$B$38:$C$41,2,FALSE()),""))</f>
        <v/>
      </c>
      <c r="S836" s="18" t="str">
        <f t="shared" si="79"/>
        <v/>
      </c>
      <c r="T836" s="14" t="str">
        <f t="shared" si="80"/>
        <v/>
      </c>
      <c r="U836" s="14" t="str">
        <f t="shared" si="81"/>
        <v/>
      </c>
      <c r="V836" s="14" t="str">
        <f t="shared" ca="1" si="82"/>
        <v/>
      </c>
      <c r="W836" s="14" t="str">
        <f t="shared" ca="1" si="83"/>
        <v/>
      </c>
    </row>
    <row r="837" spans="1:23" x14ac:dyDescent="0.3">
      <c r="A837" s="2"/>
      <c r="B837" s="2"/>
      <c r="C837" s="2"/>
      <c r="D837" s="2"/>
      <c r="E837" s="2"/>
      <c r="F837" s="2"/>
      <c r="G837" s="2"/>
      <c r="H837" s="2"/>
      <c r="I837" s="16"/>
      <c r="J837" s="16"/>
      <c r="K837" s="14" t="str">
        <f>IF($A837="","",IF(B837&gt;=Model!$B$4,4,IF(B837&gt;=Model!$B$5,3,IF(B837&gt;=Model!$B$6,2,1))))</f>
        <v/>
      </c>
      <c r="L837" s="14" t="str">
        <f>IF($A837="","",IF(OR(UPPER(D837)="Y",UPPER(E837)="Y"),4,IF(C837&gt;=Model!$B$10,4,IF(C837&gt;=Model!$B$11,3,IF(C837&gt;=Model!$B$12,2,1)))))</f>
        <v/>
      </c>
      <c r="M837" s="14" t="str">
        <f>IF($A837="","",IFERROR(VLOOKUP(F837,Model!$A$19:$B$22,2,FALSE()),""))</f>
        <v/>
      </c>
      <c r="N837" s="14" t="str">
        <f>IF($A837="","",IFERROR(VLOOKUP(G837,Model!$A$25:$B$28,2,FALSE()),""))</f>
        <v/>
      </c>
      <c r="O837" s="14" t="str">
        <f t="shared" si="78"/>
        <v/>
      </c>
      <c r="P837" s="14" t="str">
        <f>IF($A837="","",IF(AND(G837="Internet-facing",OR(UPPER(D837)="Y",UPPER(E837)="Y",C837&gt;=Model!$B$16)),"P1",""))</f>
        <v/>
      </c>
      <c r="Q837" s="14" t="str">
        <f>IF($A837="","",IF(P837="P1","P1","P"&amp;MIN(4,IF(O837&gt;=Model!$B$31,1,IF(O837&gt;=Model!$B$32,2,IF(O837&gt;=Model!$B$33,3,4)))+IF(UPPER(H837)="Y",1,0))))</f>
        <v/>
      </c>
      <c r="R837" s="14" t="str">
        <f>IF($A837="","",IFERROR(VLOOKUP(VALUE(MID(Q837,2,1)),Model!$B$38:$C$41,2,FALSE()),""))</f>
        <v/>
      </c>
      <c r="S837" s="18" t="str">
        <f t="shared" si="79"/>
        <v/>
      </c>
      <c r="T837" s="14" t="str">
        <f t="shared" si="80"/>
        <v/>
      </c>
      <c r="U837" s="14" t="str">
        <f t="shared" si="81"/>
        <v/>
      </c>
      <c r="V837" s="14" t="str">
        <f t="shared" ca="1" si="82"/>
        <v/>
      </c>
      <c r="W837" s="14" t="str">
        <f t="shared" ca="1" si="83"/>
        <v/>
      </c>
    </row>
    <row r="838" spans="1:23" x14ac:dyDescent="0.3">
      <c r="A838" s="2"/>
      <c r="B838" s="2"/>
      <c r="C838" s="2"/>
      <c r="D838" s="2"/>
      <c r="E838" s="2"/>
      <c r="F838" s="2"/>
      <c r="G838" s="2"/>
      <c r="H838" s="2"/>
      <c r="I838" s="16"/>
      <c r="J838" s="16"/>
      <c r="K838" s="14" t="str">
        <f>IF($A838="","",IF(B838&gt;=Model!$B$4,4,IF(B838&gt;=Model!$B$5,3,IF(B838&gt;=Model!$B$6,2,1))))</f>
        <v/>
      </c>
      <c r="L838" s="14" t="str">
        <f>IF($A838="","",IF(OR(UPPER(D838)="Y",UPPER(E838)="Y"),4,IF(C838&gt;=Model!$B$10,4,IF(C838&gt;=Model!$B$11,3,IF(C838&gt;=Model!$B$12,2,1)))))</f>
        <v/>
      </c>
      <c r="M838" s="14" t="str">
        <f>IF($A838="","",IFERROR(VLOOKUP(F838,Model!$A$19:$B$22,2,FALSE()),""))</f>
        <v/>
      </c>
      <c r="N838" s="14" t="str">
        <f>IF($A838="","",IFERROR(VLOOKUP(G838,Model!$A$25:$B$28,2,FALSE()),""))</f>
        <v/>
      </c>
      <c r="O838" s="14" t="str">
        <f t="shared" si="78"/>
        <v/>
      </c>
      <c r="P838" s="14" t="str">
        <f>IF($A838="","",IF(AND(G838="Internet-facing",OR(UPPER(D838)="Y",UPPER(E838)="Y",C838&gt;=Model!$B$16)),"P1",""))</f>
        <v/>
      </c>
      <c r="Q838" s="14" t="str">
        <f>IF($A838="","",IF(P838="P1","P1","P"&amp;MIN(4,IF(O838&gt;=Model!$B$31,1,IF(O838&gt;=Model!$B$32,2,IF(O838&gt;=Model!$B$33,3,4)))+IF(UPPER(H838)="Y",1,0))))</f>
        <v/>
      </c>
      <c r="R838" s="14" t="str">
        <f>IF($A838="","",IFERROR(VLOOKUP(VALUE(MID(Q838,2,1)),Model!$B$38:$C$41,2,FALSE()),""))</f>
        <v/>
      </c>
      <c r="S838" s="18" t="str">
        <f t="shared" si="79"/>
        <v/>
      </c>
      <c r="T838" s="14" t="str">
        <f t="shared" si="80"/>
        <v/>
      </c>
      <c r="U838" s="14" t="str">
        <f t="shared" si="81"/>
        <v/>
      </c>
      <c r="V838" s="14" t="str">
        <f t="shared" ca="1" si="82"/>
        <v/>
      </c>
      <c r="W838" s="14" t="str">
        <f t="shared" ca="1" si="83"/>
        <v/>
      </c>
    </row>
    <row r="839" spans="1:23" x14ac:dyDescent="0.3">
      <c r="A839" s="2"/>
      <c r="B839" s="2"/>
      <c r="C839" s="2"/>
      <c r="D839" s="2"/>
      <c r="E839" s="2"/>
      <c r="F839" s="2"/>
      <c r="G839" s="2"/>
      <c r="H839" s="2"/>
      <c r="I839" s="16"/>
      <c r="J839" s="16"/>
      <c r="K839" s="14" t="str">
        <f>IF($A839="","",IF(B839&gt;=Model!$B$4,4,IF(B839&gt;=Model!$B$5,3,IF(B839&gt;=Model!$B$6,2,1))))</f>
        <v/>
      </c>
      <c r="L839" s="14" t="str">
        <f>IF($A839="","",IF(OR(UPPER(D839)="Y",UPPER(E839)="Y"),4,IF(C839&gt;=Model!$B$10,4,IF(C839&gt;=Model!$B$11,3,IF(C839&gt;=Model!$B$12,2,1)))))</f>
        <v/>
      </c>
      <c r="M839" s="14" t="str">
        <f>IF($A839="","",IFERROR(VLOOKUP(F839,Model!$A$19:$B$22,2,FALSE()),""))</f>
        <v/>
      </c>
      <c r="N839" s="14" t="str">
        <f>IF($A839="","",IFERROR(VLOOKUP(G839,Model!$A$25:$B$28,2,FALSE()),""))</f>
        <v/>
      </c>
      <c r="O839" s="14" t="str">
        <f t="shared" si="78"/>
        <v/>
      </c>
      <c r="P839" s="14" t="str">
        <f>IF($A839="","",IF(AND(G839="Internet-facing",OR(UPPER(D839)="Y",UPPER(E839)="Y",C839&gt;=Model!$B$16)),"P1",""))</f>
        <v/>
      </c>
      <c r="Q839" s="14" t="str">
        <f>IF($A839="","",IF(P839="P1","P1","P"&amp;MIN(4,IF(O839&gt;=Model!$B$31,1,IF(O839&gt;=Model!$B$32,2,IF(O839&gt;=Model!$B$33,3,4)))+IF(UPPER(H839)="Y",1,0))))</f>
        <v/>
      </c>
      <c r="R839" s="14" t="str">
        <f>IF($A839="","",IFERROR(VLOOKUP(VALUE(MID(Q839,2,1)),Model!$B$38:$C$41,2,FALSE()),""))</f>
        <v/>
      </c>
      <c r="S839" s="18" t="str">
        <f t="shared" si="79"/>
        <v/>
      </c>
      <c r="T839" s="14" t="str">
        <f t="shared" si="80"/>
        <v/>
      </c>
      <c r="U839" s="14" t="str">
        <f t="shared" si="81"/>
        <v/>
      </c>
      <c r="V839" s="14" t="str">
        <f t="shared" ca="1" si="82"/>
        <v/>
      </c>
      <c r="W839" s="14" t="str">
        <f t="shared" ca="1" si="83"/>
        <v/>
      </c>
    </row>
    <row r="840" spans="1:23" x14ac:dyDescent="0.3">
      <c r="A840" s="2"/>
      <c r="B840" s="2"/>
      <c r="C840" s="2"/>
      <c r="D840" s="2"/>
      <c r="E840" s="2"/>
      <c r="F840" s="2"/>
      <c r="G840" s="2"/>
      <c r="H840" s="2"/>
      <c r="I840" s="16"/>
      <c r="J840" s="16"/>
      <c r="K840" s="14" t="str">
        <f>IF($A840="","",IF(B840&gt;=Model!$B$4,4,IF(B840&gt;=Model!$B$5,3,IF(B840&gt;=Model!$B$6,2,1))))</f>
        <v/>
      </c>
      <c r="L840" s="14" t="str">
        <f>IF($A840="","",IF(OR(UPPER(D840)="Y",UPPER(E840)="Y"),4,IF(C840&gt;=Model!$B$10,4,IF(C840&gt;=Model!$B$11,3,IF(C840&gt;=Model!$B$12,2,1)))))</f>
        <v/>
      </c>
      <c r="M840" s="14" t="str">
        <f>IF($A840="","",IFERROR(VLOOKUP(F840,Model!$A$19:$B$22,2,FALSE()),""))</f>
        <v/>
      </c>
      <c r="N840" s="14" t="str">
        <f>IF($A840="","",IFERROR(VLOOKUP(G840,Model!$A$25:$B$28,2,FALSE()),""))</f>
        <v/>
      </c>
      <c r="O840" s="14" t="str">
        <f t="shared" si="78"/>
        <v/>
      </c>
      <c r="P840" s="14" t="str">
        <f>IF($A840="","",IF(AND(G840="Internet-facing",OR(UPPER(D840)="Y",UPPER(E840)="Y",C840&gt;=Model!$B$16)),"P1",""))</f>
        <v/>
      </c>
      <c r="Q840" s="14" t="str">
        <f>IF($A840="","",IF(P840="P1","P1","P"&amp;MIN(4,IF(O840&gt;=Model!$B$31,1,IF(O840&gt;=Model!$B$32,2,IF(O840&gt;=Model!$B$33,3,4)))+IF(UPPER(H840)="Y",1,0))))</f>
        <v/>
      </c>
      <c r="R840" s="14" t="str">
        <f>IF($A840="","",IFERROR(VLOOKUP(VALUE(MID(Q840,2,1)),Model!$B$38:$C$41,2,FALSE()),""))</f>
        <v/>
      </c>
      <c r="S840" s="18" t="str">
        <f t="shared" si="79"/>
        <v/>
      </c>
      <c r="T840" s="14" t="str">
        <f t="shared" si="80"/>
        <v/>
      </c>
      <c r="U840" s="14" t="str">
        <f t="shared" si="81"/>
        <v/>
      </c>
      <c r="V840" s="14" t="str">
        <f t="shared" ca="1" si="82"/>
        <v/>
      </c>
      <c r="W840" s="14" t="str">
        <f t="shared" ca="1" si="83"/>
        <v/>
      </c>
    </row>
    <row r="841" spans="1:23" x14ac:dyDescent="0.3">
      <c r="A841" s="2"/>
      <c r="B841" s="2"/>
      <c r="C841" s="2"/>
      <c r="D841" s="2"/>
      <c r="E841" s="2"/>
      <c r="F841" s="2"/>
      <c r="G841" s="2"/>
      <c r="H841" s="2"/>
      <c r="I841" s="16"/>
      <c r="J841" s="16"/>
      <c r="K841" s="14" t="str">
        <f>IF($A841="","",IF(B841&gt;=Model!$B$4,4,IF(B841&gt;=Model!$B$5,3,IF(B841&gt;=Model!$B$6,2,1))))</f>
        <v/>
      </c>
      <c r="L841" s="14" t="str">
        <f>IF($A841="","",IF(OR(UPPER(D841)="Y",UPPER(E841)="Y"),4,IF(C841&gt;=Model!$B$10,4,IF(C841&gt;=Model!$B$11,3,IF(C841&gt;=Model!$B$12,2,1)))))</f>
        <v/>
      </c>
      <c r="M841" s="14" t="str">
        <f>IF($A841="","",IFERROR(VLOOKUP(F841,Model!$A$19:$B$22,2,FALSE()),""))</f>
        <v/>
      </c>
      <c r="N841" s="14" t="str">
        <f>IF($A841="","",IFERROR(VLOOKUP(G841,Model!$A$25:$B$28,2,FALSE()),""))</f>
        <v/>
      </c>
      <c r="O841" s="14" t="str">
        <f t="shared" si="78"/>
        <v/>
      </c>
      <c r="P841" s="14" t="str">
        <f>IF($A841="","",IF(AND(G841="Internet-facing",OR(UPPER(D841)="Y",UPPER(E841)="Y",C841&gt;=Model!$B$16)),"P1",""))</f>
        <v/>
      </c>
      <c r="Q841" s="14" t="str">
        <f>IF($A841="","",IF(P841="P1","P1","P"&amp;MIN(4,IF(O841&gt;=Model!$B$31,1,IF(O841&gt;=Model!$B$32,2,IF(O841&gt;=Model!$B$33,3,4)))+IF(UPPER(H841)="Y",1,0))))</f>
        <v/>
      </c>
      <c r="R841" s="14" t="str">
        <f>IF($A841="","",IFERROR(VLOOKUP(VALUE(MID(Q841,2,1)),Model!$B$38:$C$41,2,FALSE()),""))</f>
        <v/>
      </c>
      <c r="S841" s="18" t="str">
        <f t="shared" si="79"/>
        <v/>
      </c>
      <c r="T841" s="14" t="str">
        <f t="shared" si="80"/>
        <v/>
      </c>
      <c r="U841" s="14" t="str">
        <f t="shared" si="81"/>
        <v/>
      </c>
      <c r="V841" s="14" t="str">
        <f t="shared" ca="1" si="82"/>
        <v/>
      </c>
      <c r="W841" s="14" t="str">
        <f t="shared" ca="1" si="83"/>
        <v/>
      </c>
    </row>
    <row r="842" spans="1:23" x14ac:dyDescent="0.3">
      <c r="A842" s="2"/>
      <c r="B842" s="2"/>
      <c r="C842" s="2"/>
      <c r="D842" s="2"/>
      <c r="E842" s="2"/>
      <c r="F842" s="2"/>
      <c r="G842" s="2"/>
      <c r="H842" s="2"/>
      <c r="I842" s="16"/>
      <c r="J842" s="16"/>
      <c r="K842" s="14" t="str">
        <f>IF($A842="","",IF(B842&gt;=Model!$B$4,4,IF(B842&gt;=Model!$B$5,3,IF(B842&gt;=Model!$B$6,2,1))))</f>
        <v/>
      </c>
      <c r="L842" s="14" t="str">
        <f>IF($A842="","",IF(OR(UPPER(D842)="Y",UPPER(E842)="Y"),4,IF(C842&gt;=Model!$B$10,4,IF(C842&gt;=Model!$B$11,3,IF(C842&gt;=Model!$B$12,2,1)))))</f>
        <v/>
      </c>
      <c r="M842" s="14" t="str">
        <f>IF($A842="","",IFERROR(VLOOKUP(F842,Model!$A$19:$B$22,2,FALSE()),""))</f>
        <v/>
      </c>
      <c r="N842" s="14" t="str">
        <f>IF($A842="","",IFERROR(VLOOKUP(G842,Model!$A$25:$B$28,2,FALSE()),""))</f>
        <v/>
      </c>
      <c r="O842" s="14" t="str">
        <f t="shared" si="78"/>
        <v/>
      </c>
      <c r="P842" s="14" t="str">
        <f>IF($A842="","",IF(AND(G842="Internet-facing",OR(UPPER(D842)="Y",UPPER(E842)="Y",C842&gt;=Model!$B$16)),"P1",""))</f>
        <v/>
      </c>
      <c r="Q842" s="14" t="str">
        <f>IF($A842="","",IF(P842="P1","P1","P"&amp;MIN(4,IF(O842&gt;=Model!$B$31,1,IF(O842&gt;=Model!$B$32,2,IF(O842&gt;=Model!$B$33,3,4)))+IF(UPPER(H842)="Y",1,0))))</f>
        <v/>
      </c>
      <c r="R842" s="14" t="str">
        <f>IF($A842="","",IFERROR(VLOOKUP(VALUE(MID(Q842,2,1)),Model!$B$38:$C$41,2,FALSE()),""))</f>
        <v/>
      </c>
      <c r="S842" s="18" t="str">
        <f t="shared" si="79"/>
        <v/>
      </c>
      <c r="T842" s="14" t="str">
        <f t="shared" si="80"/>
        <v/>
      </c>
      <c r="U842" s="14" t="str">
        <f t="shared" si="81"/>
        <v/>
      </c>
      <c r="V842" s="14" t="str">
        <f t="shared" ca="1" si="82"/>
        <v/>
      </c>
      <c r="W842" s="14" t="str">
        <f t="shared" ca="1" si="83"/>
        <v/>
      </c>
    </row>
    <row r="843" spans="1:23" x14ac:dyDescent="0.3">
      <c r="A843" s="2"/>
      <c r="B843" s="2"/>
      <c r="C843" s="2"/>
      <c r="D843" s="2"/>
      <c r="E843" s="2"/>
      <c r="F843" s="2"/>
      <c r="G843" s="2"/>
      <c r="H843" s="2"/>
      <c r="I843" s="16"/>
      <c r="J843" s="16"/>
      <c r="K843" s="14" t="str">
        <f>IF($A843="","",IF(B843&gt;=Model!$B$4,4,IF(B843&gt;=Model!$B$5,3,IF(B843&gt;=Model!$B$6,2,1))))</f>
        <v/>
      </c>
      <c r="L843" s="14" t="str">
        <f>IF($A843="","",IF(OR(UPPER(D843)="Y",UPPER(E843)="Y"),4,IF(C843&gt;=Model!$B$10,4,IF(C843&gt;=Model!$B$11,3,IF(C843&gt;=Model!$B$12,2,1)))))</f>
        <v/>
      </c>
      <c r="M843" s="14" t="str">
        <f>IF($A843="","",IFERROR(VLOOKUP(F843,Model!$A$19:$B$22,2,FALSE()),""))</f>
        <v/>
      </c>
      <c r="N843" s="14" t="str">
        <f>IF($A843="","",IFERROR(VLOOKUP(G843,Model!$A$25:$B$28,2,FALSE()),""))</f>
        <v/>
      </c>
      <c r="O843" s="14" t="str">
        <f t="shared" si="78"/>
        <v/>
      </c>
      <c r="P843" s="14" t="str">
        <f>IF($A843="","",IF(AND(G843="Internet-facing",OR(UPPER(D843)="Y",UPPER(E843)="Y",C843&gt;=Model!$B$16)),"P1",""))</f>
        <v/>
      </c>
      <c r="Q843" s="14" t="str">
        <f>IF($A843="","",IF(P843="P1","P1","P"&amp;MIN(4,IF(O843&gt;=Model!$B$31,1,IF(O843&gt;=Model!$B$32,2,IF(O843&gt;=Model!$B$33,3,4)))+IF(UPPER(H843)="Y",1,0))))</f>
        <v/>
      </c>
      <c r="R843" s="14" t="str">
        <f>IF($A843="","",IFERROR(VLOOKUP(VALUE(MID(Q843,2,1)),Model!$B$38:$C$41,2,FALSE()),""))</f>
        <v/>
      </c>
      <c r="S843" s="18" t="str">
        <f t="shared" si="79"/>
        <v/>
      </c>
      <c r="T843" s="14" t="str">
        <f t="shared" si="80"/>
        <v/>
      </c>
      <c r="U843" s="14" t="str">
        <f t="shared" si="81"/>
        <v/>
      </c>
      <c r="V843" s="14" t="str">
        <f t="shared" ca="1" si="82"/>
        <v/>
      </c>
      <c r="W843" s="14" t="str">
        <f t="shared" ca="1" si="83"/>
        <v/>
      </c>
    </row>
    <row r="844" spans="1:23" x14ac:dyDescent="0.3">
      <c r="A844" s="2"/>
      <c r="B844" s="2"/>
      <c r="C844" s="2"/>
      <c r="D844" s="2"/>
      <c r="E844" s="2"/>
      <c r="F844" s="2"/>
      <c r="G844" s="2"/>
      <c r="H844" s="2"/>
      <c r="I844" s="16"/>
      <c r="J844" s="16"/>
      <c r="K844" s="14" t="str">
        <f>IF($A844="","",IF(B844&gt;=Model!$B$4,4,IF(B844&gt;=Model!$B$5,3,IF(B844&gt;=Model!$B$6,2,1))))</f>
        <v/>
      </c>
      <c r="L844" s="14" t="str">
        <f>IF($A844="","",IF(OR(UPPER(D844)="Y",UPPER(E844)="Y"),4,IF(C844&gt;=Model!$B$10,4,IF(C844&gt;=Model!$B$11,3,IF(C844&gt;=Model!$B$12,2,1)))))</f>
        <v/>
      </c>
      <c r="M844" s="14" t="str">
        <f>IF($A844="","",IFERROR(VLOOKUP(F844,Model!$A$19:$B$22,2,FALSE()),""))</f>
        <v/>
      </c>
      <c r="N844" s="14" t="str">
        <f>IF($A844="","",IFERROR(VLOOKUP(G844,Model!$A$25:$B$28,2,FALSE()),""))</f>
        <v/>
      </c>
      <c r="O844" s="14" t="str">
        <f t="shared" si="78"/>
        <v/>
      </c>
      <c r="P844" s="14" t="str">
        <f>IF($A844="","",IF(AND(G844="Internet-facing",OR(UPPER(D844)="Y",UPPER(E844)="Y",C844&gt;=Model!$B$16)),"P1",""))</f>
        <v/>
      </c>
      <c r="Q844" s="14" t="str">
        <f>IF($A844="","",IF(P844="P1","P1","P"&amp;MIN(4,IF(O844&gt;=Model!$B$31,1,IF(O844&gt;=Model!$B$32,2,IF(O844&gt;=Model!$B$33,3,4)))+IF(UPPER(H844)="Y",1,0))))</f>
        <v/>
      </c>
      <c r="R844" s="14" t="str">
        <f>IF($A844="","",IFERROR(VLOOKUP(VALUE(MID(Q844,2,1)),Model!$B$38:$C$41,2,FALSE()),""))</f>
        <v/>
      </c>
      <c r="S844" s="18" t="str">
        <f t="shared" si="79"/>
        <v/>
      </c>
      <c r="T844" s="14" t="str">
        <f t="shared" si="80"/>
        <v/>
      </c>
      <c r="U844" s="14" t="str">
        <f t="shared" si="81"/>
        <v/>
      </c>
      <c r="V844" s="14" t="str">
        <f t="shared" ca="1" si="82"/>
        <v/>
      </c>
      <c r="W844" s="14" t="str">
        <f t="shared" ca="1" si="83"/>
        <v/>
      </c>
    </row>
    <row r="845" spans="1:23" x14ac:dyDescent="0.3">
      <c r="A845" s="2"/>
      <c r="B845" s="2"/>
      <c r="C845" s="2"/>
      <c r="D845" s="2"/>
      <c r="E845" s="2"/>
      <c r="F845" s="2"/>
      <c r="G845" s="2"/>
      <c r="H845" s="2"/>
      <c r="I845" s="16"/>
      <c r="J845" s="16"/>
      <c r="K845" s="14" t="str">
        <f>IF($A845="","",IF(B845&gt;=Model!$B$4,4,IF(B845&gt;=Model!$B$5,3,IF(B845&gt;=Model!$B$6,2,1))))</f>
        <v/>
      </c>
      <c r="L845" s="14" t="str">
        <f>IF($A845="","",IF(OR(UPPER(D845)="Y",UPPER(E845)="Y"),4,IF(C845&gt;=Model!$B$10,4,IF(C845&gt;=Model!$B$11,3,IF(C845&gt;=Model!$B$12,2,1)))))</f>
        <v/>
      </c>
      <c r="M845" s="14" t="str">
        <f>IF($A845="","",IFERROR(VLOOKUP(F845,Model!$A$19:$B$22,2,FALSE()),""))</f>
        <v/>
      </c>
      <c r="N845" s="14" t="str">
        <f>IF($A845="","",IFERROR(VLOOKUP(G845,Model!$A$25:$B$28,2,FALSE()),""))</f>
        <v/>
      </c>
      <c r="O845" s="14" t="str">
        <f t="shared" si="78"/>
        <v/>
      </c>
      <c r="P845" s="14" t="str">
        <f>IF($A845="","",IF(AND(G845="Internet-facing",OR(UPPER(D845)="Y",UPPER(E845)="Y",C845&gt;=Model!$B$16)),"P1",""))</f>
        <v/>
      </c>
      <c r="Q845" s="14" t="str">
        <f>IF($A845="","",IF(P845="P1","P1","P"&amp;MIN(4,IF(O845&gt;=Model!$B$31,1,IF(O845&gt;=Model!$B$32,2,IF(O845&gt;=Model!$B$33,3,4)))+IF(UPPER(H845)="Y",1,0))))</f>
        <v/>
      </c>
      <c r="R845" s="14" t="str">
        <f>IF($A845="","",IFERROR(VLOOKUP(VALUE(MID(Q845,2,1)),Model!$B$38:$C$41,2,FALSE()),""))</f>
        <v/>
      </c>
      <c r="S845" s="18" t="str">
        <f t="shared" si="79"/>
        <v/>
      </c>
      <c r="T845" s="14" t="str">
        <f t="shared" si="80"/>
        <v/>
      </c>
      <c r="U845" s="14" t="str">
        <f t="shared" si="81"/>
        <v/>
      </c>
      <c r="V845" s="14" t="str">
        <f t="shared" ca="1" si="82"/>
        <v/>
      </c>
      <c r="W845" s="14" t="str">
        <f t="shared" ca="1" si="83"/>
        <v/>
      </c>
    </row>
    <row r="846" spans="1:23" x14ac:dyDescent="0.3">
      <c r="A846" s="2"/>
      <c r="B846" s="2"/>
      <c r="C846" s="2"/>
      <c r="D846" s="2"/>
      <c r="E846" s="2"/>
      <c r="F846" s="2"/>
      <c r="G846" s="2"/>
      <c r="H846" s="2"/>
      <c r="I846" s="16"/>
      <c r="J846" s="16"/>
      <c r="K846" s="14" t="str">
        <f>IF($A846="","",IF(B846&gt;=Model!$B$4,4,IF(B846&gt;=Model!$B$5,3,IF(B846&gt;=Model!$B$6,2,1))))</f>
        <v/>
      </c>
      <c r="L846" s="14" t="str">
        <f>IF($A846="","",IF(OR(UPPER(D846)="Y",UPPER(E846)="Y"),4,IF(C846&gt;=Model!$B$10,4,IF(C846&gt;=Model!$B$11,3,IF(C846&gt;=Model!$B$12,2,1)))))</f>
        <v/>
      </c>
      <c r="M846" s="14" t="str">
        <f>IF($A846="","",IFERROR(VLOOKUP(F846,Model!$A$19:$B$22,2,FALSE()),""))</f>
        <v/>
      </c>
      <c r="N846" s="14" t="str">
        <f>IF($A846="","",IFERROR(VLOOKUP(G846,Model!$A$25:$B$28,2,FALSE()),""))</f>
        <v/>
      </c>
      <c r="O846" s="14" t="str">
        <f t="shared" si="78"/>
        <v/>
      </c>
      <c r="P846" s="14" t="str">
        <f>IF($A846="","",IF(AND(G846="Internet-facing",OR(UPPER(D846)="Y",UPPER(E846)="Y",C846&gt;=Model!$B$16)),"P1",""))</f>
        <v/>
      </c>
      <c r="Q846" s="14" t="str">
        <f>IF($A846="","",IF(P846="P1","P1","P"&amp;MIN(4,IF(O846&gt;=Model!$B$31,1,IF(O846&gt;=Model!$B$32,2,IF(O846&gt;=Model!$B$33,3,4)))+IF(UPPER(H846)="Y",1,0))))</f>
        <v/>
      </c>
      <c r="R846" s="14" t="str">
        <f>IF($A846="","",IFERROR(VLOOKUP(VALUE(MID(Q846,2,1)),Model!$B$38:$C$41,2,FALSE()),""))</f>
        <v/>
      </c>
      <c r="S846" s="18" t="str">
        <f t="shared" si="79"/>
        <v/>
      </c>
      <c r="T846" s="14" t="str">
        <f t="shared" si="80"/>
        <v/>
      </c>
      <c r="U846" s="14" t="str">
        <f t="shared" si="81"/>
        <v/>
      </c>
      <c r="V846" s="14" t="str">
        <f t="shared" ca="1" si="82"/>
        <v/>
      </c>
      <c r="W846" s="14" t="str">
        <f t="shared" ca="1" si="83"/>
        <v/>
      </c>
    </row>
    <row r="847" spans="1:23" x14ac:dyDescent="0.3">
      <c r="A847" s="2"/>
      <c r="B847" s="2"/>
      <c r="C847" s="2"/>
      <c r="D847" s="2"/>
      <c r="E847" s="2"/>
      <c r="F847" s="2"/>
      <c r="G847" s="2"/>
      <c r="H847" s="2"/>
      <c r="I847" s="16"/>
      <c r="J847" s="16"/>
      <c r="K847" s="14" t="str">
        <f>IF($A847="","",IF(B847&gt;=Model!$B$4,4,IF(B847&gt;=Model!$B$5,3,IF(B847&gt;=Model!$B$6,2,1))))</f>
        <v/>
      </c>
      <c r="L847" s="14" t="str">
        <f>IF($A847="","",IF(OR(UPPER(D847)="Y",UPPER(E847)="Y"),4,IF(C847&gt;=Model!$B$10,4,IF(C847&gt;=Model!$B$11,3,IF(C847&gt;=Model!$B$12,2,1)))))</f>
        <v/>
      </c>
      <c r="M847" s="14" t="str">
        <f>IF($A847="","",IFERROR(VLOOKUP(F847,Model!$A$19:$B$22,2,FALSE()),""))</f>
        <v/>
      </c>
      <c r="N847" s="14" t="str">
        <f>IF($A847="","",IFERROR(VLOOKUP(G847,Model!$A$25:$B$28,2,FALSE()),""))</f>
        <v/>
      </c>
      <c r="O847" s="14" t="str">
        <f t="shared" si="78"/>
        <v/>
      </c>
      <c r="P847" s="14" t="str">
        <f>IF($A847="","",IF(AND(G847="Internet-facing",OR(UPPER(D847)="Y",UPPER(E847)="Y",C847&gt;=Model!$B$16)),"P1",""))</f>
        <v/>
      </c>
      <c r="Q847" s="14" t="str">
        <f>IF($A847="","",IF(P847="P1","P1","P"&amp;MIN(4,IF(O847&gt;=Model!$B$31,1,IF(O847&gt;=Model!$B$32,2,IF(O847&gt;=Model!$B$33,3,4)))+IF(UPPER(H847)="Y",1,0))))</f>
        <v/>
      </c>
      <c r="R847" s="14" t="str">
        <f>IF($A847="","",IFERROR(VLOOKUP(VALUE(MID(Q847,2,1)),Model!$B$38:$C$41,2,FALSE()),""))</f>
        <v/>
      </c>
      <c r="S847" s="18" t="str">
        <f t="shared" si="79"/>
        <v/>
      </c>
      <c r="T847" s="14" t="str">
        <f t="shared" si="80"/>
        <v/>
      </c>
      <c r="U847" s="14" t="str">
        <f t="shared" si="81"/>
        <v/>
      </c>
      <c r="V847" s="14" t="str">
        <f t="shared" ca="1" si="82"/>
        <v/>
      </c>
      <c r="W847" s="14" t="str">
        <f t="shared" ca="1" si="83"/>
        <v/>
      </c>
    </row>
    <row r="848" spans="1:23" x14ac:dyDescent="0.3">
      <c r="A848" s="2"/>
      <c r="B848" s="2"/>
      <c r="C848" s="2"/>
      <c r="D848" s="2"/>
      <c r="E848" s="2"/>
      <c r="F848" s="2"/>
      <c r="G848" s="2"/>
      <c r="H848" s="2"/>
      <c r="I848" s="16"/>
      <c r="J848" s="16"/>
      <c r="K848" s="14" t="str">
        <f>IF($A848="","",IF(B848&gt;=Model!$B$4,4,IF(B848&gt;=Model!$B$5,3,IF(B848&gt;=Model!$B$6,2,1))))</f>
        <v/>
      </c>
      <c r="L848" s="14" t="str">
        <f>IF($A848="","",IF(OR(UPPER(D848)="Y",UPPER(E848)="Y"),4,IF(C848&gt;=Model!$B$10,4,IF(C848&gt;=Model!$B$11,3,IF(C848&gt;=Model!$B$12,2,1)))))</f>
        <v/>
      </c>
      <c r="M848" s="14" t="str">
        <f>IF($A848="","",IFERROR(VLOOKUP(F848,Model!$A$19:$B$22,2,FALSE()),""))</f>
        <v/>
      </c>
      <c r="N848" s="14" t="str">
        <f>IF($A848="","",IFERROR(VLOOKUP(G848,Model!$A$25:$B$28,2,FALSE()),""))</f>
        <v/>
      </c>
      <c r="O848" s="14" t="str">
        <f t="shared" si="78"/>
        <v/>
      </c>
      <c r="P848" s="14" t="str">
        <f>IF($A848="","",IF(AND(G848="Internet-facing",OR(UPPER(D848)="Y",UPPER(E848)="Y",C848&gt;=Model!$B$16)),"P1",""))</f>
        <v/>
      </c>
      <c r="Q848" s="14" t="str">
        <f>IF($A848="","",IF(P848="P1","P1","P"&amp;MIN(4,IF(O848&gt;=Model!$B$31,1,IF(O848&gt;=Model!$B$32,2,IF(O848&gt;=Model!$B$33,3,4)))+IF(UPPER(H848)="Y",1,0))))</f>
        <v/>
      </c>
      <c r="R848" s="14" t="str">
        <f>IF($A848="","",IFERROR(VLOOKUP(VALUE(MID(Q848,2,1)),Model!$B$38:$C$41,2,FALSE()),""))</f>
        <v/>
      </c>
      <c r="S848" s="18" t="str">
        <f t="shared" si="79"/>
        <v/>
      </c>
      <c r="T848" s="14" t="str">
        <f t="shared" si="80"/>
        <v/>
      </c>
      <c r="U848" s="14" t="str">
        <f t="shared" si="81"/>
        <v/>
      </c>
      <c r="V848" s="14" t="str">
        <f t="shared" ca="1" si="82"/>
        <v/>
      </c>
      <c r="W848" s="14" t="str">
        <f t="shared" ca="1" si="83"/>
        <v/>
      </c>
    </row>
    <row r="849" spans="1:23" x14ac:dyDescent="0.3">
      <c r="A849" s="2"/>
      <c r="B849" s="2"/>
      <c r="C849" s="2"/>
      <c r="D849" s="2"/>
      <c r="E849" s="2"/>
      <c r="F849" s="2"/>
      <c r="G849" s="2"/>
      <c r="H849" s="2"/>
      <c r="I849" s="16"/>
      <c r="J849" s="16"/>
      <c r="K849" s="14" t="str">
        <f>IF($A849="","",IF(B849&gt;=Model!$B$4,4,IF(B849&gt;=Model!$B$5,3,IF(B849&gt;=Model!$B$6,2,1))))</f>
        <v/>
      </c>
      <c r="L849" s="14" t="str">
        <f>IF($A849="","",IF(OR(UPPER(D849)="Y",UPPER(E849)="Y"),4,IF(C849&gt;=Model!$B$10,4,IF(C849&gt;=Model!$B$11,3,IF(C849&gt;=Model!$B$12,2,1)))))</f>
        <v/>
      </c>
      <c r="M849" s="14" t="str">
        <f>IF($A849="","",IFERROR(VLOOKUP(F849,Model!$A$19:$B$22,2,FALSE()),""))</f>
        <v/>
      </c>
      <c r="N849" s="14" t="str">
        <f>IF($A849="","",IFERROR(VLOOKUP(G849,Model!$A$25:$B$28,2,FALSE()),""))</f>
        <v/>
      </c>
      <c r="O849" s="14" t="str">
        <f t="shared" si="78"/>
        <v/>
      </c>
      <c r="P849" s="14" t="str">
        <f>IF($A849="","",IF(AND(G849="Internet-facing",OR(UPPER(D849)="Y",UPPER(E849)="Y",C849&gt;=Model!$B$16)),"P1",""))</f>
        <v/>
      </c>
      <c r="Q849" s="14" t="str">
        <f>IF($A849="","",IF(P849="P1","P1","P"&amp;MIN(4,IF(O849&gt;=Model!$B$31,1,IF(O849&gt;=Model!$B$32,2,IF(O849&gt;=Model!$B$33,3,4)))+IF(UPPER(H849)="Y",1,0))))</f>
        <v/>
      </c>
      <c r="R849" s="14" t="str">
        <f>IF($A849="","",IFERROR(VLOOKUP(VALUE(MID(Q849,2,1)),Model!$B$38:$C$41,2,FALSE()),""))</f>
        <v/>
      </c>
      <c r="S849" s="18" t="str">
        <f t="shared" si="79"/>
        <v/>
      </c>
      <c r="T849" s="14" t="str">
        <f t="shared" si="80"/>
        <v/>
      </c>
      <c r="U849" s="14" t="str">
        <f t="shared" si="81"/>
        <v/>
      </c>
      <c r="V849" s="14" t="str">
        <f t="shared" ca="1" si="82"/>
        <v/>
      </c>
      <c r="W849" s="14" t="str">
        <f t="shared" ca="1" si="83"/>
        <v/>
      </c>
    </row>
    <row r="850" spans="1:23" x14ac:dyDescent="0.3">
      <c r="A850" s="2"/>
      <c r="B850" s="2"/>
      <c r="C850" s="2"/>
      <c r="D850" s="2"/>
      <c r="E850" s="2"/>
      <c r="F850" s="2"/>
      <c r="G850" s="2"/>
      <c r="H850" s="2"/>
      <c r="I850" s="16"/>
      <c r="J850" s="16"/>
      <c r="K850" s="14" t="str">
        <f>IF($A850="","",IF(B850&gt;=Model!$B$4,4,IF(B850&gt;=Model!$B$5,3,IF(B850&gt;=Model!$B$6,2,1))))</f>
        <v/>
      </c>
      <c r="L850" s="14" t="str">
        <f>IF($A850="","",IF(OR(UPPER(D850)="Y",UPPER(E850)="Y"),4,IF(C850&gt;=Model!$B$10,4,IF(C850&gt;=Model!$B$11,3,IF(C850&gt;=Model!$B$12,2,1)))))</f>
        <v/>
      </c>
      <c r="M850" s="14" t="str">
        <f>IF($A850="","",IFERROR(VLOOKUP(F850,Model!$A$19:$B$22,2,FALSE()),""))</f>
        <v/>
      </c>
      <c r="N850" s="14" t="str">
        <f>IF($A850="","",IFERROR(VLOOKUP(G850,Model!$A$25:$B$28,2,FALSE()),""))</f>
        <v/>
      </c>
      <c r="O850" s="14" t="str">
        <f t="shared" si="78"/>
        <v/>
      </c>
      <c r="P850" s="14" t="str">
        <f>IF($A850="","",IF(AND(G850="Internet-facing",OR(UPPER(D850)="Y",UPPER(E850)="Y",C850&gt;=Model!$B$16)),"P1",""))</f>
        <v/>
      </c>
      <c r="Q850" s="14" t="str">
        <f>IF($A850="","",IF(P850="P1","P1","P"&amp;MIN(4,IF(O850&gt;=Model!$B$31,1,IF(O850&gt;=Model!$B$32,2,IF(O850&gt;=Model!$B$33,3,4)))+IF(UPPER(H850)="Y",1,0))))</f>
        <v/>
      </c>
      <c r="R850" s="14" t="str">
        <f>IF($A850="","",IFERROR(VLOOKUP(VALUE(MID(Q850,2,1)),Model!$B$38:$C$41,2,FALSE()),""))</f>
        <v/>
      </c>
      <c r="S850" s="18" t="str">
        <f t="shared" si="79"/>
        <v/>
      </c>
      <c r="T850" s="14" t="str">
        <f t="shared" si="80"/>
        <v/>
      </c>
      <c r="U850" s="14" t="str">
        <f t="shared" si="81"/>
        <v/>
      </c>
      <c r="V850" s="14" t="str">
        <f t="shared" ca="1" si="82"/>
        <v/>
      </c>
      <c r="W850" s="14" t="str">
        <f t="shared" ca="1" si="83"/>
        <v/>
      </c>
    </row>
    <row r="851" spans="1:23" x14ac:dyDescent="0.3">
      <c r="A851" s="2"/>
      <c r="B851" s="2"/>
      <c r="C851" s="2"/>
      <c r="D851" s="2"/>
      <c r="E851" s="2"/>
      <c r="F851" s="2"/>
      <c r="G851" s="2"/>
      <c r="H851" s="2"/>
      <c r="I851" s="16"/>
      <c r="J851" s="16"/>
      <c r="K851" s="14" t="str">
        <f>IF($A851="","",IF(B851&gt;=Model!$B$4,4,IF(B851&gt;=Model!$B$5,3,IF(B851&gt;=Model!$B$6,2,1))))</f>
        <v/>
      </c>
      <c r="L851" s="14" t="str">
        <f>IF($A851="","",IF(OR(UPPER(D851)="Y",UPPER(E851)="Y"),4,IF(C851&gt;=Model!$B$10,4,IF(C851&gt;=Model!$B$11,3,IF(C851&gt;=Model!$B$12,2,1)))))</f>
        <v/>
      </c>
      <c r="M851" s="14" t="str">
        <f>IF($A851="","",IFERROR(VLOOKUP(F851,Model!$A$19:$B$22,2,FALSE()),""))</f>
        <v/>
      </c>
      <c r="N851" s="14" t="str">
        <f>IF($A851="","",IFERROR(VLOOKUP(G851,Model!$A$25:$B$28,2,FALSE()),""))</f>
        <v/>
      </c>
      <c r="O851" s="14" t="str">
        <f t="shared" si="78"/>
        <v/>
      </c>
      <c r="P851" s="14" t="str">
        <f>IF($A851="","",IF(AND(G851="Internet-facing",OR(UPPER(D851)="Y",UPPER(E851)="Y",C851&gt;=Model!$B$16)),"P1",""))</f>
        <v/>
      </c>
      <c r="Q851" s="14" t="str">
        <f>IF($A851="","",IF(P851="P1","P1","P"&amp;MIN(4,IF(O851&gt;=Model!$B$31,1,IF(O851&gt;=Model!$B$32,2,IF(O851&gt;=Model!$B$33,3,4)))+IF(UPPER(H851)="Y",1,0))))</f>
        <v/>
      </c>
      <c r="R851" s="14" t="str">
        <f>IF($A851="","",IFERROR(VLOOKUP(VALUE(MID(Q851,2,1)),Model!$B$38:$C$41,2,FALSE()),""))</f>
        <v/>
      </c>
      <c r="S851" s="18" t="str">
        <f t="shared" si="79"/>
        <v/>
      </c>
      <c r="T851" s="14" t="str">
        <f t="shared" si="80"/>
        <v/>
      </c>
      <c r="U851" s="14" t="str">
        <f t="shared" si="81"/>
        <v/>
      </c>
      <c r="V851" s="14" t="str">
        <f t="shared" ca="1" si="82"/>
        <v/>
      </c>
      <c r="W851" s="14" t="str">
        <f t="shared" ca="1" si="83"/>
        <v/>
      </c>
    </row>
    <row r="852" spans="1:23" x14ac:dyDescent="0.3">
      <c r="A852" s="2"/>
      <c r="B852" s="2"/>
      <c r="C852" s="2"/>
      <c r="D852" s="2"/>
      <c r="E852" s="2"/>
      <c r="F852" s="2"/>
      <c r="G852" s="2"/>
      <c r="H852" s="2"/>
      <c r="I852" s="16"/>
      <c r="J852" s="16"/>
      <c r="K852" s="14" t="str">
        <f>IF($A852="","",IF(B852&gt;=Model!$B$4,4,IF(B852&gt;=Model!$B$5,3,IF(B852&gt;=Model!$B$6,2,1))))</f>
        <v/>
      </c>
      <c r="L852" s="14" t="str">
        <f>IF($A852="","",IF(OR(UPPER(D852)="Y",UPPER(E852)="Y"),4,IF(C852&gt;=Model!$B$10,4,IF(C852&gt;=Model!$B$11,3,IF(C852&gt;=Model!$B$12,2,1)))))</f>
        <v/>
      </c>
      <c r="M852" s="14" t="str">
        <f>IF($A852="","",IFERROR(VLOOKUP(F852,Model!$A$19:$B$22,2,FALSE()),""))</f>
        <v/>
      </c>
      <c r="N852" s="14" t="str">
        <f>IF($A852="","",IFERROR(VLOOKUP(G852,Model!$A$25:$B$28,2,FALSE()),""))</f>
        <v/>
      </c>
      <c r="O852" s="14" t="str">
        <f t="shared" si="78"/>
        <v/>
      </c>
      <c r="P852" s="14" t="str">
        <f>IF($A852="","",IF(AND(G852="Internet-facing",OR(UPPER(D852)="Y",UPPER(E852)="Y",C852&gt;=Model!$B$16)),"P1",""))</f>
        <v/>
      </c>
      <c r="Q852" s="14" t="str">
        <f>IF($A852="","",IF(P852="P1","P1","P"&amp;MIN(4,IF(O852&gt;=Model!$B$31,1,IF(O852&gt;=Model!$B$32,2,IF(O852&gt;=Model!$B$33,3,4)))+IF(UPPER(H852)="Y",1,0))))</f>
        <v/>
      </c>
      <c r="R852" s="14" t="str">
        <f>IF($A852="","",IFERROR(VLOOKUP(VALUE(MID(Q852,2,1)),Model!$B$38:$C$41,2,FALSE()),""))</f>
        <v/>
      </c>
      <c r="S852" s="18" t="str">
        <f t="shared" si="79"/>
        <v/>
      </c>
      <c r="T852" s="14" t="str">
        <f t="shared" si="80"/>
        <v/>
      </c>
      <c r="U852" s="14" t="str">
        <f t="shared" si="81"/>
        <v/>
      </c>
      <c r="V852" s="14" t="str">
        <f t="shared" ca="1" si="82"/>
        <v/>
      </c>
      <c r="W852" s="14" t="str">
        <f t="shared" ca="1" si="83"/>
        <v/>
      </c>
    </row>
    <row r="853" spans="1:23" x14ac:dyDescent="0.3">
      <c r="A853" s="2"/>
      <c r="B853" s="2"/>
      <c r="C853" s="2"/>
      <c r="D853" s="2"/>
      <c r="E853" s="2"/>
      <c r="F853" s="2"/>
      <c r="G853" s="2"/>
      <c r="H853" s="2"/>
      <c r="I853" s="16"/>
      <c r="J853" s="16"/>
      <c r="K853" s="14" t="str">
        <f>IF($A853="","",IF(B853&gt;=Model!$B$4,4,IF(B853&gt;=Model!$B$5,3,IF(B853&gt;=Model!$B$6,2,1))))</f>
        <v/>
      </c>
      <c r="L853" s="14" t="str">
        <f>IF($A853="","",IF(OR(UPPER(D853)="Y",UPPER(E853)="Y"),4,IF(C853&gt;=Model!$B$10,4,IF(C853&gt;=Model!$B$11,3,IF(C853&gt;=Model!$B$12,2,1)))))</f>
        <v/>
      </c>
      <c r="M853" s="14" t="str">
        <f>IF($A853="","",IFERROR(VLOOKUP(F853,Model!$A$19:$B$22,2,FALSE()),""))</f>
        <v/>
      </c>
      <c r="N853" s="14" t="str">
        <f>IF($A853="","",IFERROR(VLOOKUP(G853,Model!$A$25:$B$28,2,FALSE()),""))</f>
        <v/>
      </c>
      <c r="O853" s="14" t="str">
        <f t="shared" si="78"/>
        <v/>
      </c>
      <c r="P853" s="14" t="str">
        <f>IF($A853="","",IF(AND(G853="Internet-facing",OR(UPPER(D853)="Y",UPPER(E853)="Y",C853&gt;=Model!$B$16)),"P1",""))</f>
        <v/>
      </c>
      <c r="Q853" s="14" t="str">
        <f>IF($A853="","",IF(P853="P1","P1","P"&amp;MIN(4,IF(O853&gt;=Model!$B$31,1,IF(O853&gt;=Model!$B$32,2,IF(O853&gt;=Model!$B$33,3,4)))+IF(UPPER(H853)="Y",1,0))))</f>
        <v/>
      </c>
      <c r="R853" s="14" t="str">
        <f>IF($A853="","",IFERROR(VLOOKUP(VALUE(MID(Q853,2,1)),Model!$B$38:$C$41,2,FALSE()),""))</f>
        <v/>
      </c>
      <c r="S853" s="18" t="str">
        <f t="shared" si="79"/>
        <v/>
      </c>
      <c r="T853" s="14" t="str">
        <f t="shared" si="80"/>
        <v/>
      </c>
      <c r="U853" s="14" t="str">
        <f t="shared" si="81"/>
        <v/>
      </c>
      <c r="V853" s="14" t="str">
        <f t="shared" ca="1" si="82"/>
        <v/>
      </c>
      <c r="W853" s="14" t="str">
        <f t="shared" ca="1" si="83"/>
        <v/>
      </c>
    </row>
    <row r="854" spans="1:23" x14ac:dyDescent="0.3">
      <c r="A854" s="2"/>
      <c r="B854" s="2"/>
      <c r="C854" s="2"/>
      <c r="D854" s="2"/>
      <c r="E854" s="2"/>
      <c r="F854" s="2"/>
      <c r="G854" s="2"/>
      <c r="H854" s="2"/>
      <c r="I854" s="16"/>
      <c r="J854" s="16"/>
      <c r="K854" s="14" t="str">
        <f>IF($A854="","",IF(B854&gt;=Model!$B$4,4,IF(B854&gt;=Model!$B$5,3,IF(B854&gt;=Model!$B$6,2,1))))</f>
        <v/>
      </c>
      <c r="L854" s="14" t="str">
        <f>IF($A854="","",IF(OR(UPPER(D854)="Y",UPPER(E854)="Y"),4,IF(C854&gt;=Model!$B$10,4,IF(C854&gt;=Model!$B$11,3,IF(C854&gt;=Model!$B$12,2,1)))))</f>
        <v/>
      </c>
      <c r="M854" s="14" t="str">
        <f>IF($A854="","",IFERROR(VLOOKUP(F854,Model!$A$19:$B$22,2,FALSE()),""))</f>
        <v/>
      </c>
      <c r="N854" s="14" t="str">
        <f>IF($A854="","",IFERROR(VLOOKUP(G854,Model!$A$25:$B$28,2,FALSE()),""))</f>
        <v/>
      </c>
      <c r="O854" s="14" t="str">
        <f t="shared" si="78"/>
        <v/>
      </c>
      <c r="P854" s="14" t="str">
        <f>IF($A854="","",IF(AND(G854="Internet-facing",OR(UPPER(D854)="Y",UPPER(E854)="Y",C854&gt;=Model!$B$16)),"P1",""))</f>
        <v/>
      </c>
      <c r="Q854" s="14" t="str">
        <f>IF($A854="","",IF(P854="P1","P1","P"&amp;MIN(4,IF(O854&gt;=Model!$B$31,1,IF(O854&gt;=Model!$B$32,2,IF(O854&gt;=Model!$B$33,3,4)))+IF(UPPER(H854)="Y",1,0))))</f>
        <v/>
      </c>
      <c r="R854" s="14" t="str">
        <f>IF($A854="","",IFERROR(VLOOKUP(VALUE(MID(Q854,2,1)),Model!$B$38:$C$41,2,FALSE()),""))</f>
        <v/>
      </c>
      <c r="S854" s="18" t="str">
        <f t="shared" si="79"/>
        <v/>
      </c>
      <c r="T854" s="14" t="str">
        <f t="shared" si="80"/>
        <v/>
      </c>
      <c r="U854" s="14" t="str">
        <f t="shared" si="81"/>
        <v/>
      </c>
      <c r="V854" s="14" t="str">
        <f t="shared" ca="1" si="82"/>
        <v/>
      </c>
      <c r="W854" s="14" t="str">
        <f t="shared" ca="1" si="83"/>
        <v/>
      </c>
    </row>
    <row r="855" spans="1:23" x14ac:dyDescent="0.3">
      <c r="A855" s="2"/>
      <c r="B855" s="2"/>
      <c r="C855" s="2"/>
      <c r="D855" s="2"/>
      <c r="E855" s="2"/>
      <c r="F855" s="2"/>
      <c r="G855" s="2"/>
      <c r="H855" s="2"/>
      <c r="I855" s="16"/>
      <c r="J855" s="16"/>
      <c r="K855" s="14" t="str">
        <f>IF($A855="","",IF(B855&gt;=Model!$B$4,4,IF(B855&gt;=Model!$B$5,3,IF(B855&gt;=Model!$B$6,2,1))))</f>
        <v/>
      </c>
      <c r="L855" s="14" t="str">
        <f>IF($A855="","",IF(OR(UPPER(D855)="Y",UPPER(E855)="Y"),4,IF(C855&gt;=Model!$B$10,4,IF(C855&gt;=Model!$B$11,3,IF(C855&gt;=Model!$B$12,2,1)))))</f>
        <v/>
      </c>
      <c r="M855" s="14" t="str">
        <f>IF($A855="","",IFERROR(VLOOKUP(F855,Model!$A$19:$B$22,2,FALSE()),""))</f>
        <v/>
      </c>
      <c r="N855" s="14" t="str">
        <f>IF($A855="","",IFERROR(VLOOKUP(G855,Model!$A$25:$B$28,2,FALSE()),""))</f>
        <v/>
      </c>
      <c r="O855" s="14" t="str">
        <f t="shared" si="78"/>
        <v/>
      </c>
      <c r="P855" s="14" t="str">
        <f>IF($A855="","",IF(AND(G855="Internet-facing",OR(UPPER(D855)="Y",UPPER(E855)="Y",C855&gt;=Model!$B$16)),"P1",""))</f>
        <v/>
      </c>
      <c r="Q855" s="14" t="str">
        <f>IF($A855="","",IF(P855="P1","P1","P"&amp;MIN(4,IF(O855&gt;=Model!$B$31,1,IF(O855&gt;=Model!$B$32,2,IF(O855&gt;=Model!$B$33,3,4)))+IF(UPPER(H855)="Y",1,0))))</f>
        <v/>
      </c>
      <c r="R855" s="14" t="str">
        <f>IF($A855="","",IFERROR(VLOOKUP(VALUE(MID(Q855,2,1)),Model!$B$38:$C$41,2,FALSE()),""))</f>
        <v/>
      </c>
      <c r="S855" s="18" t="str">
        <f t="shared" si="79"/>
        <v/>
      </c>
      <c r="T855" s="14" t="str">
        <f t="shared" si="80"/>
        <v/>
      </c>
      <c r="U855" s="14" t="str">
        <f t="shared" si="81"/>
        <v/>
      </c>
      <c r="V855" s="14" t="str">
        <f t="shared" ca="1" si="82"/>
        <v/>
      </c>
      <c r="W855" s="14" t="str">
        <f t="shared" ca="1" si="83"/>
        <v/>
      </c>
    </row>
    <row r="856" spans="1:23" x14ac:dyDescent="0.3">
      <c r="A856" s="2"/>
      <c r="B856" s="2"/>
      <c r="C856" s="2"/>
      <c r="D856" s="2"/>
      <c r="E856" s="2"/>
      <c r="F856" s="2"/>
      <c r="G856" s="2"/>
      <c r="H856" s="2"/>
      <c r="I856" s="16"/>
      <c r="J856" s="16"/>
      <c r="K856" s="14" t="str">
        <f>IF($A856="","",IF(B856&gt;=Model!$B$4,4,IF(B856&gt;=Model!$B$5,3,IF(B856&gt;=Model!$B$6,2,1))))</f>
        <v/>
      </c>
      <c r="L856" s="14" t="str">
        <f>IF($A856="","",IF(OR(UPPER(D856)="Y",UPPER(E856)="Y"),4,IF(C856&gt;=Model!$B$10,4,IF(C856&gt;=Model!$B$11,3,IF(C856&gt;=Model!$B$12,2,1)))))</f>
        <v/>
      </c>
      <c r="M856" s="14" t="str">
        <f>IF($A856="","",IFERROR(VLOOKUP(F856,Model!$A$19:$B$22,2,FALSE()),""))</f>
        <v/>
      </c>
      <c r="N856" s="14" t="str">
        <f>IF($A856="","",IFERROR(VLOOKUP(G856,Model!$A$25:$B$28,2,FALSE()),""))</f>
        <v/>
      </c>
      <c r="O856" s="14" t="str">
        <f t="shared" si="78"/>
        <v/>
      </c>
      <c r="P856" s="14" t="str">
        <f>IF($A856="","",IF(AND(G856="Internet-facing",OR(UPPER(D856)="Y",UPPER(E856)="Y",C856&gt;=Model!$B$16)),"P1",""))</f>
        <v/>
      </c>
      <c r="Q856" s="14" t="str">
        <f>IF($A856="","",IF(P856="P1","P1","P"&amp;MIN(4,IF(O856&gt;=Model!$B$31,1,IF(O856&gt;=Model!$B$32,2,IF(O856&gt;=Model!$B$33,3,4)))+IF(UPPER(H856)="Y",1,0))))</f>
        <v/>
      </c>
      <c r="R856" s="14" t="str">
        <f>IF($A856="","",IFERROR(VLOOKUP(VALUE(MID(Q856,2,1)),Model!$B$38:$C$41,2,FALSE()),""))</f>
        <v/>
      </c>
      <c r="S856" s="18" t="str">
        <f t="shared" si="79"/>
        <v/>
      </c>
      <c r="T856" s="14" t="str">
        <f t="shared" si="80"/>
        <v/>
      </c>
      <c r="U856" s="14" t="str">
        <f t="shared" si="81"/>
        <v/>
      </c>
      <c r="V856" s="14" t="str">
        <f t="shared" ca="1" si="82"/>
        <v/>
      </c>
      <c r="W856" s="14" t="str">
        <f t="shared" ca="1" si="83"/>
        <v/>
      </c>
    </row>
    <row r="857" spans="1:23" x14ac:dyDescent="0.3">
      <c r="A857" s="2"/>
      <c r="B857" s="2"/>
      <c r="C857" s="2"/>
      <c r="D857" s="2"/>
      <c r="E857" s="2"/>
      <c r="F857" s="2"/>
      <c r="G857" s="2"/>
      <c r="H857" s="2"/>
      <c r="I857" s="16"/>
      <c r="J857" s="16"/>
      <c r="K857" s="14" t="str">
        <f>IF($A857="","",IF(B857&gt;=Model!$B$4,4,IF(B857&gt;=Model!$B$5,3,IF(B857&gt;=Model!$B$6,2,1))))</f>
        <v/>
      </c>
      <c r="L857" s="14" t="str">
        <f>IF($A857="","",IF(OR(UPPER(D857)="Y",UPPER(E857)="Y"),4,IF(C857&gt;=Model!$B$10,4,IF(C857&gt;=Model!$B$11,3,IF(C857&gt;=Model!$B$12,2,1)))))</f>
        <v/>
      </c>
      <c r="M857" s="14" t="str">
        <f>IF($A857="","",IFERROR(VLOOKUP(F857,Model!$A$19:$B$22,2,FALSE()),""))</f>
        <v/>
      </c>
      <c r="N857" s="14" t="str">
        <f>IF($A857="","",IFERROR(VLOOKUP(G857,Model!$A$25:$B$28,2,FALSE()),""))</f>
        <v/>
      </c>
      <c r="O857" s="14" t="str">
        <f t="shared" si="78"/>
        <v/>
      </c>
      <c r="P857" s="14" t="str">
        <f>IF($A857="","",IF(AND(G857="Internet-facing",OR(UPPER(D857)="Y",UPPER(E857)="Y",C857&gt;=Model!$B$16)),"P1",""))</f>
        <v/>
      </c>
      <c r="Q857" s="14" t="str">
        <f>IF($A857="","",IF(P857="P1","P1","P"&amp;MIN(4,IF(O857&gt;=Model!$B$31,1,IF(O857&gt;=Model!$B$32,2,IF(O857&gt;=Model!$B$33,3,4)))+IF(UPPER(H857)="Y",1,0))))</f>
        <v/>
      </c>
      <c r="R857" s="14" t="str">
        <f>IF($A857="","",IFERROR(VLOOKUP(VALUE(MID(Q857,2,1)),Model!$B$38:$C$41,2,FALSE()),""))</f>
        <v/>
      </c>
      <c r="S857" s="18" t="str">
        <f t="shared" si="79"/>
        <v/>
      </c>
      <c r="T857" s="14" t="str">
        <f t="shared" si="80"/>
        <v/>
      </c>
      <c r="U857" s="14" t="str">
        <f t="shared" si="81"/>
        <v/>
      </c>
      <c r="V857" s="14" t="str">
        <f t="shared" ca="1" si="82"/>
        <v/>
      </c>
      <c r="W857" s="14" t="str">
        <f t="shared" ca="1" si="83"/>
        <v/>
      </c>
    </row>
    <row r="858" spans="1:23" x14ac:dyDescent="0.3">
      <c r="A858" s="2"/>
      <c r="B858" s="2"/>
      <c r="C858" s="2"/>
      <c r="D858" s="2"/>
      <c r="E858" s="2"/>
      <c r="F858" s="2"/>
      <c r="G858" s="2"/>
      <c r="H858" s="2"/>
      <c r="I858" s="16"/>
      <c r="J858" s="16"/>
      <c r="K858" s="14" t="str">
        <f>IF($A858="","",IF(B858&gt;=Model!$B$4,4,IF(B858&gt;=Model!$B$5,3,IF(B858&gt;=Model!$B$6,2,1))))</f>
        <v/>
      </c>
      <c r="L858" s="14" t="str">
        <f>IF($A858="","",IF(OR(UPPER(D858)="Y",UPPER(E858)="Y"),4,IF(C858&gt;=Model!$B$10,4,IF(C858&gt;=Model!$B$11,3,IF(C858&gt;=Model!$B$12,2,1)))))</f>
        <v/>
      </c>
      <c r="M858" s="14" t="str">
        <f>IF($A858="","",IFERROR(VLOOKUP(F858,Model!$A$19:$B$22,2,FALSE()),""))</f>
        <v/>
      </c>
      <c r="N858" s="14" t="str">
        <f>IF($A858="","",IFERROR(VLOOKUP(G858,Model!$A$25:$B$28,2,FALSE()),""))</f>
        <v/>
      </c>
      <c r="O858" s="14" t="str">
        <f t="shared" si="78"/>
        <v/>
      </c>
      <c r="P858" s="14" t="str">
        <f>IF($A858="","",IF(AND(G858="Internet-facing",OR(UPPER(D858)="Y",UPPER(E858)="Y",C858&gt;=Model!$B$16)),"P1",""))</f>
        <v/>
      </c>
      <c r="Q858" s="14" t="str">
        <f>IF($A858="","",IF(P858="P1","P1","P"&amp;MIN(4,IF(O858&gt;=Model!$B$31,1,IF(O858&gt;=Model!$B$32,2,IF(O858&gt;=Model!$B$33,3,4)))+IF(UPPER(H858)="Y",1,0))))</f>
        <v/>
      </c>
      <c r="R858" s="14" t="str">
        <f>IF($A858="","",IFERROR(VLOOKUP(VALUE(MID(Q858,2,1)),Model!$B$38:$C$41,2,FALSE()),""))</f>
        <v/>
      </c>
      <c r="S858" s="18" t="str">
        <f t="shared" si="79"/>
        <v/>
      </c>
      <c r="T858" s="14" t="str">
        <f t="shared" si="80"/>
        <v/>
      </c>
      <c r="U858" s="14" t="str">
        <f t="shared" si="81"/>
        <v/>
      </c>
      <c r="V858" s="14" t="str">
        <f t="shared" ca="1" si="82"/>
        <v/>
      </c>
      <c r="W858" s="14" t="str">
        <f t="shared" ca="1" si="83"/>
        <v/>
      </c>
    </row>
    <row r="859" spans="1:23" x14ac:dyDescent="0.3">
      <c r="A859" s="2"/>
      <c r="B859" s="2"/>
      <c r="C859" s="2"/>
      <c r="D859" s="2"/>
      <c r="E859" s="2"/>
      <c r="F859" s="2"/>
      <c r="G859" s="2"/>
      <c r="H859" s="2"/>
      <c r="I859" s="16"/>
      <c r="J859" s="16"/>
      <c r="K859" s="14" t="str">
        <f>IF($A859="","",IF(B859&gt;=Model!$B$4,4,IF(B859&gt;=Model!$B$5,3,IF(B859&gt;=Model!$B$6,2,1))))</f>
        <v/>
      </c>
      <c r="L859" s="14" t="str">
        <f>IF($A859="","",IF(OR(UPPER(D859)="Y",UPPER(E859)="Y"),4,IF(C859&gt;=Model!$B$10,4,IF(C859&gt;=Model!$B$11,3,IF(C859&gt;=Model!$B$12,2,1)))))</f>
        <v/>
      </c>
      <c r="M859" s="14" t="str">
        <f>IF($A859="","",IFERROR(VLOOKUP(F859,Model!$A$19:$B$22,2,FALSE()),""))</f>
        <v/>
      </c>
      <c r="N859" s="14" t="str">
        <f>IF($A859="","",IFERROR(VLOOKUP(G859,Model!$A$25:$B$28,2,FALSE()),""))</f>
        <v/>
      </c>
      <c r="O859" s="14" t="str">
        <f t="shared" si="78"/>
        <v/>
      </c>
      <c r="P859" s="14" t="str">
        <f>IF($A859="","",IF(AND(G859="Internet-facing",OR(UPPER(D859)="Y",UPPER(E859)="Y",C859&gt;=Model!$B$16)),"P1",""))</f>
        <v/>
      </c>
      <c r="Q859" s="14" t="str">
        <f>IF($A859="","",IF(P859="P1","P1","P"&amp;MIN(4,IF(O859&gt;=Model!$B$31,1,IF(O859&gt;=Model!$B$32,2,IF(O859&gt;=Model!$B$33,3,4)))+IF(UPPER(H859)="Y",1,0))))</f>
        <v/>
      </c>
      <c r="R859" s="14" t="str">
        <f>IF($A859="","",IFERROR(VLOOKUP(VALUE(MID(Q859,2,1)),Model!$B$38:$C$41,2,FALSE()),""))</f>
        <v/>
      </c>
      <c r="S859" s="18" t="str">
        <f t="shared" si="79"/>
        <v/>
      </c>
      <c r="T859" s="14" t="str">
        <f t="shared" si="80"/>
        <v/>
      </c>
      <c r="U859" s="14" t="str">
        <f t="shared" si="81"/>
        <v/>
      </c>
      <c r="V859" s="14" t="str">
        <f t="shared" ca="1" si="82"/>
        <v/>
      </c>
      <c r="W859" s="14" t="str">
        <f t="shared" ca="1" si="83"/>
        <v/>
      </c>
    </row>
    <row r="860" spans="1:23" x14ac:dyDescent="0.3">
      <c r="A860" s="2"/>
      <c r="B860" s="2"/>
      <c r="C860" s="2"/>
      <c r="D860" s="2"/>
      <c r="E860" s="2"/>
      <c r="F860" s="2"/>
      <c r="G860" s="2"/>
      <c r="H860" s="2"/>
      <c r="I860" s="16"/>
      <c r="J860" s="16"/>
      <c r="K860" s="14" t="str">
        <f>IF($A860="","",IF(B860&gt;=Model!$B$4,4,IF(B860&gt;=Model!$B$5,3,IF(B860&gt;=Model!$B$6,2,1))))</f>
        <v/>
      </c>
      <c r="L860" s="14" t="str">
        <f>IF($A860="","",IF(OR(UPPER(D860)="Y",UPPER(E860)="Y"),4,IF(C860&gt;=Model!$B$10,4,IF(C860&gt;=Model!$B$11,3,IF(C860&gt;=Model!$B$12,2,1)))))</f>
        <v/>
      </c>
      <c r="M860" s="14" t="str">
        <f>IF($A860="","",IFERROR(VLOOKUP(F860,Model!$A$19:$B$22,2,FALSE()),""))</f>
        <v/>
      </c>
      <c r="N860" s="14" t="str">
        <f>IF($A860="","",IFERROR(VLOOKUP(G860,Model!$A$25:$B$28,2,FALSE()),""))</f>
        <v/>
      </c>
      <c r="O860" s="14" t="str">
        <f t="shared" si="78"/>
        <v/>
      </c>
      <c r="P860" s="14" t="str">
        <f>IF($A860="","",IF(AND(G860="Internet-facing",OR(UPPER(D860)="Y",UPPER(E860)="Y",C860&gt;=Model!$B$16)),"P1",""))</f>
        <v/>
      </c>
      <c r="Q860" s="14" t="str">
        <f>IF($A860="","",IF(P860="P1","P1","P"&amp;MIN(4,IF(O860&gt;=Model!$B$31,1,IF(O860&gt;=Model!$B$32,2,IF(O860&gt;=Model!$B$33,3,4)))+IF(UPPER(H860)="Y",1,0))))</f>
        <v/>
      </c>
      <c r="R860" s="14" t="str">
        <f>IF($A860="","",IFERROR(VLOOKUP(VALUE(MID(Q860,2,1)),Model!$B$38:$C$41,2,FALSE()),""))</f>
        <v/>
      </c>
      <c r="S860" s="18" t="str">
        <f t="shared" si="79"/>
        <v/>
      </c>
      <c r="T860" s="14" t="str">
        <f t="shared" si="80"/>
        <v/>
      </c>
      <c r="U860" s="14" t="str">
        <f t="shared" si="81"/>
        <v/>
      </c>
      <c r="V860" s="14" t="str">
        <f t="shared" ca="1" si="82"/>
        <v/>
      </c>
      <c r="W860" s="14" t="str">
        <f t="shared" ca="1" si="83"/>
        <v/>
      </c>
    </row>
    <row r="861" spans="1:23" x14ac:dyDescent="0.3">
      <c r="A861" s="2"/>
      <c r="B861" s="2"/>
      <c r="C861" s="2"/>
      <c r="D861" s="2"/>
      <c r="E861" s="2"/>
      <c r="F861" s="2"/>
      <c r="G861" s="2"/>
      <c r="H861" s="2"/>
      <c r="I861" s="16"/>
      <c r="J861" s="16"/>
      <c r="K861" s="14" t="str">
        <f>IF($A861="","",IF(B861&gt;=Model!$B$4,4,IF(B861&gt;=Model!$B$5,3,IF(B861&gt;=Model!$B$6,2,1))))</f>
        <v/>
      </c>
      <c r="L861" s="14" t="str">
        <f>IF($A861="","",IF(OR(UPPER(D861)="Y",UPPER(E861)="Y"),4,IF(C861&gt;=Model!$B$10,4,IF(C861&gt;=Model!$B$11,3,IF(C861&gt;=Model!$B$12,2,1)))))</f>
        <v/>
      </c>
      <c r="M861" s="14" t="str">
        <f>IF($A861="","",IFERROR(VLOOKUP(F861,Model!$A$19:$B$22,2,FALSE()),""))</f>
        <v/>
      </c>
      <c r="N861" s="14" t="str">
        <f>IF($A861="","",IFERROR(VLOOKUP(G861,Model!$A$25:$B$28,2,FALSE()),""))</f>
        <v/>
      </c>
      <c r="O861" s="14" t="str">
        <f t="shared" si="78"/>
        <v/>
      </c>
      <c r="P861" s="14" t="str">
        <f>IF($A861="","",IF(AND(G861="Internet-facing",OR(UPPER(D861)="Y",UPPER(E861)="Y",C861&gt;=Model!$B$16)),"P1",""))</f>
        <v/>
      </c>
      <c r="Q861" s="14" t="str">
        <f>IF($A861="","",IF(P861="P1","P1","P"&amp;MIN(4,IF(O861&gt;=Model!$B$31,1,IF(O861&gt;=Model!$B$32,2,IF(O861&gt;=Model!$B$33,3,4)))+IF(UPPER(H861)="Y",1,0))))</f>
        <v/>
      </c>
      <c r="R861" s="14" t="str">
        <f>IF($A861="","",IFERROR(VLOOKUP(VALUE(MID(Q861,2,1)),Model!$B$38:$C$41,2,FALSE()),""))</f>
        <v/>
      </c>
      <c r="S861" s="18" t="str">
        <f t="shared" si="79"/>
        <v/>
      </c>
      <c r="T861" s="14" t="str">
        <f t="shared" si="80"/>
        <v/>
      </c>
      <c r="U861" s="14" t="str">
        <f t="shared" si="81"/>
        <v/>
      </c>
      <c r="V861" s="14" t="str">
        <f t="shared" ca="1" si="82"/>
        <v/>
      </c>
      <c r="W861" s="14" t="str">
        <f t="shared" ca="1" si="83"/>
        <v/>
      </c>
    </row>
    <row r="862" spans="1:23" x14ac:dyDescent="0.3">
      <c r="A862" s="2"/>
      <c r="B862" s="2"/>
      <c r="C862" s="2"/>
      <c r="D862" s="2"/>
      <c r="E862" s="2"/>
      <c r="F862" s="2"/>
      <c r="G862" s="2"/>
      <c r="H862" s="2"/>
      <c r="I862" s="16"/>
      <c r="J862" s="16"/>
      <c r="K862" s="14" t="str">
        <f>IF($A862="","",IF(B862&gt;=Model!$B$4,4,IF(B862&gt;=Model!$B$5,3,IF(B862&gt;=Model!$B$6,2,1))))</f>
        <v/>
      </c>
      <c r="L862" s="14" t="str">
        <f>IF($A862="","",IF(OR(UPPER(D862)="Y",UPPER(E862)="Y"),4,IF(C862&gt;=Model!$B$10,4,IF(C862&gt;=Model!$B$11,3,IF(C862&gt;=Model!$B$12,2,1)))))</f>
        <v/>
      </c>
      <c r="M862" s="14" t="str">
        <f>IF($A862="","",IFERROR(VLOOKUP(F862,Model!$A$19:$B$22,2,FALSE()),""))</f>
        <v/>
      </c>
      <c r="N862" s="14" t="str">
        <f>IF($A862="","",IFERROR(VLOOKUP(G862,Model!$A$25:$B$28,2,FALSE()),""))</f>
        <v/>
      </c>
      <c r="O862" s="14" t="str">
        <f t="shared" si="78"/>
        <v/>
      </c>
      <c r="P862" s="14" t="str">
        <f>IF($A862="","",IF(AND(G862="Internet-facing",OR(UPPER(D862)="Y",UPPER(E862)="Y",C862&gt;=Model!$B$16)),"P1",""))</f>
        <v/>
      </c>
      <c r="Q862" s="14" t="str">
        <f>IF($A862="","",IF(P862="P1","P1","P"&amp;MIN(4,IF(O862&gt;=Model!$B$31,1,IF(O862&gt;=Model!$B$32,2,IF(O862&gt;=Model!$B$33,3,4)))+IF(UPPER(H862)="Y",1,0))))</f>
        <v/>
      </c>
      <c r="R862" s="14" t="str">
        <f>IF($A862="","",IFERROR(VLOOKUP(VALUE(MID(Q862,2,1)),Model!$B$38:$C$41,2,FALSE()),""))</f>
        <v/>
      </c>
      <c r="S862" s="18" t="str">
        <f t="shared" si="79"/>
        <v/>
      </c>
      <c r="T862" s="14" t="str">
        <f t="shared" si="80"/>
        <v/>
      </c>
      <c r="U862" s="14" t="str">
        <f t="shared" si="81"/>
        <v/>
      </c>
      <c r="V862" s="14" t="str">
        <f t="shared" ca="1" si="82"/>
        <v/>
      </c>
      <c r="W862" s="14" t="str">
        <f t="shared" ca="1" si="83"/>
        <v/>
      </c>
    </row>
    <row r="863" spans="1:23" x14ac:dyDescent="0.3">
      <c r="A863" s="2"/>
      <c r="B863" s="2"/>
      <c r="C863" s="2"/>
      <c r="D863" s="2"/>
      <c r="E863" s="2"/>
      <c r="F863" s="2"/>
      <c r="G863" s="2"/>
      <c r="H863" s="2"/>
      <c r="I863" s="16"/>
      <c r="J863" s="16"/>
      <c r="K863" s="14" t="str">
        <f>IF($A863="","",IF(B863&gt;=Model!$B$4,4,IF(B863&gt;=Model!$B$5,3,IF(B863&gt;=Model!$B$6,2,1))))</f>
        <v/>
      </c>
      <c r="L863" s="14" t="str">
        <f>IF($A863="","",IF(OR(UPPER(D863)="Y",UPPER(E863)="Y"),4,IF(C863&gt;=Model!$B$10,4,IF(C863&gt;=Model!$B$11,3,IF(C863&gt;=Model!$B$12,2,1)))))</f>
        <v/>
      </c>
      <c r="M863" s="14" t="str">
        <f>IF($A863="","",IFERROR(VLOOKUP(F863,Model!$A$19:$B$22,2,FALSE()),""))</f>
        <v/>
      </c>
      <c r="N863" s="14" t="str">
        <f>IF($A863="","",IFERROR(VLOOKUP(G863,Model!$A$25:$B$28,2,FALSE()),""))</f>
        <v/>
      </c>
      <c r="O863" s="14" t="str">
        <f t="shared" si="78"/>
        <v/>
      </c>
      <c r="P863" s="14" t="str">
        <f>IF($A863="","",IF(AND(G863="Internet-facing",OR(UPPER(D863)="Y",UPPER(E863)="Y",C863&gt;=Model!$B$16)),"P1",""))</f>
        <v/>
      </c>
      <c r="Q863" s="14" t="str">
        <f>IF($A863="","",IF(P863="P1","P1","P"&amp;MIN(4,IF(O863&gt;=Model!$B$31,1,IF(O863&gt;=Model!$B$32,2,IF(O863&gt;=Model!$B$33,3,4)))+IF(UPPER(H863)="Y",1,0))))</f>
        <v/>
      </c>
      <c r="R863" s="14" t="str">
        <f>IF($A863="","",IFERROR(VLOOKUP(VALUE(MID(Q863,2,1)),Model!$B$38:$C$41,2,FALSE()),""))</f>
        <v/>
      </c>
      <c r="S863" s="18" t="str">
        <f t="shared" si="79"/>
        <v/>
      </c>
      <c r="T863" s="14" t="str">
        <f t="shared" si="80"/>
        <v/>
      </c>
      <c r="U863" s="14" t="str">
        <f t="shared" si="81"/>
        <v/>
      </c>
      <c r="V863" s="14" t="str">
        <f t="shared" ca="1" si="82"/>
        <v/>
      </c>
      <c r="W863" s="14" t="str">
        <f t="shared" ca="1" si="83"/>
        <v/>
      </c>
    </row>
    <row r="864" spans="1:23" x14ac:dyDescent="0.3">
      <c r="A864" s="2"/>
      <c r="B864" s="2"/>
      <c r="C864" s="2"/>
      <c r="D864" s="2"/>
      <c r="E864" s="2"/>
      <c r="F864" s="2"/>
      <c r="G864" s="2"/>
      <c r="H864" s="2"/>
      <c r="I864" s="16"/>
      <c r="J864" s="16"/>
      <c r="K864" s="14" t="str">
        <f>IF($A864="","",IF(B864&gt;=Model!$B$4,4,IF(B864&gt;=Model!$B$5,3,IF(B864&gt;=Model!$B$6,2,1))))</f>
        <v/>
      </c>
      <c r="L864" s="14" t="str">
        <f>IF($A864="","",IF(OR(UPPER(D864)="Y",UPPER(E864)="Y"),4,IF(C864&gt;=Model!$B$10,4,IF(C864&gt;=Model!$B$11,3,IF(C864&gt;=Model!$B$12,2,1)))))</f>
        <v/>
      </c>
      <c r="M864" s="14" t="str">
        <f>IF($A864="","",IFERROR(VLOOKUP(F864,Model!$A$19:$B$22,2,FALSE()),""))</f>
        <v/>
      </c>
      <c r="N864" s="14" t="str">
        <f>IF($A864="","",IFERROR(VLOOKUP(G864,Model!$A$25:$B$28,2,FALSE()),""))</f>
        <v/>
      </c>
      <c r="O864" s="14" t="str">
        <f t="shared" si="78"/>
        <v/>
      </c>
      <c r="P864" s="14" t="str">
        <f>IF($A864="","",IF(AND(G864="Internet-facing",OR(UPPER(D864)="Y",UPPER(E864)="Y",C864&gt;=Model!$B$16)),"P1",""))</f>
        <v/>
      </c>
      <c r="Q864" s="14" t="str">
        <f>IF($A864="","",IF(P864="P1","P1","P"&amp;MIN(4,IF(O864&gt;=Model!$B$31,1,IF(O864&gt;=Model!$B$32,2,IF(O864&gt;=Model!$B$33,3,4)))+IF(UPPER(H864)="Y",1,0))))</f>
        <v/>
      </c>
      <c r="R864" s="14" t="str">
        <f>IF($A864="","",IFERROR(VLOOKUP(VALUE(MID(Q864,2,1)),Model!$B$38:$C$41,2,FALSE()),""))</f>
        <v/>
      </c>
      <c r="S864" s="18" t="str">
        <f t="shared" si="79"/>
        <v/>
      </c>
      <c r="T864" s="14" t="str">
        <f t="shared" si="80"/>
        <v/>
      </c>
      <c r="U864" s="14" t="str">
        <f t="shared" si="81"/>
        <v/>
      </c>
      <c r="V864" s="14" t="str">
        <f t="shared" ca="1" si="82"/>
        <v/>
      </c>
      <c r="W864" s="14" t="str">
        <f t="shared" ca="1" si="83"/>
        <v/>
      </c>
    </row>
    <row r="865" spans="1:23" x14ac:dyDescent="0.3">
      <c r="A865" s="2"/>
      <c r="B865" s="2"/>
      <c r="C865" s="2"/>
      <c r="D865" s="2"/>
      <c r="E865" s="2"/>
      <c r="F865" s="2"/>
      <c r="G865" s="2"/>
      <c r="H865" s="2"/>
      <c r="I865" s="16"/>
      <c r="J865" s="16"/>
      <c r="K865" s="14" t="str">
        <f>IF($A865="","",IF(B865&gt;=Model!$B$4,4,IF(B865&gt;=Model!$B$5,3,IF(B865&gt;=Model!$B$6,2,1))))</f>
        <v/>
      </c>
      <c r="L865" s="14" t="str">
        <f>IF($A865="","",IF(OR(UPPER(D865)="Y",UPPER(E865)="Y"),4,IF(C865&gt;=Model!$B$10,4,IF(C865&gt;=Model!$B$11,3,IF(C865&gt;=Model!$B$12,2,1)))))</f>
        <v/>
      </c>
      <c r="M865" s="14" t="str">
        <f>IF($A865="","",IFERROR(VLOOKUP(F865,Model!$A$19:$B$22,2,FALSE()),""))</f>
        <v/>
      </c>
      <c r="N865" s="14" t="str">
        <f>IF($A865="","",IFERROR(VLOOKUP(G865,Model!$A$25:$B$28,2,FALSE()),""))</f>
        <v/>
      </c>
      <c r="O865" s="14" t="str">
        <f t="shared" si="78"/>
        <v/>
      </c>
      <c r="P865" s="14" t="str">
        <f>IF($A865="","",IF(AND(G865="Internet-facing",OR(UPPER(D865)="Y",UPPER(E865)="Y",C865&gt;=Model!$B$16)),"P1",""))</f>
        <v/>
      </c>
      <c r="Q865" s="14" t="str">
        <f>IF($A865="","",IF(P865="P1","P1","P"&amp;MIN(4,IF(O865&gt;=Model!$B$31,1,IF(O865&gt;=Model!$B$32,2,IF(O865&gt;=Model!$B$33,3,4)))+IF(UPPER(H865)="Y",1,0))))</f>
        <v/>
      </c>
      <c r="R865" s="14" t="str">
        <f>IF($A865="","",IFERROR(VLOOKUP(VALUE(MID(Q865,2,1)),Model!$B$38:$C$41,2,FALSE()),""))</f>
        <v/>
      </c>
      <c r="S865" s="18" t="str">
        <f t="shared" si="79"/>
        <v/>
      </c>
      <c r="T865" s="14" t="str">
        <f t="shared" si="80"/>
        <v/>
      </c>
      <c r="U865" s="14" t="str">
        <f t="shared" si="81"/>
        <v/>
      </c>
      <c r="V865" s="14" t="str">
        <f t="shared" ca="1" si="82"/>
        <v/>
      </c>
      <c r="W865" s="14" t="str">
        <f t="shared" ca="1" si="83"/>
        <v/>
      </c>
    </row>
    <row r="866" spans="1:23" x14ac:dyDescent="0.3">
      <c r="A866" s="2"/>
      <c r="B866" s="2"/>
      <c r="C866" s="2"/>
      <c r="D866" s="2"/>
      <c r="E866" s="2"/>
      <c r="F866" s="2"/>
      <c r="G866" s="2"/>
      <c r="H866" s="2"/>
      <c r="I866" s="16"/>
      <c r="J866" s="16"/>
      <c r="K866" s="14" t="str">
        <f>IF($A866="","",IF(B866&gt;=Model!$B$4,4,IF(B866&gt;=Model!$B$5,3,IF(B866&gt;=Model!$B$6,2,1))))</f>
        <v/>
      </c>
      <c r="L866" s="14" t="str">
        <f>IF($A866="","",IF(OR(UPPER(D866)="Y",UPPER(E866)="Y"),4,IF(C866&gt;=Model!$B$10,4,IF(C866&gt;=Model!$B$11,3,IF(C866&gt;=Model!$B$12,2,1)))))</f>
        <v/>
      </c>
      <c r="M866" s="14" t="str">
        <f>IF($A866="","",IFERROR(VLOOKUP(F866,Model!$A$19:$B$22,2,FALSE()),""))</f>
        <v/>
      </c>
      <c r="N866" s="14" t="str">
        <f>IF($A866="","",IFERROR(VLOOKUP(G866,Model!$A$25:$B$28,2,FALSE()),""))</f>
        <v/>
      </c>
      <c r="O866" s="14" t="str">
        <f t="shared" si="78"/>
        <v/>
      </c>
      <c r="P866" s="14" t="str">
        <f>IF($A866="","",IF(AND(G866="Internet-facing",OR(UPPER(D866)="Y",UPPER(E866)="Y",C866&gt;=Model!$B$16)),"P1",""))</f>
        <v/>
      </c>
      <c r="Q866" s="14" t="str">
        <f>IF($A866="","",IF(P866="P1","P1","P"&amp;MIN(4,IF(O866&gt;=Model!$B$31,1,IF(O866&gt;=Model!$B$32,2,IF(O866&gt;=Model!$B$33,3,4)))+IF(UPPER(H866)="Y",1,0))))</f>
        <v/>
      </c>
      <c r="R866" s="14" t="str">
        <f>IF($A866="","",IFERROR(VLOOKUP(VALUE(MID(Q866,2,1)),Model!$B$38:$C$41,2,FALSE()),""))</f>
        <v/>
      </c>
      <c r="S866" s="18" t="str">
        <f t="shared" si="79"/>
        <v/>
      </c>
      <c r="T866" s="14" t="str">
        <f t="shared" si="80"/>
        <v/>
      </c>
      <c r="U866" s="14" t="str">
        <f t="shared" si="81"/>
        <v/>
      </c>
      <c r="V866" s="14" t="str">
        <f t="shared" ca="1" si="82"/>
        <v/>
      </c>
      <c r="W866" s="14" t="str">
        <f t="shared" ca="1" si="83"/>
        <v/>
      </c>
    </row>
    <row r="867" spans="1:23" x14ac:dyDescent="0.3">
      <c r="A867" s="2"/>
      <c r="B867" s="2"/>
      <c r="C867" s="2"/>
      <c r="D867" s="2"/>
      <c r="E867" s="2"/>
      <c r="F867" s="2"/>
      <c r="G867" s="2"/>
      <c r="H867" s="2"/>
      <c r="I867" s="16"/>
      <c r="J867" s="16"/>
      <c r="K867" s="14" t="str">
        <f>IF($A867="","",IF(B867&gt;=Model!$B$4,4,IF(B867&gt;=Model!$B$5,3,IF(B867&gt;=Model!$B$6,2,1))))</f>
        <v/>
      </c>
      <c r="L867" s="14" t="str">
        <f>IF($A867="","",IF(OR(UPPER(D867)="Y",UPPER(E867)="Y"),4,IF(C867&gt;=Model!$B$10,4,IF(C867&gt;=Model!$B$11,3,IF(C867&gt;=Model!$B$12,2,1)))))</f>
        <v/>
      </c>
      <c r="M867" s="14" t="str">
        <f>IF($A867="","",IFERROR(VLOOKUP(F867,Model!$A$19:$B$22,2,FALSE()),""))</f>
        <v/>
      </c>
      <c r="N867" s="14" t="str">
        <f>IF($A867="","",IFERROR(VLOOKUP(G867,Model!$A$25:$B$28,2,FALSE()),""))</f>
        <v/>
      </c>
      <c r="O867" s="14" t="str">
        <f t="shared" si="78"/>
        <v/>
      </c>
      <c r="P867" s="14" t="str">
        <f>IF($A867="","",IF(AND(G867="Internet-facing",OR(UPPER(D867)="Y",UPPER(E867)="Y",C867&gt;=Model!$B$16)),"P1",""))</f>
        <v/>
      </c>
      <c r="Q867" s="14" t="str">
        <f>IF($A867="","",IF(P867="P1","P1","P"&amp;MIN(4,IF(O867&gt;=Model!$B$31,1,IF(O867&gt;=Model!$B$32,2,IF(O867&gt;=Model!$B$33,3,4)))+IF(UPPER(H867)="Y",1,0))))</f>
        <v/>
      </c>
      <c r="R867" s="14" t="str">
        <f>IF($A867="","",IFERROR(VLOOKUP(VALUE(MID(Q867,2,1)),Model!$B$38:$C$41,2,FALSE()),""))</f>
        <v/>
      </c>
      <c r="S867" s="18" t="str">
        <f t="shared" si="79"/>
        <v/>
      </c>
      <c r="T867" s="14" t="str">
        <f t="shared" si="80"/>
        <v/>
      </c>
      <c r="U867" s="14" t="str">
        <f t="shared" si="81"/>
        <v/>
      </c>
      <c r="V867" s="14" t="str">
        <f t="shared" ca="1" si="82"/>
        <v/>
      </c>
      <c r="W867" s="14" t="str">
        <f t="shared" ca="1" si="83"/>
        <v/>
      </c>
    </row>
    <row r="868" spans="1:23" x14ac:dyDescent="0.3">
      <c r="A868" s="2"/>
      <c r="B868" s="2"/>
      <c r="C868" s="2"/>
      <c r="D868" s="2"/>
      <c r="E868" s="2"/>
      <c r="F868" s="2"/>
      <c r="G868" s="2"/>
      <c r="H868" s="2"/>
      <c r="I868" s="16"/>
      <c r="J868" s="16"/>
      <c r="K868" s="14" t="str">
        <f>IF($A868="","",IF(B868&gt;=Model!$B$4,4,IF(B868&gt;=Model!$B$5,3,IF(B868&gt;=Model!$B$6,2,1))))</f>
        <v/>
      </c>
      <c r="L868" s="14" t="str">
        <f>IF($A868="","",IF(OR(UPPER(D868)="Y",UPPER(E868)="Y"),4,IF(C868&gt;=Model!$B$10,4,IF(C868&gt;=Model!$B$11,3,IF(C868&gt;=Model!$B$12,2,1)))))</f>
        <v/>
      </c>
      <c r="M868" s="14" t="str">
        <f>IF($A868="","",IFERROR(VLOOKUP(F868,Model!$A$19:$B$22,2,FALSE()),""))</f>
        <v/>
      </c>
      <c r="N868" s="14" t="str">
        <f>IF($A868="","",IFERROR(VLOOKUP(G868,Model!$A$25:$B$28,2,FALSE()),""))</f>
        <v/>
      </c>
      <c r="O868" s="14" t="str">
        <f t="shared" si="78"/>
        <v/>
      </c>
      <c r="P868" s="14" t="str">
        <f>IF($A868="","",IF(AND(G868="Internet-facing",OR(UPPER(D868)="Y",UPPER(E868)="Y",C868&gt;=Model!$B$16)),"P1",""))</f>
        <v/>
      </c>
      <c r="Q868" s="14" t="str">
        <f>IF($A868="","",IF(P868="P1","P1","P"&amp;MIN(4,IF(O868&gt;=Model!$B$31,1,IF(O868&gt;=Model!$B$32,2,IF(O868&gt;=Model!$B$33,3,4)))+IF(UPPER(H868)="Y",1,0))))</f>
        <v/>
      </c>
      <c r="R868" s="14" t="str">
        <f>IF($A868="","",IFERROR(VLOOKUP(VALUE(MID(Q868,2,1)),Model!$B$38:$C$41,2,FALSE()),""))</f>
        <v/>
      </c>
      <c r="S868" s="18" t="str">
        <f t="shared" si="79"/>
        <v/>
      </c>
      <c r="T868" s="14" t="str">
        <f t="shared" si="80"/>
        <v/>
      </c>
      <c r="U868" s="14" t="str">
        <f t="shared" si="81"/>
        <v/>
      </c>
      <c r="V868" s="14" t="str">
        <f t="shared" ca="1" si="82"/>
        <v/>
      </c>
      <c r="W868" s="14" t="str">
        <f t="shared" ca="1" si="83"/>
        <v/>
      </c>
    </row>
    <row r="869" spans="1:23" x14ac:dyDescent="0.3">
      <c r="A869" s="2"/>
      <c r="B869" s="2"/>
      <c r="C869" s="2"/>
      <c r="D869" s="2"/>
      <c r="E869" s="2"/>
      <c r="F869" s="2"/>
      <c r="G869" s="2"/>
      <c r="H869" s="2"/>
      <c r="I869" s="16"/>
      <c r="J869" s="16"/>
      <c r="K869" s="14" t="str">
        <f>IF($A869="","",IF(B869&gt;=Model!$B$4,4,IF(B869&gt;=Model!$B$5,3,IF(B869&gt;=Model!$B$6,2,1))))</f>
        <v/>
      </c>
      <c r="L869" s="14" t="str">
        <f>IF($A869="","",IF(OR(UPPER(D869)="Y",UPPER(E869)="Y"),4,IF(C869&gt;=Model!$B$10,4,IF(C869&gt;=Model!$B$11,3,IF(C869&gt;=Model!$B$12,2,1)))))</f>
        <v/>
      </c>
      <c r="M869" s="14" t="str">
        <f>IF($A869="","",IFERROR(VLOOKUP(F869,Model!$A$19:$B$22,2,FALSE()),""))</f>
        <v/>
      </c>
      <c r="N869" s="14" t="str">
        <f>IF($A869="","",IFERROR(VLOOKUP(G869,Model!$A$25:$B$28,2,FALSE()),""))</f>
        <v/>
      </c>
      <c r="O869" s="14" t="str">
        <f t="shared" si="78"/>
        <v/>
      </c>
      <c r="P869" s="14" t="str">
        <f>IF($A869="","",IF(AND(G869="Internet-facing",OR(UPPER(D869)="Y",UPPER(E869)="Y",C869&gt;=Model!$B$16)),"P1",""))</f>
        <v/>
      </c>
      <c r="Q869" s="14" t="str">
        <f>IF($A869="","",IF(P869="P1","P1","P"&amp;MIN(4,IF(O869&gt;=Model!$B$31,1,IF(O869&gt;=Model!$B$32,2,IF(O869&gt;=Model!$B$33,3,4)))+IF(UPPER(H869)="Y",1,0))))</f>
        <v/>
      </c>
      <c r="R869" s="14" t="str">
        <f>IF($A869="","",IFERROR(VLOOKUP(VALUE(MID(Q869,2,1)),Model!$B$38:$C$41,2,FALSE()),""))</f>
        <v/>
      </c>
      <c r="S869" s="18" t="str">
        <f t="shared" si="79"/>
        <v/>
      </c>
      <c r="T869" s="14" t="str">
        <f t="shared" si="80"/>
        <v/>
      </c>
      <c r="U869" s="14" t="str">
        <f t="shared" si="81"/>
        <v/>
      </c>
      <c r="V869" s="14" t="str">
        <f t="shared" ca="1" si="82"/>
        <v/>
      </c>
      <c r="W869" s="14" t="str">
        <f t="shared" ca="1" si="83"/>
        <v/>
      </c>
    </row>
    <row r="870" spans="1:23" x14ac:dyDescent="0.3">
      <c r="A870" s="2"/>
      <c r="B870" s="2"/>
      <c r="C870" s="2"/>
      <c r="D870" s="2"/>
      <c r="E870" s="2"/>
      <c r="F870" s="2"/>
      <c r="G870" s="2"/>
      <c r="H870" s="2"/>
      <c r="I870" s="16"/>
      <c r="J870" s="16"/>
      <c r="K870" s="14" t="str">
        <f>IF($A870="","",IF(B870&gt;=Model!$B$4,4,IF(B870&gt;=Model!$B$5,3,IF(B870&gt;=Model!$B$6,2,1))))</f>
        <v/>
      </c>
      <c r="L870" s="14" t="str">
        <f>IF($A870="","",IF(OR(UPPER(D870)="Y",UPPER(E870)="Y"),4,IF(C870&gt;=Model!$B$10,4,IF(C870&gt;=Model!$B$11,3,IF(C870&gt;=Model!$B$12,2,1)))))</f>
        <v/>
      </c>
      <c r="M870" s="14" t="str">
        <f>IF($A870="","",IFERROR(VLOOKUP(F870,Model!$A$19:$B$22,2,FALSE()),""))</f>
        <v/>
      </c>
      <c r="N870" s="14" t="str">
        <f>IF($A870="","",IFERROR(VLOOKUP(G870,Model!$A$25:$B$28,2,FALSE()),""))</f>
        <v/>
      </c>
      <c r="O870" s="14" t="str">
        <f t="shared" si="78"/>
        <v/>
      </c>
      <c r="P870" s="14" t="str">
        <f>IF($A870="","",IF(AND(G870="Internet-facing",OR(UPPER(D870)="Y",UPPER(E870)="Y",C870&gt;=Model!$B$16)),"P1",""))</f>
        <v/>
      </c>
      <c r="Q870" s="14" t="str">
        <f>IF($A870="","",IF(P870="P1","P1","P"&amp;MIN(4,IF(O870&gt;=Model!$B$31,1,IF(O870&gt;=Model!$B$32,2,IF(O870&gt;=Model!$B$33,3,4)))+IF(UPPER(H870)="Y",1,0))))</f>
        <v/>
      </c>
      <c r="R870" s="14" t="str">
        <f>IF($A870="","",IFERROR(VLOOKUP(VALUE(MID(Q870,2,1)),Model!$B$38:$C$41,2,FALSE()),""))</f>
        <v/>
      </c>
      <c r="S870" s="18" t="str">
        <f t="shared" si="79"/>
        <v/>
      </c>
      <c r="T870" s="14" t="str">
        <f t="shared" si="80"/>
        <v/>
      </c>
      <c r="U870" s="14" t="str">
        <f t="shared" si="81"/>
        <v/>
      </c>
      <c r="V870" s="14" t="str">
        <f t="shared" ca="1" si="82"/>
        <v/>
      </c>
      <c r="W870" s="14" t="str">
        <f t="shared" ca="1" si="83"/>
        <v/>
      </c>
    </row>
    <row r="871" spans="1:23" x14ac:dyDescent="0.3">
      <c r="A871" s="2"/>
      <c r="B871" s="2"/>
      <c r="C871" s="2"/>
      <c r="D871" s="2"/>
      <c r="E871" s="2"/>
      <c r="F871" s="2"/>
      <c r="G871" s="2"/>
      <c r="H871" s="2"/>
      <c r="I871" s="16"/>
      <c r="J871" s="16"/>
      <c r="K871" s="14" t="str">
        <f>IF($A871="","",IF(B871&gt;=Model!$B$4,4,IF(B871&gt;=Model!$B$5,3,IF(B871&gt;=Model!$B$6,2,1))))</f>
        <v/>
      </c>
      <c r="L871" s="14" t="str">
        <f>IF($A871="","",IF(OR(UPPER(D871)="Y",UPPER(E871)="Y"),4,IF(C871&gt;=Model!$B$10,4,IF(C871&gt;=Model!$B$11,3,IF(C871&gt;=Model!$B$12,2,1)))))</f>
        <v/>
      </c>
      <c r="M871" s="14" t="str">
        <f>IF($A871="","",IFERROR(VLOOKUP(F871,Model!$A$19:$B$22,2,FALSE()),""))</f>
        <v/>
      </c>
      <c r="N871" s="14" t="str">
        <f>IF($A871="","",IFERROR(VLOOKUP(G871,Model!$A$25:$B$28,2,FALSE()),""))</f>
        <v/>
      </c>
      <c r="O871" s="14" t="str">
        <f t="shared" si="78"/>
        <v/>
      </c>
      <c r="P871" s="14" t="str">
        <f>IF($A871="","",IF(AND(G871="Internet-facing",OR(UPPER(D871)="Y",UPPER(E871)="Y",C871&gt;=Model!$B$16)),"P1",""))</f>
        <v/>
      </c>
      <c r="Q871" s="14" t="str">
        <f>IF($A871="","",IF(P871="P1","P1","P"&amp;MIN(4,IF(O871&gt;=Model!$B$31,1,IF(O871&gt;=Model!$B$32,2,IF(O871&gt;=Model!$B$33,3,4)))+IF(UPPER(H871)="Y",1,0))))</f>
        <v/>
      </c>
      <c r="R871" s="14" t="str">
        <f>IF($A871="","",IFERROR(VLOOKUP(VALUE(MID(Q871,2,1)),Model!$B$38:$C$41,2,FALSE()),""))</f>
        <v/>
      </c>
      <c r="S871" s="18" t="str">
        <f t="shared" si="79"/>
        <v/>
      </c>
      <c r="T871" s="14" t="str">
        <f t="shared" si="80"/>
        <v/>
      </c>
      <c r="U871" s="14" t="str">
        <f t="shared" si="81"/>
        <v/>
      </c>
      <c r="V871" s="14" t="str">
        <f t="shared" ca="1" si="82"/>
        <v/>
      </c>
      <c r="W871" s="14" t="str">
        <f t="shared" ca="1" si="83"/>
        <v/>
      </c>
    </row>
    <row r="872" spans="1:23" x14ac:dyDescent="0.3">
      <c r="A872" s="2"/>
      <c r="B872" s="2"/>
      <c r="C872" s="2"/>
      <c r="D872" s="2"/>
      <c r="E872" s="2"/>
      <c r="F872" s="2"/>
      <c r="G872" s="2"/>
      <c r="H872" s="2"/>
      <c r="I872" s="16"/>
      <c r="J872" s="16"/>
      <c r="K872" s="14" t="str">
        <f>IF($A872="","",IF(B872&gt;=Model!$B$4,4,IF(B872&gt;=Model!$B$5,3,IF(B872&gt;=Model!$B$6,2,1))))</f>
        <v/>
      </c>
      <c r="L872" s="14" t="str">
        <f>IF($A872="","",IF(OR(UPPER(D872)="Y",UPPER(E872)="Y"),4,IF(C872&gt;=Model!$B$10,4,IF(C872&gt;=Model!$B$11,3,IF(C872&gt;=Model!$B$12,2,1)))))</f>
        <v/>
      </c>
      <c r="M872" s="14" t="str">
        <f>IF($A872="","",IFERROR(VLOOKUP(F872,Model!$A$19:$B$22,2,FALSE()),""))</f>
        <v/>
      </c>
      <c r="N872" s="14" t="str">
        <f>IF($A872="","",IFERROR(VLOOKUP(G872,Model!$A$25:$B$28,2,FALSE()),""))</f>
        <v/>
      </c>
      <c r="O872" s="14" t="str">
        <f t="shared" si="78"/>
        <v/>
      </c>
      <c r="P872" s="14" t="str">
        <f>IF($A872="","",IF(AND(G872="Internet-facing",OR(UPPER(D872)="Y",UPPER(E872)="Y",C872&gt;=Model!$B$16)),"P1",""))</f>
        <v/>
      </c>
      <c r="Q872" s="14" t="str">
        <f>IF($A872="","",IF(P872="P1","P1","P"&amp;MIN(4,IF(O872&gt;=Model!$B$31,1,IF(O872&gt;=Model!$B$32,2,IF(O872&gt;=Model!$B$33,3,4)))+IF(UPPER(H872)="Y",1,0))))</f>
        <v/>
      </c>
      <c r="R872" s="14" t="str">
        <f>IF($A872="","",IFERROR(VLOOKUP(VALUE(MID(Q872,2,1)),Model!$B$38:$C$41,2,FALSE()),""))</f>
        <v/>
      </c>
      <c r="S872" s="18" t="str">
        <f t="shared" si="79"/>
        <v/>
      </c>
      <c r="T872" s="14" t="str">
        <f t="shared" si="80"/>
        <v/>
      </c>
      <c r="U872" s="14" t="str">
        <f t="shared" si="81"/>
        <v/>
      </c>
      <c r="V872" s="14" t="str">
        <f t="shared" ca="1" si="82"/>
        <v/>
      </c>
      <c r="W872" s="14" t="str">
        <f t="shared" ca="1" si="83"/>
        <v/>
      </c>
    </row>
    <row r="873" spans="1:23" x14ac:dyDescent="0.3">
      <c r="A873" s="2"/>
      <c r="B873" s="2"/>
      <c r="C873" s="2"/>
      <c r="D873" s="2"/>
      <c r="E873" s="2"/>
      <c r="F873" s="2"/>
      <c r="G873" s="2"/>
      <c r="H873" s="2"/>
      <c r="I873" s="16"/>
      <c r="J873" s="16"/>
      <c r="K873" s="14" t="str">
        <f>IF($A873="","",IF(B873&gt;=Model!$B$4,4,IF(B873&gt;=Model!$B$5,3,IF(B873&gt;=Model!$B$6,2,1))))</f>
        <v/>
      </c>
      <c r="L873" s="14" t="str">
        <f>IF($A873="","",IF(OR(UPPER(D873)="Y",UPPER(E873)="Y"),4,IF(C873&gt;=Model!$B$10,4,IF(C873&gt;=Model!$B$11,3,IF(C873&gt;=Model!$B$12,2,1)))))</f>
        <v/>
      </c>
      <c r="M873" s="14" t="str">
        <f>IF($A873="","",IFERROR(VLOOKUP(F873,Model!$A$19:$B$22,2,FALSE()),""))</f>
        <v/>
      </c>
      <c r="N873" s="14" t="str">
        <f>IF($A873="","",IFERROR(VLOOKUP(G873,Model!$A$25:$B$28,2,FALSE()),""))</f>
        <v/>
      </c>
      <c r="O873" s="14" t="str">
        <f t="shared" si="78"/>
        <v/>
      </c>
      <c r="P873" s="14" t="str">
        <f>IF($A873="","",IF(AND(G873="Internet-facing",OR(UPPER(D873)="Y",UPPER(E873)="Y",C873&gt;=Model!$B$16)),"P1",""))</f>
        <v/>
      </c>
      <c r="Q873" s="14" t="str">
        <f>IF($A873="","",IF(P873="P1","P1","P"&amp;MIN(4,IF(O873&gt;=Model!$B$31,1,IF(O873&gt;=Model!$B$32,2,IF(O873&gt;=Model!$B$33,3,4)))+IF(UPPER(H873)="Y",1,0))))</f>
        <v/>
      </c>
      <c r="R873" s="14" t="str">
        <f>IF($A873="","",IFERROR(VLOOKUP(VALUE(MID(Q873,2,1)),Model!$B$38:$C$41,2,FALSE()),""))</f>
        <v/>
      </c>
      <c r="S873" s="18" t="str">
        <f t="shared" si="79"/>
        <v/>
      </c>
      <c r="T873" s="14" t="str">
        <f t="shared" si="80"/>
        <v/>
      </c>
      <c r="U873" s="14" t="str">
        <f t="shared" si="81"/>
        <v/>
      </c>
      <c r="V873" s="14" t="str">
        <f t="shared" ca="1" si="82"/>
        <v/>
      </c>
      <c r="W873" s="14" t="str">
        <f t="shared" ca="1" si="83"/>
        <v/>
      </c>
    </row>
    <row r="874" spans="1:23" x14ac:dyDescent="0.3">
      <c r="A874" s="2"/>
      <c r="B874" s="2"/>
      <c r="C874" s="2"/>
      <c r="D874" s="2"/>
      <c r="E874" s="2"/>
      <c r="F874" s="2"/>
      <c r="G874" s="2"/>
      <c r="H874" s="2"/>
      <c r="I874" s="16"/>
      <c r="J874" s="16"/>
      <c r="K874" s="14" t="str">
        <f>IF($A874="","",IF(B874&gt;=Model!$B$4,4,IF(B874&gt;=Model!$B$5,3,IF(B874&gt;=Model!$B$6,2,1))))</f>
        <v/>
      </c>
      <c r="L874" s="14" t="str">
        <f>IF($A874="","",IF(OR(UPPER(D874)="Y",UPPER(E874)="Y"),4,IF(C874&gt;=Model!$B$10,4,IF(C874&gt;=Model!$B$11,3,IF(C874&gt;=Model!$B$12,2,1)))))</f>
        <v/>
      </c>
      <c r="M874" s="14" t="str">
        <f>IF($A874="","",IFERROR(VLOOKUP(F874,Model!$A$19:$B$22,2,FALSE()),""))</f>
        <v/>
      </c>
      <c r="N874" s="14" t="str">
        <f>IF($A874="","",IFERROR(VLOOKUP(G874,Model!$A$25:$B$28,2,FALSE()),""))</f>
        <v/>
      </c>
      <c r="O874" s="14" t="str">
        <f t="shared" si="78"/>
        <v/>
      </c>
      <c r="P874" s="14" t="str">
        <f>IF($A874="","",IF(AND(G874="Internet-facing",OR(UPPER(D874)="Y",UPPER(E874)="Y",C874&gt;=Model!$B$16)),"P1",""))</f>
        <v/>
      </c>
      <c r="Q874" s="14" t="str">
        <f>IF($A874="","",IF(P874="P1","P1","P"&amp;MIN(4,IF(O874&gt;=Model!$B$31,1,IF(O874&gt;=Model!$B$32,2,IF(O874&gt;=Model!$B$33,3,4)))+IF(UPPER(H874)="Y",1,0))))</f>
        <v/>
      </c>
      <c r="R874" s="14" t="str">
        <f>IF($A874="","",IFERROR(VLOOKUP(VALUE(MID(Q874,2,1)),Model!$B$38:$C$41,2,FALSE()),""))</f>
        <v/>
      </c>
      <c r="S874" s="18" t="str">
        <f t="shared" si="79"/>
        <v/>
      </c>
      <c r="T874" s="14" t="str">
        <f t="shared" si="80"/>
        <v/>
      </c>
      <c r="U874" s="14" t="str">
        <f t="shared" si="81"/>
        <v/>
      </c>
      <c r="V874" s="14" t="str">
        <f t="shared" ca="1" si="82"/>
        <v/>
      </c>
      <c r="W874" s="14" t="str">
        <f t="shared" ca="1" si="83"/>
        <v/>
      </c>
    </row>
    <row r="875" spans="1:23" x14ac:dyDescent="0.3">
      <c r="A875" s="2"/>
      <c r="B875" s="2"/>
      <c r="C875" s="2"/>
      <c r="D875" s="2"/>
      <c r="E875" s="2"/>
      <c r="F875" s="2"/>
      <c r="G875" s="2"/>
      <c r="H875" s="2"/>
      <c r="I875" s="16"/>
      <c r="J875" s="16"/>
      <c r="K875" s="14" t="str">
        <f>IF($A875="","",IF(B875&gt;=Model!$B$4,4,IF(B875&gt;=Model!$B$5,3,IF(B875&gt;=Model!$B$6,2,1))))</f>
        <v/>
      </c>
      <c r="L875" s="14" t="str">
        <f>IF($A875="","",IF(OR(UPPER(D875)="Y",UPPER(E875)="Y"),4,IF(C875&gt;=Model!$B$10,4,IF(C875&gt;=Model!$B$11,3,IF(C875&gt;=Model!$B$12,2,1)))))</f>
        <v/>
      </c>
      <c r="M875" s="14" t="str">
        <f>IF($A875="","",IFERROR(VLOOKUP(F875,Model!$A$19:$B$22,2,FALSE()),""))</f>
        <v/>
      </c>
      <c r="N875" s="14" t="str">
        <f>IF($A875="","",IFERROR(VLOOKUP(G875,Model!$A$25:$B$28,2,FALSE()),""))</f>
        <v/>
      </c>
      <c r="O875" s="14" t="str">
        <f t="shared" si="78"/>
        <v/>
      </c>
      <c r="P875" s="14" t="str">
        <f>IF($A875="","",IF(AND(G875="Internet-facing",OR(UPPER(D875)="Y",UPPER(E875)="Y",C875&gt;=Model!$B$16)),"P1",""))</f>
        <v/>
      </c>
      <c r="Q875" s="14" t="str">
        <f>IF($A875="","",IF(P875="P1","P1","P"&amp;MIN(4,IF(O875&gt;=Model!$B$31,1,IF(O875&gt;=Model!$B$32,2,IF(O875&gt;=Model!$B$33,3,4)))+IF(UPPER(H875)="Y",1,0))))</f>
        <v/>
      </c>
      <c r="R875" s="14" t="str">
        <f>IF($A875="","",IFERROR(VLOOKUP(VALUE(MID(Q875,2,1)),Model!$B$38:$C$41,2,FALSE()),""))</f>
        <v/>
      </c>
      <c r="S875" s="18" t="str">
        <f t="shared" si="79"/>
        <v/>
      </c>
      <c r="T875" s="14" t="str">
        <f t="shared" si="80"/>
        <v/>
      </c>
      <c r="U875" s="14" t="str">
        <f t="shared" si="81"/>
        <v/>
      </c>
      <c r="V875" s="14" t="str">
        <f t="shared" ca="1" si="82"/>
        <v/>
      </c>
      <c r="W875" s="14" t="str">
        <f t="shared" ca="1" si="83"/>
        <v/>
      </c>
    </row>
    <row r="876" spans="1:23" x14ac:dyDescent="0.3">
      <c r="A876" s="2"/>
      <c r="B876" s="2"/>
      <c r="C876" s="2"/>
      <c r="D876" s="2"/>
      <c r="E876" s="2"/>
      <c r="F876" s="2"/>
      <c r="G876" s="2"/>
      <c r="H876" s="2"/>
      <c r="I876" s="16"/>
      <c r="J876" s="16"/>
      <c r="K876" s="14" t="str">
        <f>IF($A876="","",IF(B876&gt;=Model!$B$4,4,IF(B876&gt;=Model!$B$5,3,IF(B876&gt;=Model!$B$6,2,1))))</f>
        <v/>
      </c>
      <c r="L876" s="14" t="str">
        <f>IF($A876="","",IF(OR(UPPER(D876)="Y",UPPER(E876)="Y"),4,IF(C876&gt;=Model!$B$10,4,IF(C876&gt;=Model!$B$11,3,IF(C876&gt;=Model!$B$12,2,1)))))</f>
        <v/>
      </c>
      <c r="M876" s="14" t="str">
        <f>IF($A876="","",IFERROR(VLOOKUP(F876,Model!$A$19:$B$22,2,FALSE()),""))</f>
        <v/>
      </c>
      <c r="N876" s="14" t="str">
        <f>IF($A876="","",IFERROR(VLOOKUP(G876,Model!$A$25:$B$28,2,FALSE()),""))</f>
        <v/>
      </c>
      <c r="O876" s="14" t="str">
        <f t="shared" si="78"/>
        <v/>
      </c>
      <c r="P876" s="14" t="str">
        <f>IF($A876="","",IF(AND(G876="Internet-facing",OR(UPPER(D876)="Y",UPPER(E876)="Y",C876&gt;=Model!$B$16)),"P1",""))</f>
        <v/>
      </c>
      <c r="Q876" s="14" t="str">
        <f>IF($A876="","",IF(P876="P1","P1","P"&amp;MIN(4,IF(O876&gt;=Model!$B$31,1,IF(O876&gt;=Model!$B$32,2,IF(O876&gt;=Model!$B$33,3,4)))+IF(UPPER(H876)="Y",1,0))))</f>
        <v/>
      </c>
      <c r="R876" s="14" t="str">
        <f>IF($A876="","",IFERROR(VLOOKUP(VALUE(MID(Q876,2,1)),Model!$B$38:$C$41,2,FALSE()),""))</f>
        <v/>
      </c>
      <c r="S876" s="18" t="str">
        <f t="shared" si="79"/>
        <v/>
      </c>
      <c r="T876" s="14" t="str">
        <f t="shared" si="80"/>
        <v/>
      </c>
      <c r="U876" s="14" t="str">
        <f t="shared" si="81"/>
        <v/>
      </c>
      <c r="V876" s="14" t="str">
        <f t="shared" ca="1" si="82"/>
        <v/>
      </c>
      <c r="W876" s="14" t="str">
        <f t="shared" ca="1" si="83"/>
        <v/>
      </c>
    </row>
    <row r="877" spans="1:23" x14ac:dyDescent="0.3">
      <c r="A877" s="2"/>
      <c r="B877" s="2"/>
      <c r="C877" s="2"/>
      <c r="D877" s="2"/>
      <c r="E877" s="2"/>
      <c r="F877" s="2"/>
      <c r="G877" s="2"/>
      <c r="H877" s="2"/>
      <c r="I877" s="16"/>
      <c r="J877" s="16"/>
      <c r="K877" s="14" t="str">
        <f>IF($A877="","",IF(B877&gt;=Model!$B$4,4,IF(B877&gt;=Model!$B$5,3,IF(B877&gt;=Model!$B$6,2,1))))</f>
        <v/>
      </c>
      <c r="L877" s="14" t="str">
        <f>IF($A877="","",IF(OR(UPPER(D877)="Y",UPPER(E877)="Y"),4,IF(C877&gt;=Model!$B$10,4,IF(C877&gt;=Model!$B$11,3,IF(C877&gt;=Model!$B$12,2,1)))))</f>
        <v/>
      </c>
      <c r="M877" s="14" t="str">
        <f>IF($A877="","",IFERROR(VLOOKUP(F877,Model!$A$19:$B$22,2,FALSE()),""))</f>
        <v/>
      </c>
      <c r="N877" s="14" t="str">
        <f>IF($A877="","",IFERROR(VLOOKUP(G877,Model!$A$25:$B$28,2,FALSE()),""))</f>
        <v/>
      </c>
      <c r="O877" s="14" t="str">
        <f t="shared" si="78"/>
        <v/>
      </c>
      <c r="P877" s="14" t="str">
        <f>IF($A877="","",IF(AND(G877="Internet-facing",OR(UPPER(D877)="Y",UPPER(E877)="Y",C877&gt;=Model!$B$16)),"P1",""))</f>
        <v/>
      </c>
      <c r="Q877" s="14" t="str">
        <f>IF($A877="","",IF(P877="P1","P1","P"&amp;MIN(4,IF(O877&gt;=Model!$B$31,1,IF(O877&gt;=Model!$B$32,2,IF(O877&gt;=Model!$B$33,3,4)))+IF(UPPER(H877)="Y",1,0))))</f>
        <v/>
      </c>
      <c r="R877" s="14" t="str">
        <f>IF($A877="","",IFERROR(VLOOKUP(VALUE(MID(Q877,2,1)),Model!$B$38:$C$41,2,FALSE()),""))</f>
        <v/>
      </c>
      <c r="S877" s="18" t="str">
        <f t="shared" si="79"/>
        <v/>
      </c>
      <c r="T877" s="14" t="str">
        <f t="shared" si="80"/>
        <v/>
      </c>
      <c r="U877" s="14" t="str">
        <f t="shared" si="81"/>
        <v/>
      </c>
      <c r="V877" s="14" t="str">
        <f t="shared" ca="1" si="82"/>
        <v/>
      </c>
      <c r="W877" s="14" t="str">
        <f t="shared" ca="1" si="83"/>
        <v/>
      </c>
    </row>
    <row r="878" spans="1:23" x14ac:dyDescent="0.3">
      <c r="A878" s="2"/>
      <c r="B878" s="2"/>
      <c r="C878" s="2"/>
      <c r="D878" s="2"/>
      <c r="E878" s="2"/>
      <c r="F878" s="2"/>
      <c r="G878" s="2"/>
      <c r="H878" s="2"/>
      <c r="I878" s="16"/>
      <c r="J878" s="16"/>
      <c r="K878" s="14" t="str">
        <f>IF($A878="","",IF(B878&gt;=Model!$B$4,4,IF(B878&gt;=Model!$B$5,3,IF(B878&gt;=Model!$B$6,2,1))))</f>
        <v/>
      </c>
      <c r="L878" s="14" t="str">
        <f>IF($A878="","",IF(OR(UPPER(D878)="Y",UPPER(E878)="Y"),4,IF(C878&gt;=Model!$B$10,4,IF(C878&gt;=Model!$B$11,3,IF(C878&gt;=Model!$B$12,2,1)))))</f>
        <v/>
      </c>
      <c r="M878" s="14" t="str">
        <f>IF($A878="","",IFERROR(VLOOKUP(F878,Model!$A$19:$B$22,2,FALSE()),""))</f>
        <v/>
      </c>
      <c r="N878" s="14" t="str">
        <f>IF($A878="","",IFERROR(VLOOKUP(G878,Model!$A$25:$B$28,2,FALSE()),""))</f>
        <v/>
      </c>
      <c r="O878" s="14" t="str">
        <f t="shared" si="78"/>
        <v/>
      </c>
      <c r="P878" s="14" t="str">
        <f>IF($A878="","",IF(AND(G878="Internet-facing",OR(UPPER(D878)="Y",UPPER(E878)="Y",C878&gt;=Model!$B$16)),"P1",""))</f>
        <v/>
      </c>
      <c r="Q878" s="14" t="str">
        <f>IF($A878="","",IF(P878="P1","P1","P"&amp;MIN(4,IF(O878&gt;=Model!$B$31,1,IF(O878&gt;=Model!$B$32,2,IF(O878&gt;=Model!$B$33,3,4)))+IF(UPPER(H878)="Y",1,0))))</f>
        <v/>
      </c>
      <c r="R878" s="14" t="str">
        <f>IF($A878="","",IFERROR(VLOOKUP(VALUE(MID(Q878,2,1)),Model!$B$38:$C$41,2,FALSE()),""))</f>
        <v/>
      </c>
      <c r="S878" s="18" t="str">
        <f t="shared" si="79"/>
        <v/>
      </c>
      <c r="T878" s="14" t="str">
        <f t="shared" si="80"/>
        <v/>
      </c>
      <c r="U878" s="14" t="str">
        <f t="shared" si="81"/>
        <v/>
      </c>
      <c r="V878" s="14" t="str">
        <f t="shared" ca="1" si="82"/>
        <v/>
      </c>
      <c r="W878" s="14" t="str">
        <f t="shared" ca="1" si="83"/>
        <v/>
      </c>
    </row>
    <row r="879" spans="1:23" x14ac:dyDescent="0.3">
      <c r="A879" s="2"/>
      <c r="B879" s="2"/>
      <c r="C879" s="2"/>
      <c r="D879" s="2"/>
      <c r="E879" s="2"/>
      <c r="F879" s="2"/>
      <c r="G879" s="2"/>
      <c r="H879" s="2"/>
      <c r="I879" s="16"/>
      <c r="J879" s="16"/>
      <c r="K879" s="14" t="str">
        <f>IF($A879="","",IF(B879&gt;=Model!$B$4,4,IF(B879&gt;=Model!$B$5,3,IF(B879&gt;=Model!$B$6,2,1))))</f>
        <v/>
      </c>
      <c r="L879" s="14" t="str">
        <f>IF($A879="","",IF(OR(UPPER(D879)="Y",UPPER(E879)="Y"),4,IF(C879&gt;=Model!$B$10,4,IF(C879&gt;=Model!$B$11,3,IF(C879&gt;=Model!$B$12,2,1)))))</f>
        <v/>
      </c>
      <c r="M879" s="14" t="str">
        <f>IF($A879="","",IFERROR(VLOOKUP(F879,Model!$A$19:$B$22,2,FALSE()),""))</f>
        <v/>
      </c>
      <c r="N879" s="14" t="str">
        <f>IF($A879="","",IFERROR(VLOOKUP(G879,Model!$A$25:$B$28,2,FALSE()),""))</f>
        <v/>
      </c>
      <c r="O879" s="14" t="str">
        <f t="shared" si="78"/>
        <v/>
      </c>
      <c r="P879" s="14" t="str">
        <f>IF($A879="","",IF(AND(G879="Internet-facing",OR(UPPER(D879)="Y",UPPER(E879)="Y",C879&gt;=Model!$B$16)),"P1",""))</f>
        <v/>
      </c>
      <c r="Q879" s="14" t="str">
        <f>IF($A879="","",IF(P879="P1","P1","P"&amp;MIN(4,IF(O879&gt;=Model!$B$31,1,IF(O879&gt;=Model!$B$32,2,IF(O879&gt;=Model!$B$33,3,4)))+IF(UPPER(H879)="Y",1,0))))</f>
        <v/>
      </c>
      <c r="R879" s="14" t="str">
        <f>IF($A879="","",IFERROR(VLOOKUP(VALUE(MID(Q879,2,1)),Model!$B$38:$C$41,2,FALSE()),""))</f>
        <v/>
      </c>
      <c r="S879" s="18" t="str">
        <f t="shared" si="79"/>
        <v/>
      </c>
      <c r="T879" s="14" t="str">
        <f t="shared" si="80"/>
        <v/>
      </c>
      <c r="U879" s="14" t="str">
        <f t="shared" si="81"/>
        <v/>
      </c>
      <c r="V879" s="14" t="str">
        <f t="shared" ca="1" si="82"/>
        <v/>
      </c>
      <c r="W879" s="14" t="str">
        <f t="shared" ca="1" si="83"/>
        <v/>
      </c>
    </row>
    <row r="880" spans="1:23" x14ac:dyDescent="0.3">
      <c r="A880" s="2"/>
      <c r="B880" s="2"/>
      <c r="C880" s="2"/>
      <c r="D880" s="2"/>
      <c r="E880" s="2"/>
      <c r="F880" s="2"/>
      <c r="G880" s="2"/>
      <c r="H880" s="2"/>
      <c r="I880" s="16"/>
      <c r="J880" s="16"/>
      <c r="K880" s="14" t="str">
        <f>IF($A880="","",IF(B880&gt;=Model!$B$4,4,IF(B880&gt;=Model!$B$5,3,IF(B880&gt;=Model!$B$6,2,1))))</f>
        <v/>
      </c>
      <c r="L880" s="14" t="str">
        <f>IF($A880="","",IF(OR(UPPER(D880)="Y",UPPER(E880)="Y"),4,IF(C880&gt;=Model!$B$10,4,IF(C880&gt;=Model!$B$11,3,IF(C880&gt;=Model!$B$12,2,1)))))</f>
        <v/>
      </c>
      <c r="M880" s="14" t="str">
        <f>IF($A880="","",IFERROR(VLOOKUP(F880,Model!$A$19:$B$22,2,FALSE()),""))</f>
        <v/>
      </c>
      <c r="N880" s="14" t="str">
        <f>IF($A880="","",IFERROR(VLOOKUP(G880,Model!$A$25:$B$28,2,FALSE()),""))</f>
        <v/>
      </c>
      <c r="O880" s="14" t="str">
        <f t="shared" si="78"/>
        <v/>
      </c>
      <c r="P880" s="14" t="str">
        <f>IF($A880="","",IF(AND(G880="Internet-facing",OR(UPPER(D880)="Y",UPPER(E880)="Y",C880&gt;=Model!$B$16)),"P1",""))</f>
        <v/>
      </c>
      <c r="Q880" s="14" t="str">
        <f>IF($A880="","",IF(P880="P1","P1","P"&amp;MIN(4,IF(O880&gt;=Model!$B$31,1,IF(O880&gt;=Model!$B$32,2,IF(O880&gt;=Model!$B$33,3,4)))+IF(UPPER(H880)="Y",1,0))))</f>
        <v/>
      </c>
      <c r="R880" s="14" t="str">
        <f>IF($A880="","",IFERROR(VLOOKUP(VALUE(MID(Q880,2,1)),Model!$B$38:$C$41,2,FALSE()),""))</f>
        <v/>
      </c>
      <c r="S880" s="18" t="str">
        <f t="shared" si="79"/>
        <v/>
      </c>
      <c r="T880" s="14" t="str">
        <f t="shared" si="80"/>
        <v/>
      </c>
      <c r="U880" s="14" t="str">
        <f t="shared" si="81"/>
        <v/>
      </c>
      <c r="V880" s="14" t="str">
        <f t="shared" ca="1" si="82"/>
        <v/>
      </c>
      <c r="W880" s="14" t="str">
        <f t="shared" ca="1" si="83"/>
        <v/>
      </c>
    </row>
    <row r="881" spans="1:23" x14ac:dyDescent="0.3">
      <c r="A881" s="2"/>
      <c r="B881" s="2"/>
      <c r="C881" s="2"/>
      <c r="D881" s="2"/>
      <c r="E881" s="2"/>
      <c r="F881" s="2"/>
      <c r="G881" s="2"/>
      <c r="H881" s="2"/>
      <c r="I881" s="16"/>
      <c r="J881" s="16"/>
      <c r="K881" s="14" t="str">
        <f>IF($A881="","",IF(B881&gt;=Model!$B$4,4,IF(B881&gt;=Model!$B$5,3,IF(B881&gt;=Model!$B$6,2,1))))</f>
        <v/>
      </c>
      <c r="L881" s="14" t="str">
        <f>IF($A881="","",IF(OR(UPPER(D881)="Y",UPPER(E881)="Y"),4,IF(C881&gt;=Model!$B$10,4,IF(C881&gt;=Model!$B$11,3,IF(C881&gt;=Model!$B$12,2,1)))))</f>
        <v/>
      </c>
      <c r="M881" s="14" t="str">
        <f>IF($A881="","",IFERROR(VLOOKUP(F881,Model!$A$19:$B$22,2,FALSE()),""))</f>
        <v/>
      </c>
      <c r="N881" s="14" t="str">
        <f>IF($A881="","",IFERROR(VLOOKUP(G881,Model!$A$25:$B$28,2,FALSE()),""))</f>
        <v/>
      </c>
      <c r="O881" s="14" t="str">
        <f t="shared" si="78"/>
        <v/>
      </c>
      <c r="P881" s="14" t="str">
        <f>IF($A881="","",IF(AND(G881="Internet-facing",OR(UPPER(D881)="Y",UPPER(E881)="Y",C881&gt;=Model!$B$16)),"P1",""))</f>
        <v/>
      </c>
      <c r="Q881" s="14" t="str">
        <f>IF($A881="","",IF(P881="P1","P1","P"&amp;MIN(4,IF(O881&gt;=Model!$B$31,1,IF(O881&gt;=Model!$B$32,2,IF(O881&gt;=Model!$B$33,3,4)))+IF(UPPER(H881)="Y",1,0))))</f>
        <v/>
      </c>
      <c r="R881" s="14" t="str">
        <f>IF($A881="","",IFERROR(VLOOKUP(VALUE(MID(Q881,2,1)),Model!$B$38:$C$41,2,FALSE()),""))</f>
        <v/>
      </c>
      <c r="S881" s="18" t="str">
        <f t="shared" si="79"/>
        <v/>
      </c>
      <c r="T881" s="14" t="str">
        <f t="shared" si="80"/>
        <v/>
      </c>
      <c r="U881" s="14" t="str">
        <f t="shared" si="81"/>
        <v/>
      </c>
      <c r="V881" s="14" t="str">
        <f t="shared" ca="1" si="82"/>
        <v/>
      </c>
      <c r="W881" s="14" t="str">
        <f t="shared" ca="1" si="83"/>
        <v/>
      </c>
    </row>
    <row r="882" spans="1:23" x14ac:dyDescent="0.3">
      <c r="A882" s="2"/>
      <c r="B882" s="2"/>
      <c r="C882" s="2"/>
      <c r="D882" s="2"/>
      <c r="E882" s="2"/>
      <c r="F882" s="2"/>
      <c r="G882" s="2"/>
      <c r="H882" s="2"/>
      <c r="I882" s="16"/>
      <c r="J882" s="16"/>
      <c r="K882" s="14" t="str">
        <f>IF($A882="","",IF(B882&gt;=Model!$B$4,4,IF(B882&gt;=Model!$B$5,3,IF(B882&gt;=Model!$B$6,2,1))))</f>
        <v/>
      </c>
      <c r="L882" s="14" t="str">
        <f>IF($A882="","",IF(OR(UPPER(D882)="Y",UPPER(E882)="Y"),4,IF(C882&gt;=Model!$B$10,4,IF(C882&gt;=Model!$B$11,3,IF(C882&gt;=Model!$B$12,2,1)))))</f>
        <v/>
      </c>
      <c r="M882" s="14" t="str">
        <f>IF($A882="","",IFERROR(VLOOKUP(F882,Model!$A$19:$B$22,2,FALSE()),""))</f>
        <v/>
      </c>
      <c r="N882" s="14" t="str">
        <f>IF($A882="","",IFERROR(VLOOKUP(G882,Model!$A$25:$B$28,2,FALSE()),""))</f>
        <v/>
      </c>
      <c r="O882" s="14" t="str">
        <f t="shared" si="78"/>
        <v/>
      </c>
      <c r="P882" s="14" t="str">
        <f>IF($A882="","",IF(AND(G882="Internet-facing",OR(UPPER(D882)="Y",UPPER(E882)="Y",C882&gt;=Model!$B$16)),"P1",""))</f>
        <v/>
      </c>
      <c r="Q882" s="14" t="str">
        <f>IF($A882="","",IF(P882="P1","P1","P"&amp;MIN(4,IF(O882&gt;=Model!$B$31,1,IF(O882&gt;=Model!$B$32,2,IF(O882&gt;=Model!$B$33,3,4)))+IF(UPPER(H882)="Y",1,0))))</f>
        <v/>
      </c>
      <c r="R882" s="14" t="str">
        <f>IF($A882="","",IFERROR(VLOOKUP(VALUE(MID(Q882,2,1)),Model!$B$38:$C$41,2,FALSE()),""))</f>
        <v/>
      </c>
      <c r="S882" s="18" t="str">
        <f t="shared" si="79"/>
        <v/>
      </c>
      <c r="T882" s="14" t="str">
        <f t="shared" si="80"/>
        <v/>
      </c>
      <c r="U882" s="14" t="str">
        <f t="shared" si="81"/>
        <v/>
      </c>
      <c r="V882" s="14" t="str">
        <f t="shared" ca="1" si="82"/>
        <v/>
      </c>
      <c r="W882" s="14" t="str">
        <f t="shared" ca="1" si="83"/>
        <v/>
      </c>
    </row>
    <row r="883" spans="1:23" x14ac:dyDescent="0.3">
      <c r="A883" s="2"/>
      <c r="B883" s="2"/>
      <c r="C883" s="2"/>
      <c r="D883" s="2"/>
      <c r="E883" s="2"/>
      <c r="F883" s="2"/>
      <c r="G883" s="2"/>
      <c r="H883" s="2"/>
      <c r="I883" s="16"/>
      <c r="J883" s="16"/>
      <c r="K883" s="14" t="str">
        <f>IF($A883="","",IF(B883&gt;=Model!$B$4,4,IF(B883&gt;=Model!$B$5,3,IF(B883&gt;=Model!$B$6,2,1))))</f>
        <v/>
      </c>
      <c r="L883" s="14" t="str">
        <f>IF($A883="","",IF(OR(UPPER(D883)="Y",UPPER(E883)="Y"),4,IF(C883&gt;=Model!$B$10,4,IF(C883&gt;=Model!$B$11,3,IF(C883&gt;=Model!$B$12,2,1)))))</f>
        <v/>
      </c>
      <c r="M883" s="14" t="str">
        <f>IF($A883="","",IFERROR(VLOOKUP(F883,Model!$A$19:$B$22,2,FALSE()),""))</f>
        <v/>
      </c>
      <c r="N883" s="14" t="str">
        <f>IF($A883="","",IFERROR(VLOOKUP(G883,Model!$A$25:$B$28,2,FALSE()),""))</f>
        <v/>
      </c>
      <c r="O883" s="14" t="str">
        <f t="shared" si="78"/>
        <v/>
      </c>
      <c r="P883" s="14" t="str">
        <f>IF($A883="","",IF(AND(G883="Internet-facing",OR(UPPER(D883)="Y",UPPER(E883)="Y",C883&gt;=Model!$B$16)),"P1",""))</f>
        <v/>
      </c>
      <c r="Q883" s="14" t="str">
        <f>IF($A883="","",IF(P883="P1","P1","P"&amp;MIN(4,IF(O883&gt;=Model!$B$31,1,IF(O883&gt;=Model!$B$32,2,IF(O883&gt;=Model!$B$33,3,4)))+IF(UPPER(H883)="Y",1,0))))</f>
        <v/>
      </c>
      <c r="R883" s="14" t="str">
        <f>IF($A883="","",IFERROR(VLOOKUP(VALUE(MID(Q883,2,1)),Model!$B$38:$C$41,2,FALSE()),""))</f>
        <v/>
      </c>
      <c r="S883" s="18" t="str">
        <f t="shared" si="79"/>
        <v/>
      </c>
      <c r="T883" s="14" t="str">
        <f t="shared" si="80"/>
        <v/>
      </c>
      <c r="U883" s="14" t="str">
        <f t="shared" si="81"/>
        <v/>
      </c>
      <c r="V883" s="14" t="str">
        <f t="shared" ca="1" si="82"/>
        <v/>
      </c>
      <c r="W883" s="14" t="str">
        <f t="shared" ca="1" si="83"/>
        <v/>
      </c>
    </row>
    <row r="884" spans="1:23" x14ac:dyDescent="0.3">
      <c r="A884" s="2"/>
      <c r="B884" s="2"/>
      <c r="C884" s="2"/>
      <c r="D884" s="2"/>
      <c r="E884" s="2"/>
      <c r="F884" s="2"/>
      <c r="G884" s="2"/>
      <c r="H884" s="2"/>
      <c r="I884" s="16"/>
      <c r="J884" s="16"/>
      <c r="K884" s="14" t="str">
        <f>IF($A884="","",IF(B884&gt;=Model!$B$4,4,IF(B884&gt;=Model!$B$5,3,IF(B884&gt;=Model!$B$6,2,1))))</f>
        <v/>
      </c>
      <c r="L884" s="14" t="str">
        <f>IF($A884="","",IF(OR(UPPER(D884)="Y",UPPER(E884)="Y"),4,IF(C884&gt;=Model!$B$10,4,IF(C884&gt;=Model!$B$11,3,IF(C884&gt;=Model!$B$12,2,1)))))</f>
        <v/>
      </c>
      <c r="M884" s="14" t="str">
        <f>IF($A884="","",IFERROR(VLOOKUP(F884,Model!$A$19:$B$22,2,FALSE()),""))</f>
        <v/>
      </c>
      <c r="N884" s="14" t="str">
        <f>IF($A884="","",IFERROR(VLOOKUP(G884,Model!$A$25:$B$28,2,FALSE()),""))</f>
        <v/>
      </c>
      <c r="O884" s="14" t="str">
        <f t="shared" si="78"/>
        <v/>
      </c>
      <c r="P884" s="14" t="str">
        <f>IF($A884="","",IF(AND(G884="Internet-facing",OR(UPPER(D884)="Y",UPPER(E884)="Y",C884&gt;=Model!$B$16)),"P1",""))</f>
        <v/>
      </c>
      <c r="Q884" s="14" t="str">
        <f>IF($A884="","",IF(P884="P1","P1","P"&amp;MIN(4,IF(O884&gt;=Model!$B$31,1,IF(O884&gt;=Model!$B$32,2,IF(O884&gt;=Model!$B$33,3,4)))+IF(UPPER(H884)="Y",1,0))))</f>
        <v/>
      </c>
      <c r="R884" s="14" t="str">
        <f>IF($A884="","",IFERROR(VLOOKUP(VALUE(MID(Q884,2,1)),Model!$B$38:$C$41,2,FALSE()),""))</f>
        <v/>
      </c>
      <c r="S884" s="18" t="str">
        <f t="shared" si="79"/>
        <v/>
      </c>
      <c r="T884" s="14" t="str">
        <f t="shared" si="80"/>
        <v/>
      </c>
      <c r="U884" s="14" t="str">
        <f t="shared" si="81"/>
        <v/>
      </c>
      <c r="V884" s="14" t="str">
        <f t="shared" ca="1" si="82"/>
        <v/>
      </c>
      <c r="W884" s="14" t="str">
        <f t="shared" ca="1" si="83"/>
        <v/>
      </c>
    </row>
    <row r="885" spans="1:23" x14ac:dyDescent="0.3">
      <c r="A885" s="2"/>
      <c r="B885" s="2"/>
      <c r="C885" s="2"/>
      <c r="D885" s="2"/>
      <c r="E885" s="2"/>
      <c r="F885" s="2"/>
      <c r="G885" s="2"/>
      <c r="H885" s="2"/>
      <c r="I885" s="16"/>
      <c r="J885" s="16"/>
      <c r="K885" s="14" t="str">
        <f>IF($A885="","",IF(B885&gt;=Model!$B$4,4,IF(B885&gt;=Model!$B$5,3,IF(B885&gt;=Model!$B$6,2,1))))</f>
        <v/>
      </c>
      <c r="L885" s="14" t="str">
        <f>IF($A885="","",IF(OR(UPPER(D885)="Y",UPPER(E885)="Y"),4,IF(C885&gt;=Model!$B$10,4,IF(C885&gt;=Model!$B$11,3,IF(C885&gt;=Model!$B$12,2,1)))))</f>
        <v/>
      </c>
      <c r="M885" s="14" t="str">
        <f>IF($A885="","",IFERROR(VLOOKUP(F885,Model!$A$19:$B$22,2,FALSE()),""))</f>
        <v/>
      </c>
      <c r="N885" s="14" t="str">
        <f>IF($A885="","",IFERROR(VLOOKUP(G885,Model!$A$25:$B$28,2,FALSE()),""))</f>
        <v/>
      </c>
      <c r="O885" s="14" t="str">
        <f t="shared" si="78"/>
        <v/>
      </c>
      <c r="P885" s="14" t="str">
        <f>IF($A885="","",IF(AND(G885="Internet-facing",OR(UPPER(D885)="Y",UPPER(E885)="Y",C885&gt;=Model!$B$16)),"P1",""))</f>
        <v/>
      </c>
      <c r="Q885" s="14" t="str">
        <f>IF($A885="","",IF(P885="P1","P1","P"&amp;MIN(4,IF(O885&gt;=Model!$B$31,1,IF(O885&gt;=Model!$B$32,2,IF(O885&gt;=Model!$B$33,3,4)))+IF(UPPER(H885)="Y",1,0))))</f>
        <v/>
      </c>
      <c r="R885" s="14" t="str">
        <f>IF($A885="","",IFERROR(VLOOKUP(VALUE(MID(Q885,2,1)),Model!$B$38:$C$41,2,FALSE()),""))</f>
        <v/>
      </c>
      <c r="S885" s="18" t="str">
        <f t="shared" si="79"/>
        <v/>
      </c>
      <c r="T885" s="14" t="str">
        <f t="shared" si="80"/>
        <v/>
      </c>
      <c r="U885" s="14" t="str">
        <f t="shared" si="81"/>
        <v/>
      </c>
      <c r="V885" s="14" t="str">
        <f t="shared" ca="1" si="82"/>
        <v/>
      </c>
      <c r="W885" s="14" t="str">
        <f t="shared" ca="1" si="83"/>
        <v/>
      </c>
    </row>
    <row r="886" spans="1:23" x14ac:dyDescent="0.3">
      <c r="A886" s="2"/>
      <c r="B886" s="2"/>
      <c r="C886" s="2"/>
      <c r="D886" s="2"/>
      <c r="E886" s="2"/>
      <c r="F886" s="2"/>
      <c r="G886" s="2"/>
      <c r="H886" s="2"/>
      <c r="I886" s="16"/>
      <c r="J886" s="16"/>
      <c r="K886" s="14" t="str">
        <f>IF($A886="","",IF(B886&gt;=Model!$B$4,4,IF(B886&gt;=Model!$B$5,3,IF(B886&gt;=Model!$B$6,2,1))))</f>
        <v/>
      </c>
      <c r="L886" s="14" t="str">
        <f>IF($A886="","",IF(OR(UPPER(D886)="Y",UPPER(E886)="Y"),4,IF(C886&gt;=Model!$B$10,4,IF(C886&gt;=Model!$B$11,3,IF(C886&gt;=Model!$B$12,2,1)))))</f>
        <v/>
      </c>
      <c r="M886" s="14" t="str">
        <f>IF($A886="","",IFERROR(VLOOKUP(F886,Model!$A$19:$B$22,2,FALSE()),""))</f>
        <v/>
      </c>
      <c r="N886" s="14" t="str">
        <f>IF($A886="","",IFERROR(VLOOKUP(G886,Model!$A$25:$B$28,2,FALSE()),""))</f>
        <v/>
      </c>
      <c r="O886" s="14" t="str">
        <f t="shared" si="78"/>
        <v/>
      </c>
      <c r="P886" s="14" t="str">
        <f>IF($A886="","",IF(AND(G886="Internet-facing",OR(UPPER(D886)="Y",UPPER(E886)="Y",C886&gt;=Model!$B$16)),"P1",""))</f>
        <v/>
      </c>
      <c r="Q886" s="14" t="str">
        <f>IF($A886="","",IF(P886="P1","P1","P"&amp;MIN(4,IF(O886&gt;=Model!$B$31,1,IF(O886&gt;=Model!$B$32,2,IF(O886&gt;=Model!$B$33,3,4)))+IF(UPPER(H886)="Y",1,0))))</f>
        <v/>
      </c>
      <c r="R886" s="14" t="str">
        <f>IF($A886="","",IFERROR(VLOOKUP(VALUE(MID(Q886,2,1)),Model!$B$38:$C$41,2,FALSE()),""))</f>
        <v/>
      </c>
      <c r="S886" s="18" t="str">
        <f t="shared" si="79"/>
        <v/>
      </c>
      <c r="T886" s="14" t="str">
        <f t="shared" si="80"/>
        <v/>
      </c>
      <c r="U886" s="14" t="str">
        <f t="shared" si="81"/>
        <v/>
      </c>
      <c r="V886" s="14" t="str">
        <f t="shared" ca="1" si="82"/>
        <v/>
      </c>
      <c r="W886" s="14" t="str">
        <f t="shared" ca="1" si="83"/>
        <v/>
      </c>
    </row>
    <row r="887" spans="1:23" x14ac:dyDescent="0.3">
      <c r="A887" s="2"/>
      <c r="B887" s="2"/>
      <c r="C887" s="2"/>
      <c r="D887" s="2"/>
      <c r="E887" s="2"/>
      <c r="F887" s="2"/>
      <c r="G887" s="2"/>
      <c r="H887" s="2"/>
      <c r="I887" s="16"/>
      <c r="J887" s="16"/>
      <c r="K887" s="14" t="str">
        <f>IF($A887="","",IF(B887&gt;=Model!$B$4,4,IF(B887&gt;=Model!$B$5,3,IF(B887&gt;=Model!$B$6,2,1))))</f>
        <v/>
      </c>
      <c r="L887" s="14" t="str">
        <f>IF($A887="","",IF(OR(UPPER(D887)="Y",UPPER(E887)="Y"),4,IF(C887&gt;=Model!$B$10,4,IF(C887&gt;=Model!$B$11,3,IF(C887&gt;=Model!$B$12,2,1)))))</f>
        <v/>
      </c>
      <c r="M887" s="14" t="str">
        <f>IF($A887="","",IFERROR(VLOOKUP(F887,Model!$A$19:$B$22,2,FALSE()),""))</f>
        <v/>
      </c>
      <c r="N887" s="14" t="str">
        <f>IF($A887="","",IFERROR(VLOOKUP(G887,Model!$A$25:$B$28,2,FALSE()),""))</f>
        <v/>
      </c>
      <c r="O887" s="14" t="str">
        <f t="shared" si="78"/>
        <v/>
      </c>
      <c r="P887" s="14" t="str">
        <f>IF($A887="","",IF(AND(G887="Internet-facing",OR(UPPER(D887)="Y",UPPER(E887)="Y",C887&gt;=Model!$B$16)),"P1",""))</f>
        <v/>
      </c>
      <c r="Q887" s="14" t="str">
        <f>IF($A887="","",IF(P887="P1","P1","P"&amp;MIN(4,IF(O887&gt;=Model!$B$31,1,IF(O887&gt;=Model!$B$32,2,IF(O887&gt;=Model!$B$33,3,4)))+IF(UPPER(H887)="Y",1,0))))</f>
        <v/>
      </c>
      <c r="R887" s="14" t="str">
        <f>IF($A887="","",IFERROR(VLOOKUP(VALUE(MID(Q887,2,1)),Model!$B$38:$C$41,2,FALSE()),""))</f>
        <v/>
      </c>
      <c r="S887" s="18" t="str">
        <f t="shared" si="79"/>
        <v/>
      </c>
      <c r="T887" s="14" t="str">
        <f t="shared" si="80"/>
        <v/>
      </c>
      <c r="U887" s="14" t="str">
        <f t="shared" si="81"/>
        <v/>
      </c>
      <c r="V887" s="14" t="str">
        <f t="shared" ca="1" si="82"/>
        <v/>
      </c>
      <c r="W887" s="14" t="str">
        <f t="shared" ca="1" si="83"/>
        <v/>
      </c>
    </row>
    <row r="888" spans="1:23" x14ac:dyDescent="0.3">
      <c r="A888" s="2"/>
      <c r="B888" s="2"/>
      <c r="C888" s="2"/>
      <c r="D888" s="2"/>
      <c r="E888" s="2"/>
      <c r="F888" s="2"/>
      <c r="G888" s="2"/>
      <c r="H888" s="2"/>
      <c r="I888" s="16"/>
      <c r="J888" s="16"/>
      <c r="K888" s="14" t="str">
        <f>IF($A888="","",IF(B888&gt;=Model!$B$4,4,IF(B888&gt;=Model!$B$5,3,IF(B888&gt;=Model!$B$6,2,1))))</f>
        <v/>
      </c>
      <c r="L888" s="14" t="str">
        <f>IF($A888="","",IF(OR(UPPER(D888)="Y",UPPER(E888)="Y"),4,IF(C888&gt;=Model!$B$10,4,IF(C888&gt;=Model!$B$11,3,IF(C888&gt;=Model!$B$12,2,1)))))</f>
        <v/>
      </c>
      <c r="M888" s="14" t="str">
        <f>IF($A888="","",IFERROR(VLOOKUP(F888,Model!$A$19:$B$22,2,FALSE()),""))</f>
        <v/>
      </c>
      <c r="N888" s="14" t="str">
        <f>IF($A888="","",IFERROR(VLOOKUP(G888,Model!$A$25:$B$28,2,FALSE()),""))</f>
        <v/>
      </c>
      <c r="O888" s="14" t="str">
        <f t="shared" si="78"/>
        <v/>
      </c>
      <c r="P888" s="14" t="str">
        <f>IF($A888="","",IF(AND(G888="Internet-facing",OR(UPPER(D888)="Y",UPPER(E888)="Y",C888&gt;=Model!$B$16)),"P1",""))</f>
        <v/>
      </c>
      <c r="Q888" s="14" t="str">
        <f>IF($A888="","",IF(P888="P1","P1","P"&amp;MIN(4,IF(O888&gt;=Model!$B$31,1,IF(O888&gt;=Model!$B$32,2,IF(O888&gt;=Model!$B$33,3,4)))+IF(UPPER(H888)="Y",1,0))))</f>
        <v/>
      </c>
      <c r="R888" s="14" t="str">
        <f>IF($A888="","",IFERROR(VLOOKUP(VALUE(MID(Q888,2,1)),Model!$B$38:$C$41,2,FALSE()),""))</f>
        <v/>
      </c>
      <c r="S888" s="18" t="str">
        <f t="shared" si="79"/>
        <v/>
      </c>
      <c r="T888" s="14" t="str">
        <f t="shared" si="80"/>
        <v/>
      </c>
      <c r="U888" s="14" t="str">
        <f t="shared" si="81"/>
        <v/>
      </c>
      <c r="V888" s="14" t="str">
        <f t="shared" ca="1" si="82"/>
        <v/>
      </c>
      <c r="W888" s="14" t="str">
        <f t="shared" ca="1" si="83"/>
        <v/>
      </c>
    </row>
    <row r="889" spans="1:23" x14ac:dyDescent="0.3">
      <c r="A889" s="2"/>
      <c r="B889" s="2"/>
      <c r="C889" s="2"/>
      <c r="D889" s="2"/>
      <c r="E889" s="2"/>
      <c r="F889" s="2"/>
      <c r="G889" s="2"/>
      <c r="H889" s="2"/>
      <c r="I889" s="16"/>
      <c r="J889" s="16"/>
      <c r="K889" s="14" t="str">
        <f>IF($A889="","",IF(B889&gt;=Model!$B$4,4,IF(B889&gt;=Model!$B$5,3,IF(B889&gt;=Model!$B$6,2,1))))</f>
        <v/>
      </c>
      <c r="L889" s="14" t="str">
        <f>IF($A889="","",IF(OR(UPPER(D889)="Y",UPPER(E889)="Y"),4,IF(C889&gt;=Model!$B$10,4,IF(C889&gt;=Model!$B$11,3,IF(C889&gt;=Model!$B$12,2,1)))))</f>
        <v/>
      </c>
      <c r="M889" s="14" t="str">
        <f>IF($A889="","",IFERROR(VLOOKUP(F889,Model!$A$19:$B$22,2,FALSE()),""))</f>
        <v/>
      </c>
      <c r="N889" s="14" t="str">
        <f>IF($A889="","",IFERROR(VLOOKUP(G889,Model!$A$25:$B$28,2,FALSE()),""))</f>
        <v/>
      </c>
      <c r="O889" s="14" t="str">
        <f t="shared" si="78"/>
        <v/>
      </c>
      <c r="P889" s="14" t="str">
        <f>IF($A889="","",IF(AND(G889="Internet-facing",OR(UPPER(D889)="Y",UPPER(E889)="Y",C889&gt;=Model!$B$16)),"P1",""))</f>
        <v/>
      </c>
      <c r="Q889" s="14" t="str">
        <f>IF($A889="","",IF(P889="P1","P1","P"&amp;MIN(4,IF(O889&gt;=Model!$B$31,1,IF(O889&gt;=Model!$B$32,2,IF(O889&gt;=Model!$B$33,3,4)))+IF(UPPER(H889)="Y",1,0))))</f>
        <v/>
      </c>
      <c r="R889" s="14" t="str">
        <f>IF($A889="","",IFERROR(VLOOKUP(VALUE(MID(Q889,2,1)),Model!$B$38:$C$41,2,FALSE()),""))</f>
        <v/>
      </c>
      <c r="S889" s="18" t="str">
        <f t="shared" si="79"/>
        <v/>
      </c>
      <c r="T889" s="14" t="str">
        <f t="shared" si="80"/>
        <v/>
      </c>
      <c r="U889" s="14" t="str">
        <f t="shared" si="81"/>
        <v/>
      </c>
      <c r="V889" s="14" t="str">
        <f t="shared" ca="1" si="82"/>
        <v/>
      </c>
      <c r="W889" s="14" t="str">
        <f t="shared" ca="1" si="83"/>
        <v/>
      </c>
    </row>
    <row r="890" spans="1:23" x14ac:dyDescent="0.3">
      <c r="A890" s="2"/>
      <c r="B890" s="2"/>
      <c r="C890" s="2"/>
      <c r="D890" s="2"/>
      <c r="E890" s="2"/>
      <c r="F890" s="2"/>
      <c r="G890" s="2"/>
      <c r="H890" s="2"/>
      <c r="I890" s="16"/>
      <c r="J890" s="16"/>
      <c r="K890" s="14" t="str">
        <f>IF($A890="","",IF(B890&gt;=Model!$B$4,4,IF(B890&gt;=Model!$B$5,3,IF(B890&gt;=Model!$B$6,2,1))))</f>
        <v/>
      </c>
      <c r="L890" s="14" t="str">
        <f>IF($A890="","",IF(OR(UPPER(D890)="Y",UPPER(E890)="Y"),4,IF(C890&gt;=Model!$B$10,4,IF(C890&gt;=Model!$B$11,3,IF(C890&gt;=Model!$B$12,2,1)))))</f>
        <v/>
      </c>
      <c r="M890" s="14" t="str">
        <f>IF($A890="","",IFERROR(VLOOKUP(F890,Model!$A$19:$B$22,2,FALSE()),""))</f>
        <v/>
      </c>
      <c r="N890" s="14" t="str">
        <f>IF($A890="","",IFERROR(VLOOKUP(G890,Model!$A$25:$B$28,2,FALSE()),""))</f>
        <v/>
      </c>
      <c r="O890" s="14" t="str">
        <f t="shared" si="78"/>
        <v/>
      </c>
      <c r="P890" s="14" t="str">
        <f>IF($A890="","",IF(AND(G890="Internet-facing",OR(UPPER(D890)="Y",UPPER(E890)="Y",C890&gt;=Model!$B$16)),"P1",""))</f>
        <v/>
      </c>
      <c r="Q890" s="14" t="str">
        <f>IF($A890="","",IF(P890="P1","P1","P"&amp;MIN(4,IF(O890&gt;=Model!$B$31,1,IF(O890&gt;=Model!$B$32,2,IF(O890&gt;=Model!$B$33,3,4)))+IF(UPPER(H890)="Y",1,0))))</f>
        <v/>
      </c>
      <c r="R890" s="14" t="str">
        <f>IF($A890="","",IFERROR(VLOOKUP(VALUE(MID(Q890,2,1)),Model!$B$38:$C$41,2,FALSE()),""))</f>
        <v/>
      </c>
      <c r="S890" s="18" t="str">
        <f t="shared" si="79"/>
        <v/>
      </c>
      <c r="T890" s="14" t="str">
        <f t="shared" si="80"/>
        <v/>
      </c>
      <c r="U890" s="14" t="str">
        <f t="shared" si="81"/>
        <v/>
      </c>
      <c r="V890" s="14" t="str">
        <f t="shared" ca="1" si="82"/>
        <v/>
      </c>
      <c r="W890" s="14" t="str">
        <f t="shared" ca="1" si="83"/>
        <v/>
      </c>
    </row>
    <row r="891" spans="1:23" x14ac:dyDescent="0.3">
      <c r="A891" s="2"/>
      <c r="B891" s="2"/>
      <c r="C891" s="2"/>
      <c r="D891" s="2"/>
      <c r="E891" s="2"/>
      <c r="F891" s="2"/>
      <c r="G891" s="2"/>
      <c r="H891" s="2"/>
      <c r="I891" s="16"/>
      <c r="J891" s="16"/>
      <c r="K891" s="14" t="str">
        <f>IF($A891="","",IF(B891&gt;=Model!$B$4,4,IF(B891&gt;=Model!$B$5,3,IF(B891&gt;=Model!$B$6,2,1))))</f>
        <v/>
      </c>
      <c r="L891" s="14" t="str">
        <f>IF($A891="","",IF(OR(UPPER(D891)="Y",UPPER(E891)="Y"),4,IF(C891&gt;=Model!$B$10,4,IF(C891&gt;=Model!$B$11,3,IF(C891&gt;=Model!$B$12,2,1)))))</f>
        <v/>
      </c>
      <c r="M891" s="14" t="str">
        <f>IF($A891="","",IFERROR(VLOOKUP(F891,Model!$A$19:$B$22,2,FALSE()),""))</f>
        <v/>
      </c>
      <c r="N891" s="14" t="str">
        <f>IF($A891="","",IFERROR(VLOOKUP(G891,Model!$A$25:$B$28,2,FALSE()),""))</f>
        <v/>
      </c>
      <c r="O891" s="14" t="str">
        <f t="shared" si="78"/>
        <v/>
      </c>
      <c r="P891" s="14" t="str">
        <f>IF($A891="","",IF(AND(G891="Internet-facing",OR(UPPER(D891)="Y",UPPER(E891)="Y",C891&gt;=Model!$B$16)),"P1",""))</f>
        <v/>
      </c>
      <c r="Q891" s="14" t="str">
        <f>IF($A891="","",IF(P891="P1","P1","P"&amp;MIN(4,IF(O891&gt;=Model!$B$31,1,IF(O891&gt;=Model!$B$32,2,IF(O891&gt;=Model!$B$33,3,4)))+IF(UPPER(H891)="Y",1,0))))</f>
        <v/>
      </c>
      <c r="R891" s="14" t="str">
        <f>IF($A891="","",IFERROR(VLOOKUP(VALUE(MID(Q891,2,1)),Model!$B$38:$C$41,2,FALSE()),""))</f>
        <v/>
      </c>
      <c r="S891" s="18" t="str">
        <f t="shared" si="79"/>
        <v/>
      </c>
      <c r="T891" s="14" t="str">
        <f t="shared" si="80"/>
        <v/>
      </c>
      <c r="U891" s="14" t="str">
        <f t="shared" si="81"/>
        <v/>
      </c>
      <c r="V891" s="14" t="str">
        <f t="shared" ca="1" si="82"/>
        <v/>
      </c>
      <c r="W891" s="14" t="str">
        <f t="shared" ca="1" si="83"/>
        <v/>
      </c>
    </row>
    <row r="892" spans="1:23" x14ac:dyDescent="0.3">
      <c r="A892" s="2"/>
      <c r="B892" s="2"/>
      <c r="C892" s="2"/>
      <c r="D892" s="2"/>
      <c r="E892" s="2"/>
      <c r="F892" s="2"/>
      <c r="G892" s="2"/>
      <c r="H892" s="2"/>
      <c r="I892" s="16"/>
      <c r="J892" s="16"/>
      <c r="K892" s="14" t="str">
        <f>IF($A892="","",IF(B892&gt;=Model!$B$4,4,IF(B892&gt;=Model!$B$5,3,IF(B892&gt;=Model!$B$6,2,1))))</f>
        <v/>
      </c>
      <c r="L892" s="14" t="str">
        <f>IF($A892="","",IF(OR(UPPER(D892)="Y",UPPER(E892)="Y"),4,IF(C892&gt;=Model!$B$10,4,IF(C892&gt;=Model!$B$11,3,IF(C892&gt;=Model!$B$12,2,1)))))</f>
        <v/>
      </c>
      <c r="M892" s="14" t="str">
        <f>IF($A892="","",IFERROR(VLOOKUP(F892,Model!$A$19:$B$22,2,FALSE()),""))</f>
        <v/>
      </c>
      <c r="N892" s="14" t="str">
        <f>IF($A892="","",IFERROR(VLOOKUP(G892,Model!$A$25:$B$28,2,FALSE()),""))</f>
        <v/>
      </c>
      <c r="O892" s="14" t="str">
        <f t="shared" si="78"/>
        <v/>
      </c>
      <c r="P892" s="14" t="str">
        <f>IF($A892="","",IF(AND(G892="Internet-facing",OR(UPPER(D892)="Y",UPPER(E892)="Y",C892&gt;=Model!$B$16)),"P1",""))</f>
        <v/>
      </c>
      <c r="Q892" s="14" t="str">
        <f>IF($A892="","",IF(P892="P1","P1","P"&amp;MIN(4,IF(O892&gt;=Model!$B$31,1,IF(O892&gt;=Model!$B$32,2,IF(O892&gt;=Model!$B$33,3,4)))+IF(UPPER(H892)="Y",1,0))))</f>
        <v/>
      </c>
      <c r="R892" s="14" t="str">
        <f>IF($A892="","",IFERROR(VLOOKUP(VALUE(MID(Q892,2,1)),Model!$B$38:$C$41,2,FALSE()),""))</f>
        <v/>
      </c>
      <c r="S892" s="18" t="str">
        <f t="shared" si="79"/>
        <v/>
      </c>
      <c r="T892" s="14" t="str">
        <f t="shared" si="80"/>
        <v/>
      </c>
      <c r="U892" s="14" t="str">
        <f t="shared" si="81"/>
        <v/>
      </c>
      <c r="V892" s="14" t="str">
        <f t="shared" ca="1" si="82"/>
        <v/>
      </c>
      <c r="W892" s="14" t="str">
        <f t="shared" ca="1" si="83"/>
        <v/>
      </c>
    </row>
    <row r="893" spans="1:23" x14ac:dyDescent="0.3">
      <c r="A893" s="2"/>
      <c r="B893" s="2"/>
      <c r="C893" s="2"/>
      <c r="D893" s="2"/>
      <c r="E893" s="2"/>
      <c r="F893" s="2"/>
      <c r="G893" s="2"/>
      <c r="H893" s="2"/>
      <c r="I893" s="16"/>
      <c r="J893" s="16"/>
      <c r="K893" s="14" t="str">
        <f>IF($A893="","",IF(B893&gt;=Model!$B$4,4,IF(B893&gt;=Model!$B$5,3,IF(B893&gt;=Model!$B$6,2,1))))</f>
        <v/>
      </c>
      <c r="L893" s="14" t="str">
        <f>IF($A893="","",IF(OR(UPPER(D893)="Y",UPPER(E893)="Y"),4,IF(C893&gt;=Model!$B$10,4,IF(C893&gt;=Model!$B$11,3,IF(C893&gt;=Model!$B$12,2,1)))))</f>
        <v/>
      </c>
      <c r="M893" s="14" t="str">
        <f>IF($A893="","",IFERROR(VLOOKUP(F893,Model!$A$19:$B$22,2,FALSE()),""))</f>
        <v/>
      </c>
      <c r="N893" s="14" t="str">
        <f>IF($A893="","",IFERROR(VLOOKUP(G893,Model!$A$25:$B$28,2,FALSE()),""))</f>
        <v/>
      </c>
      <c r="O893" s="14" t="str">
        <f t="shared" si="78"/>
        <v/>
      </c>
      <c r="P893" s="14" t="str">
        <f>IF($A893="","",IF(AND(G893="Internet-facing",OR(UPPER(D893)="Y",UPPER(E893)="Y",C893&gt;=Model!$B$16)),"P1",""))</f>
        <v/>
      </c>
      <c r="Q893" s="14" t="str">
        <f>IF($A893="","",IF(P893="P1","P1","P"&amp;MIN(4,IF(O893&gt;=Model!$B$31,1,IF(O893&gt;=Model!$B$32,2,IF(O893&gt;=Model!$B$33,3,4)))+IF(UPPER(H893)="Y",1,0))))</f>
        <v/>
      </c>
      <c r="R893" s="14" t="str">
        <f>IF($A893="","",IFERROR(VLOOKUP(VALUE(MID(Q893,2,1)),Model!$B$38:$C$41,2,FALSE()),""))</f>
        <v/>
      </c>
      <c r="S893" s="18" t="str">
        <f t="shared" si="79"/>
        <v/>
      </c>
      <c r="T893" s="14" t="str">
        <f t="shared" si="80"/>
        <v/>
      </c>
      <c r="U893" s="14" t="str">
        <f t="shared" si="81"/>
        <v/>
      </c>
      <c r="V893" s="14" t="str">
        <f t="shared" ca="1" si="82"/>
        <v/>
      </c>
      <c r="W893" s="14" t="str">
        <f t="shared" ca="1" si="83"/>
        <v/>
      </c>
    </row>
    <row r="894" spans="1:23" x14ac:dyDescent="0.3">
      <c r="A894" s="2"/>
      <c r="B894" s="2"/>
      <c r="C894" s="2"/>
      <c r="D894" s="2"/>
      <c r="E894" s="2"/>
      <c r="F894" s="2"/>
      <c r="G894" s="2"/>
      <c r="H894" s="2"/>
      <c r="I894" s="16"/>
      <c r="J894" s="16"/>
      <c r="K894" s="14" t="str">
        <f>IF($A894="","",IF(B894&gt;=Model!$B$4,4,IF(B894&gt;=Model!$B$5,3,IF(B894&gt;=Model!$B$6,2,1))))</f>
        <v/>
      </c>
      <c r="L894" s="14" t="str">
        <f>IF($A894="","",IF(OR(UPPER(D894)="Y",UPPER(E894)="Y"),4,IF(C894&gt;=Model!$B$10,4,IF(C894&gt;=Model!$B$11,3,IF(C894&gt;=Model!$B$12,2,1)))))</f>
        <v/>
      </c>
      <c r="M894" s="14" t="str">
        <f>IF($A894="","",IFERROR(VLOOKUP(F894,Model!$A$19:$B$22,2,FALSE()),""))</f>
        <v/>
      </c>
      <c r="N894" s="14" t="str">
        <f>IF($A894="","",IFERROR(VLOOKUP(G894,Model!$A$25:$B$28,2,FALSE()),""))</f>
        <v/>
      </c>
      <c r="O894" s="14" t="str">
        <f t="shared" si="78"/>
        <v/>
      </c>
      <c r="P894" s="14" t="str">
        <f>IF($A894="","",IF(AND(G894="Internet-facing",OR(UPPER(D894)="Y",UPPER(E894)="Y",C894&gt;=Model!$B$16)),"P1",""))</f>
        <v/>
      </c>
      <c r="Q894" s="14" t="str">
        <f>IF($A894="","",IF(P894="P1","P1","P"&amp;MIN(4,IF(O894&gt;=Model!$B$31,1,IF(O894&gt;=Model!$B$32,2,IF(O894&gt;=Model!$B$33,3,4)))+IF(UPPER(H894)="Y",1,0))))</f>
        <v/>
      </c>
      <c r="R894" s="14" t="str">
        <f>IF($A894="","",IFERROR(VLOOKUP(VALUE(MID(Q894,2,1)),Model!$B$38:$C$41,2,FALSE()),""))</f>
        <v/>
      </c>
      <c r="S894" s="18" t="str">
        <f t="shared" si="79"/>
        <v/>
      </c>
      <c r="T894" s="14" t="str">
        <f t="shared" si="80"/>
        <v/>
      </c>
      <c r="U894" s="14" t="str">
        <f t="shared" si="81"/>
        <v/>
      </c>
      <c r="V894" s="14" t="str">
        <f t="shared" ca="1" si="82"/>
        <v/>
      </c>
      <c r="W894" s="14" t="str">
        <f t="shared" ca="1" si="83"/>
        <v/>
      </c>
    </row>
    <row r="895" spans="1:23" x14ac:dyDescent="0.3">
      <c r="A895" s="2"/>
      <c r="B895" s="2"/>
      <c r="C895" s="2"/>
      <c r="D895" s="2"/>
      <c r="E895" s="2"/>
      <c r="F895" s="2"/>
      <c r="G895" s="2"/>
      <c r="H895" s="2"/>
      <c r="I895" s="16"/>
      <c r="J895" s="16"/>
      <c r="K895" s="14" t="str">
        <f>IF($A895="","",IF(B895&gt;=Model!$B$4,4,IF(B895&gt;=Model!$B$5,3,IF(B895&gt;=Model!$B$6,2,1))))</f>
        <v/>
      </c>
      <c r="L895" s="14" t="str">
        <f>IF($A895="","",IF(OR(UPPER(D895)="Y",UPPER(E895)="Y"),4,IF(C895&gt;=Model!$B$10,4,IF(C895&gt;=Model!$B$11,3,IF(C895&gt;=Model!$B$12,2,1)))))</f>
        <v/>
      </c>
      <c r="M895" s="14" t="str">
        <f>IF($A895="","",IFERROR(VLOOKUP(F895,Model!$A$19:$B$22,2,FALSE()),""))</f>
        <v/>
      </c>
      <c r="N895" s="14" t="str">
        <f>IF($A895="","",IFERROR(VLOOKUP(G895,Model!$A$25:$B$28,2,FALSE()),""))</f>
        <v/>
      </c>
      <c r="O895" s="14" t="str">
        <f t="shared" si="78"/>
        <v/>
      </c>
      <c r="P895" s="14" t="str">
        <f>IF($A895="","",IF(AND(G895="Internet-facing",OR(UPPER(D895)="Y",UPPER(E895)="Y",C895&gt;=Model!$B$16)),"P1",""))</f>
        <v/>
      </c>
      <c r="Q895" s="14" t="str">
        <f>IF($A895="","",IF(P895="P1","P1","P"&amp;MIN(4,IF(O895&gt;=Model!$B$31,1,IF(O895&gt;=Model!$B$32,2,IF(O895&gt;=Model!$B$33,3,4)))+IF(UPPER(H895)="Y",1,0))))</f>
        <v/>
      </c>
      <c r="R895" s="14" t="str">
        <f>IF($A895="","",IFERROR(VLOOKUP(VALUE(MID(Q895,2,1)),Model!$B$38:$C$41,2,FALSE()),""))</f>
        <v/>
      </c>
      <c r="S895" s="18" t="str">
        <f t="shared" si="79"/>
        <v/>
      </c>
      <c r="T895" s="14" t="str">
        <f t="shared" si="80"/>
        <v/>
      </c>
      <c r="U895" s="14" t="str">
        <f t="shared" si="81"/>
        <v/>
      </c>
      <c r="V895" s="14" t="str">
        <f t="shared" ca="1" si="82"/>
        <v/>
      </c>
      <c r="W895" s="14" t="str">
        <f t="shared" ca="1" si="83"/>
        <v/>
      </c>
    </row>
    <row r="896" spans="1:23" x14ac:dyDescent="0.3">
      <c r="A896" s="2"/>
      <c r="B896" s="2"/>
      <c r="C896" s="2"/>
      <c r="D896" s="2"/>
      <c r="E896" s="2"/>
      <c r="F896" s="2"/>
      <c r="G896" s="2"/>
      <c r="H896" s="2"/>
      <c r="I896" s="16"/>
      <c r="J896" s="16"/>
      <c r="K896" s="14" t="str">
        <f>IF($A896="","",IF(B896&gt;=Model!$B$4,4,IF(B896&gt;=Model!$B$5,3,IF(B896&gt;=Model!$B$6,2,1))))</f>
        <v/>
      </c>
      <c r="L896" s="14" t="str">
        <f>IF($A896="","",IF(OR(UPPER(D896)="Y",UPPER(E896)="Y"),4,IF(C896&gt;=Model!$B$10,4,IF(C896&gt;=Model!$B$11,3,IF(C896&gt;=Model!$B$12,2,1)))))</f>
        <v/>
      </c>
      <c r="M896" s="14" t="str">
        <f>IF($A896="","",IFERROR(VLOOKUP(F896,Model!$A$19:$B$22,2,FALSE()),""))</f>
        <v/>
      </c>
      <c r="N896" s="14" t="str">
        <f>IF($A896="","",IFERROR(VLOOKUP(G896,Model!$A$25:$B$28,2,FALSE()),""))</f>
        <v/>
      </c>
      <c r="O896" s="14" t="str">
        <f t="shared" si="78"/>
        <v/>
      </c>
      <c r="P896" s="14" t="str">
        <f>IF($A896="","",IF(AND(G896="Internet-facing",OR(UPPER(D896)="Y",UPPER(E896)="Y",C896&gt;=Model!$B$16)),"P1",""))</f>
        <v/>
      </c>
      <c r="Q896" s="14" t="str">
        <f>IF($A896="","",IF(P896="P1","P1","P"&amp;MIN(4,IF(O896&gt;=Model!$B$31,1,IF(O896&gt;=Model!$B$32,2,IF(O896&gt;=Model!$B$33,3,4)))+IF(UPPER(H896)="Y",1,0))))</f>
        <v/>
      </c>
      <c r="R896" s="14" t="str">
        <f>IF($A896="","",IFERROR(VLOOKUP(VALUE(MID(Q896,2,1)),Model!$B$38:$C$41,2,FALSE()),""))</f>
        <v/>
      </c>
      <c r="S896" s="18" t="str">
        <f t="shared" si="79"/>
        <v/>
      </c>
      <c r="T896" s="14" t="str">
        <f t="shared" si="80"/>
        <v/>
      </c>
      <c r="U896" s="14" t="str">
        <f t="shared" si="81"/>
        <v/>
      </c>
      <c r="V896" s="14" t="str">
        <f t="shared" ca="1" si="82"/>
        <v/>
      </c>
      <c r="W896" s="14" t="str">
        <f t="shared" ca="1" si="83"/>
        <v/>
      </c>
    </row>
    <row r="897" spans="1:23" x14ac:dyDescent="0.3">
      <c r="A897" s="2"/>
      <c r="B897" s="2"/>
      <c r="C897" s="2"/>
      <c r="D897" s="2"/>
      <c r="E897" s="2"/>
      <c r="F897" s="2"/>
      <c r="G897" s="2"/>
      <c r="H897" s="2"/>
      <c r="I897" s="16"/>
      <c r="J897" s="16"/>
      <c r="K897" s="14" t="str">
        <f>IF($A897="","",IF(B897&gt;=Model!$B$4,4,IF(B897&gt;=Model!$B$5,3,IF(B897&gt;=Model!$B$6,2,1))))</f>
        <v/>
      </c>
      <c r="L897" s="14" t="str">
        <f>IF($A897="","",IF(OR(UPPER(D897)="Y",UPPER(E897)="Y"),4,IF(C897&gt;=Model!$B$10,4,IF(C897&gt;=Model!$B$11,3,IF(C897&gt;=Model!$B$12,2,1)))))</f>
        <v/>
      </c>
      <c r="M897" s="14" t="str">
        <f>IF($A897="","",IFERROR(VLOOKUP(F897,Model!$A$19:$B$22,2,FALSE()),""))</f>
        <v/>
      </c>
      <c r="N897" s="14" t="str">
        <f>IF($A897="","",IFERROR(VLOOKUP(G897,Model!$A$25:$B$28,2,FALSE()),""))</f>
        <v/>
      </c>
      <c r="O897" s="14" t="str">
        <f t="shared" si="78"/>
        <v/>
      </c>
      <c r="P897" s="14" t="str">
        <f>IF($A897="","",IF(AND(G897="Internet-facing",OR(UPPER(D897)="Y",UPPER(E897)="Y",C897&gt;=Model!$B$16)),"P1",""))</f>
        <v/>
      </c>
      <c r="Q897" s="14" t="str">
        <f>IF($A897="","",IF(P897="P1","P1","P"&amp;MIN(4,IF(O897&gt;=Model!$B$31,1,IF(O897&gt;=Model!$B$32,2,IF(O897&gt;=Model!$B$33,3,4)))+IF(UPPER(H897)="Y",1,0))))</f>
        <v/>
      </c>
      <c r="R897" s="14" t="str">
        <f>IF($A897="","",IFERROR(VLOOKUP(VALUE(MID(Q897,2,1)),Model!$B$38:$C$41,2,FALSE()),""))</f>
        <v/>
      </c>
      <c r="S897" s="18" t="str">
        <f t="shared" si="79"/>
        <v/>
      </c>
      <c r="T897" s="14" t="str">
        <f t="shared" si="80"/>
        <v/>
      </c>
      <c r="U897" s="14" t="str">
        <f t="shared" si="81"/>
        <v/>
      </c>
      <c r="V897" s="14" t="str">
        <f t="shared" ca="1" si="82"/>
        <v/>
      </c>
      <c r="W897" s="14" t="str">
        <f t="shared" ca="1" si="83"/>
        <v/>
      </c>
    </row>
    <row r="898" spans="1:23" x14ac:dyDescent="0.3">
      <c r="A898" s="2"/>
      <c r="B898" s="2"/>
      <c r="C898" s="2"/>
      <c r="D898" s="2"/>
      <c r="E898" s="2"/>
      <c r="F898" s="2"/>
      <c r="G898" s="2"/>
      <c r="H898" s="2"/>
      <c r="I898" s="16"/>
      <c r="J898" s="16"/>
      <c r="K898" s="14" t="str">
        <f>IF($A898="","",IF(B898&gt;=Model!$B$4,4,IF(B898&gt;=Model!$B$5,3,IF(B898&gt;=Model!$B$6,2,1))))</f>
        <v/>
      </c>
      <c r="L898" s="14" t="str">
        <f>IF($A898="","",IF(OR(UPPER(D898)="Y",UPPER(E898)="Y"),4,IF(C898&gt;=Model!$B$10,4,IF(C898&gt;=Model!$B$11,3,IF(C898&gt;=Model!$B$12,2,1)))))</f>
        <v/>
      </c>
      <c r="M898" s="14" t="str">
        <f>IF($A898="","",IFERROR(VLOOKUP(F898,Model!$A$19:$B$22,2,FALSE()),""))</f>
        <v/>
      </c>
      <c r="N898" s="14" t="str">
        <f>IF($A898="","",IFERROR(VLOOKUP(G898,Model!$A$25:$B$28,2,FALSE()),""))</f>
        <v/>
      </c>
      <c r="O898" s="14" t="str">
        <f t="shared" ref="O898:O961" si="84">IF($A898="","",K898*L898*M898*N898)</f>
        <v/>
      </c>
      <c r="P898" s="14" t="str">
        <f>IF($A898="","",IF(AND(G898="Internet-facing",OR(UPPER(D898)="Y",UPPER(E898)="Y",C898&gt;=Model!$B$16)),"P1",""))</f>
        <v/>
      </c>
      <c r="Q898" s="14" t="str">
        <f>IF($A898="","",IF(P898="P1","P1","P"&amp;MIN(4,IF(O898&gt;=Model!$B$31,1,IF(O898&gt;=Model!$B$32,2,IF(O898&gt;=Model!$B$33,3,4)))+IF(UPPER(H898)="Y",1,0))))</f>
        <v/>
      </c>
      <c r="R898" s="14" t="str">
        <f>IF($A898="","",IFERROR(VLOOKUP(VALUE(MID(Q898,2,1)),Model!$B$38:$C$41,2,FALSE()),""))</f>
        <v/>
      </c>
      <c r="S898" s="18" t="str">
        <f t="shared" ref="S898:S961" si="85">IF(OR($A898="",$R898="",$I898=""),"",$I898+$R898)</f>
        <v/>
      </c>
      <c r="T898" s="14" t="str">
        <f t="shared" ref="T898:T961" si="86">IF($A898="","",IF($J898="","Open","Closed"))</f>
        <v/>
      </c>
      <c r="U898" s="14" t="str">
        <f t="shared" ref="U898:U961" si="87">IF(OR($A898="",$J898="",$I898=""),"",$J898-$I898)</f>
        <v/>
      </c>
      <c r="V898" s="14" t="str">
        <f t="shared" ref="V898:V961" ca="1" si="88">IF(OR($A898="",$J898&lt;&gt;"",$I898=""),"",TODAY()-$I898)</f>
        <v/>
      </c>
      <c r="W898" s="14" t="str">
        <f t="shared" ref="W898:W961" ca="1" si="89">IF(OR($A898="",$I898=""),"",IF($J898="",IF(TODAY()&gt;$S898,"Overdue","Open"),IF($J898&lt;=$S898,"Yes","No")))</f>
        <v/>
      </c>
    </row>
    <row r="899" spans="1:23" x14ac:dyDescent="0.3">
      <c r="A899" s="2"/>
      <c r="B899" s="2"/>
      <c r="C899" s="2"/>
      <c r="D899" s="2"/>
      <c r="E899" s="2"/>
      <c r="F899" s="2"/>
      <c r="G899" s="2"/>
      <c r="H899" s="2"/>
      <c r="I899" s="16"/>
      <c r="J899" s="16"/>
      <c r="K899" s="14" t="str">
        <f>IF($A899="","",IF(B899&gt;=Model!$B$4,4,IF(B899&gt;=Model!$B$5,3,IF(B899&gt;=Model!$B$6,2,1))))</f>
        <v/>
      </c>
      <c r="L899" s="14" t="str">
        <f>IF($A899="","",IF(OR(UPPER(D899)="Y",UPPER(E899)="Y"),4,IF(C899&gt;=Model!$B$10,4,IF(C899&gt;=Model!$B$11,3,IF(C899&gt;=Model!$B$12,2,1)))))</f>
        <v/>
      </c>
      <c r="M899" s="14" t="str">
        <f>IF($A899="","",IFERROR(VLOOKUP(F899,Model!$A$19:$B$22,2,FALSE()),""))</f>
        <v/>
      </c>
      <c r="N899" s="14" t="str">
        <f>IF($A899="","",IFERROR(VLOOKUP(G899,Model!$A$25:$B$28,2,FALSE()),""))</f>
        <v/>
      </c>
      <c r="O899" s="14" t="str">
        <f t="shared" si="84"/>
        <v/>
      </c>
      <c r="P899" s="14" t="str">
        <f>IF($A899="","",IF(AND(G899="Internet-facing",OR(UPPER(D899)="Y",UPPER(E899)="Y",C899&gt;=Model!$B$16)),"P1",""))</f>
        <v/>
      </c>
      <c r="Q899" s="14" t="str">
        <f>IF($A899="","",IF(P899="P1","P1","P"&amp;MIN(4,IF(O899&gt;=Model!$B$31,1,IF(O899&gt;=Model!$B$32,2,IF(O899&gt;=Model!$B$33,3,4)))+IF(UPPER(H899)="Y",1,0))))</f>
        <v/>
      </c>
      <c r="R899" s="14" t="str">
        <f>IF($A899="","",IFERROR(VLOOKUP(VALUE(MID(Q899,2,1)),Model!$B$38:$C$41,2,FALSE()),""))</f>
        <v/>
      </c>
      <c r="S899" s="18" t="str">
        <f t="shared" si="85"/>
        <v/>
      </c>
      <c r="T899" s="14" t="str">
        <f t="shared" si="86"/>
        <v/>
      </c>
      <c r="U899" s="14" t="str">
        <f t="shared" si="87"/>
        <v/>
      </c>
      <c r="V899" s="14" t="str">
        <f t="shared" ca="1" si="88"/>
        <v/>
      </c>
      <c r="W899" s="14" t="str">
        <f t="shared" ca="1" si="89"/>
        <v/>
      </c>
    </row>
    <row r="900" spans="1:23" x14ac:dyDescent="0.3">
      <c r="A900" s="2"/>
      <c r="B900" s="2"/>
      <c r="C900" s="2"/>
      <c r="D900" s="2"/>
      <c r="E900" s="2"/>
      <c r="F900" s="2"/>
      <c r="G900" s="2"/>
      <c r="H900" s="2"/>
      <c r="I900" s="16"/>
      <c r="J900" s="16"/>
      <c r="K900" s="14" t="str">
        <f>IF($A900="","",IF(B900&gt;=Model!$B$4,4,IF(B900&gt;=Model!$B$5,3,IF(B900&gt;=Model!$B$6,2,1))))</f>
        <v/>
      </c>
      <c r="L900" s="14" t="str">
        <f>IF($A900="","",IF(OR(UPPER(D900)="Y",UPPER(E900)="Y"),4,IF(C900&gt;=Model!$B$10,4,IF(C900&gt;=Model!$B$11,3,IF(C900&gt;=Model!$B$12,2,1)))))</f>
        <v/>
      </c>
      <c r="M900" s="14" t="str">
        <f>IF($A900="","",IFERROR(VLOOKUP(F900,Model!$A$19:$B$22,2,FALSE()),""))</f>
        <v/>
      </c>
      <c r="N900" s="14" t="str">
        <f>IF($A900="","",IFERROR(VLOOKUP(G900,Model!$A$25:$B$28,2,FALSE()),""))</f>
        <v/>
      </c>
      <c r="O900" s="14" t="str">
        <f t="shared" si="84"/>
        <v/>
      </c>
      <c r="P900" s="14" t="str">
        <f>IF($A900="","",IF(AND(G900="Internet-facing",OR(UPPER(D900)="Y",UPPER(E900)="Y",C900&gt;=Model!$B$16)),"P1",""))</f>
        <v/>
      </c>
      <c r="Q900" s="14" t="str">
        <f>IF($A900="","",IF(P900="P1","P1","P"&amp;MIN(4,IF(O900&gt;=Model!$B$31,1,IF(O900&gt;=Model!$B$32,2,IF(O900&gt;=Model!$B$33,3,4)))+IF(UPPER(H900)="Y",1,0))))</f>
        <v/>
      </c>
      <c r="R900" s="14" t="str">
        <f>IF($A900="","",IFERROR(VLOOKUP(VALUE(MID(Q900,2,1)),Model!$B$38:$C$41,2,FALSE()),""))</f>
        <v/>
      </c>
      <c r="S900" s="18" t="str">
        <f t="shared" si="85"/>
        <v/>
      </c>
      <c r="T900" s="14" t="str">
        <f t="shared" si="86"/>
        <v/>
      </c>
      <c r="U900" s="14" t="str">
        <f t="shared" si="87"/>
        <v/>
      </c>
      <c r="V900" s="14" t="str">
        <f t="shared" ca="1" si="88"/>
        <v/>
      </c>
      <c r="W900" s="14" t="str">
        <f t="shared" ca="1" si="89"/>
        <v/>
      </c>
    </row>
    <row r="901" spans="1:23" x14ac:dyDescent="0.3">
      <c r="A901" s="2"/>
      <c r="B901" s="2"/>
      <c r="C901" s="2"/>
      <c r="D901" s="2"/>
      <c r="E901" s="2"/>
      <c r="F901" s="2"/>
      <c r="G901" s="2"/>
      <c r="H901" s="2"/>
      <c r="I901" s="16"/>
      <c r="J901" s="16"/>
      <c r="K901" s="14" t="str">
        <f>IF($A901="","",IF(B901&gt;=Model!$B$4,4,IF(B901&gt;=Model!$B$5,3,IF(B901&gt;=Model!$B$6,2,1))))</f>
        <v/>
      </c>
      <c r="L901" s="14" t="str">
        <f>IF($A901="","",IF(OR(UPPER(D901)="Y",UPPER(E901)="Y"),4,IF(C901&gt;=Model!$B$10,4,IF(C901&gt;=Model!$B$11,3,IF(C901&gt;=Model!$B$12,2,1)))))</f>
        <v/>
      </c>
      <c r="M901" s="14" t="str">
        <f>IF($A901="","",IFERROR(VLOOKUP(F901,Model!$A$19:$B$22,2,FALSE()),""))</f>
        <v/>
      </c>
      <c r="N901" s="14" t="str">
        <f>IF($A901="","",IFERROR(VLOOKUP(G901,Model!$A$25:$B$28,2,FALSE()),""))</f>
        <v/>
      </c>
      <c r="O901" s="14" t="str">
        <f t="shared" si="84"/>
        <v/>
      </c>
      <c r="P901" s="14" t="str">
        <f>IF($A901="","",IF(AND(G901="Internet-facing",OR(UPPER(D901)="Y",UPPER(E901)="Y",C901&gt;=Model!$B$16)),"P1",""))</f>
        <v/>
      </c>
      <c r="Q901" s="14" t="str">
        <f>IF($A901="","",IF(P901="P1","P1","P"&amp;MIN(4,IF(O901&gt;=Model!$B$31,1,IF(O901&gt;=Model!$B$32,2,IF(O901&gt;=Model!$B$33,3,4)))+IF(UPPER(H901)="Y",1,0))))</f>
        <v/>
      </c>
      <c r="R901" s="14" t="str">
        <f>IF($A901="","",IFERROR(VLOOKUP(VALUE(MID(Q901,2,1)),Model!$B$38:$C$41,2,FALSE()),""))</f>
        <v/>
      </c>
      <c r="S901" s="18" t="str">
        <f t="shared" si="85"/>
        <v/>
      </c>
      <c r="T901" s="14" t="str">
        <f t="shared" si="86"/>
        <v/>
      </c>
      <c r="U901" s="14" t="str">
        <f t="shared" si="87"/>
        <v/>
      </c>
      <c r="V901" s="14" t="str">
        <f t="shared" ca="1" si="88"/>
        <v/>
      </c>
      <c r="W901" s="14" t="str">
        <f t="shared" ca="1" si="89"/>
        <v/>
      </c>
    </row>
    <row r="902" spans="1:23" x14ac:dyDescent="0.3">
      <c r="A902" s="2"/>
      <c r="B902" s="2"/>
      <c r="C902" s="2"/>
      <c r="D902" s="2"/>
      <c r="E902" s="2"/>
      <c r="F902" s="2"/>
      <c r="G902" s="2"/>
      <c r="H902" s="2"/>
      <c r="I902" s="16"/>
      <c r="J902" s="16"/>
      <c r="K902" s="14" t="str">
        <f>IF($A902="","",IF(B902&gt;=Model!$B$4,4,IF(B902&gt;=Model!$B$5,3,IF(B902&gt;=Model!$B$6,2,1))))</f>
        <v/>
      </c>
      <c r="L902" s="14" t="str">
        <f>IF($A902="","",IF(OR(UPPER(D902)="Y",UPPER(E902)="Y"),4,IF(C902&gt;=Model!$B$10,4,IF(C902&gt;=Model!$B$11,3,IF(C902&gt;=Model!$B$12,2,1)))))</f>
        <v/>
      </c>
      <c r="M902" s="14" t="str">
        <f>IF($A902="","",IFERROR(VLOOKUP(F902,Model!$A$19:$B$22,2,FALSE()),""))</f>
        <v/>
      </c>
      <c r="N902" s="14" t="str">
        <f>IF($A902="","",IFERROR(VLOOKUP(G902,Model!$A$25:$B$28,2,FALSE()),""))</f>
        <v/>
      </c>
      <c r="O902" s="14" t="str">
        <f t="shared" si="84"/>
        <v/>
      </c>
      <c r="P902" s="14" t="str">
        <f>IF($A902="","",IF(AND(G902="Internet-facing",OR(UPPER(D902)="Y",UPPER(E902)="Y",C902&gt;=Model!$B$16)),"P1",""))</f>
        <v/>
      </c>
      <c r="Q902" s="14" t="str">
        <f>IF($A902="","",IF(P902="P1","P1","P"&amp;MIN(4,IF(O902&gt;=Model!$B$31,1,IF(O902&gt;=Model!$B$32,2,IF(O902&gt;=Model!$B$33,3,4)))+IF(UPPER(H902)="Y",1,0))))</f>
        <v/>
      </c>
      <c r="R902" s="14" t="str">
        <f>IF($A902="","",IFERROR(VLOOKUP(VALUE(MID(Q902,2,1)),Model!$B$38:$C$41,2,FALSE()),""))</f>
        <v/>
      </c>
      <c r="S902" s="18" t="str">
        <f t="shared" si="85"/>
        <v/>
      </c>
      <c r="T902" s="14" t="str">
        <f t="shared" si="86"/>
        <v/>
      </c>
      <c r="U902" s="14" t="str">
        <f t="shared" si="87"/>
        <v/>
      </c>
      <c r="V902" s="14" t="str">
        <f t="shared" ca="1" si="88"/>
        <v/>
      </c>
      <c r="W902" s="14" t="str">
        <f t="shared" ca="1" si="89"/>
        <v/>
      </c>
    </row>
    <row r="903" spans="1:23" x14ac:dyDescent="0.3">
      <c r="A903" s="2"/>
      <c r="B903" s="2"/>
      <c r="C903" s="2"/>
      <c r="D903" s="2"/>
      <c r="E903" s="2"/>
      <c r="F903" s="2"/>
      <c r="G903" s="2"/>
      <c r="H903" s="2"/>
      <c r="I903" s="16"/>
      <c r="J903" s="16"/>
      <c r="K903" s="14" t="str">
        <f>IF($A903="","",IF(B903&gt;=Model!$B$4,4,IF(B903&gt;=Model!$B$5,3,IF(B903&gt;=Model!$B$6,2,1))))</f>
        <v/>
      </c>
      <c r="L903" s="14" t="str">
        <f>IF($A903="","",IF(OR(UPPER(D903)="Y",UPPER(E903)="Y"),4,IF(C903&gt;=Model!$B$10,4,IF(C903&gt;=Model!$B$11,3,IF(C903&gt;=Model!$B$12,2,1)))))</f>
        <v/>
      </c>
      <c r="M903" s="14" t="str">
        <f>IF($A903="","",IFERROR(VLOOKUP(F903,Model!$A$19:$B$22,2,FALSE()),""))</f>
        <v/>
      </c>
      <c r="N903" s="14" t="str">
        <f>IF($A903="","",IFERROR(VLOOKUP(G903,Model!$A$25:$B$28,2,FALSE()),""))</f>
        <v/>
      </c>
      <c r="O903" s="14" t="str">
        <f t="shared" si="84"/>
        <v/>
      </c>
      <c r="P903" s="14" t="str">
        <f>IF($A903="","",IF(AND(G903="Internet-facing",OR(UPPER(D903)="Y",UPPER(E903)="Y",C903&gt;=Model!$B$16)),"P1",""))</f>
        <v/>
      </c>
      <c r="Q903" s="14" t="str">
        <f>IF($A903="","",IF(P903="P1","P1","P"&amp;MIN(4,IF(O903&gt;=Model!$B$31,1,IF(O903&gt;=Model!$B$32,2,IF(O903&gt;=Model!$B$33,3,4)))+IF(UPPER(H903)="Y",1,0))))</f>
        <v/>
      </c>
      <c r="R903" s="14" t="str">
        <f>IF($A903="","",IFERROR(VLOOKUP(VALUE(MID(Q903,2,1)),Model!$B$38:$C$41,2,FALSE()),""))</f>
        <v/>
      </c>
      <c r="S903" s="18" t="str">
        <f t="shared" si="85"/>
        <v/>
      </c>
      <c r="T903" s="14" t="str">
        <f t="shared" si="86"/>
        <v/>
      </c>
      <c r="U903" s="14" t="str">
        <f t="shared" si="87"/>
        <v/>
      </c>
      <c r="V903" s="14" t="str">
        <f t="shared" ca="1" si="88"/>
        <v/>
      </c>
      <c r="W903" s="14" t="str">
        <f t="shared" ca="1" si="89"/>
        <v/>
      </c>
    </row>
    <row r="904" spans="1:23" x14ac:dyDescent="0.3">
      <c r="A904" s="2"/>
      <c r="B904" s="2"/>
      <c r="C904" s="2"/>
      <c r="D904" s="2"/>
      <c r="E904" s="2"/>
      <c r="F904" s="2"/>
      <c r="G904" s="2"/>
      <c r="H904" s="2"/>
      <c r="I904" s="16"/>
      <c r="J904" s="16"/>
      <c r="K904" s="14" t="str">
        <f>IF($A904="","",IF(B904&gt;=Model!$B$4,4,IF(B904&gt;=Model!$B$5,3,IF(B904&gt;=Model!$B$6,2,1))))</f>
        <v/>
      </c>
      <c r="L904" s="14" t="str">
        <f>IF($A904="","",IF(OR(UPPER(D904)="Y",UPPER(E904)="Y"),4,IF(C904&gt;=Model!$B$10,4,IF(C904&gt;=Model!$B$11,3,IF(C904&gt;=Model!$B$12,2,1)))))</f>
        <v/>
      </c>
      <c r="M904" s="14" t="str">
        <f>IF($A904="","",IFERROR(VLOOKUP(F904,Model!$A$19:$B$22,2,FALSE()),""))</f>
        <v/>
      </c>
      <c r="N904" s="14" t="str">
        <f>IF($A904="","",IFERROR(VLOOKUP(G904,Model!$A$25:$B$28,2,FALSE()),""))</f>
        <v/>
      </c>
      <c r="O904" s="14" t="str">
        <f t="shared" si="84"/>
        <v/>
      </c>
      <c r="P904" s="14" t="str">
        <f>IF($A904="","",IF(AND(G904="Internet-facing",OR(UPPER(D904)="Y",UPPER(E904)="Y",C904&gt;=Model!$B$16)),"P1",""))</f>
        <v/>
      </c>
      <c r="Q904" s="14" t="str">
        <f>IF($A904="","",IF(P904="P1","P1","P"&amp;MIN(4,IF(O904&gt;=Model!$B$31,1,IF(O904&gt;=Model!$B$32,2,IF(O904&gt;=Model!$B$33,3,4)))+IF(UPPER(H904)="Y",1,0))))</f>
        <v/>
      </c>
      <c r="R904" s="14" t="str">
        <f>IF($A904="","",IFERROR(VLOOKUP(VALUE(MID(Q904,2,1)),Model!$B$38:$C$41,2,FALSE()),""))</f>
        <v/>
      </c>
      <c r="S904" s="18" t="str">
        <f t="shared" si="85"/>
        <v/>
      </c>
      <c r="T904" s="14" t="str">
        <f t="shared" si="86"/>
        <v/>
      </c>
      <c r="U904" s="14" t="str">
        <f t="shared" si="87"/>
        <v/>
      </c>
      <c r="V904" s="14" t="str">
        <f t="shared" ca="1" si="88"/>
        <v/>
      </c>
      <c r="W904" s="14" t="str">
        <f t="shared" ca="1" si="89"/>
        <v/>
      </c>
    </row>
    <row r="905" spans="1:23" x14ac:dyDescent="0.3">
      <c r="A905" s="2"/>
      <c r="B905" s="2"/>
      <c r="C905" s="2"/>
      <c r="D905" s="2"/>
      <c r="E905" s="2"/>
      <c r="F905" s="2"/>
      <c r="G905" s="2"/>
      <c r="H905" s="2"/>
      <c r="I905" s="16"/>
      <c r="J905" s="16"/>
      <c r="K905" s="14" t="str">
        <f>IF($A905="","",IF(B905&gt;=Model!$B$4,4,IF(B905&gt;=Model!$B$5,3,IF(B905&gt;=Model!$B$6,2,1))))</f>
        <v/>
      </c>
      <c r="L905" s="14" t="str">
        <f>IF($A905="","",IF(OR(UPPER(D905)="Y",UPPER(E905)="Y"),4,IF(C905&gt;=Model!$B$10,4,IF(C905&gt;=Model!$B$11,3,IF(C905&gt;=Model!$B$12,2,1)))))</f>
        <v/>
      </c>
      <c r="M905" s="14" t="str">
        <f>IF($A905="","",IFERROR(VLOOKUP(F905,Model!$A$19:$B$22,2,FALSE()),""))</f>
        <v/>
      </c>
      <c r="N905" s="14" t="str">
        <f>IF($A905="","",IFERROR(VLOOKUP(G905,Model!$A$25:$B$28,2,FALSE()),""))</f>
        <v/>
      </c>
      <c r="O905" s="14" t="str">
        <f t="shared" si="84"/>
        <v/>
      </c>
      <c r="P905" s="14" t="str">
        <f>IF($A905="","",IF(AND(G905="Internet-facing",OR(UPPER(D905)="Y",UPPER(E905)="Y",C905&gt;=Model!$B$16)),"P1",""))</f>
        <v/>
      </c>
      <c r="Q905" s="14" t="str">
        <f>IF($A905="","",IF(P905="P1","P1","P"&amp;MIN(4,IF(O905&gt;=Model!$B$31,1,IF(O905&gt;=Model!$B$32,2,IF(O905&gt;=Model!$B$33,3,4)))+IF(UPPER(H905)="Y",1,0))))</f>
        <v/>
      </c>
      <c r="R905" s="14" t="str">
        <f>IF($A905="","",IFERROR(VLOOKUP(VALUE(MID(Q905,2,1)),Model!$B$38:$C$41,2,FALSE()),""))</f>
        <v/>
      </c>
      <c r="S905" s="18" t="str">
        <f t="shared" si="85"/>
        <v/>
      </c>
      <c r="T905" s="14" t="str">
        <f t="shared" si="86"/>
        <v/>
      </c>
      <c r="U905" s="14" t="str">
        <f t="shared" si="87"/>
        <v/>
      </c>
      <c r="V905" s="14" t="str">
        <f t="shared" ca="1" si="88"/>
        <v/>
      </c>
      <c r="W905" s="14" t="str">
        <f t="shared" ca="1" si="89"/>
        <v/>
      </c>
    </row>
    <row r="906" spans="1:23" x14ac:dyDescent="0.3">
      <c r="A906" s="2"/>
      <c r="B906" s="2"/>
      <c r="C906" s="2"/>
      <c r="D906" s="2"/>
      <c r="E906" s="2"/>
      <c r="F906" s="2"/>
      <c r="G906" s="2"/>
      <c r="H906" s="2"/>
      <c r="I906" s="16"/>
      <c r="J906" s="16"/>
      <c r="K906" s="14" t="str">
        <f>IF($A906="","",IF(B906&gt;=Model!$B$4,4,IF(B906&gt;=Model!$B$5,3,IF(B906&gt;=Model!$B$6,2,1))))</f>
        <v/>
      </c>
      <c r="L906" s="14" t="str">
        <f>IF($A906="","",IF(OR(UPPER(D906)="Y",UPPER(E906)="Y"),4,IF(C906&gt;=Model!$B$10,4,IF(C906&gt;=Model!$B$11,3,IF(C906&gt;=Model!$B$12,2,1)))))</f>
        <v/>
      </c>
      <c r="M906" s="14" t="str">
        <f>IF($A906="","",IFERROR(VLOOKUP(F906,Model!$A$19:$B$22,2,FALSE()),""))</f>
        <v/>
      </c>
      <c r="N906" s="14" t="str">
        <f>IF($A906="","",IFERROR(VLOOKUP(G906,Model!$A$25:$B$28,2,FALSE()),""))</f>
        <v/>
      </c>
      <c r="O906" s="14" t="str">
        <f t="shared" si="84"/>
        <v/>
      </c>
      <c r="P906" s="14" t="str">
        <f>IF($A906="","",IF(AND(G906="Internet-facing",OR(UPPER(D906)="Y",UPPER(E906)="Y",C906&gt;=Model!$B$16)),"P1",""))</f>
        <v/>
      </c>
      <c r="Q906" s="14" t="str">
        <f>IF($A906="","",IF(P906="P1","P1","P"&amp;MIN(4,IF(O906&gt;=Model!$B$31,1,IF(O906&gt;=Model!$B$32,2,IF(O906&gt;=Model!$B$33,3,4)))+IF(UPPER(H906)="Y",1,0))))</f>
        <v/>
      </c>
      <c r="R906" s="14" t="str">
        <f>IF($A906="","",IFERROR(VLOOKUP(VALUE(MID(Q906,2,1)),Model!$B$38:$C$41,2,FALSE()),""))</f>
        <v/>
      </c>
      <c r="S906" s="18" t="str">
        <f t="shared" si="85"/>
        <v/>
      </c>
      <c r="T906" s="14" t="str">
        <f t="shared" si="86"/>
        <v/>
      </c>
      <c r="U906" s="14" t="str">
        <f t="shared" si="87"/>
        <v/>
      </c>
      <c r="V906" s="14" t="str">
        <f t="shared" ca="1" si="88"/>
        <v/>
      </c>
      <c r="W906" s="14" t="str">
        <f t="shared" ca="1" si="89"/>
        <v/>
      </c>
    </row>
    <row r="907" spans="1:23" x14ac:dyDescent="0.3">
      <c r="A907" s="2"/>
      <c r="B907" s="2"/>
      <c r="C907" s="2"/>
      <c r="D907" s="2"/>
      <c r="E907" s="2"/>
      <c r="F907" s="2"/>
      <c r="G907" s="2"/>
      <c r="H907" s="2"/>
      <c r="I907" s="16"/>
      <c r="J907" s="16"/>
      <c r="K907" s="14" t="str">
        <f>IF($A907="","",IF(B907&gt;=Model!$B$4,4,IF(B907&gt;=Model!$B$5,3,IF(B907&gt;=Model!$B$6,2,1))))</f>
        <v/>
      </c>
      <c r="L907" s="14" t="str">
        <f>IF($A907="","",IF(OR(UPPER(D907)="Y",UPPER(E907)="Y"),4,IF(C907&gt;=Model!$B$10,4,IF(C907&gt;=Model!$B$11,3,IF(C907&gt;=Model!$B$12,2,1)))))</f>
        <v/>
      </c>
      <c r="M907" s="14" t="str">
        <f>IF($A907="","",IFERROR(VLOOKUP(F907,Model!$A$19:$B$22,2,FALSE()),""))</f>
        <v/>
      </c>
      <c r="N907" s="14" t="str">
        <f>IF($A907="","",IFERROR(VLOOKUP(G907,Model!$A$25:$B$28,2,FALSE()),""))</f>
        <v/>
      </c>
      <c r="O907" s="14" t="str">
        <f t="shared" si="84"/>
        <v/>
      </c>
      <c r="P907" s="14" t="str">
        <f>IF($A907="","",IF(AND(G907="Internet-facing",OR(UPPER(D907)="Y",UPPER(E907)="Y",C907&gt;=Model!$B$16)),"P1",""))</f>
        <v/>
      </c>
      <c r="Q907" s="14" t="str">
        <f>IF($A907="","",IF(P907="P1","P1","P"&amp;MIN(4,IF(O907&gt;=Model!$B$31,1,IF(O907&gt;=Model!$B$32,2,IF(O907&gt;=Model!$B$33,3,4)))+IF(UPPER(H907)="Y",1,0))))</f>
        <v/>
      </c>
      <c r="R907" s="14" t="str">
        <f>IF($A907="","",IFERROR(VLOOKUP(VALUE(MID(Q907,2,1)),Model!$B$38:$C$41,2,FALSE()),""))</f>
        <v/>
      </c>
      <c r="S907" s="18" t="str">
        <f t="shared" si="85"/>
        <v/>
      </c>
      <c r="T907" s="14" t="str">
        <f t="shared" si="86"/>
        <v/>
      </c>
      <c r="U907" s="14" t="str">
        <f t="shared" si="87"/>
        <v/>
      </c>
      <c r="V907" s="14" t="str">
        <f t="shared" ca="1" si="88"/>
        <v/>
      </c>
      <c r="W907" s="14" t="str">
        <f t="shared" ca="1" si="89"/>
        <v/>
      </c>
    </row>
    <row r="908" spans="1:23" x14ac:dyDescent="0.3">
      <c r="A908" s="2"/>
      <c r="B908" s="2"/>
      <c r="C908" s="2"/>
      <c r="D908" s="2"/>
      <c r="E908" s="2"/>
      <c r="F908" s="2"/>
      <c r="G908" s="2"/>
      <c r="H908" s="2"/>
      <c r="I908" s="16"/>
      <c r="J908" s="16"/>
      <c r="K908" s="14" t="str">
        <f>IF($A908="","",IF(B908&gt;=Model!$B$4,4,IF(B908&gt;=Model!$B$5,3,IF(B908&gt;=Model!$B$6,2,1))))</f>
        <v/>
      </c>
      <c r="L908" s="14" t="str">
        <f>IF($A908="","",IF(OR(UPPER(D908)="Y",UPPER(E908)="Y"),4,IF(C908&gt;=Model!$B$10,4,IF(C908&gt;=Model!$B$11,3,IF(C908&gt;=Model!$B$12,2,1)))))</f>
        <v/>
      </c>
      <c r="M908" s="14" t="str">
        <f>IF($A908="","",IFERROR(VLOOKUP(F908,Model!$A$19:$B$22,2,FALSE()),""))</f>
        <v/>
      </c>
      <c r="N908" s="14" t="str">
        <f>IF($A908="","",IFERROR(VLOOKUP(G908,Model!$A$25:$B$28,2,FALSE()),""))</f>
        <v/>
      </c>
      <c r="O908" s="14" t="str">
        <f t="shared" si="84"/>
        <v/>
      </c>
      <c r="P908" s="14" t="str">
        <f>IF($A908="","",IF(AND(G908="Internet-facing",OR(UPPER(D908)="Y",UPPER(E908)="Y",C908&gt;=Model!$B$16)),"P1",""))</f>
        <v/>
      </c>
      <c r="Q908" s="14" t="str">
        <f>IF($A908="","",IF(P908="P1","P1","P"&amp;MIN(4,IF(O908&gt;=Model!$B$31,1,IF(O908&gt;=Model!$B$32,2,IF(O908&gt;=Model!$B$33,3,4)))+IF(UPPER(H908)="Y",1,0))))</f>
        <v/>
      </c>
      <c r="R908" s="14" t="str">
        <f>IF($A908="","",IFERROR(VLOOKUP(VALUE(MID(Q908,2,1)),Model!$B$38:$C$41,2,FALSE()),""))</f>
        <v/>
      </c>
      <c r="S908" s="18" t="str">
        <f t="shared" si="85"/>
        <v/>
      </c>
      <c r="T908" s="14" t="str">
        <f t="shared" si="86"/>
        <v/>
      </c>
      <c r="U908" s="14" t="str">
        <f t="shared" si="87"/>
        <v/>
      </c>
      <c r="V908" s="14" t="str">
        <f t="shared" ca="1" si="88"/>
        <v/>
      </c>
      <c r="W908" s="14" t="str">
        <f t="shared" ca="1" si="89"/>
        <v/>
      </c>
    </row>
    <row r="909" spans="1:23" x14ac:dyDescent="0.3">
      <c r="A909" s="2"/>
      <c r="B909" s="2"/>
      <c r="C909" s="2"/>
      <c r="D909" s="2"/>
      <c r="E909" s="2"/>
      <c r="F909" s="2"/>
      <c r="G909" s="2"/>
      <c r="H909" s="2"/>
      <c r="I909" s="16"/>
      <c r="J909" s="16"/>
      <c r="K909" s="14" t="str">
        <f>IF($A909="","",IF(B909&gt;=Model!$B$4,4,IF(B909&gt;=Model!$B$5,3,IF(B909&gt;=Model!$B$6,2,1))))</f>
        <v/>
      </c>
      <c r="L909" s="14" t="str">
        <f>IF($A909="","",IF(OR(UPPER(D909)="Y",UPPER(E909)="Y"),4,IF(C909&gt;=Model!$B$10,4,IF(C909&gt;=Model!$B$11,3,IF(C909&gt;=Model!$B$12,2,1)))))</f>
        <v/>
      </c>
      <c r="M909" s="14" t="str">
        <f>IF($A909="","",IFERROR(VLOOKUP(F909,Model!$A$19:$B$22,2,FALSE()),""))</f>
        <v/>
      </c>
      <c r="N909" s="14" t="str">
        <f>IF($A909="","",IFERROR(VLOOKUP(G909,Model!$A$25:$B$28,2,FALSE()),""))</f>
        <v/>
      </c>
      <c r="O909" s="14" t="str">
        <f t="shared" si="84"/>
        <v/>
      </c>
      <c r="P909" s="14" t="str">
        <f>IF($A909="","",IF(AND(G909="Internet-facing",OR(UPPER(D909)="Y",UPPER(E909)="Y",C909&gt;=Model!$B$16)),"P1",""))</f>
        <v/>
      </c>
      <c r="Q909" s="14" t="str">
        <f>IF($A909="","",IF(P909="P1","P1","P"&amp;MIN(4,IF(O909&gt;=Model!$B$31,1,IF(O909&gt;=Model!$B$32,2,IF(O909&gt;=Model!$B$33,3,4)))+IF(UPPER(H909)="Y",1,0))))</f>
        <v/>
      </c>
      <c r="R909" s="14" t="str">
        <f>IF($A909="","",IFERROR(VLOOKUP(VALUE(MID(Q909,2,1)),Model!$B$38:$C$41,2,FALSE()),""))</f>
        <v/>
      </c>
      <c r="S909" s="18" t="str">
        <f t="shared" si="85"/>
        <v/>
      </c>
      <c r="T909" s="14" t="str">
        <f t="shared" si="86"/>
        <v/>
      </c>
      <c r="U909" s="14" t="str">
        <f t="shared" si="87"/>
        <v/>
      </c>
      <c r="V909" s="14" t="str">
        <f t="shared" ca="1" si="88"/>
        <v/>
      </c>
      <c r="W909" s="14" t="str">
        <f t="shared" ca="1" si="89"/>
        <v/>
      </c>
    </row>
    <row r="910" spans="1:23" x14ac:dyDescent="0.3">
      <c r="A910" s="2"/>
      <c r="B910" s="2"/>
      <c r="C910" s="2"/>
      <c r="D910" s="2"/>
      <c r="E910" s="2"/>
      <c r="F910" s="2"/>
      <c r="G910" s="2"/>
      <c r="H910" s="2"/>
      <c r="I910" s="16"/>
      <c r="J910" s="16"/>
      <c r="K910" s="14" t="str">
        <f>IF($A910="","",IF(B910&gt;=Model!$B$4,4,IF(B910&gt;=Model!$B$5,3,IF(B910&gt;=Model!$B$6,2,1))))</f>
        <v/>
      </c>
      <c r="L910" s="14" t="str">
        <f>IF($A910="","",IF(OR(UPPER(D910)="Y",UPPER(E910)="Y"),4,IF(C910&gt;=Model!$B$10,4,IF(C910&gt;=Model!$B$11,3,IF(C910&gt;=Model!$B$12,2,1)))))</f>
        <v/>
      </c>
      <c r="M910" s="14" t="str">
        <f>IF($A910="","",IFERROR(VLOOKUP(F910,Model!$A$19:$B$22,2,FALSE()),""))</f>
        <v/>
      </c>
      <c r="N910" s="14" t="str">
        <f>IF($A910="","",IFERROR(VLOOKUP(G910,Model!$A$25:$B$28,2,FALSE()),""))</f>
        <v/>
      </c>
      <c r="O910" s="14" t="str">
        <f t="shared" si="84"/>
        <v/>
      </c>
      <c r="P910" s="14" t="str">
        <f>IF($A910="","",IF(AND(G910="Internet-facing",OR(UPPER(D910)="Y",UPPER(E910)="Y",C910&gt;=Model!$B$16)),"P1",""))</f>
        <v/>
      </c>
      <c r="Q910" s="14" t="str">
        <f>IF($A910="","",IF(P910="P1","P1","P"&amp;MIN(4,IF(O910&gt;=Model!$B$31,1,IF(O910&gt;=Model!$B$32,2,IF(O910&gt;=Model!$B$33,3,4)))+IF(UPPER(H910)="Y",1,0))))</f>
        <v/>
      </c>
      <c r="R910" s="14" t="str">
        <f>IF($A910="","",IFERROR(VLOOKUP(VALUE(MID(Q910,2,1)),Model!$B$38:$C$41,2,FALSE()),""))</f>
        <v/>
      </c>
      <c r="S910" s="18" t="str">
        <f t="shared" si="85"/>
        <v/>
      </c>
      <c r="T910" s="14" t="str">
        <f t="shared" si="86"/>
        <v/>
      </c>
      <c r="U910" s="14" t="str">
        <f t="shared" si="87"/>
        <v/>
      </c>
      <c r="V910" s="14" t="str">
        <f t="shared" ca="1" si="88"/>
        <v/>
      </c>
      <c r="W910" s="14" t="str">
        <f t="shared" ca="1" si="89"/>
        <v/>
      </c>
    </row>
    <row r="911" spans="1:23" x14ac:dyDescent="0.3">
      <c r="A911" s="2"/>
      <c r="B911" s="2"/>
      <c r="C911" s="2"/>
      <c r="D911" s="2"/>
      <c r="E911" s="2"/>
      <c r="F911" s="2"/>
      <c r="G911" s="2"/>
      <c r="H911" s="2"/>
      <c r="I911" s="16"/>
      <c r="J911" s="16"/>
      <c r="K911" s="14" t="str">
        <f>IF($A911="","",IF(B911&gt;=Model!$B$4,4,IF(B911&gt;=Model!$B$5,3,IF(B911&gt;=Model!$B$6,2,1))))</f>
        <v/>
      </c>
      <c r="L911" s="14" t="str">
        <f>IF($A911="","",IF(OR(UPPER(D911)="Y",UPPER(E911)="Y"),4,IF(C911&gt;=Model!$B$10,4,IF(C911&gt;=Model!$B$11,3,IF(C911&gt;=Model!$B$12,2,1)))))</f>
        <v/>
      </c>
      <c r="M911" s="14" t="str">
        <f>IF($A911="","",IFERROR(VLOOKUP(F911,Model!$A$19:$B$22,2,FALSE()),""))</f>
        <v/>
      </c>
      <c r="N911" s="14" t="str">
        <f>IF($A911="","",IFERROR(VLOOKUP(G911,Model!$A$25:$B$28,2,FALSE()),""))</f>
        <v/>
      </c>
      <c r="O911" s="14" t="str">
        <f t="shared" si="84"/>
        <v/>
      </c>
      <c r="P911" s="14" t="str">
        <f>IF($A911="","",IF(AND(G911="Internet-facing",OR(UPPER(D911)="Y",UPPER(E911)="Y",C911&gt;=Model!$B$16)),"P1",""))</f>
        <v/>
      </c>
      <c r="Q911" s="14" t="str">
        <f>IF($A911="","",IF(P911="P1","P1","P"&amp;MIN(4,IF(O911&gt;=Model!$B$31,1,IF(O911&gt;=Model!$B$32,2,IF(O911&gt;=Model!$B$33,3,4)))+IF(UPPER(H911)="Y",1,0))))</f>
        <v/>
      </c>
      <c r="R911" s="14" t="str">
        <f>IF($A911="","",IFERROR(VLOOKUP(VALUE(MID(Q911,2,1)),Model!$B$38:$C$41,2,FALSE()),""))</f>
        <v/>
      </c>
      <c r="S911" s="18" t="str">
        <f t="shared" si="85"/>
        <v/>
      </c>
      <c r="T911" s="14" t="str">
        <f t="shared" si="86"/>
        <v/>
      </c>
      <c r="U911" s="14" t="str">
        <f t="shared" si="87"/>
        <v/>
      </c>
      <c r="V911" s="14" t="str">
        <f t="shared" ca="1" si="88"/>
        <v/>
      </c>
      <c r="W911" s="14" t="str">
        <f t="shared" ca="1" si="89"/>
        <v/>
      </c>
    </row>
    <row r="912" spans="1:23" x14ac:dyDescent="0.3">
      <c r="A912" s="2"/>
      <c r="B912" s="2"/>
      <c r="C912" s="2"/>
      <c r="D912" s="2"/>
      <c r="E912" s="2"/>
      <c r="F912" s="2"/>
      <c r="G912" s="2"/>
      <c r="H912" s="2"/>
      <c r="I912" s="16"/>
      <c r="J912" s="16"/>
      <c r="K912" s="14" t="str">
        <f>IF($A912="","",IF(B912&gt;=Model!$B$4,4,IF(B912&gt;=Model!$B$5,3,IF(B912&gt;=Model!$B$6,2,1))))</f>
        <v/>
      </c>
      <c r="L912" s="14" t="str">
        <f>IF($A912="","",IF(OR(UPPER(D912)="Y",UPPER(E912)="Y"),4,IF(C912&gt;=Model!$B$10,4,IF(C912&gt;=Model!$B$11,3,IF(C912&gt;=Model!$B$12,2,1)))))</f>
        <v/>
      </c>
      <c r="M912" s="14" t="str">
        <f>IF($A912="","",IFERROR(VLOOKUP(F912,Model!$A$19:$B$22,2,FALSE()),""))</f>
        <v/>
      </c>
      <c r="N912" s="14" t="str">
        <f>IF($A912="","",IFERROR(VLOOKUP(G912,Model!$A$25:$B$28,2,FALSE()),""))</f>
        <v/>
      </c>
      <c r="O912" s="14" t="str">
        <f t="shared" si="84"/>
        <v/>
      </c>
      <c r="P912" s="14" t="str">
        <f>IF($A912="","",IF(AND(G912="Internet-facing",OR(UPPER(D912)="Y",UPPER(E912)="Y",C912&gt;=Model!$B$16)),"P1",""))</f>
        <v/>
      </c>
      <c r="Q912" s="14" t="str">
        <f>IF($A912="","",IF(P912="P1","P1","P"&amp;MIN(4,IF(O912&gt;=Model!$B$31,1,IF(O912&gt;=Model!$B$32,2,IF(O912&gt;=Model!$B$33,3,4)))+IF(UPPER(H912)="Y",1,0))))</f>
        <v/>
      </c>
      <c r="R912" s="14" t="str">
        <f>IF($A912="","",IFERROR(VLOOKUP(VALUE(MID(Q912,2,1)),Model!$B$38:$C$41,2,FALSE()),""))</f>
        <v/>
      </c>
      <c r="S912" s="18" t="str">
        <f t="shared" si="85"/>
        <v/>
      </c>
      <c r="T912" s="14" t="str">
        <f t="shared" si="86"/>
        <v/>
      </c>
      <c r="U912" s="14" t="str">
        <f t="shared" si="87"/>
        <v/>
      </c>
      <c r="V912" s="14" t="str">
        <f t="shared" ca="1" si="88"/>
        <v/>
      </c>
      <c r="W912" s="14" t="str">
        <f t="shared" ca="1" si="89"/>
        <v/>
      </c>
    </row>
    <row r="913" spans="1:23" x14ac:dyDescent="0.3">
      <c r="A913" s="2"/>
      <c r="B913" s="2"/>
      <c r="C913" s="2"/>
      <c r="D913" s="2"/>
      <c r="E913" s="2"/>
      <c r="F913" s="2"/>
      <c r="G913" s="2"/>
      <c r="H913" s="2"/>
      <c r="I913" s="16"/>
      <c r="J913" s="16"/>
      <c r="K913" s="14" t="str">
        <f>IF($A913="","",IF(B913&gt;=Model!$B$4,4,IF(B913&gt;=Model!$B$5,3,IF(B913&gt;=Model!$B$6,2,1))))</f>
        <v/>
      </c>
      <c r="L913" s="14" t="str">
        <f>IF($A913="","",IF(OR(UPPER(D913)="Y",UPPER(E913)="Y"),4,IF(C913&gt;=Model!$B$10,4,IF(C913&gt;=Model!$B$11,3,IF(C913&gt;=Model!$B$12,2,1)))))</f>
        <v/>
      </c>
      <c r="M913" s="14" t="str">
        <f>IF($A913="","",IFERROR(VLOOKUP(F913,Model!$A$19:$B$22,2,FALSE()),""))</f>
        <v/>
      </c>
      <c r="N913" s="14" t="str">
        <f>IF($A913="","",IFERROR(VLOOKUP(G913,Model!$A$25:$B$28,2,FALSE()),""))</f>
        <v/>
      </c>
      <c r="O913" s="14" t="str">
        <f t="shared" si="84"/>
        <v/>
      </c>
      <c r="P913" s="14" t="str">
        <f>IF($A913="","",IF(AND(G913="Internet-facing",OR(UPPER(D913)="Y",UPPER(E913)="Y",C913&gt;=Model!$B$16)),"P1",""))</f>
        <v/>
      </c>
      <c r="Q913" s="14" t="str">
        <f>IF($A913="","",IF(P913="P1","P1","P"&amp;MIN(4,IF(O913&gt;=Model!$B$31,1,IF(O913&gt;=Model!$B$32,2,IF(O913&gt;=Model!$B$33,3,4)))+IF(UPPER(H913)="Y",1,0))))</f>
        <v/>
      </c>
      <c r="R913" s="14" t="str">
        <f>IF($A913="","",IFERROR(VLOOKUP(VALUE(MID(Q913,2,1)),Model!$B$38:$C$41,2,FALSE()),""))</f>
        <v/>
      </c>
      <c r="S913" s="18" t="str">
        <f t="shared" si="85"/>
        <v/>
      </c>
      <c r="T913" s="14" t="str">
        <f t="shared" si="86"/>
        <v/>
      </c>
      <c r="U913" s="14" t="str">
        <f t="shared" si="87"/>
        <v/>
      </c>
      <c r="V913" s="14" t="str">
        <f t="shared" ca="1" si="88"/>
        <v/>
      </c>
      <c r="W913" s="14" t="str">
        <f t="shared" ca="1" si="89"/>
        <v/>
      </c>
    </row>
    <row r="914" spans="1:23" x14ac:dyDescent="0.3">
      <c r="A914" s="2"/>
      <c r="B914" s="2"/>
      <c r="C914" s="2"/>
      <c r="D914" s="2"/>
      <c r="E914" s="2"/>
      <c r="F914" s="2"/>
      <c r="G914" s="2"/>
      <c r="H914" s="2"/>
      <c r="I914" s="16"/>
      <c r="J914" s="16"/>
      <c r="K914" s="14" t="str">
        <f>IF($A914="","",IF(B914&gt;=Model!$B$4,4,IF(B914&gt;=Model!$B$5,3,IF(B914&gt;=Model!$B$6,2,1))))</f>
        <v/>
      </c>
      <c r="L914" s="14" t="str">
        <f>IF($A914="","",IF(OR(UPPER(D914)="Y",UPPER(E914)="Y"),4,IF(C914&gt;=Model!$B$10,4,IF(C914&gt;=Model!$B$11,3,IF(C914&gt;=Model!$B$12,2,1)))))</f>
        <v/>
      </c>
      <c r="M914" s="14" t="str">
        <f>IF($A914="","",IFERROR(VLOOKUP(F914,Model!$A$19:$B$22,2,FALSE()),""))</f>
        <v/>
      </c>
      <c r="N914" s="14" t="str">
        <f>IF($A914="","",IFERROR(VLOOKUP(G914,Model!$A$25:$B$28,2,FALSE()),""))</f>
        <v/>
      </c>
      <c r="O914" s="14" t="str">
        <f t="shared" si="84"/>
        <v/>
      </c>
      <c r="P914" s="14" t="str">
        <f>IF($A914="","",IF(AND(G914="Internet-facing",OR(UPPER(D914)="Y",UPPER(E914)="Y",C914&gt;=Model!$B$16)),"P1",""))</f>
        <v/>
      </c>
      <c r="Q914" s="14" t="str">
        <f>IF($A914="","",IF(P914="P1","P1","P"&amp;MIN(4,IF(O914&gt;=Model!$B$31,1,IF(O914&gt;=Model!$B$32,2,IF(O914&gt;=Model!$B$33,3,4)))+IF(UPPER(H914)="Y",1,0))))</f>
        <v/>
      </c>
      <c r="R914" s="14" t="str">
        <f>IF($A914="","",IFERROR(VLOOKUP(VALUE(MID(Q914,2,1)),Model!$B$38:$C$41,2,FALSE()),""))</f>
        <v/>
      </c>
      <c r="S914" s="18" t="str">
        <f t="shared" si="85"/>
        <v/>
      </c>
      <c r="T914" s="14" t="str">
        <f t="shared" si="86"/>
        <v/>
      </c>
      <c r="U914" s="14" t="str">
        <f t="shared" si="87"/>
        <v/>
      </c>
      <c r="V914" s="14" t="str">
        <f t="shared" ca="1" si="88"/>
        <v/>
      </c>
      <c r="W914" s="14" t="str">
        <f t="shared" ca="1" si="89"/>
        <v/>
      </c>
    </row>
    <row r="915" spans="1:23" x14ac:dyDescent="0.3">
      <c r="A915" s="2"/>
      <c r="B915" s="2"/>
      <c r="C915" s="2"/>
      <c r="D915" s="2"/>
      <c r="E915" s="2"/>
      <c r="F915" s="2"/>
      <c r="G915" s="2"/>
      <c r="H915" s="2"/>
      <c r="I915" s="16"/>
      <c r="J915" s="16"/>
      <c r="K915" s="14" t="str">
        <f>IF($A915="","",IF(B915&gt;=Model!$B$4,4,IF(B915&gt;=Model!$B$5,3,IF(B915&gt;=Model!$B$6,2,1))))</f>
        <v/>
      </c>
      <c r="L915" s="14" t="str">
        <f>IF($A915="","",IF(OR(UPPER(D915)="Y",UPPER(E915)="Y"),4,IF(C915&gt;=Model!$B$10,4,IF(C915&gt;=Model!$B$11,3,IF(C915&gt;=Model!$B$12,2,1)))))</f>
        <v/>
      </c>
      <c r="M915" s="14" t="str">
        <f>IF($A915="","",IFERROR(VLOOKUP(F915,Model!$A$19:$B$22,2,FALSE()),""))</f>
        <v/>
      </c>
      <c r="N915" s="14" t="str">
        <f>IF($A915="","",IFERROR(VLOOKUP(G915,Model!$A$25:$B$28,2,FALSE()),""))</f>
        <v/>
      </c>
      <c r="O915" s="14" t="str">
        <f t="shared" si="84"/>
        <v/>
      </c>
      <c r="P915" s="14" t="str">
        <f>IF($A915="","",IF(AND(G915="Internet-facing",OR(UPPER(D915)="Y",UPPER(E915)="Y",C915&gt;=Model!$B$16)),"P1",""))</f>
        <v/>
      </c>
      <c r="Q915" s="14" t="str">
        <f>IF($A915="","",IF(P915="P1","P1","P"&amp;MIN(4,IF(O915&gt;=Model!$B$31,1,IF(O915&gt;=Model!$B$32,2,IF(O915&gt;=Model!$B$33,3,4)))+IF(UPPER(H915)="Y",1,0))))</f>
        <v/>
      </c>
      <c r="R915" s="14" t="str">
        <f>IF($A915="","",IFERROR(VLOOKUP(VALUE(MID(Q915,2,1)),Model!$B$38:$C$41,2,FALSE()),""))</f>
        <v/>
      </c>
      <c r="S915" s="18" t="str">
        <f t="shared" si="85"/>
        <v/>
      </c>
      <c r="T915" s="14" t="str">
        <f t="shared" si="86"/>
        <v/>
      </c>
      <c r="U915" s="14" t="str">
        <f t="shared" si="87"/>
        <v/>
      </c>
      <c r="V915" s="14" t="str">
        <f t="shared" ca="1" si="88"/>
        <v/>
      </c>
      <c r="W915" s="14" t="str">
        <f t="shared" ca="1" si="89"/>
        <v/>
      </c>
    </row>
    <row r="916" spans="1:23" x14ac:dyDescent="0.3">
      <c r="A916" s="2"/>
      <c r="B916" s="2"/>
      <c r="C916" s="2"/>
      <c r="D916" s="2"/>
      <c r="E916" s="2"/>
      <c r="F916" s="2"/>
      <c r="G916" s="2"/>
      <c r="H916" s="2"/>
      <c r="I916" s="16"/>
      <c r="J916" s="16"/>
      <c r="K916" s="14" t="str">
        <f>IF($A916="","",IF(B916&gt;=Model!$B$4,4,IF(B916&gt;=Model!$B$5,3,IF(B916&gt;=Model!$B$6,2,1))))</f>
        <v/>
      </c>
      <c r="L916" s="14" t="str">
        <f>IF($A916="","",IF(OR(UPPER(D916)="Y",UPPER(E916)="Y"),4,IF(C916&gt;=Model!$B$10,4,IF(C916&gt;=Model!$B$11,3,IF(C916&gt;=Model!$B$12,2,1)))))</f>
        <v/>
      </c>
      <c r="M916" s="14" t="str">
        <f>IF($A916="","",IFERROR(VLOOKUP(F916,Model!$A$19:$B$22,2,FALSE()),""))</f>
        <v/>
      </c>
      <c r="N916" s="14" t="str">
        <f>IF($A916="","",IFERROR(VLOOKUP(G916,Model!$A$25:$B$28,2,FALSE()),""))</f>
        <v/>
      </c>
      <c r="O916" s="14" t="str">
        <f t="shared" si="84"/>
        <v/>
      </c>
      <c r="P916" s="14" t="str">
        <f>IF($A916="","",IF(AND(G916="Internet-facing",OR(UPPER(D916)="Y",UPPER(E916)="Y",C916&gt;=Model!$B$16)),"P1",""))</f>
        <v/>
      </c>
      <c r="Q916" s="14" t="str">
        <f>IF($A916="","",IF(P916="P1","P1","P"&amp;MIN(4,IF(O916&gt;=Model!$B$31,1,IF(O916&gt;=Model!$B$32,2,IF(O916&gt;=Model!$B$33,3,4)))+IF(UPPER(H916)="Y",1,0))))</f>
        <v/>
      </c>
      <c r="R916" s="14" t="str">
        <f>IF($A916="","",IFERROR(VLOOKUP(VALUE(MID(Q916,2,1)),Model!$B$38:$C$41,2,FALSE()),""))</f>
        <v/>
      </c>
      <c r="S916" s="18" t="str">
        <f t="shared" si="85"/>
        <v/>
      </c>
      <c r="T916" s="14" t="str">
        <f t="shared" si="86"/>
        <v/>
      </c>
      <c r="U916" s="14" t="str">
        <f t="shared" si="87"/>
        <v/>
      </c>
      <c r="V916" s="14" t="str">
        <f t="shared" ca="1" si="88"/>
        <v/>
      </c>
      <c r="W916" s="14" t="str">
        <f t="shared" ca="1" si="89"/>
        <v/>
      </c>
    </row>
    <row r="917" spans="1:23" x14ac:dyDescent="0.3">
      <c r="A917" s="2"/>
      <c r="B917" s="2"/>
      <c r="C917" s="2"/>
      <c r="D917" s="2"/>
      <c r="E917" s="2"/>
      <c r="F917" s="2"/>
      <c r="G917" s="2"/>
      <c r="H917" s="2"/>
      <c r="I917" s="16"/>
      <c r="J917" s="16"/>
      <c r="K917" s="14" t="str">
        <f>IF($A917="","",IF(B917&gt;=Model!$B$4,4,IF(B917&gt;=Model!$B$5,3,IF(B917&gt;=Model!$B$6,2,1))))</f>
        <v/>
      </c>
      <c r="L917" s="14" t="str">
        <f>IF($A917="","",IF(OR(UPPER(D917)="Y",UPPER(E917)="Y"),4,IF(C917&gt;=Model!$B$10,4,IF(C917&gt;=Model!$B$11,3,IF(C917&gt;=Model!$B$12,2,1)))))</f>
        <v/>
      </c>
      <c r="M917" s="14" t="str">
        <f>IF($A917="","",IFERROR(VLOOKUP(F917,Model!$A$19:$B$22,2,FALSE()),""))</f>
        <v/>
      </c>
      <c r="N917" s="14" t="str">
        <f>IF($A917="","",IFERROR(VLOOKUP(G917,Model!$A$25:$B$28,2,FALSE()),""))</f>
        <v/>
      </c>
      <c r="O917" s="14" t="str">
        <f t="shared" si="84"/>
        <v/>
      </c>
      <c r="P917" s="14" t="str">
        <f>IF($A917="","",IF(AND(G917="Internet-facing",OR(UPPER(D917)="Y",UPPER(E917)="Y",C917&gt;=Model!$B$16)),"P1",""))</f>
        <v/>
      </c>
      <c r="Q917" s="14" t="str">
        <f>IF($A917="","",IF(P917="P1","P1","P"&amp;MIN(4,IF(O917&gt;=Model!$B$31,1,IF(O917&gt;=Model!$B$32,2,IF(O917&gt;=Model!$B$33,3,4)))+IF(UPPER(H917)="Y",1,0))))</f>
        <v/>
      </c>
      <c r="R917" s="14" t="str">
        <f>IF($A917="","",IFERROR(VLOOKUP(VALUE(MID(Q917,2,1)),Model!$B$38:$C$41,2,FALSE()),""))</f>
        <v/>
      </c>
      <c r="S917" s="18" t="str">
        <f t="shared" si="85"/>
        <v/>
      </c>
      <c r="T917" s="14" t="str">
        <f t="shared" si="86"/>
        <v/>
      </c>
      <c r="U917" s="14" t="str">
        <f t="shared" si="87"/>
        <v/>
      </c>
      <c r="V917" s="14" t="str">
        <f t="shared" ca="1" si="88"/>
        <v/>
      </c>
      <c r="W917" s="14" t="str">
        <f t="shared" ca="1" si="89"/>
        <v/>
      </c>
    </row>
    <row r="918" spans="1:23" x14ac:dyDescent="0.3">
      <c r="A918" s="2"/>
      <c r="B918" s="2"/>
      <c r="C918" s="2"/>
      <c r="D918" s="2"/>
      <c r="E918" s="2"/>
      <c r="F918" s="2"/>
      <c r="G918" s="2"/>
      <c r="H918" s="2"/>
      <c r="I918" s="16"/>
      <c r="J918" s="16"/>
      <c r="K918" s="14" t="str">
        <f>IF($A918="","",IF(B918&gt;=Model!$B$4,4,IF(B918&gt;=Model!$B$5,3,IF(B918&gt;=Model!$B$6,2,1))))</f>
        <v/>
      </c>
      <c r="L918" s="14" t="str">
        <f>IF($A918="","",IF(OR(UPPER(D918)="Y",UPPER(E918)="Y"),4,IF(C918&gt;=Model!$B$10,4,IF(C918&gt;=Model!$B$11,3,IF(C918&gt;=Model!$B$12,2,1)))))</f>
        <v/>
      </c>
      <c r="M918" s="14" t="str">
        <f>IF($A918="","",IFERROR(VLOOKUP(F918,Model!$A$19:$B$22,2,FALSE()),""))</f>
        <v/>
      </c>
      <c r="N918" s="14" t="str">
        <f>IF($A918="","",IFERROR(VLOOKUP(G918,Model!$A$25:$B$28,2,FALSE()),""))</f>
        <v/>
      </c>
      <c r="O918" s="14" t="str">
        <f t="shared" si="84"/>
        <v/>
      </c>
      <c r="P918" s="14" t="str">
        <f>IF($A918="","",IF(AND(G918="Internet-facing",OR(UPPER(D918)="Y",UPPER(E918)="Y",C918&gt;=Model!$B$16)),"P1",""))</f>
        <v/>
      </c>
      <c r="Q918" s="14" t="str">
        <f>IF($A918="","",IF(P918="P1","P1","P"&amp;MIN(4,IF(O918&gt;=Model!$B$31,1,IF(O918&gt;=Model!$B$32,2,IF(O918&gt;=Model!$B$33,3,4)))+IF(UPPER(H918)="Y",1,0))))</f>
        <v/>
      </c>
      <c r="R918" s="14" t="str">
        <f>IF($A918="","",IFERROR(VLOOKUP(VALUE(MID(Q918,2,1)),Model!$B$38:$C$41,2,FALSE()),""))</f>
        <v/>
      </c>
      <c r="S918" s="18" t="str">
        <f t="shared" si="85"/>
        <v/>
      </c>
      <c r="T918" s="14" t="str">
        <f t="shared" si="86"/>
        <v/>
      </c>
      <c r="U918" s="14" t="str">
        <f t="shared" si="87"/>
        <v/>
      </c>
      <c r="V918" s="14" t="str">
        <f t="shared" ca="1" si="88"/>
        <v/>
      </c>
      <c r="W918" s="14" t="str">
        <f t="shared" ca="1" si="89"/>
        <v/>
      </c>
    </row>
    <row r="919" spans="1:23" x14ac:dyDescent="0.3">
      <c r="A919" s="2"/>
      <c r="B919" s="2"/>
      <c r="C919" s="2"/>
      <c r="D919" s="2"/>
      <c r="E919" s="2"/>
      <c r="F919" s="2"/>
      <c r="G919" s="2"/>
      <c r="H919" s="2"/>
      <c r="I919" s="16"/>
      <c r="J919" s="16"/>
      <c r="K919" s="14" t="str">
        <f>IF($A919="","",IF(B919&gt;=Model!$B$4,4,IF(B919&gt;=Model!$B$5,3,IF(B919&gt;=Model!$B$6,2,1))))</f>
        <v/>
      </c>
      <c r="L919" s="14" t="str">
        <f>IF($A919="","",IF(OR(UPPER(D919)="Y",UPPER(E919)="Y"),4,IF(C919&gt;=Model!$B$10,4,IF(C919&gt;=Model!$B$11,3,IF(C919&gt;=Model!$B$12,2,1)))))</f>
        <v/>
      </c>
      <c r="M919" s="14" t="str">
        <f>IF($A919="","",IFERROR(VLOOKUP(F919,Model!$A$19:$B$22,2,FALSE()),""))</f>
        <v/>
      </c>
      <c r="N919" s="14" t="str">
        <f>IF($A919="","",IFERROR(VLOOKUP(G919,Model!$A$25:$B$28,2,FALSE()),""))</f>
        <v/>
      </c>
      <c r="O919" s="14" t="str">
        <f t="shared" si="84"/>
        <v/>
      </c>
      <c r="P919" s="14" t="str">
        <f>IF($A919="","",IF(AND(G919="Internet-facing",OR(UPPER(D919)="Y",UPPER(E919)="Y",C919&gt;=Model!$B$16)),"P1",""))</f>
        <v/>
      </c>
      <c r="Q919" s="14" t="str">
        <f>IF($A919="","",IF(P919="P1","P1","P"&amp;MIN(4,IF(O919&gt;=Model!$B$31,1,IF(O919&gt;=Model!$B$32,2,IF(O919&gt;=Model!$B$33,3,4)))+IF(UPPER(H919)="Y",1,0))))</f>
        <v/>
      </c>
      <c r="R919" s="14" t="str">
        <f>IF($A919="","",IFERROR(VLOOKUP(VALUE(MID(Q919,2,1)),Model!$B$38:$C$41,2,FALSE()),""))</f>
        <v/>
      </c>
      <c r="S919" s="18" t="str">
        <f t="shared" si="85"/>
        <v/>
      </c>
      <c r="T919" s="14" t="str">
        <f t="shared" si="86"/>
        <v/>
      </c>
      <c r="U919" s="14" t="str">
        <f t="shared" si="87"/>
        <v/>
      </c>
      <c r="V919" s="14" t="str">
        <f t="shared" ca="1" si="88"/>
        <v/>
      </c>
      <c r="W919" s="14" t="str">
        <f t="shared" ca="1" si="89"/>
        <v/>
      </c>
    </row>
    <row r="920" spans="1:23" x14ac:dyDescent="0.3">
      <c r="A920" s="2"/>
      <c r="B920" s="2"/>
      <c r="C920" s="2"/>
      <c r="D920" s="2"/>
      <c r="E920" s="2"/>
      <c r="F920" s="2"/>
      <c r="G920" s="2"/>
      <c r="H920" s="2"/>
      <c r="I920" s="16"/>
      <c r="J920" s="16"/>
      <c r="K920" s="14" t="str">
        <f>IF($A920="","",IF(B920&gt;=Model!$B$4,4,IF(B920&gt;=Model!$B$5,3,IF(B920&gt;=Model!$B$6,2,1))))</f>
        <v/>
      </c>
      <c r="L920" s="14" t="str">
        <f>IF($A920="","",IF(OR(UPPER(D920)="Y",UPPER(E920)="Y"),4,IF(C920&gt;=Model!$B$10,4,IF(C920&gt;=Model!$B$11,3,IF(C920&gt;=Model!$B$12,2,1)))))</f>
        <v/>
      </c>
      <c r="M920" s="14" t="str">
        <f>IF($A920="","",IFERROR(VLOOKUP(F920,Model!$A$19:$B$22,2,FALSE()),""))</f>
        <v/>
      </c>
      <c r="N920" s="14" t="str">
        <f>IF($A920="","",IFERROR(VLOOKUP(G920,Model!$A$25:$B$28,2,FALSE()),""))</f>
        <v/>
      </c>
      <c r="O920" s="14" t="str">
        <f t="shared" si="84"/>
        <v/>
      </c>
      <c r="P920" s="14" t="str">
        <f>IF($A920="","",IF(AND(G920="Internet-facing",OR(UPPER(D920)="Y",UPPER(E920)="Y",C920&gt;=Model!$B$16)),"P1",""))</f>
        <v/>
      </c>
      <c r="Q920" s="14" t="str">
        <f>IF($A920="","",IF(P920="P1","P1","P"&amp;MIN(4,IF(O920&gt;=Model!$B$31,1,IF(O920&gt;=Model!$B$32,2,IF(O920&gt;=Model!$B$33,3,4)))+IF(UPPER(H920)="Y",1,0))))</f>
        <v/>
      </c>
      <c r="R920" s="14" t="str">
        <f>IF($A920="","",IFERROR(VLOOKUP(VALUE(MID(Q920,2,1)),Model!$B$38:$C$41,2,FALSE()),""))</f>
        <v/>
      </c>
      <c r="S920" s="18" t="str">
        <f t="shared" si="85"/>
        <v/>
      </c>
      <c r="T920" s="14" t="str">
        <f t="shared" si="86"/>
        <v/>
      </c>
      <c r="U920" s="14" t="str">
        <f t="shared" si="87"/>
        <v/>
      </c>
      <c r="V920" s="14" t="str">
        <f t="shared" ca="1" si="88"/>
        <v/>
      </c>
      <c r="W920" s="14" t="str">
        <f t="shared" ca="1" si="89"/>
        <v/>
      </c>
    </row>
    <row r="921" spans="1:23" x14ac:dyDescent="0.3">
      <c r="A921" s="2"/>
      <c r="B921" s="2"/>
      <c r="C921" s="2"/>
      <c r="D921" s="2"/>
      <c r="E921" s="2"/>
      <c r="F921" s="2"/>
      <c r="G921" s="2"/>
      <c r="H921" s="2"/>
      <c r="I921" s="16"/>
      <c r="J921" s="16"/>
      <c r="K921" s="14" t="str">
        <f>IF($A921="","",IF(B921&gt;=Model!$B$4,4,IF(B921&gt;=Model!$B$5,3,IF(B921&gt;=Model!$B$6,2,1))))</f>
        <v/>
      </c>
      <c r="L921" s="14" t="str">
        <f>IF($A921="","",IF(OR(UPPER(D921)="Y",UPPER(E921)="Y"),4,IF(C921&gt;=Model!$B$10,4,IF(C921&gt;=Model!$B$11,3,IF(C921&gt;=Model!$B$12,2,1)))))</f>
        <v/>
      </c>
      <c r="M921" s="14" t="str">
        <f>IF($A921="","",IFERROR(VLOOKUP(F921,Model!$A$19:$B$22,2,FALSE()),""))</f>
        <v/>
      </c>
      <c r="N921" s="14" t="str">
        <f>IF($A921="","",IFERROR(VLOOKUP(G921,Model!$A$25:$B$28,2,FALSE()),""))</f>
        <v/>
      </c>
      <c r="O921" s="14" t="str">
        <f t="shared" si="84"/>
        <v/>
      </c>
      <c r="P921" s="14" t="str">
        <f>IF($A921="","",IF(AND(G921="Internet-facing",OR(UPPER(D921)="Y",UPPER(E921)="Y",C921&gt;=Model!$B$16)),"P1",""))</f>
        <v/>
      </c>
      <c r="Q921" s="14" t="str">
        <f>IF($A921="","",IF(P921="P1","P1","P"&amp;MIN(4,IF(O921&gt;=Model!$B$31,1,IF(O921&gt;=Model!$B$32,2,IF(O921&gt;=Model!$B$33,3,4)))+IF(UPPER(H921)="Y",1,0))))</f>
        <v/>
      </c>
      <c r="R921" s="14" t="str">
        <f>IF($A921="","",IFERROR(VLOOKUP(VALUE(MID(Q921,2,1)),Model!$B$38:$C$41,2,FALSE()),""))</f>
        <v/>
      </c>
      <c r="S921" s="18" t="str">
        <f t="shared" si="85"/>
        <v/>
      </c>
      <c r="T921" s="14" t="str">
        <f t="shared" si="86"/>
        <v/>
      </c>
      <c r="U921" s="14" t="str">
        <f t="shared" si="87"/>
        <v/>
      </c>
      <c r="V921" s="14" t="str">
        <f t="shared" ca="1" si="88"/>
        <v/>
      </c>
      <c r="W921" s="14" t="str">
        <f t="shared" ca="1" si="89"/>
        <v/>
      </c>
    </row>
    <row r="922" spans="1:23" x14ac:dyDescent="0.3">
      <c r="A922" s="2"/>
      <c r="B922" s="2"/>
      <c r="C922" s="2"/>
      <c r="D922" s="2"/>
      <c r="E922" s="2"/>
      <c r="F922" s="2"/>
      <c r="G922" s="2"/>
      <c r="H922" s="2"/>
      <c r="I922" s="16"/>
      <c r="J922" s="16"/>
      <c r="K922" s="14" t="str">
        <f>IF($A922="","",IF(B922&gt;=Model!$B$4,4,IF(B922&gt;=Model!$B$5,3,IF(B922&gt;=Model!$B$6,2,1))))</f>
        <v/>
      </c>
      <c r="L922" s="14" t="str">
        <f>IF($A922="","",IF(OR(UPPER(D922)="Y",UPPER(E922)="Y"),4,IF(C922&gt;=Model!$B$10,4,IF(C922&gt;=Model!$B$11,3,IF(C922&gt;=Model!$B$12,2,1)))))</f>
        <v/>
      </c>
      <c r="M922" s="14" t="str">
        <f>IF($A922="","",IFERROR(VLOOKUP(F922,Model!$A$19:$B$22,2,FALSE()),""))</f>
        <v/>
      </c>
      <c r="N922" s="14" t="str">
        <f>IF($A922="","",IFERROR(VLOOKUP(G922,Model!$A$25:$B$28,2,FALSE()),""))</f>
        <v/>
      </c>
      <c r="O922" s="14" t="str">
        <f t="shared" si="84"/>
        <v/>
      </c>
      <c r="P922" s="14" t="str">
        <f>IF($A922="","",IF(AND(G922="Internet-facing",OR(UPPER(D922)="Y",UPPER(E922)="Y",C922&gt;=Model!$B$16)),"P1",""))</f>
        <v/>
      </c>
      <c r="Q922" s="14" t="str">
        <f>IF($A922="","",IF(P922="P1","P1","P"&amp;MIN(4,IF(O922&gt;=Model!$B$31,1,IF(O922&gt;=Model!$B$32,2,IF(O922&gt;=Model!$B$33,3,4)))+IF(UPPER(H922)="Y",1,0))))</f>
        <v/>
      </c>
      <c r="R922" s="14" t="str">
        <f>IF($A922="","",IFERROR(VLOOKUP(VALUE(MID(Q922,2,1)),Model!$B$38:$C$41,2,FALSE()),""))</f>
        <v/>
      </c>
      <c r="S922" s="18" t="str">
        <f t="shared" si="85"/>
        <v/>
      </c>
      <c r="T922" s="14" t="str">
        <f t="shared" si="86"/>
        <v/>
      </c>
      <c r="U922" s="14" t="str">
        <f t="shared" si="87"/>
        <v/>
      </c>
      <c r="V922" s="14" t="str">
        <f t="shared" ca="1" si="88"/>
        <v/>
      </c>
      <c r="W922" s="14" t="str">
        <f t="shared" ca="1" si="89"/>
        <v/>
      </c>
    </row>
    <row r="923" spans="1:23" x14ac:dyDescent="0.3">
      <c r="A923" s="2"/>
      <c r="B923" s="2"/>
      <c r="C923" s="2"/>
      <c r="D923" s="2"/>
      <c r="E923" s="2"/>
      <c r="F923" s="2"/>
      <c r="G923" s="2"/>
      <c r="H923" s="2"/>
      <c r="I923" s="16"/>
      <c r="J923" s="16"/>
      <c r="K923" s="14" t="str">
        <f>IF($A923="","",IF(B923&gt;=Model!$B$4,4,IF(B923&gt;=Model!$B$5,3,IF(B923&gt;=Model!$B$6,2,1))))</f>
        <v/>
      </c>
      <c r="L923" s="14" t="str">
        <f>IF($A923="","",IF(OR(UPPER(D923)="Y",UPPER(E923)="Y"),4,IF(C923&gt;=Model!$B$10,4,IF(C923&gt;=Model!$B$11,3,IF(C923&gt;=Model!$B$12,2,1)))))</f>
        <v/>
      </c>
      <c r="M923" s="14" t="str">
        <f>IF($A923="","",IFERROR(VLOOKUP(F923,Model!$A$19:$B$22,2,FALSE()),""))</f>
        <v/>
      </c>
      <c r="N923" s="14" t="str">
        <f>IF($A923="","",IFERROR(VLOOKUP(G923,Model!$A$25:$B$28,2,FALSE()),""))</f>
        <v/>
      </c>
      <c r="O923" s="14" t="str">
        <f t="shared" si="84"/>
        <v/>
      </c>
      <c r="P923" s="14" t="str">
        <f>IF($A923="","",IF(AND(G923="Internet-facing",OR(UPPER(D923)="Y",UPPER(E923)="Y",C923&gt;=Model!$B$16)),"P1",""))</f>
        <v/>
      </c>
      <c r="Q923" s="14" t="str">
        <f>IF($A923="","",IF(P923="P1","P1","P"&amp;MIN(4,IF(O923&gt;=Model!$B$31,1,IF(O923&gt;=Model!$B$32,2,IF(O923&gt;=Model!$B$33,3,4)))+IF(UPPER(H923)="Y",1,0))))</f>
        <v/>
      </c>
      <c r="R923" s="14" t="str">
        <f>IF($A923="","",IFERROR(VLOOKUP(VALUE(MID(Q923,2,1)),Model!$B$38:$C$41,2,FALSE()),""))</f>
        <v/>
      </c>
      <c r="S923" s="18" t="str">
        <f t="shared" si="85"/>
        <v/>
      </c>
      <c r="T923" s="14" t="str">
        <f t="shared" si="86"/>
        <v/>
      </c>
      <c r="U923" s="14" t="str">
        <f t="shared" si="87"/>
        <v/>
      </c>
      <c r="V923" s="14" t="str">
        <f t="shared" ca="1" si="88"/>
        <v/>
      </c>
      <c r="W923" s="14" t="str">
        <f t="shared" ca="1" si="89"/>
        <v/>
      </c>
    </row>
    <row r="924" spans="1:23" x14ac:dyDescent="0.3">
      <c r="A924" s="2"/>
      <c r="B924" s="2"/>
      <c r="C924" s="2"/>
      <c r="D924" s="2"/>
      <c r="E924" s="2"/>
      <c r="F924" s="2"/>
      <c r="G924" s="2"/>
      <c r="H924" s="2"/>
      <c r="I924" s="16"/>
      <c r="J924" s="16"/>
      <c r="K924" s="14" t="str">
        <f>IF($A924="","",IF(B924&gt;=Model!$B$4,4,IF(B924&gt;=Model!$B$5,3,IF(B924&gt;=Model!$B$6,2,1))))</f>
        <v/>
      </c>
      <c r="L924" s="14" t="str">
        <f>IF($A924="","",IF(OR(UPPER(D924)="Y",UPPER(E924)="Y"),4,IF(C924&gt;=Model!$B$10,4,IF(C924&gt;=Model!$B$11,3,IF(C924&gt;=Model!$B$12,2,1)))))</f>
        <v/>
      </c>
      <c r="M924" s="14" t="str">
        <f>IF($A924="","",IFERROR(VLOOKUP(F924,Model!$A$19:$B$22,2,FALSE()),""))</f>
        <v/>
      </c>
      <c r="N924" s="14" t="str">
        <f>IF($A924="","",IFERROR(VLOOKUP(G924,Model!$A$25:$B$28,2,FALSE()),""))</f>
        <v/>
      </c>
      <c r="O924" s="14" t="str">
        <f t="shared" si="84"/>
        <v/>
      </c>
      <c r="P924" s="14" t="str">
        <f>IF($A924="","",IF(AND(G924="Internet-facing",OR(UPPER(D924)="Y",UPPER(E924)="Y",C924&gt;=Model!$B$16)),"P1",""))</f>
        <v/>
      </c>
      <c r="Q924" s="14" t="str">
        <f>IF($A924="","",IF(P924="P1","P1","P"&amp;MIN(4,IF(O924&gt;=Model!$B$31,1,IF(O924&gt;=Model!$B$32,2,IF(O924&gt;=Model!$B$33,3,4)))+IF(UPPER(H924)="Y",1,0))))</f>
        <v/>
      </c>
      <c r="R924" s="14" t="str">
        <f>IF($A924="","",IFERROR(VLOOKUP(VALUE(MID(Q924,2,1)),Model!$B$38:$C$41,2,FALSE()),""))</f>
        <v/>
      </c>
      <c r="S924" s="18" t="str">
        <f t="shared" si="85"/>
        <v/>
      </c>
      <c r="T924" s="14" t="str">
        <f t="shared" si="86"/>
        <v/>
      </c>
      <c r="U924" s="14" t="str">
        <f t="shared" si="87"/>
        <v/>
      </c>
      <c r="V924" s="14" t="str">
        <f t="shared" ca="1" si="88"/>
        <v/>
      </c>
      <c r="W924" s="14" t="str">
        <f t="shared" ca="1" si="89"/>
        <v/>
      </c>
    </row>
    <row r="925" spans="1:23" x14ac:dyDescent="0.3">
      <c r="A925" s="2"/>
      <c r="B925" s="2"/>
      <c r="C925" s="2"/>
      <c r="D925" s="2"/>
      <c r="E925" s="2"/>
      <c r="F925" s="2"/>
      <c r="G925" s="2"/>
      <c r="H925" s="2"/>
      <c r="I925" s="16"/>
      <c r="J925" s="16"/>
      <c r="K925" s="14" t="str">
        <f>IF($A925="","",IF(B925&gt;=Model!$B$4,4,IF(B925&gt;=Model!$B$5,3,IF(B925&gt;=Model!$B$6,2,1))))</f>
        <v/>
      </c>
      <c r="L925" s="14" t="str">
        <f>IF($A925="","",IF(OR(UPPER(D925)="Y",UPPER(E925)="Y"),4,IF(C925&gt;=Model!$B$10,4,IF(C925&gt;=Model!$B$11,3,IF(C925&gt;=Model!$B$12,2,1)))))</f>
        <v/>
      </c>
      <c r="M925" s="14" t="str">
        <f>IF($A925="","",IFERROR(VLOOKUP(F925,Model!$A$19:$B$22,2,FALSE()),""))</f>
        <v/>
      </c>
      <c r="N925" s="14" t="str">
        <f>IF($A925="","",IFERROR(VLOOKUP(G925,Model!$A$25:$B$28,2,FALSE()),""))</f>
        <v/>
      </c>
      <c r="O925" s="14" t="str">
        <f t="shared" si="84"/>
        <v/>
      </c>
      <c r="P925" s="14" t="str">
        <f>IF($A925="","",IF(AND(G925="Internet-facing",OR(UPPER(D925)="Y",UPPER(E925)="Y",C925&gt;=Model!$B$16)),"P1",""))</f>
        <v/>
      </c>
      <c r="Q925" s="14" t="str">
        <f>IF($A925="","",IF(P925="P1","P1","P"&amp;MIN(4,IF(O925&gt;=Model!$B$31,1,IF(O925&gt;=Model!$B$32,2,IF(O925&gt;=Model!$B$33,3,4)))+IF(UPPER(H925)="Y",1,0))))</f>
        <v/>
      </c>
      <c r="R925" s="14" t="str">
        <f>IF($A925="","",IFERROR(VLOOKUP(VALUE(MID(Q925,2,1)),Model!$B$38:$C$41,2,FALSE()),""))</f>
        <v/>
      </c>
      <c r="S925" s="18" t="str">
        <f t="shared" si="85"/>
        <v/>
      </c>
      <c r="T925" s="14" t="str">
        <f t="shared" si="86"/>
        <v/>
      </c>
      <c r="U925" s="14" t="str">
        <f t="shared" si="87"/>
        <v/>
      </c>
      <c r="V925" s="14" t="str">
        <f t="shared" ca="1" si="88"/>
        <v/>
      </c>
      <c r="W925" s="14" t="str">
        <f t="shared" ca="1" si="89"/>
        <v/>
      </c>
    </row>
    <row r="926" spans="1:23" x14ac:dyDescent="0.3">
      <c r="A926" s="2"/>
      <c r="B926" s="2"/>
      <c r="C926" s="2"/>
      <c r="D926" s="2"/>
      <c r="E926" s="2"/>
      <c r="F926" s="2"/>
      <c r="G926" s="2"/>
      <c r="H926" s="2"/>
      <c r="I926" s="16"/>
      <c r="J926" s="16"/>
      <c r="K926" s="14" t="str">
        <f>IF($A926="","",IF(B926&gt;=Model!$B$4,4,IF(B926&gt;=Model!$B$5,3,IF(B926&gt;=Model!$B$6,2,1))))</f>
        <v/>
      </c>
      <c r="L926" s="14" t="str">
        <f>IF($A926="","",IF(OR(UPPER(D926)="Y",UPPER(E926)="Y"),4,IF(C926&gt;=Model!$B$10,4,IF(C926&gt;=Model!$B$11,3,IF(C926&gt;=Model!$B$12,2,1)))))</f>
        <v/>
      </c>
      <c r="M926" s="14" t="str">
        <f>IF($A926="","",IFERROR(VLOOKUP(F926,Model!$A$19:$B$22,2,FALSE()),""))</f>
        <v/>
      </c>
      <c r="N926" s="14" t="str">
        <f>IF($A926="","",IFERROR(VLOOKUP(G926,Model!$A$25:$B$28,2,FALSE()),""))</f>
        <v/>
      </c>
      <c r="O926" s="14" t="str">
        <f t="shared" si="84"/>
        <v/>
      </c>
      <c r="P926" s="14" t="str">
        <f>IF($A926="","",IF(AND(G926="Internet-facing",OR(UPPER(D926)="Y",UPPER(E926)="Y",C926&gt;=Model!$B$16)),"P1",""))</f>
        <v/>
      </c>
      <c r="Q926" s="14" t="str">
        <f>IF($A926="","",IF(P926="P1","P1","P"&amp;MIN(4,IF(O926&gt;=Model!$B$31,1,IF(O926&gt;=Model!$B$32,2,IF(O926&gt;=Model!$B$33,3,4)))+IF(UPPER(H926)="Y",1,0))))</f>
        <v/>
      </c>
      <c r="R926" s="14" t="str">
        <f>IF($A926="","",IFERROR(VLOOKUP(VALUE(MID(Q926,2,1)),Model!$B$38:$C$41,2,FALSE()),""))</f>
        <v/>
      </c>
      <c r="S926" s="18" t="str">
        <f t="shared" si="85"/>
        <v/>
      </c>
      <c r="T926" s="14" t="str">
        <f t="shared" si="86"/>
        <v/>
      </c>
      <c r="U926" s="14" t="str">
        <f t="shared" si="87"/>
        <v/>
      </c>
      <c r="V926" s="14" t="str">
        <f t="shared" ca="1" si="88"/>
        <v/>
      </c>
      <c r="W926" s="14" t="str">
        <f t="shared" ca="1" si="89"/>
        <v/>
      </c>
    </row>
    <row r="927" spans="1:23" x14ac:dyDescent="0.3">
      <c r="A927" s="2"/>
      <c r="B927" s="2"/>
      <c r="C927" s="2"/>
      <c r="D927" s="2"/>
      <c r="E927" s="2"/>
      <c r="F927" s="2"/>
      <c r="G927" s="2"/>
      <c r="H927" s="2"/>
      <c r="I927" s="16"/>
      <c r="J927" s="16"/>
      <c r="K927" s="14" t="str">
        <f>IF($A927="","",IF(B927&gt;=Model!$B$4,4,IF(B927&gt;=Model!$B$5,3,IF(B927&gt;=Model!$B$6,2,1))))</f>
        <v/>
      </c>
      <c r="L927" s="14" t="str">
        <f>IF($A927="","",IF(OR(UPPER(D927)="Y",UPPER(E927)="Y"),4,IF(C927&gt;=Model!$B$10,4,IF(C927&gt;=Model!$B$11,3,IF(C927&gt;=Model!$B$12,2,1)))))</f>
        <v/>
      </c>
      <c r="M927" s="14" t="str">
        <f>IF($A927="","",IFERROR(VLOOKUP(F927,Model!$A$19:$B$22,2,FALSE()),""))</f>
        <v/>
      </c>
      <c r="N927" s="14" t="str">
        <f>IF($A927="","",IFERROR(VLOOKUP(G927,Model!$A$25:$B$28,2,FALSE()),""))</f>
        <v/>
      </c>
      <c r="O927" s="14" t="str">
        <f t="shared" si="84"/>
        <v/>
      </c>
      <c r="P927" s="14" t="str">
        <f>IF($A927="","",IF(AND(G927="Internet-facing",OR(UPPER(D927)="Y",UPPER(E927)="Y",C927&gt;=Model!$B$16)),"P1",""))</f>
        <v/>
      </c>
      <c r="Q927" s="14" t="str">
        <f>IF($A927="","",IF(P927="P1","P1","P"&amp;MIN(4,IF(O927&gt;=Model!$B$31,1,IF(O927&gt;=Model!$B$32,2,IF(O927&gt;=Model!$B$33,3,4)))+IF(UPPER(H927)="Y",1,0))))</f>
        <v/>
      </c>
      <c r="R927" s="14" t="str">
        <f>IF($A927="","",IFERROR(VLOOKUP(VALUE(MID(Q927,2,1)),Model!$B$38:$C$41,2,FALSE()),""))</f>
        <v/>
      </c>
      <c r="S927" s="18" t="str">
        <f t="shared" si="85"/>
        <v/>
      </c>
      <c r="T927" s="14" t="str">
        <f t="shared" si="86"/>
        <v/>
      </c>
      <c r="U927" s="14" t="str">
        <f t="shared" si="87"/>
        <v/>
      </c>
      <c r="V927" s="14" t="str">
        <f t="shared" ca="1" si="88"/>
        <v/>
      </c>
      <c r="W927" s="14" t="str">
        <f t="shared" ca="1" si="89"/>
        <v/>
      </c>
    </row>
    <row r="928" spans="1:23" x14ac:dyDescent="0.3">
      <c r="A928" s="2"/>
      <c r="B928" s="2"/>
      <c r="C928" s="2"/>
      <c r="D928" s="2"/>
      <c r="E928" s="2"/>
      <c r="F928" s="2"/>
      <c r="G928" s="2"/>
      <c r="H928" s="2"/>
      <c r="I928" s="16"/>
      <c r="J928" s="16"/>
      <c r="K928" s="14" t="str">
        <f>IF($A928="","",IF(B928&gt;=Model!$B$4,4,IF(B928&gt;=Model!$B$5,3,IF(B928&gt;=Model!$B$6,2,1))))</f>
        <v/>
      </c>
      <c r="L928" s="14" t="str">
        <f>IF($A928="","",IF(OR(UPPER(D928)="Y",UPPER(E928)="Y"),4,IF(C928&gt;=Model!$B$10,4,IF(C928&gt;=Model!$B$11,3,IF(C928&gt;=Model!$B$12,2,1)))))</f>
        <v/>
      </c>
      <c r="M928" s="14" t="str">
        <f>IF($A928="","",IFERROR(VLOOKUP(F928,Model!$A$19:$B$22,2,FALSE()),""))</f>
        <v/>
      </c>
      <c r="N928" s="14" t="str">
        <f>IF($A928="","",IFERROR(VLOOKUP(G928,Model!$A$25:$B$28,2,FALSE()),""))</f>
        <v/>
      </c>
      <c r="O928" s="14" t="str">
        <f t="shared" si="84"/>
        <v/>
      </c>
      <c r="P928" s="14" t="str">
        <f>IF($A928="","",IF(AND(G928="Internet-facing",OR(UPPER(D928)="Y",UPPER(E928)="Y",C928&gt;=Model!$B$16)),"P1",""))</f>
        <v/>
      </c>
      <c r="Q928" s="14" t="str">
        <f>IF($A928="","",IF(P928="P1","P1","P"&amp;MIN(4,IF(O928&gt;=Model!$B$31,1,IF(O928&gt;=Model!$B$32,2,IF(O928&gt;=Model!$B$33,3,4)))+IF(UPPER(H928)="Y",1,0))))</f>
        <v/>
      </c>
      <c r="R928" s="14" t="str">
        <f>IF($A928="","",IFERROR(VLOOKUP(VALUE(MID(Q928,2,1)),Model!$B$38:$C$41,2,FALSE()),""))</f>
        <v/>
      </c>
      <c r="S928" s="18" t="str">
        <f t="shared" si="85"/>
        <v/>
      </c>
      <c r="T928" s="14" t="str">
        <f t="shared" si="86"/>
        <v/>
      </c>
      <c r="U928" s="14" t="str">
        <f t="shared" si="87"/>
        <v/>
      </c>
      <c r="V928" s="14" t="str">
        <f t="shared" ca="1" si="88"/>
        <v/>
      </c>
      <c r="W928" s="14" t="str">
        <f t="shared" ca="1" si="89"/>
        <v/>
      </c>
    </row>
    <row r="929" spans="1:23" x14ac:dyDescent="0.3">
      <c r="A929" s="2"/>
      <c r="B929" s="2"/>
      <c r="C929" s="2"/>
      <c r="D929" s="2"/>
      <c r="E929" s="2"/>
      <c r="F929" s="2"/>
      <c r="G929" s="2"/>
      <c r="H929" s="2"/>
      <c r="I929" s="16"/>
      <c r="J929" s="16"/>
      <c r="K929" s="14" t="str">
        <f>IF($A929="","",IF(B929&gt;=Model!$B$4,4,IF(B929&gt;=Model!$B$5,3,IF(B929&gt;=Model!$B$6,2,1))))</f>
        <v/>
      </c>
      <c r="L929" s="14" t="str">
        <f>IF($A929="","",IF(OR(UPPER(D929)="Y",UPPER(E929)="Y"),4,IF(C929&gt;=Model!$B$10,4,IF(C929&gt;=Model!$B$11,3,IF(C929&gt;=Model!$B$12,2,1)))))</f>
        <v/>
      </c>
      <c r="M929" s="14" t="str">
        <f>IF($A929="","",IFERROR(VLOOKUP(F929,Model!$A$19:$B$22,2,FALSE()),""))</f>
        <v/>
      </c>
      <c r="N929" s="14" t="str">
        <f>IF($A929="","",IFERROR(VLOOKUP(G929,Model!$A$25:$B$28,2,FALSE()),""))</f>
        <v/>
      </c>
      <c r="O929" s="14" t="str">
        <f t="shared" si="84"/>
        <v/>
      </c>
      <c r="P929" s="14" t="str">
        <f>IF($A929="","",IF(AND(G929="Internet-facing",OR(UPPER(D929)="Y",UPPER(E929)="Y",C929&gt;=Model!$B$16)),"P1",""))</f>
        <v/>
      </c>
      <c r="Q929" s="14" t="str">
        <f>IF($A929="","",IF(P929="P1","P1","P"&amp;MIN(4,IF(O929&gt;=Model!$B$31,1,IF(O929&gt;=Model!$B$32,2,IF(O929&gt;=Model!$B$33,3,4)))+IF(UPPER(H929)="Y",1,0))))</f>
        <v/>
      </c>
      <c r="R929" s="14" t="str">
        <f>IF($A929="","",IFERROR(VLOOKUP(VALUE(MID(Q929,2,1)),Model!$B$38:$C$41,2,FALSE()),""))</f>
        <v/>
      </c>
      <c r="S929" s="18" t="str">
        <f t="shared" si="85"/>
        <v/>
      </c>
      <c r="T929" s="14" t="str">
        <f t="shared" si="86"/>
        <v/>
      </c>
      <c r="U929" s="14" t="str">
        <f t="shared" si="87"/>
        <v/>
      </c>
      <c r="V929" s="14" t="str">
        <f t="shared" ca="1" si="88"/>
        <v/>
      </c>
      <c r="W929" s="14" t="str">
        <f t="shared" ca="1" si="89"/>
        <v/>
      </c>
    </row>
    <row r="930" spans="1:23" x14ac:dyDescent="0.3">
      <c r="A930" s="2"/>
      <c r="B930" s="2"/>
      <c r="C930" s="2"/>
      <c r="D930" s="2"/>
      <c r="E930" s="2"/>
      <c r="F930" s="2"/>
      <c r="G930" s="2"/>
      <c r="H930" s="2"/>
      <c r="I930" s="16"/>
      <c r="J930" s="16"/>
      <c r="K930" s="14" t="str">
        <f>IF($A930="","",IF(B930&gt;=Model!$B$4,4,IF(B930&gt;=Model!$B$5,3,IF(B930&gt;=Model!$B$6,2,1))))</f>
        <v/>
      </c>
      <c r="L930" s="14" t="str">
        <f>IF($A930="","",IF(OR(UPPER(D930)="Y",UPPER(E930)="Y"),4,IF(C930&gt;=Model!$B$10,4,IF(C930&gt;=Model!$B$11,3,IF(C930&gt;=Model!$B$12,2,1)))))</f>
        <v/>
      </c>
      <c r="M930" s="14" t="str">
        <f>IF($A930="","",IFERROR(VLOOKUP(F930,Model!$A$19:$B$22,2,FALSE()),""))</f>
        <v/>
      </c>
      <c r="N930" s="14" t="str">
        <f>IF($A930="","",IFERROR(VLOOKUP(G930,Model!$A$25:$B$28,2,FALSE()),""))</f>
        <v/>
      </c>
      <c r="O930" s="14" t="str">
        <f t="shared" si="84"/>
        <v/>
      </c>
      <c r="P930" s="14" t="str">
        <f>IF($A930="","",IF(AND(G930="Internet-facing",OR(UPPER(D930)="Y",UPPER(E930)="Y",C930&gt;=Model!$B$16)),"P1",""))</f>
        <v/>
      </c>
      <c r="Q930" s="14" t="str">
        <f>IF($A930="","",IF(P930="P1","P1","P"&amp;MIN(4,IF(O930&gt;=Model!$B$31,1,IF(O930&gt;=Model!$B$32,2,IF(O930&gt;=Model!$B$33,3,4)))+IF(UPPER(H930)="Y",1,0))))</f>
        <v/>
      </c>
      <c r="R930" s="14" t="str">
        <f>IF($A930="","",IFERROR(VLOOKUP(VALUE(MID(Q930,2,1)),Model!$B$38:$C$41,2,FALSE()),""))</f>
        <v/>
      </c>
      <c r="S930" s="18" t="str">
        <f t="shared" si="85"/>
        <v/>
      </c>
      <c r="T930" s="14" t="str">
        <f t="shared" si="86"/>
        <v/>
      </c>
      <c r="U930" s="14" t="str">
        <f t="shared" si="87"/>
        <v/>
      </c>
      <c r="V930" s="14" t="str">
        <f t="shared" ca="1" si="88"/>
        <v/>
      </c>
      <c r="W930" s="14" t="str">
        <f t="shared" ca="1" si="89"/>
        <v/>
      </c>
    </row>
    <row r="931" spans="1:23" x14ac:dyDescent="0.3">
      <c r="A931" s="2"/>
      <c r="B931" s="2"/>
      <c r="C931" s="2"/>
      <c r="D931" s="2"/>
      <c r="E931" s="2"/>
      <c r="F931" s="2"/>
      <c r="G931" s="2"/>
      <c r="H931" s="2"/>
      <c r="I931" s="16"/>
      <c r="J931" s="16"/>
      <c r="K931" s="14" t="str">
        <f>IF($A931="","",IF(B931&gt;=Model!$B$4,4,IF(B931&gt;=Model!$B$5,3,IF(B931&gt;=Model!$B$6,2,1))))</f>
        <v/>
      </c>
      <c r="L931" s="14" t="str">
        <f>IF($A931="","",IF(OR(UPPER(D931)="Y",UPPER(E931)="Y"),4,IF(C931&gt;=Model!$B$10,4,IF(C931&gt;=Model!$B$11,3,IF(C931&gt;=Model!$B$12,2,1)))))</f>
        <v/>
      </c>
      <c r="M931" s="14" t="str">
        <f>IF($A931="","",IFERROR(VLOOKUP(F931,Model!$A$19:$B$22,2,FALSE()),""))</f>
        <v/>
      </c>
      <c r="N931" s="14" t="str">
        <f>IF($A931="","",IFERROR(VLOOKUP(G931,Model!$A$25:$B$28,2,FALSE()),""))</f>
        <v/>
      </c>
      <c r="O931" s="14" t="str">
        <f t="shared" si="84"/>
        <v/>
      </c>
      <c r="P931" s="14" t="str">
        <f>IF($A931="","",IF(AND(G931="Internet-facing",OR(UPPER(D931)="Y",UPPER(E931)="Y",C931&gt;=Model!$B$16)),"P1",""))</f>
        <v/>
      </c>
      <c r="Q931" s="14" t="str">
        <f>IF($A931="","",IF(P931="P1","P1","P"&amp;MIN(4,IF(O931&gt;=Model!$B$31,1,IF(O931&gt;=Model!$B$32,2,IF(O931&gt;=Model!$B$33,3,4)))+IF(UPPER(H931)="Y",1,0))))</f>
        <v/>
      </c>
      <c r="R931" s="14" t="str">
        <f>IF($A931="","",IFERROR(VLOOKUP(VALUE(MID(Q931,2,1)),Model!$B$38:$C$41,2,FALSE()),""))</f>
        <v/>
      </c>
      <c r="S931" s="18" t="str">
        <f t="shared" si="85"/>
        <v/>
      </c>
      <c r="T931" s="14" t="str">
        <f t="shared" si="86"/>
        <v/>
      </c>
      <c r="U931" s="14" t="str">
        <f t="shared" si="87"/>
        <v/>
      </c>
      <c r="V931" s="14" t="str">
        <f t="shared" ca="1" si="88"/>
        <v/>
      </c>
      <c r="W931" s="14" t="str">
        <f t="shared" ca="1" si="89"/>
        <v/>
      </c>
    </row>
    <row r="932" spans="1:23" x14ac:dyDescent="0.3">
      <c r="A932" s="2"/>
      <c r="B932" s="2"/>
      <c r="C932" s="2"/>
      <c r="D932" s="2"/>
      <c r="E932" s="2"/>
      <c r="F932" s="2"/>
      <c r="G932" s="2"/>
      <c r="H932" s="2"/>
      <c r="I932" s="16"/>
      <c r="J932" s="16"/>
      <c r="K932" s="14" t="str">
        <f>IF($A932="","",IF(B932&gt;=Model!$B$4,4,IF(B932&gt;=Model!$B$5,3,IF(B932&gt;=Model!$B$6,2,1))))</f>
        <v/>
      </c>
      <c r="L932" s="14" t="str">
        <f>IF($A932="","",IF(OR(UPPER(D932)="Y",UPPER(E932)="Y"),4,IF(C932&gt;=Model!$B$10,4,IF(C932&gt;=Model!$B$11,3,IF(C932&gt;=Model!$B$12,2,1)))))</f>
        <v/>
      </c>
      <c r="M932" s="14" t="str">
        <f>IF($A932="","",IFERROR(VLOOKUP(F932,Model!$A$19:$B$22,2,FALSE()),""))</f>
        <v/>
      </c>
      <c r="N932" s="14" t="str">
        <f>IF($A932="","",IFERROR(VLOOKUP(G932,Model!$A$25:$B$28,2,FALSE()),""))</f>
        <v/>
      </c>
      <c r="O932" s="14" t="str">
        <f t="shared" si="84"/>
        <v/>
      </c>
      <c r="P932" s="14" t="str">
        <f>IF($A932="","",IF(AND(G932="Internet-facing",OR(UPPER(D932)="Y",UPPER(E932)="Y",C932&gt;=Model!$B$16)),"P1",""))</f>
        <v/>
      </c>
      <c r="Q932" s="14" t="str">
        <f>IF($A932="","",IF(P932="P1","P1","P"&amp;MIN(4,IF(O932&gt;=Model!$B$31,1,IF(O932&gt;=Model!$B$32,2,IF(O932&gt;=Model!$B$33,3,4)))+IF(UPPER(H932)="Y",1,0))))</f>
        <v/>
      </c>
      <c r="R932" s="14" t="str">
        <f>IF($A932="","",IFERROR(VLOOKUP(VALUE(MID(Q932,2,1)),Model!$B$38:$C$41,2,FALSE()),""))</f>
        <v/>
      </c>
      <c r="S932" s="18" t="str">
        <f t="shared" si="85"/>
        <v/>
      </c>
      <c r="T932" s="14" t="str">
        <f t="shared" si="86"/>
        <v/>
      </c>
      <c r="U932" s="14" t="str">
        <f t="shared" si="87"/>
        <v/>
      </c>
      <c r="V932" s="14" t="str">
        <f t="shared" ca="1" si="88"/>
        <v/>
      </c>
      <c r="W932" s="14" t="str">
        <f t="shared" ca="1" si="89"/>
        <v/>
      </c>
    </row>
    <row r="933" spans="1:23" x14ac:dyDescent="0.3">
      <c r="A933" s="2"/>
      <c r="B933" s="2"/>
      <c r="C933" s="2"/>
      <c r="D933" s="2"/>
      <c r="E933" s="2"/>
      <c r="F933" s="2"/>
      <c r="G933" s="2"/>
      <c r="H933" s="2"/>
      <c r="I933" s="16"/>
      <c r="J933" s="16"/>
      <c r="K933" s="14" t="str">
        <f>IF($A933="","",IF(B933&gt;=Model!$B$4,4,IF(B933&gt;=Model!$B$5,3,IF(B933&gt;=Model!$B$6,2,1))))</f>
        <v/>
      </c>
      <c r="L933" s="14" t="str">
        <f>IF($A933="","",IF(OR(UPPER(D933)="Y",UPPER(E933)="Y"),4,IF(C933&gt;=Model!$B$10,4,IF(C933&gt;=Model!$B$11,3,IF(C933&gt;=Model!$B$12,2,1)))))</f>
        <v/>
      </c>
      <c r="M933" s="14" t="str">
        <f>IF($A933="","",IFERROR(VLOOKUP(F933,Model!$A$19:$B$22,2,FALSE()),""))</f>
        <v/>
      </c>
      <c r="N933" s="14" t="str">
        <f>IF($A933="","",IFERROR(VLOOKUP(G933,Model!$A$25:$B$28,2,FALSE()),""))</f>
        <v/>
      </c>
      <c r="O933" s="14" t="str">
        <f t="shared" si="84"/>
        <v/>
      </c>
      <c r="P933" s="14" t="str">
        <f>IF($A933="","",IF(AND(G933="Internet-facing",OR(UPPER(D933)="Y",UPPER(E933)="Y",C933&gt;=Model!$B$16)),"P1",""))</f>
        <v/>
      </c>
      <c r="Q933" s="14" t="str">
        <f>IF($A933="","",IF(P933="P1","P1","P"&amp;MIN(4,IF(O933&gt;=Model!$B$31,1,IF(O933&gt;=Model!$B$32,2,IF(O933&gt;=Model!$B$33,3,4)))+IF(UPPER(H933)="Y",1,0))))</f>
        <v/>
      </c>
      <c r="R933" s="14" t="str">
        <f>IF($A933="","",IFERROR(VLOOKUP(VALUE(MID(Q933,2,1)),Model!$B$38:$C$41,2,FALSE()),""))</f>
        <v/>
      </c>
      <c r="S933" s="18" t="str">
        <f t="shared" si="85"/>
        <v/>
      </c>
      <c r="T933" s="14" t="str">
        <f t="shared" si="86"/>
        <v/>
      </c>
      <c r="U933" s="14" t="str">
        <f t="shared" si="87"/>
        <v/>
      </c>
      <c r="V933" s="14" t="str">
        <f t="shared" ca="1" si="88"/>
        <v/>
      </c>
      <c r="W933" s="14" t="str">
        <f t="shared" ca="1" si="89"/>
        <v/>
      </c>
    </row>
    <row r="934" spans="1:23" x14ac:dyDescent="0.3">
      <c r="A934" s="2"/>
      <c r="B934" s="2"/>
      <c r="C934" s="2"/>
      <c r="D934" s="2"/>
      <c r="E934" s="2"/>
      <c r="F934" s="2"/>
      <c r="G934" s="2"/>
      <c r="H934" s="2"/>
      <c r="I934" s="16"/>
      <c r="J934" s="16"/>
      <c r="K934" s="14" t="str">
        <f>IF($A934="","",IF(B934&gt;=Model!$B$4,4,IF(B934&gt;=Model!$B$5,3,IF(B934&gt;=Model!$B$6,2,1))))</f>
        <v/>
      </c>
      <c r="L934" s="14" t="str">
        <f>IF($A934="","",IF(OR(UPPER(D934)="Y",UPPER(E934)="Y"),4,IF(C934&gt;=Model!$B$10,4,IF(C934&gt;=Model!$B$11,3,IF(C934&gt;=Model!$B$12,2,1)))))</f>
        <v/>
      </c>
      <c r="M934" s="14" t="str">
        <f>IF($A934="","",IFERROR(VLOOKUP(F934,Model!$A$19:$B$22,2,FALSE()),""))</f>
        <v/>
      </c>
      <c r="N934" s="14" t="str">
        <f>IF($A934="","",IFERROR(VLOOKUP(G934,Model!$A$25:$B$28,2,FALSE()),""))</f>
        <v/>
      </c>
      <c r="O934" s="14" t="str">
        <f t="shared" si="84"/>
        <v/>
      </c>
      <c r="P934" s="14" t="str">
        <f>IF($A934="","",IF(AND(G934="Internet-facing",OR(UPPER(D934)="Y",UPPER(E934)="Y",C934&gt;=Model!$B$16)),"P1",""))</f>
        <v/>
      </c>
      <c r="Q934" s="14" t="str">
        <f>IF($A934="","",IF(P934="P1","P1","P"&amp;MIN(4,IF(O934&gt;=Model!$B$31,1,IF(O934&gt;=Model!$B$32,2,IF(O934&gt;=Model!$B$33,3,4)))+IF(UPPER(H934)="Y",1,0))))</f>
        <v/>
      </c>
      <c r="R934" s="14" t="str">
        <f>IF($A934="","",IFERROR(VLOOKUP(VALUE(MID(Q934,2,1)),Model!$B$38:$C$41,2,FALSE()),""))</f>
        <v/>
      </c>
      <c r="S934" s="18" t="str">
        <f t="shared" si="85"/>
        <v/>
      </c>
      <c r="T934" s="14" t="str">
        <f t="shared" si="86"/>
        <v/>
      </c>
      <c r="U934" s="14" t="str">
        <f t="shared" si="87"/>
        <v/>
      </c>
      <c r="V934" s="14" t="str">
        <f t="shared" ca="1" si="88"/>
        <v/>
      </c>
      <c r="W934" s="14" t="str">
        <f t="shared" ca="1" si="89"/>
        <v/>
      </c>
    </row>
    <row r="935" spans="1:23" x14ac:dyDescent="0.3">
      <c r="A935" s="2"/>
      <c r="B935" s="2"/>
      <c r="C935" s="2"/>
      <c r="D935" s="2"/>
      <c r="E935" s="2"/>
      <c r="F935" s="2"/>
      <c r="G935" s="2"/>
      <c r="H935" s="2"/>
      <c r="I935" s="16"/>
      <c r="J935" s="16"/>
      <c r="K935" s="14" t="str">
        <f>IF($A935="","",IF(B935&gt;=Model!$B$4,4,IF(B935&gt;=Model!$B$5,3,IF(B935&gt;=Model!$B$6,2,1))))</f>
        <v/>
      </c>
      <c r="L935" s="14" t="str">
        <f>IF($A935="","",IF(OR(UPPER(D935)="Y",UPPER(E935)="Y"),4,IF(C935&gt;=Model!$B$10,4,IF(C935&gt;=Model!$B$11,3,IF(C935&gt;=Model!$B$12,2,1)))))</f>
        <v/>
      </c>
      <c r="M935" s="14" t="str">
        <f>IF($A935="","",IFERROR(VLOOKUP(F935,Model!$A$19:$B$22,2,FALSE()),""))</f>
        <v/>
      </c>
      <c r="N935" s="14" t="str">
        <f>IF($A935="","",IFERROR(VLOOKUP(G935,Model!$A$25:$B$28,2,FALSE()),""))</f>
        <v/>
      </c>
      <c r="O935" s="14" t="str">
        <f t="shared" si="84"/>
        <v/>
      </c>
      <c r="P935" s="14" t="str">
        <f>IF($A935="","",IF(AND(G935="Internet-facing",OR(UPPER(D935)="Y",UPPER(E935)="Y",C935&gt;=Model!$B$16)),"P1",""))</f>
        <v/>
      </c>
      <c r="Q935" s="14" t="str">
        <f>IF($A935="","",IF(P935="P1","P1","P"&amp;MIN(4,IF(O935&gt;=Model!$B$31,1,IF(O935&gt;=Model!$B$32,2,IF(O935&gt;=Model!$B$33,3,4)))+IF(UPPER(H935)="Y",1,0))))</f>
        <v/>
      </c>
      <c r="R935" s="14" t="str">
        <f>IF($A935="","",IFERROR(VLOOKUP(VALUE(MID(Q935,2,1)),Model!$B$38:$C$41,2,FALSE()),""))</f>
        <v/>
      </c>
      <c r="S935" s="18" t="str">
        <f t="shared" si="85"/>
        <v/>
      </c>
      <c r="T935" s="14" t="str">
        <f t="shared" si="86"/>
        <v/>
      </c>
      <c r="U935" s="14" t="str">
        <f t="shared" si="87"/>
        <v/>
      </c>
      <c r="V935" s="14" t="str">
        <f t="shared" ca="1" si="88"/>
        <v/>
      </c>
      <c r="W935" s="14" t="str">
        <f t="shared" ca="1" si="89"/>
        <v/>
      </c>
    </row>
    <row r="936" spans="1:23" x14ac:dyDescent="0.3">
      <c r="A936" s="2"/>
      <c r="B936" s="2"/>
      <c r="C936" s="2"/>
      <c r="D936" s="2"/>
      <c r="E936" s="2"/>
      <c r="F936" s="2"/>
      <c r="G936" s="2"/>
      <c r="H936" s="2"/>
      <c r="I936" s="16"/>
      <c r="J936" s="16"/>
      <c r="K936" s="14" t="str">
        <f>IF($A936="","",IF(B936&gt;=Model!$B$4,4,IF(B936&gt;=Model!$B$5,3,IF(B936&gt;=Model!$B$6,2,1))))</f>
        <v/>
      </c>
      <c r="L936" s="14" t="str">
        <f>IF($A936="","",IF(OR(UPPER(D936)="Y",UPPER(E936)="Y"),4,IF(C936&gt;=Model!$B$10,4,IF(C936&gt;=Model!$B$11,3,IF(C936&gt;=Model!$B$12,2,1)))))</f>
        <v/>
      </c>
      <c r="M936" s="14" t="str">
        <f>IF($A936="","",IFERROR(VLOOKUP(F936,Model!$A$19:$B$22,2,FALSE()),""))</f>
        <v/>
      </c>
      <c r="N936" s="14" t="str">
        <f>IF($A936="","",IFERROR(VLOOKUP(G936,Model!$A$25:$B$28,2,FALSE()),""))</f>
        <v/>
      </c>
      <c r="O936" s="14" t="str">
        <f t="shared" si="84"/>
        <v/>
      </c>
      <c r="P936" s="14" t="str">
        <f>IF($A936="","",IF(AND(G936="Internet-facing",OR(UPPER(D936)="Y",UPPER(E936)="Y",C936&gt;=Model!$B$16)),"P1",""))</f>
        <v/>
      </c>
      <c r="Q936" s="14" t="str">
        <f>IF($A936="","",IF(P936="P1","P1","P"&amp;MIN(4,IF(O936&gt;=Model!$B$31,1,IF(O936&gt;=Model!$B$32,2,IF(O936&gt;=Model!$B$33,3,4)))+IF(UPPER(H936)="Y",1,0))))</f>
        <v/>
      </c>
      <c r="R936" s="14" t="str">
        <f>IF($A936="","",IFERROR(VLOOKUP(VALUE(MID(Q936,2,1)),Model!$B$38:$C$41,2,FALSE()),""))</f>
        <v/>
      </c>
      <c r="S936" s="18" t="str">
        <f t="shared" si="85"/>
        <v/>
      </c>
      <c r="T936" s="14" t="str">
        <f t="shared" si="86"/>
        <v/>
      </c>
      <c r="U936" s="14" t="str">
        <f t="shared" si="87"/>
        <v/>
      </c>
      <c r="V936" s="14" t="str">
        <f t="shared" ca="1" si="88"/>
        <v/>
      </c>
      <c r="W936" s="14" t="str">
        <f t="shared" ca="1" si="89"/>
        <v/>
      </c>
    </row>
    <row r="937" spans="1:23" x14ac:dyDescent="0.3">
      <c r="A937" s="2"/>
      <c r="B937" s="2"/>
      <c r="C937" s="2"/>
      <c r="D937" s="2"/>
      <c r="E937" s="2"/>
      <c r="F937" s="2"/>
      <c r="G937" s="2"/>
      <c r="H937" s="2"/>
      <c r="I937" s="16"/>
      <c r="J937" s="16"/>
      <c r="K937" s="14" t="str">
        <f>IF($A937="","",IF(B937&gt;=Model!$B$4,4,IF(B937&gt;=Model!$B$5,3,IF(B937&gt;=Model!$B$6,2,1))))</f>
        <v/>
      </c>
      <c r="L937" s="14" t="str">
        <f>IF($A937="","",IF(OR(UPPER(D937)="Y",UPPER(E937)="Y"),4,IF(C937&gt;=Model!$B$10,4,IF(C937&gt;=Model!$B$11,3,IF(C937&gt;=Model!$B$12,2,1)))))</f>
        <v/>
      </c>
      <c r="M937" s="14" t="str">
        <f>IF($A937="","",IFERROR(VLOOKUP(F937,Model!$A$19:$B$22,2,FALSE()),""))</f>
        <v/>
      </c>
      <c r="N937" s="14" t="str">
        <f>IF($A937="","",IFERROR(VLOOKUP(G937,Model!$A$25:$B$28,2,FALSE()),""))</f>
        <v/>
      </c>
      <c r="O937" s="14" t="str">
        <f t="shared" si="84"/>
        <v/>
      </c>
      <c r="P937" s="14" t="str">
        <f>IF($A937="","",IF(AND(G937="Internet-facing",OR(UPPER(D937)="Y",UPPER(E937)="Y",C937&gt;=Model!$B$16)),"P1",""))</f>
        <v/>
      </c>
      <c r="Q937" s="14" t="str">
        <f>IF($A937="","",IF(P937="P1","P1","P"&amp;MIN(4,IF(O937&gt;=Model!$B$31,1,IF(O937&gt;=Model!$B$32,2,IF(O937&gt;=Model!$B$33,3,4)))+IF(UPPER(H937)="Y",1,0))))</f>
        <v/>
      </c>
      <c r="R937" s="14" t="str">
        <f>IF($A937="","",IFERROR(VLOOKUP(VALUE(MID(Q937,2,1)),Model!$B$38:$C$41,2,FALSE()),""))</f>
        <v/>
      </c>
      <c r="S937" s="18" t="str">
        <f t="shared" si="85"/>
        <v/>
      </c>
      <c r="T937" s="14" t="str">
        <f t="shared" si="86"/>
        <v/>
      </c>
      <c r="U937" s="14" t="str">
        <f t="shared" si="87"/>
        <v/>
      </c>
      <c r="V937" s="14" t="str">
        <f t="shared" ca="1" si="88"/>
        <v/>
      </c>
      <c r="W937" s="14" t="str">
        <f t="shared" ca="1" si="89"/>
        <v/>
      </c>
    </row>
    <row r="938" spans="1:23" x14ac:dyDescent="0.3">
      <c r="A938" s="2"/>
      <c r="B938" s="2"/>
      <c r="C938" s="2"/>
      <c r="D938" s="2"/>
      <c r="E938" s="2"/>
      <c r="F938" s="2"/>
      <c r="G938" s="2"/>
      <c r="H938" s="2"/>
      <c r="I938" s="16"/>
      <c r="J938" s="16"/>
      <c r="K938" s="14" t="str">
        <f>IF($A938="","",IF(B938&gt;=Model!$B$4,4,IF(B938&gt;=Model!$B$5,3,IF(B938&gt;=Model!$B$6,2,1))))</f>
        <v/>
      </c>
      <c r="L938" s="14" t="str">
        <f>IF($A938="","",IF(OR(UPPER(D938)="Y",UPPER(E938)="Y"),4,IF(C938&gt;=Model!$B$10,4,IF(C938&gt;=Model!$B$11,3,IF(C938&gt;=Model!$B$12,2,1)))))</f>
        <v/>
      </c>
      <c r="M938" s="14" t="str">
        <f>IF($A938="","",IFERROR(VLOOKUP(F938,Model!$A$19:$B$22,2,FALSE()),""))</f>
        <v/>
      </c>
      <c r="N938" s="14" t="str">
        <f>IF($A938="","",IFERROR(VLOOKUP(G938,Model!$A$25:$B$28,2,FALSE()),""))</f>
        <v/>
      </c>
      <c r="O938" s="14" t="str">
        <f t="shared" si="84"/>
        <v/>
      </c>
      <c r="P938" s="14" t="str">
        <f>IF($A938="","",IF(AND(G938="Internet-facing",OR(UPPER(D938)="Y",UPPER(E938)="Y",C938&gt;=Model!$B$16)),"P1",""))</f>
        <v/>
      </c>
      <c r="Q938" s="14" t="str">
        <f>IF($A938="","",IF(P938="P1","P1","P"&amp;MIN(4,IF(O938&gt;=Model!$B$31,1,IF(O938&gt;=Model!$B$32,2,IF(O938&gt;=Model!$B$33,3,4)))+IF(UPPER(H938)="Y",1,0))))</f>
        <v/>
      </c>
      <c r="R938" s="14" t="str">
        <f>IF($A938="","",IFERROR(VLOOKUP(VALUE(MID(Q938,2,1)),Model!$B$38:$C$41,2,FALSE()),""))</f>
        <v/>
      </c>
      <c r="S938" s="18" t="str">
        <f t="shared" si="85"/>
        <v/>
      </c>
      <c r="T938" s="14" t="str">
        <f t="shared" si="86"/>
        <v/>
      </c>
      <c r="U938" s="14" t="str">
        <f t="shared" si="87"/>
        <v/>
      </c>
      <c r="V938" s="14" t="str">
        <f t="shared" ca="1" si="88"/>
        <v/>
      </c>
      <c r="W938" s="14" t="str">
        <f t="shared" ca="1" si="89"/>
        <v/>
      </c>
    </row>
    <row r="939" spans="1:23" x14ac:dyDescent="0.3">
      <c r="A939" s="2"/>
      <c r="B939" s="2"/>
      <c r="C939" s="2"/>
      <c r="D939" s="2"/>
      <c r="E939" s="2"/>
      <c r="F939" s="2"/>
      <c r="G939" s="2"/>
      <c r="H939" s="2"/>
      <c r="I939" s="16"/>
      <c r="J939" s="16"/>
      <c r="K939" s="14" t="str">
        <f>IF($A939="","",IF(B939&gt;=Model!$B$4,4,IF(B939&gt;=Model!$B$5,3,IF(B939&gt;=Model!$B$6,2,1))))</f>
        <v/>
      </c>
      <c r="L939" s="14" t="str">
        <f>IF($A939="","",IF(OR(UPPER(D939)="Y",UPPER(E939)="Y"),4,IF(C939&gt;=Model!$B$10,4,IF(C939&gt;=Model!$B$11,3,IF(C939&gt;=Model!$B$12,2,1)))))</f>
        <v/>
      </c>
      <c r="M939" s="14" t="str">
        <f>IF($A939="","",IFERROR(VLOOKUP(F939,Model!$A$19:$B$22,2,FALSE()),""))</f>
        <v/>
      </c>
      <c r="N939" s="14" t="str">
        <f>IF($A939="","",IFERROR(VLOOKUP(G939,Model!$A$25:$B$28,2,FALSE()),""))</f>
        <v/>
      </c>
      <c r="O939" s="14" t="str">
        <f t="shared" si="84"/>
        <v/>
      </c>
      <c r="P939" s="14" t="str">
        <f>IF($A939="","",IF(AND(G939="Internet-facing",OR(UPPER(D939)="Y",UPPER(E939)="Y",C939&gt;=Model!$B$16)),"P1",""))</f>
        <v/>
      </c>
      <c r="Q939" s="14" t="str">
        <f>IF($A939="","",IF(P939="P1","P1","P"&amp;MIN(4,IF(O939&gt;=Model!$B$31,1,IF(O939&gt;=Model!$B$32,2,IF(O939&gt;=Model!$B$33,3,4)))+IF(UPPER(H939)="Y",1,0))))</f>
        <v/>
      </c>
      <c r="R939" s="14" t="str">
        <f>IF($A939="","",IFERROR(VLOOKUP(VALUE(MID(Q939,2,1)),Model!$B$38:$C$41,2,FALSE()),""))</f>
        <v/>
      </c>
      <c r="S939" s="18" t="str">
        <f t="shared" si="85"/>
        <v/>
      </c>
      <c r="T939" s="14" t="str">
        <f t="shared" si="86"/>
        <v/>
      </c>
      <c r="U939" s="14" t="str">
        <f t="shared" si="87"/>
        <v/>
      </c>
      <c r="V939" s="14" t="str">
        <f t="shared" ca="1" si="88"/>
        <v/>
      </c>
      <c r="W939" s="14" t="str">
        <f t="shared" ca="1" si="89"/>
        <v/>
      </c>
    </row>
    <row r="940" spans="1:23" x14ac:dyDescent="0.3">
      <c r="A940" s="2"/>
      <c r="B940" s="2"/>
      <c r="C940" s="2"/>
      <c r="D940" s="2"/>
      <c r="E940" s="2"/>
      <c r="F940" s="2"/>
      <c r="G940" s="2"/>
      <c r="H940" s="2"/>
      <c r="I940" s="16"/>
      <c r="J940" s="16"/>
      <c r="K940" s="14" t="str">
        <f>IF($A940="","",IF(B940&gt;=Model!$B$4,4,IF(B940&gt;=Model!$B$5,3,IF(B940&gt;=Model!$B$6,2,1))))</f>
        <v/>
      </c>
      <c r="L940" s="14" t="str">
        <f>IF($A940="","",IF(OR(UPPER(D940)="Y",UPPER(E940)="Y"),4,IF(C940&gt;=Model!$B$10,4,IF(C940&gt;=Model!$B$11,3,IF(C940&gt;=Model!$B$12,2,1)))))</f>
        <v/>
      </c>
      <c r="M940" s="14" t="str">
        <f>IF($A940="","",IFERROR(VLOOKUP(F940,Model!$A$19:$B$22,2,FALSE()),""))</f>
        <v/>
      </c>
      <c r="N940" s="14" t="str">
        <f>IF($A940="","",IFERROR(VLOOKUP(G940,Model!$A$25:$B$28,2,FALSE()),""))</f>
        <v/>
      </c>
      <c r="O940" s="14" t="str">
        <f t="shared" si="84"/>
        <v/>
      </c>
      <c r="P940" s="14" t="str">
        <f>IF($A940="","",IF(AND(G940="Internet-facing",OR(UPPER(D940)="Y",UPPER(E940)="Y",C940&gt;=Model!$B$16)),"P1",""))</f>
        <v/>
      </c>
      <c r="Q940" s="14" t="str">
        <f>IF($A940="","",IF(P940="P1","P1","P"&amp;MIN(4,IF(O940&gt;=Model!$B$31,1,IF(O940&gt;=Model!$B$32,2,IF(O940&gt;=Model!$B$33,3,4)))+IF(UPPER(H940)="Y",1,0))))</f>
        <v/>
      </c>
      <c r="R940" s="14" t="str">
        <f>IF($A940="","",IFERROR(VLOOKUP(VALUE(MID(Q940,2,1)),Model!$B$38:$C$41,2,FALSE()),""))</f>
        <v/>
      </c>
      <c r="S940" s="18" t="str">
        <f t="shared" si="85"/>
        <v/>
      </c>
      <c r="T940" s="14" t="str">
        <f t="shared" si="86"/>
        <v/>
      </c>
      <c r="U940" s="14" t="str">
        <f t="shared" si="87"/>
        <v/>
      </c>
      <c r="V940" s="14" t="str">
        <f t="shared" ca="1" si="88"/>
        <v/>
      </c>
      <c r="W940" s="14" t="str">
        <f t="shared" ca="1" si="89"/>
        <v/>
      </c>
    </row>
    <row r="941" spans="1:23" x14ac:dyDescent="0.3">
      <c r="A941" s="2"/>
      <c r="B941" s="2"/>
      <c r="C941" s="2"/>
      <c r="D941" s="2"/>
      <c r="E941" s="2"/>
      <c r="F941" s="2"/>
      <c r="G941" s="2"/>
      <c r="H941" s="2"/>
      <c r="I941" s="16"/>
      <c r="J941" s="16"/>
      <c r="K941" s="14" t="str">
        <f>IF($A941="","",IF(B941&gt;=Model!$B$4,4,IF(B941&gt;=Model!$B$5,3,IF(B941&gt;=Model!$B$6,2,1))))</f>
        <v/>
      </c>
      <c r="L941" s="14" t="str">
        <f>IF($A941="","",IF(OR(UPPER(D941)="Y",UPPER(E941)="Y"),4,IF(C941&gt;=Model!$B$10,4,IF(C941&gt;=Model!$B$11,3,IF(C941&gt;=Model!$B$12,2,1)))))</f>
        <v/>
      </c>
      <c r="M941" s="14" t="str">
        <f>IF($A941="","",IFERROR(VLOOKUP(F941,Model!$A$19:$B$22,2,FALSE()),""))</f>
        <v/>
      </c>
      <c r="N941" s="14" t="str">
        <f>IF($A941="","",IFERROR(VLOOKUP(G941,Model!$A$25:$B$28,2,FALSE()),""))</f>
        <v/>
      </c>
      <c r="O941" s="14" t="str">
        <f t="shared" si="84"/>
        <v/>
      </c>
      <c r="P941" s="14" t="str">
        <f>IF($A941="","",IF(AND(G941="Internet-facing",OR(UPPER(D941)="Y",UPPER(E941)="Y",C941&gt;=Model!$B$16)),"P1",""))</f>
        <v/>
      </c>
      <c r="Q941" s="14" t="str">
        <f>IF($A941="","",IF(P941="P1","P1","P"&amp;MIN(4,IF(O941&gt;=Model!$B$31,1,IF(O941&gt;=Model!$B$32,2,IF(O941&gt;=Model!$B$33,3,4)))+IF(UPPER(H941)="Y",1,0))))</f>
        <v/>
      </c>
      <c r="R941" s="14" t="str">
        <f>IF($A941="","",IFERROR(VLOOKUP(VALUE(MID(Q941,2,1)),Model!$B$38:$C$41,2,FALSE()),""))</f>
        <v/>
      </c>
      <c r="S941" s="18" t="str">
        <f t="shared" si="85"/>
        <v/>
      </c>
      <c r="T941" s="14" t="str">
        <f t="shared" si="86"/>
        <v/>
      </c>
      <c r="U941" s="14" t="str">
        <f t="shared" si="87"/>
        <v/>
      </c>
      <c r="V941" s="14" t="str">
        <f t="shared" ca="1" si="88"/>
        <v/>
      </c>
      <c r="W941" s="14" t="str">
        <f t="shared" ca="1" si="89"/>
        <v/>
      </c>
    </row>
    <row r="942" spans="1:23" x14ac:dyDescent="0.3">
      <c r="A942" s="2"/>
      <c r="B942" s="2"/>
      <c r="C942" s="2"/>
      <c r="D942" s="2"/>
      <c r="E942" s="2"/>
      <c r="F942" s="2"/>
      <c r="G942" s="2"/>
      <c r="H942" s="2"/>
      <c r="I942" s="16"/>
      <c r="J942" s="16"/>
      <c r="K942" s="14" t="str">
        <f>IF($A942="","",IF(B942&gt;=Model!$B$4,4,IF(B942&gt;=Model!$B$5,3,IF(B942&gt;=Model!$B$6,2,1))))</f>
        <v/>
      </c>
      <c r="L942" s="14" t="str">
        <f>IF($A942="","",IF(OR(UPPER(D942)="Y",UPPER(E942)="Y"),4,IF(C942&gt;=Model!$B$10,4,IF(C942&gt;=Model!$B$11,3,IF(C942&gt;=Model!$B$12,2,1)))))</f>
        <v/>
      </c>
      <c r="M942" s="14" t="str">
        <f>IF($A942="","",IFERROR(VLOOKUP(F942,Model!$A$19:$B$22,2,FALSE()),""))</f>
        <v/>
      </c>
      <c r="N942" s="14" t="str">
        <f>IF($A942="","",IFERROR(VLOOKUP(G942,Model!$A$25:$B$28,2,FALSE()),""))</f>
        <v/>
      </c>
      <c r="O942" s="14" t="str">
        <f t="shared" si="84"/>
        <v/>
      </c>
      <c r="P942" s="14" t="str">
        <f>IF($A942="","",IF(AND(G942="Internet-facing",OR(UPPER(D942)="Y",UPPER(E942)="Y",C942&gt;=Model!$B$16)),"P1",""))</f>
        <v/>
      </c>
      <c r="Q942" s="14" t="str">
        <f>IF($A942="","",IF(P942="P1","P1","P"&amp;MIN(4,IF(O942&gt;=Model!$B$31,1,IF(O942&gt;=Model!$B$32,2,IF(O942&gt;=Model!$B$33,3,4)))+IF(UPPER(H942)="Y",1,0))))</f>
        <v/>
      </c>
      <c r="R942" s="14" t="str">
        <f>IF($A942="","",IFERROR(VLOOKUP(VALUE(MID(Q942,2,1)),Model!$B$38:$C$41,2,FALSE()),""))</f>
        <v/>
      </c>
      <c r="S942" s="18" t="str">
        <f t="shared" si="85"/>
        <v/>
      </c>
      <c r="T942" s="14" t="str">
        <f t="shared" si="86"/>
        <v/>
      </c>
      <c r="U942" s="14" t="str">
        <f t="shared" si="87"/>
        <v/>
      </c>
      <c r="V942" s="14" t="str">
        <f t="shared" ca="1" si="88"/>
        <v/>
      </c>
      <c r="W942" s="14" t="str">
        <f t="shared" ca="1" si="89"/>
        <v/>
      </c>
    </row>
    <row r="943" spans="1:23" x14ac:dyDescent="0.3">
      <c r="A943" s="2"/>
      <c r="B943" s="2"/>
      <c r="C943" s="2"/>
      <c r="D943" s="2"/>
      <c r="E943" s="2"/>
      <c r="F943" s="2"/>
      <c r="G943" s="2"/>
      <c r="H943" s="2"/>
      <c r="I943" s="16"/>
      <c r="J943" s="16"/>
      <c r="K943" s="14" t="str">
        <f>IF($A943="","",IF(B943&gt;=Model!$B$4,4,IF(B943&gt;=Model!$B$5,3,IF(B943&gt;=Model!$B$6,2,1))))</f>
        <v/>
      </c>
      <c r="L943" s="14" t="str">
        <f>IF($A943="","",IF(OR(UPPER(D943)="Y",UPPER(E943)="Y"),4,IF(C943&gt;=Model!$B$10,4,IF(C943&gt;=Model!$B$11,3,IF(C943&gt;=Model!$B$12,2,1)))))</f>
        <v/>
      </c>
      <c r="M943" s="14" t="str">
        <f>IF($A943="","",IFERROR(VLOOKUP(F943,Model!$A$19:$B$22,2,FALSE()),""))</f>
        <v/>
      </c>
      <c r="N943" s="14" t="str">
        <f>IF($A943="","",IFERROR(VLOOKUP(G943,Model!$A$25:$B$28,2,FALSE()),""))</f>
        <v/>
      </c>
      <c r="O943" s="14" t="str">
        <f t="shared" si="84"/>
        <v/>
      </c>
      <c r="P943" s="14" t="str">
        <f>IF($A943="","",IF(AND(G943="Internet-facing",OR(UPPER(D943)="Y",UPPER(E943)="Y",C943&gt;=Model!$B$16)),"P1",""))</f>
        <v/>
      </c>
      <c r="Q943" s="14" t="str">
        <f>IF($A943="","",IF(P943="P1","P1","P"&amp;MIN(4,IF(O943&gt;=Model!$B$31,1,IF(O943&gt;=Model!$B$32,2,IF(O943&gt;=Model!$B$33,3,4)))+IF(UPPER(H943)="Y",1,0))))</f>
        <v/>
      </c>
      <c r="R943" s="14" t="str">
        <f>IF($A943="","",IFERROR(VLOOKUP(VALUE(MID(Q943,2,1)),Model!$B$38:$C$41,2,FALSE()),""))</f>
        <v/>
      </c>
      <c r="S943" s="18" t="str">
        <f t="shared" si="85"/>
        <v/>
      </c>
      <c r="T943" s="14" t="str">
        <f t="shared" si="86"/>
        <v/>
      </c>
      <c r="U943" s="14" t="str">
        <f t="shared" si="87"/>
        <v/>
      </c>
      <c r="V943" s="14" t="str">
        <f t="shared" ca="1" si="88"/>
        <v/>
      </c>
      <c r="W943" s="14" t="str">
        <f t="shared" ca="1" si="89"/>
        <v/>
      </c>
    </row>
    <row r="944" spans="1:23" x14ac:dyDescent="0.3">
      <c r="A944" s="2"/>
      <c r="B944" s="2"/>
      <c r="C944" s="2"/>
      <c r="D944" s="2"/>
      <c r="E944" s="2"/>
      <c r="F944" s="2"/>
      <c r="G944" s="2"/>
      <c r="H944" s="2"/>
      <c r="I944" s="16"/>
      <c r="J944" s="16"/>
      <c r="K944" s="14" t="str">
        <f>IF($A944="","",IF(B944&gt;=Model!$B$4,4,IF(B944&gt;=Model!$B$5,3,IF(B944&gt;=Model!$B$6,2,1))))</f>
        <v/>
      </c>
      <c r="L944" s="14" t="str">
        <f>IF($A944="","",IF(OR(UPPER(D944)="Y",UPPER(E944)="Y"),4,IF(C944&gt;=Model!$B$10,4,IF(C944&gt;=Model!$B$11,3,IF(C944&gt;=Model!$B$12,2,1)))))</f>
        <v/>
      </c>
      <c r="M944" s="14" t="str">
        <f>IF($A944="","",IFERROR(VLOOKUP(F944,Model!$A$19:$B$22,2,FALSE()),""))</f>
        <v/>
      </c>
      <c r="N944" s="14" t="str">
        <f>IF($A944="","",IFERROR(VLOOKUP(G944,Model!$A$25:$B$28,2,FALSE()),""))</f>
        <v/>
      </c>
      <c r="O944" s="14" t="str">
        <f t="shared" si="84"/>
        <v/>
      </c>
      <c r="P944" s="14" t="str">
        <f>IF($A944="","",IF(AND(G944="Internet-facing",OR(UPPER(D944)="Y",UPPER(E944)="Y",C944&gt;=Model!$B$16)),"P1",""))</f>
        <v/>
      </c>
      <c r="Q944" s="14" t="str">
        <f>IF($A944="","",IF(P944="P1","P1","P"&amp;MIN(4,IF(O944&gt;=Model!$B$31,1,IF(O944&gt;=Model!$B$32,2,IF(O944&gt;=Model!$B$33,3,4)))+IF(UPPER(H944)="Y",1,0))))</f>
        <v/>
      </c>
      <c r="R944" s="14" t="str">
        <f>IF($A944="","",IFERROR(VLOOKUP(VALUE(MID(Q944,2,1)),Model!$B$38:$C$41,2,FALSE()),""))</f>
        <v/>
      </c>
      <c r="S944" s="18" t="str">
        <f t="shared" si="85"/>
        <v/>
      </c>
      <c r="T944" s="14" t="str">
        <f t="shared" si="86"/>
        <v/>
      </c>
      <c r="U944" s="14" t="str">
        <f t="shared" si="87"/>
        <v/>
      </c>
      <c r="V944" s="14" t="str">
        <f t="shared" ca="1" si="88"/>
        <v/>
      </c>
      <c r="W944" s="14" t="str">
        <f t="shared" ca="1" si="89"/>
        <v/>
      </c>
    </row>
    <row r="945" spans="1:23" x14ac:dyDescent="0.3">
      <c r="A945" s="2"/>
      <c r="B945" s="2"/>
      <c r="C945" s="2"/>
      <c r="D945" s="2"/>
      <c r="E945" s="2"/>
      <c r="F945" s="2"/>
      <c r="G945" s="2"/>
      <c r="H945" s="2"/>
      <c r="I945" s="16"/>
      <c r="J945" s="16"/>
      <c r="K945" s="14" t="str">
        <f>IF($A945="","",IF(B945&gt;=Model!$B$4,4,IF(B945&gt;=Model!$B$5,3,IF(B945&gt;=Model!$B$6,2,1))))</f>
        <v/>
      </c>
      <c r="L945" s="14" t="str">
        <f>IF($A945="","",IF(OR(UPPER(D945)="Y",UPPER(E945)="Y"),4,IF(C945&gt;=Model!$B$10,4,IF(C945&gt;=Model!$B$11,3,IF(C945&gt;=Model!$B$12,2,1)))))</f>
        <v/>
      </c>
      <c r="M945" s="14" t="str">
        <f>IF($A945="","",IFERROR(VLOOKUP(F945,Model!$A$19:$B$22,2,FALSE()),""))</f>
        <v/>
      </c>
      <c r="N945" s="14" t="str">
        <f>IF($A945="","",IFERROR(VLOOKUP(G945,Model!$A$25:$B$28,2,FALSE()),""))</f>
        <v/>
      </c>
      <c r="O945" s="14" t="str">
        <f t="shared" si="84"/>
        <v/>
      </c>
      <c r="P945" s="14" t="str">
        <f>IF($A945="","",IF(AND(G945="Internet-facing",OR(UPPER(D945)="Y",UPPER(E945)="Y",C945&gt;=Model!$B$16)),"P1",""))</f>
        <v/>
      </c>
      <c r="Q945" s="14" t="str">
        <f>IF($A945="","",IF(P945="P1","P1","P"&amp;MIN(4,IF(O945&gt;=Model!$B$31,1,IF(O945&gt;=Model!$B$32,2,IF(O945&gt;=Model!$B$33,3,4)))+IF(UPPER(H945)="Y",1,0))))</f>
        <v/>
      </c>
      <c r="R945" s="14" t="str">
        <f>IF($A945="","",IFERROR(VLOOKUP(VALUE(MID(Q945,2,1)),Model!$B$38:$C$41,2,FALSE()),""))</f>
        <v/>
      </c>
      <c r="S945" s="18" t="str">
        <f t="shared" si="85"/>
        <v/>
      </c>
      <c r="T945" s="14" t="str">
        <f t="shared" si="86"/>
        <v/>
      </c>
      <c r="U945" s="14" t="str">
        <f t="shared" si="87"/>
        <v/>
      </c>
      <c r="V945" s="14" t="str">
        <f t="shared" ca="1" si="88"/>
        <v/>
      </c>
      <c r="W945" s="14" t="str">
        <f t="shared" ca="1" si="89"/>
        <v/>
      </c>
    </row>
    <row r="946" spans="1:23" x14ac:dyDescent="0.3">
      <c r="A946" s="2"/>
      <c r="B946" s="2"/>
      <c r="C946" s="2"/>
      <c r="D946" s="2"/>
      <c r="E946" s="2"/>
      <c r="F946" s="2"/>
      <c r="G946" s="2"/>
      <c r="H946" s="2"/>
      <c r="I946" s="16"/>
      <c r="J946" s="16"/>
      <c r="K946" s="14" t="str">
        <f>IF($A946="","",IF(B946&gt;=Model!$B$4,4,IF(B946&gt;=Model!$B$5,3,IF(B946&gt;=Model!$B$6,2,1))))</f>
        <v/>
      </c>
      <c r="L946" s="14" t="str">
        <f>IF($A946="","",IF(OR(UPPER(D946)="Y",UPPER(E946)="Y"),4,IF(C946&gt;=Model!$B$10,4,IF(C946&gt;=Model!$B$11,3,IF(C946&gt;=Model!$B$12,2,1)))))</f>
        <v/>
      </c>
      <c r="M946" s="14" t="str">
        <f>IF($A946="","",IFERROR(VLOOKUP(F946,Model!$A$19:$B$22,2,FALSE()),""))</f>
        <v/>
      </c>
      <c r="N946" s="14" t="str">
        <f>IF($A946="","",IFERROR(VLOOKUP(G946,Model!$A$25:$B$28,2,FALSE()),""))</f>
        <v/>
      </c>
      <c r="O946" s="14" t="str">
        <f t="shared" si="84"/>
        <v/>
      </c>
      <c r="P946" s="14" t="str">
        <f>IF($A946="","",IF(AND(G946="Internet-facing",OR(UPPER(D946)="Y",UPPER(E946)="Y",C946&gt;=Model!$B$16)),"P1",""))</f>
        <v/>
      </c>
      <c r="Q946" s="14" t="str">
        <f>IF($A946="","",IF(P946="P1","P1","P"&amp;MIN(4,IF(O946&gt;=Model!$B$31,1,IF(O946&gt;=Model!$B$32,2,IF(O946&gt;=Model!$B$33,3,4)))+IF(UPPER(H946)="Y",1,0))))</f>
        <v/>
      </c>
      <c r="R946" s="14" t="str">
        <f>IF($A946="","",IFERROR(VLOOKUP(VALUE(MID(Q946,2,1)),Model!$B$38:$C$41,2,FALSE()),""))</f>
        <v/>
      </c>
      <c r="S946" s="18" t="str">
        <f t="shared" si="85"/>
        <v/>
      </c>
      <c r="T946" s="14" t="str">
        <f t="shared" si="86"/>
        <v/>
      </c>
      <c r="U946" s="14" t="str">
        <f t="shared" si="87"/>
        <v/>
      </c>
      <c r="V946" s="14" t="str">
        <f t="shared" ca="1" si="88"/>
        <v/>
      </c>
      <c r="W946" s="14" t="str">
        <f t="shared" ca="1" si="89"/>
        <v/>
      </c>
    </row>
    <row r="947" spans="1:23" x14ac:dyDescent="0.3">
      <c r="A947" s="2"/>
      <c r="B947" s="2"/>
      <c r="C947" s="2"/>
      <c r="D947" s="2"/>
      <c r="E947" s="2"/>
      <c r="F947" s="2"/>
      <c r="G947" s="2"/>
      <c r="H947" s="2"/>
      <c r="I947" s="16"/>
      <c r="J947" s="16"/>
      <c r="K947" s="14" t="str">
        <f>IF($A947="","",IF(B947&gt;=Model!$B$4,4,IF(B947&gt;=Model!$B$5,3,IF(B947&gt;=Model!$B$6,2,1))))</f>
        <v/>
      </c>
      <c r="L947" s="14" t="str">
        <f>IF($A947="","",IF(OR(UPPER(D947)="Y",UPPER(E947)="Y"),4,IF(C947&gt;=Model!$B$10,4,IF(C947&gt;=Model!$B$11,3,IF(C947&gt;=Model!$B$12,2,1)))))</f>
        <v/>
      </c>
      <c r="M947" s="14" t="str">
        <f>IF($A947="","",IFERROR(VLOOKUP(F947,Model!$A$19:$B$22,2,FALSE()),""))</f>
        <v/>
      </c>
      <c r="N947" s="14" t="str">
        <f>IF($A947="","",IFERROR(VLOOKUP(G947,Model!$A$25:$B$28,2,FALSE()),""))</f>
        <v/>
      </c>
      <c r="O947" s="14" t="str">
        <f t="shared" si="84"/>
        <v/>
      </c>
      <c r="P947" s="14" t="str">
        <f>IF($A947="","",IF(AND(G947="Internet-facing",OR(UPPER(D947)="Y",UPPER(E947)="Y",C947&gt;=Model!$B$16)),"P1",""))</f>
        <v/>
      </c>
      <c r="Q947" s="14" t="str">
        <f>IF($A947="","",IF(P947="P1","P1","P"&amp;MIN(4,IF(O947&gt;=Model!$B$31,1,IF(O947&gt;=Model!$B$32,2,IF(O947&gt;=Model!$B$33,3,4)))+IF(UPPER(H947)="Y",1,0))))</f>
        <v/>
      </c>
      <c r="R947" s="14" t="str">
        <f>IF($A947="","",IFERROR(VLOOKUP(VALUE(MID(Q947,2,1)),Model!$B$38:$C$41,2,FALSE()),""))</f>
        <v/>
      </c>
      <c r="S947" s="18" t="str">
        <f t="shared" si="85"/>
        <v/>
      </c>
      <c r="T947" s="14" t="str">
        <f t="shared" si="86"/>
        <v/>
      </c>
      <c r="U947" s="14" t="str">
        <f t="shared" si="87"/>
        <v/>
      </c>
      <c r="V947" s="14" t="str">
        <f t="shared" ca="1" si="88"/>
        <v/>
      </c>
      <c r="W947" s="14" t="str">
        <f t="shared" ca="1" si="89"/>
        <v/>
      </c>
    </row>
    <row r="948" spans="1:23" x14ac:dyDescent="0.3">
      <c r="A948" s="2"/>
      <c r="B948" s="2"/>
      <c r="C948" s="2"/>
      <c r="D948" s="2"/>
      <c r="E948" s="2"/>
      <c r="F948" s="2"/>
      <c r="G948" s="2"/>
      <c r="H948" s="2"/>
      <c r="I948" s="16"/>
      <c r="J948" s="16"/>
      <c r="K948" s="14" t="str">
        <f>IF($A948="","",IF(B948&gt;=Model!$B$4,4,IF(B948&gt;=Model!$B$5,3,IF(B948&gt;=Model!$B$6,2,1))))</f>
        <v/>
      </c>
      <c r="L948" s="14" t="str">
        <f>IF($A948="","",IF(OR(UPPER(D948)="Y",UPPER(E948)="Y"),4,IF(C948&gt;=Model!$B$10,4,IF(C948&gt;=Model!$B$11,3,IF(C948&gt;=Model!$B$12,2,1)))))</f>
        <v/>
      </c>
      <c r="M948" s="14" t="str">
        <f>IF($A948="","",IFERROR(VLOOKUP(F948,Model!$A$19:$B$22,2,FALSE()),""))</f>
        <v/>
      </c>
      <c r="N948" s="14" t="str">
        <f>IF($A948="","",IFERROR(VLOOKUP(G948,Model!$A$25:$B$28,2,FALSE()),""))</f>
        <v/>
      </c>
      <c r="O948" s="14" t="str">
        <f t="shared" si="84"/>
        <v/>
      </c>
      <c r="P948" s="14" t="str">
        <f>IF($A948="","",IF(AND(G948="Internet-facing",OR(UPPER(D948)="Y",UPPER(E948)="Y",C948&gt;=Model!$B$16)),"P1",""))</f>
        <v/>
      </c>
      <c r="Q948" s="14" t="str">
        <f>IF($A948="","",IF(P948="P1","P1","P"&amp;MIN(4,IF(O948&gt;=Model!$B$31,1,IF(O948&gt;=Model!$B$32,2,IF(O948&gt;=Model!$B$33,3,4)))+IF(UPPER(H948)="Y",1,0))))</f>
        <v/>
      </c>
      <c r="R948" s="14" t="str">
        <f>IF($A948="","",IFERROR(VLOOKUP(VALUE(MID(Q948,2,1)),Model!$B$38:$C$41,2,FALSE()),""))</f>
        <v/>
      </c>
      <c r="S948" s="18" t="str">
        <f t="shared" si="85"/>
        <v/>
      </c>
      <c r="T948" s="14" t="str">
        <f t="shared" si="86"/>
        <v/>
      </c>
      <c r="U948" s="14" t="str">
        <f t="shared" si="87"/>
        <v/>
      </c>
      <c r="V948" s="14" t="str">
        <f t="shared" ca="1" si="88"/>
        <v/>
      </c>
      <c r="W948" s="14" t="str">
        <f t="shared" ca="1" si="89"/>
        <v/>
      </c>
    </row>
    <row r="949" spans="1:23" x14ac:dyDescent="0.3">
      <c r="A949" s="2"/>
      <c r="B949" s="2"/>
      <c r="C949" s="2"/>
      <c r="D949" s="2"/>
      <c r="E949" s="2"/>
      <c r="F949" s="2"/>
      <c r="G949" s="2"/>
      <c r="H949" s="2"/>
      <c r="I949" s="16"/>
      <c r="J949" s="16"/>
      <c r="K949" s="14" t="str">
        <f>IF($A949="","",IF(B949&gt;=Model!$B$4,4,IF(B949&gt;=Model!$B$5,3,IF(B949&gt;=Model!$B$6,2,1))))</f>
        <v/>
      </c>
      <c r="L949" s="14" t="str">
        <f>IF($A949="","",IF(OR(UPPER(D949)="Y",UPPER(E949)="Y"),4,IF(C949&gt;=Model!$B$10,4,IF(C949&gt;=Model!$B$11,3,IF(C949&gt;=Model!$B$12,2,1)))))</f>
        <v/>
      </c>
      <c r="M949" s="14" t="str">
        <f>IF($A949="","",IFERROR(VLOOKUP(F949,Model!$A$19:$B$22,2,FALSE()),""))</f>
        <v/>
      </c>
      <c r="N949" s="14" t="str">
        <f>IF($A949="","",IFERROR(VLOOKUP(G949,Model!$A$25:$B$28,2,FALSE()),""))</f>
        <v/>
      </c>
      <c r="O949" s="14" t="str">
        <f t="shared" si="84"/>
        <v/>
      </c>
      <c r="P949" s="14" t="str">
        <f>IF($A949="","",IF(AND(G949="Internet-facing",OR(UPPER(D949)="Y",UPPER(E949)="Y",C949&gt;=Model!$B$16)),"P1",""))</f>
        <v/>
      </c>
      <c r="Q949" s="14" t="str">
        <f>IF($A949="","",IF(P949="P1","P1","P"&amp;MIN(4,IF(O949&gt;=Model!$B$31,1,IF(O949&gt;=Model!$B$32,2,IF(O949&gt;=Model!$B$33,3,4)))+IF(UPPER(H949)="Y",1,0))))</f>
        <v/>
      </c>
      <c r="R949" s="14" t="str">
        <f>IF($A949="","",IFERROR(VLOOKUP(VALUE(MID(Q949,2,1)),Model!$B$38:$C$41,2,FALSE()),""))</f>
        <v/>
      </c>
      <c r="S949" s="18" t="str">
        <f t="shared" si="85"/>
        <v/>
      </c>
      <c r="T949" s="14" t="str">
        <f t="shared" si="86"/>
        <v/>
      </c>
      <c r="U949" s="14" t="str">
        <f t="shared" si="87"/>
        <v/>
      </c>
      <c r="V949" s="14" t="str">
        <f t="shared" ca="1" si="88"/>
        <v/>
      </c>
      <c r="W949" s="14" t="str">
        <f t="shared" ca="1" si="89"/>
        <v/>
      </c>
    </row>
    <row r="950" spans="1:23" x14ac:dyDescent="0.3">
      <c r="A950" s="2"/>
      <c r="B950" s="2"/>
      <c r="C950" s="2"/>
      <c r="D950" s="2"/>
      <c r="E950" s="2"/>
      <c r="F950" s="2"/>
      <c r="G950" s="2"/>
      <c r="H950" s="2"/>
      <c r="I950" s="16"/>
      <c r="J950" s="16"/>
      <c r="K950" s="14" t="str">
        <f>IF($A950="","",IF(B950&gt;=Model!$B$4,4,IF(B950&gt;=Model!$B$5,3,IF(B950&gt;=Model!$B$6,2,1))))</f>
        <v/>
      </c>
      <c r="L950" s="14" t="str">
        <f>IF($A950="","",IF(OR(UPPER(D950)="Y",UPPER(E950)="Y"),4,IF(C950&gt;=Model!$B$10,4,IF(C950&gt;=Model!$B$11,3,IF(C950&gt;=Model!$B$12,2,1)))))</f>
        <v/>
      </c>
      <c r="M950" s="14" t="str">
        <f>IF($A950="","",IFERROR(VLOOKUP(F950,Model!$A$19:$B$22,2,FALSE()),""))</f>
        <v/>
      </c>
      <c r="N950" s="14" t="str">
        <f>IF($A950="","",IFERROR(VLOOKUP(G950,Model!$A$25:$B$28,2,FALSE()),""))</f>
        <v/>
      </c>
      <c r="O950" s="14" t="str">
        <f t="shared" si="84"/>
        <v/>
      </c>
      <c r="P950" s="14" t="str">
        <f>IF($A950="","",IF(AND(G950="Internet-facing",OR(UPPER(D950)="Y",UPPER(E950)="Y",C950&gt;=Model!$B$16)),"P1",""))</f>
        <v/>
      </c>
      <c r="Q950" s="14" t="str">
        <f>IF($A950="","",IF(P950="P1","P1","P"&amp;MIN(4,IF(O950&gt;=Model!$B$31,1,IF(O950&gt;=Model!$B$32,2,IF(O950&gt;=Model!$B$33,3,4)))+IF(UPPER(H950)="Y",1,0))))</f>
        <v/>
      </c>
      <c r="R950" s="14" t="str">
        <f>IF($A950="","",IFERROR(VLOOKUP(VALUE(MID(Q950,2,1)),Model!$B$38:$C$41,2,FALSE()),""))</f>
        <v/>
      </c>
      <c r="S950" s="18" t="str">
        <f t="shared" si="85"/>
        <v/>
      </c>
      <c r="T950" s="14" t="str">
        <f t="shared" si="86"/>
        <v/>
      </c>
      <c r="U950" s="14" t="str">
        <f t="shared" si="87"/>
        <v/>
      </c>
      <c r="V950" s="14" t="str">
        <f t="shared" ca="1" si="88"/>
        <v/>
      </c>
      <c r="W950" s="14" t="str">
        <f t="shared" ca="1" si="89"/>
        <v/>
      </c>
    </row>
    <row r="951" spans="1:23" x14ac:dyDescent="0.3">
      <c r="A951" s="2"/>
      <c r="B951" s="2"/>
      <c r="C951" s="2"/>
      <c r="D951" s="2"/>
      <c r="E951" s="2"/>
      <c r="F951" s="2"/>
      <c r="G951" s="2"/>
      <c r="H951" s="2"/>
      <c r="I951" s="16"/>
      <c r="J951" s="16"/>
      <c r="K951" s="14" t="str">
        <f>IF($A951="","",IF(B951&gt;=Model!$B$4,4,IF(B951&gt;=Model!$B$5,3,IF(B951&gt;=Model!$B$6,2,1))))</f>
        <v/>
      </c>
      <c r="L951" s="14" t="str">
        <f>IF($A951="","",IF(OR(UPPER(D951)="Y",UPPER(E951)="Y"),4,IF(C951&gt;=Model!$B$10,4,IF(C951&gt;=Model!$B$11,3,IF(C951&gt;=Model!$B$12,2,1)))))</f>
        <v/>
      </c>
      <c r="M951" s="14" t="str">
        <f>IF($A951="","",IFERROR(VLOOKUP(F951,Model!$A$19:$B$22,2,FALSE()),""))</f>
        <v/>
      </c>
      <c r="N951" s="14" t="str">
        <f>IF($A951="","",IFERROR(VLOOKUP(G951,Model!$A$25:$B$28,2,FALSE()),""))</f>
        <v/>
      </c>
      <c r="O951" s="14" t="str">
        <f t="shared" si="84"/>
        <v/>
      </c>
      <c r="P951" s="14" t="str">
        <f>IF($A951="","",IF(AND(G951="Internet-facing",OR(UPPER(D951)="Y",UPPER(E951)="Y",C951&gt;=Model!$B$16)),"P1",""))</f>
        <v/>
      </c>
      <c r="Q951" s="14" t="str">
        <f>IF($A951="","",IF(P951="P1","P1","P"&amp;MIN(4,IF(O951&gt;=Model!$B$31,1,IF(O951&gt;=Model!$B$32,2,IF(O951&gt;=Model!$B$33,3,4)))+IF(UPPER(H951)="Y",1,0))))</f>
        <v/>
      </c>
      <c r="R951" s="14" t="str">
        <f>IF($A951="","",IFERROR(VLOOKUP(VALUE(MID(Q951,2,1)),Model!$B$38:$C$41,2,FALSE()),""))</f>
        <v/>
      </c>
      <c r="S951" s="18" t="str">
        <f t="shared" si="85"/>
        <v/>
      </c>
      <c r="T951" s="14" t="str">
        <f t="shared" si="86"/>
        <v/>
      </c>
      <c r="U951" s="14" t="str">
        <f t="shared" si="87"/>
        <v/>
      </c>
      <c r="V951" s="14" t="str">
        <f t="shared" ca="1" si="88"/>
        <v/>
      </c>
      <c r="W951" s="14" t="str">
        <f t="shared" ca="1" si="89"/>
        <v/>
      </c>
    </row>
    <row r="952" spans="1:23" x14ac:dyDescent="0.3">
      <c r="A952" s="2"/>
      <c r="B952" s="2"/>
      <c r="C952" s="2"/>
      <c r="D952" s="2"/>
      <c r="E952" s="2"/>
      <c r="F952" s="2"/>
      <c r="G952" s="2"/>
      <c r="H952" s="2"/>
      <c r="I952" s="16"/>
      <c r="J952" s="16"/>
      <c r="K952" s="14" t="str">
        <f>IF($A952="","",IF(B952&gt;=Model!$B$4,4,IF(B952&gt;=Model!$B$5,3,IF(B952&gt;=Model!$B$6,2,1))))</f>
        <v/>
      </c>
      <c r="L952" s="14" t="str">
        <f>IF($A952="","",IF(OR(UPPER(D952)="Y",UPPER(E952)="Y"),4,IF(C952&gt;=Model!$B$10,4,IF(C952&gt;=Model!$B$11,3,IF(C952&gt;=Model!$B$12,2,1)))))</f>
        <v/>
      </c>
      <c r="M952" s="14" t="str">
        <f>IF($A952="","",IFERROR(VLOOKUP(F952,Model!$A$19:$B$22,2,FALSE()),""))</f>
        <v/>
      </c>
      <c r="N952" s="14" t="str">
        <f>IF($A952="","",IFERROR(VLOOKUP(G952,Model!$A$25:$B$28,2,FALSE()),""))</f>
        <v/>
      </c>
      <c r="O952" s="14" t="str">
        <f t="shared" si="84"/>
        <v/>
      </c>
      <c r="P952" s="14" t="str">
        <f>IF($A952="","",IF(AND(G952="Internet-facing",OR(UPPER(D952)="Y",UPPER(E952)="Y",C952&gt;=Model!$B$16)),"P1",""))</f>
        <v/>
      </c>
      <c r="Q952" s="14" t="str">
        <f>IF($A952="","",IF(P952="P1","P1","P"&amp;MIN(4,IF(O952&gt;=Model!$B$31,1,IF(O952&gt;=Model!$B$32,2,IF(O952&gt;=Model!$B$33,3,4)))+IF(UPPER(H952)="Y",1,0))))</f>
        <v/>
      </c>
      <c r="R952" s="14" t="str">
        <f>IF($A952="","",IFERROR(VLOOKUP(VALUE(MID(Q952,2,1)),Model!$B$38:$C$41,2,FALSE()),""))</f>
        <v/>
      </c>
      <c r="S952" s="18" t="str">
        <f t="shared" si="85"/>
        <v/>
      </c>
      <c r="T952" s="14" t="str">
        <f t="shared" si="86"/>
        <v/>
      </c>
      <c r="U952" s="14" t="str">
        <f t="shared" si="87"/>
        <v/>
      </c>
      <c r="V952" s="14" t="str">
        <f t="shared" ca="1" si="88"/>
        <v/>
      </c>
      <c r="W952" s="14" t="str">
        <f t="shared" ca="1" si="89"/>
        <v/>
      </c>
    </row>
    <row r="953" spans="1:23" x14ac:dyDescent="0.3">
      <c r="A953" s="2"/>
      <c r="B953" s="2"/>
      <c r="C953" s="2"/>
      <c r="D953" s="2"/>
      <c r="E953" s="2"/>
      <c r="F953" s="2"/>
      <c r="G953" s="2"/>
      <c r="H953" s="2"/>
      <c r="I953" s="16"/>
      <c r="J953" s="16"/>
      <c r="K953" s="14" t="str">
        <f>IF($A953="","",IF(B953&gt;=Model!$B$4,4,IF(B953&gt;=Model!$B$5,3,IF(B953&gt;=Model!$B$6,2,1))))</f>
        <v/>
      </c>
      <c r="L953" s="14" t="str">
        <f>IF($A953="","",IF(OR(UPPER(D953)="Y",UPPER(E953)="Y"),4,IF(C953&gt;=Model!$B$10,4,IF(C953&gt;=Model!$B$11,3,IF(C953&gt;=Model!$B$12,2,1)))))</f>
        <v/>
      </c>
      <c r="M953" s="14" t="str">
        <f>IF($A953="","",IFERROR(VLOOKUP(F953,Model!$A$19:$B$22,2,FALSE()),""))</f>
        <v/>
      </c>
      <c r="N953" s="14" t="str">
        <f>IF($A953="","",IFERROR(VLOOKUP(G953,Model!$A$25:$B$28,2,FALSE()),""))</f>
        <v/>
      </c>
      <c r="O953" s="14" t="str">
        <f t="shared" si="84"/>
        <v/>
      </c>
      <c r="P953" s="14" t="str">
        <f>IF($A953="","",IF(AND(G953="Internet-facing",OR(UPPER(D953)="Y",UPPER(E953)="Y",C953&gt;=Model!$B$16)),"P1",""))</f>
        <v/>
      </c>
      <c r="Q953" s="14" t="str">
        <f>IF($A953="","",IF(P953="P1","P1","P"&amp;MIN(4,IF(O953&gt;=Model!$B$31,1,IF(O953&gt;=Model!$B$32,2,IF(O953&gt;=Model!$B$33,3,4)))+IF(UPPER(H953)="Y",1,0))))</f>
        <v/>
      </c>
      <c r="R953" s="14" t="str">
        <f>IF($A953="","",IFERROR(VLOOKUP(VALUE(MID(Q953,2,1)),Model!$B$38:$C$41,2,FALSE()),""))</f>
        <v/>
      </c>
      <c r="S953" s="18" t="str">
        <f t="shared" si="85"/>
        <v/>
      </c>
      <c r="T953" s="14" t="str">
        <f t="shared" si="86"/>
        <v/>
      </c>
      <c r="U953" s="14" t="str">
        <f t="shared" si="87"/>
        <v/>
      </c>
      <c r="V953" s="14" t="str">
        <f t="shared" ca="1" si="88"/>
        <v/>
      </c>
      <c r="W953" s="14" t="str">
        <f t="shared" ca="1" si="89"/>
        <v/>
      </c>
    </row>
    <row r="954" spans="1:23" x14ac:dyDescent="0.3">
      <c r="A954" s="2"/>
      <c r="B954" s="2"/>
      <c r="C954" s="2"/>
      <c r="D954" s="2"/>
      <c r="E954" s="2"/>
      <c r="F954" s="2"/>
      <c r="G954" s="2"/>
      <c r="H954" s="2"/>
      <c r="I954" s="16"/>
      <c r="J954" s="16"/>
      <c r="K954" s="14" t="str">
        <f>IF($A954="","",IF(B954&gt;=Model!$B$4,4,IF(B954&gt;=Model!$B$5,3,IF(B954&gt;=Model!$B$6,2,1))))</f>
        <v/>
      </c>
      <c r="L954" s="14" t="str">
        <f>IF($A954="","",IF(OR(UPPER(D954)="Y",UPPER(E954)="Y"),4,IF(C954&gt;=Model!$B$10,4,IF(C954&gt;=Model!$B$11,3,IF(C954&gt;=Model!$B$12,2,1)))))</f>
        <v/>
      </c>
      <c r="M954" s="14" t="str">
        <f>IF($A954="","",IFERROR(VLOOKUP(F954,Model!$A$19:$B$22,2,FALSE()),""))</f>
        <v/>
      </c>
      <c r="N954" s="14" t="str">
        <f>IF($A954="","",IFERROR(VLOOKUP(G954,Model!$A$25:$B$28,2,FALSE()),""))</f>
        <v/>
      </c>
      <c r="O954" s="14" t="str">
        <f t="shared" si="84"/>
        <v/>
      </c>
      <c r="P954" s="14" t="str">
        <f>IF($A954="","",IF(AND(G954="Internet-facing",OR(UPPER(D954)="Y",UPPER(E954)="Y",C954&gt;=Model!$B$16)),"P1",""))</f>
        <v/>
      </c>
      <c r="Q954" s="14" t="str">
        <f>IF($A954="","",IF(P954="P1","P1","P"&amp;MIN(4,IF(O954&gt;=Model!$B$31,1,IF(O954&gt;=Model!$B$32,2,IF(O954&gt;=Model!$B$33,3,4)))+IF(UPPER(H954)="Y",1,0))))</f>
        <v/>
      </c>
      <c r="R954" s="14" t="str">
        <f>IF($A954="","",IFERROR(VLOOKUP(VALUE(MID(Q954,2,1)),Model!$B$38:$C$41,2,FALSE()),""))</f>
        <v/>
      </c>
      <c r="S954" s="18" t="str">
        <f t="shared" si="85"/>
        <v/>
      </c>
      <c r="T954" s="14" t="str">
        <f t="shared" si="86"/>
        <v/>
      </c>
      <c r="U954" s="14" t="str">
        <f t="shared" si="87"/>
        <v/>
      </c>
      <c r="V954" s="14" t="str">
        <f t="shared" ca="1" si="88"/>
        <v/>
      </c>
      <c r="W954" s="14" t="str">
        <f t="shared" ca="1" si="89"/>
        <v/>
      </c>
    </row>
    <row r="955" spans="1:23" x14ac:dyDescent="0.3">
      <c r="A955" s="2"/>
      <c r="B955" s="2"/>
      <c r="C955" s="2"/>
      <c r="D955" s="2"/>
      <c r="E955" s="2"/>
      <c r="F955" s="2"/>
      <c r="G955" s="2"/>
      <c r="H955" s="2"/>
      <c r="I955" s="16"/>
      <c r="J955" s="16"/>
      <c r="K955" s="14" t="str">
        <f>IF($A955="","",IF(B955&gt;=Model!$B$4,4,IF(B955&gt;=Model!$B$5,3,IF(B955&gt;=Model!$B$6,2,1))))</f>
        <v/>
      </c>
      <c r="L955" s="14" t="str">
        <f>IF($A955="","",IF(OR(UPPER(D955)="Y",UPPER(E955)="Y"),4,IF(C955&gt;=Model!$B$10,4,IF(C955&gt;=Model!$B$11,3,IF(C955&gt;=Model!$B$12,2,1)))))</f>
        <v/>
      </c>
      <c r="M955" s="14" t="str">
        <f>IF($A955="","",IFERROR(VLOOKUP(F955,Model!$A$19:$B$22,2,FALSE()),""))</f>
        <v/>
      </c>
      <c r="N955" s="14" t="str">
        <f>IF($A955="","",IFERROR(VLOOKUP(G955,Model!$A$25:$B$28,2,FALSE()),""))</f>
        <v/>
      </c>
      <c r="O955" s="14" t="str">
        <f t="shared" si="84"/>
        <v/>
      </c>
      <c r="P955" s="14" t="str">
        <f>IF($A955="","",IF(AND(G955="Internet-facing",OR(UPPER(D955)="Y",UPPER(E955)="Y",C955&gt;=Model!$B$16)),"P1",""))</f>
        <v/>
      </c>
      <c r="Q955" s="14" t="str">
        <f>IF($A955="","",IF(P955="P1","P1","P"&amp;MIN(4,IF(O955&gt;=Model!$B$31,1,IF(O955&gt;=Model!$B$32,2,IF(O955&gt;=Model!$B$33,3,4)))+IF(UPPER(H955)="Y",1,0))))</f>
        <v/>
      </c>
      <c r="R955" s="14" t="str">
        <f>IF($A955="","",IFERROR(VLOOKUP(VALUE(MID(Q955,2,1)),Model!$B$38:$C$41,2,FALSE()),""))</f>
        <v/>
      </c>
      <c r="S955" s="18" t="str">
        <f t="shared" si="85"/>
        <v/>
      </c>
      <c r="T955" s="14" t="str">
        <f t="shared" si="86"/>
        <v/>
      </c>
      <c r="U955" s="14" t="str">
        <f t="shared" si="87"/>
        <v/>
      </c>
      <c r="V955" s="14" t="str">
        <f t="shared" ca="1" si="88"/>
        <v/>
      </c>
      <c r="W955" s="14" t="str">
        <f t="shared" ca="1" si="89"/>
        <v/>
      </c>
    </row>
    <row r="956" spans="1:23" x14ac:dyDescent="0.3">
      <c r="A956" s="2"/>
      <c r="B956" s="2"/>
      <c r="C956" s="2"/>
      <c r="D956" s="2"/>
      <c r="E956" s="2"/>
      <c r="F956" s="2"/>
      <c r="G956" s="2"/>
      <c r="H956" s="2"/>
      <c r="I956" s="16"/>
      <c r="J956" s="16"/>
      <c r="K956" s="14" t="str">
        <f>IF($A956="","",IF(B956&gt;=Model!$B$4,4,IF(B956&gt;=Model!$B$5,3,IF(B956&gt;=Model!$B$6,2,1))))</f>
        <v/>
      </c>
      <c r="L956" s="14" t="str">
        <f>IF($A956="","",IF(OR(UPPER(D956)="Y",UPPER(E956)="Y"),4,IF(C956&gt;=Model!$B$10,4,IF(C956&gt;=Model!$B$11,3,IF(C956&gt;=Model!$B$12,2,1)))))</f>
        <v/>
      </c>
      <c r="M956" s="14" t="str">
        <f>IF($A956="","",IFERROR(VLOOKUP(F956,Model!$A$19:$B$22,2,FALSE()),""))</f>
        <v/>
      </c>
      <c r="N956" s="14" t="str">
        <f>IF($A956="","",IFERROR(VLOOKUP(G956,Model!$A$25:$B$28,2,FALSE()),""))</f>
        <v/>
      </c>
      <c r="O956" s="14" t="str">
        <f t="shared" si="84"/>
        <v/>
      </c>
      <c r="P956" s="14" t="str">
        <f>IF($A956="","",IF(AND(G956="Internet-facing",OR(UPPER(D956)="Y",UPPER(E956)="Y",C956&gt;=Model!$B$16)),"P1",""))</f>
        <v/>
      </c>
      <c r="Q956" s="14" t="str">
        <f>IF($A956="","",IF(P956="P1","P1","P"&amp;MIN(4,IF(O956&gt;=Model!$B$31,1,IF(O956&gt;=Model!$B$32,2,IF(O956&gt;=Model!$B$33,3,4)))+IF(UPPER(H956)="Y",1,0))))</f>
        <v/>
      </c>
      <c r="R956" s="14" t="str">
        <f>IF($A956="","",IFERROR(VLOOKUP(VALUE(MID(Q956,2,1)),Model!$B$38:$C$41,2,FALSE()),""))</f>
        <v/>
      </c>
      <c r="S956" s="18" t="str">
        <f t="shared" si="85"/>
        <v/>
      </c>
      <c r="T956" s="14" t="str">
        <f t="shared" si="86"/>
        <v/>
      </c>
      <c r="U956" s="14" t="str">
        <f t="shared" si="87"/>
        <v/>
      </c>
      <c r="V956" s="14" t="str">
        <f t="shared" ca="1" si="88"/>
        <v/>
      </c>
      <c r="W956" s="14" t="str">
        <f t="shared" ca="1" si="89"/>
        <v/>
      </c>
    </row>
    <row r="957" spans="1:23" x14ac:dyDescent="0.3">
      <c r="A957" s="2"/>
      <c r="B957" s="2"/>
      <c r="C957" s="2"/>
      <c r="D957" s="2"/>
      <c r="E957" s="2"/>
      <c r="F957" s="2"/>
      <c r="G957" s="2"/>
      <c r="H957" s="2"/>
      <c r="I957" s="16"/>
      <c r="J957" s="16"/>
      <c r="K957" s="14" t="str">
        <f>IF($A957="","",IF(B957&gt;=Model!$B$4,4,IF(B957&gt;=Model!$B$5,3,IF(B957&gt;=Model!$B$6,2,1))))</f>
        <v/>
      </c>
      <c r="L957" s="14" t="str">
        <f>IF($A957="","",IF(OR(UPPER(D957)="Y",UPPER(E957)="Y"),4,IF(C957&gt;=Model!$B$10,4,IF(C957&gt;=Model!$B$11,3,IF(C957&gt;=Model!$B$12,2,1)))))</f>
        <v/>
      </c>
      <c r="M957" s="14" t="str">
        <f>IF($A957="","",IFERROR(VLOOKUP(F957,Model!$A$19:$B$22,2,FALSE()),""))</f>
        <v/>
      </c>
      <c r="N957" s="14" t="str">
        <f>IF($A957="","",IFERROR(VLOOKUP(G957,Model!$A$25:$B$28,2,FALSE()),""))</f>
        <v/>
      </c>
      <c r="O957" s="14" t="str">
        <f t="shared" si="84"/>
        <v/>
      </c>
      <c r="P957" s="14" t="str">
        <f>IF($A957="","",IF(AND(G957="Internet-facing",OR(UPPER(D957)="Y",UPPER(E957)="Y",C957&gt;=Model!$B$16)),"P1",""))</f>
        <v/>
      </c>
      <c r="Q957" s="14" t="str">
        <f>IF($A957="","",IF(P957="P1","P1","P"&amp;MIN(4,IF(O957&gt;=Model!$B$31,1,IF(O957&gt;=Model!$B$32,2,IF(O957&gt;=Model!$B$33,3,4)))+IF(UPPER(H957)="Y",1,0))))</f>
        <v/>
      </c>
      <c r="R957" s="14" t="str">
        <f>IF($A957="","",IFERROR(VLOOKUP(VALUE(MID(Q957,2,1)),Model!$B$38:$C$41,2,FALSE()),""))</f>
        <v/>
      </c>
      <c r="S957" s="18" t="str">
        <f t="shared" si="85"/>
        <v/>
      </c>
      <c r="T957" s="14" t="str">
        <f t="shared" si="86"/>
        <v/>
      </c>
      <c r="U957" s="14" t="str">
        <f t="shared" si="87"/>
        <v/>
      </c>
      <c r="V957" s="14" t="str">
        <f t="shared" ca="1" si="88"/>
        <v/>
      </c>
      <c r="W957" s="14" t="str">
        <f t="shared" ca="1" si="89"/>
        <v/>
      </c>
    </row>
    <row r="958" spans="1:23" x14ac:dyDescent="0.3">
      <c r="A958" s="2"/>
      <c r="B958" s="2"/>
      <c r="C958" s="2"/>
      <c r="D958" s="2"/>
      <c r="E958" s="2"/>
      <c r="F958" s="2"/>
      <c r="G958" s="2"/>
      <c r="H958" s="2"/>
      <c r="I958" s="16"/>
      <c r="J958" s="16"/>
      <c r="K958" s="14" t="str">
        <f>IF($A958="","",IF(B958&gt;=Model!$B$4,4,IF(B958&gt;=Model!$B$5,3,IF(B958&gt;=Model!$B$6,2,1))))</f>
        <v/>
      </c>
      <c r="L958" s="14" t="str">
        <f>IF($A958="","",IF(OR(UPPER(D958)="Y",UPPER(E958)="Y"),4,IF(C958&gt;=Model!$B$10,4,IF(C958&gt;=Model!$B$11,3,IF(C958&gt;=Model!$B$12,2,1)))))</f>
        <v/>
      </c>
      <c r="M958" s="14" t="str">
        <f>IF($A958="","",IFERROR(VLOOKUP(F958,Model!$A$19:$B$22,2,FALSE()),""))</f>
        <v/>
      </c>
      <c r="N958" s="14" t="str">
        <f>IF($A958="","",IFERROR(VLOOKUP(G958,Model!$A$25:$B$28,2,FALSE()),""))</f>
        <v/>
      </c>
      <c r="O958" s="14" t="str">
        <f t="shared" si="84"/>
        <v/>
      </c>
      <c r="P958" s="14" t="str">
        <f>IF($A958="","",IF(AND(G958="Internet-facing",OR(UPPER(D958)="Y",UPPER(E958)="Y",C958&gt;=Model!$B$16)),"P1",""))</f>
        <v/>
      </c>
      <c r="Q958" s="14" t="str">
        <f>IF($A958="","",IF(P958="P1","P1","P"&amp;MIN(4,IF(O958&gt;=Model!$B$31,1,IF(O958&gt;=Model!$B$32,2,IF(O958&gt;=Model!$B$33,3,4)))+IF(UPPER(H958)="Y",1,0))))</f>
        <v/>
      </c>
      <c r="R958" s="14" t="str">
        <f>IF($A958="","",IFERROR(VLOOKUP(VALUE(MID(Q958,2,1)),Model!$B$38:$C$41,2,FALSE()),""))</f>
        <v/>
      </c>
      <c r="S958" s="18" t="str">
        <f t="shared" si="85"/>
        <v/>
      </c>
      <c r="T958" s="14" t="str">
        <f t="shared" si="86"/>
        <v/>
      </c>
      <c r="U958" s="14" t="str">
        <f t="shared" si="87"/>
        <v/>
      </c>
      <c r="V958" s="14" t="str">
        <f t="shared" ca="1" si="88"/>
        <v/>
      </c>
      <c r="W958" s="14" t="str">
        <f t="shared" ca="1" si="89"/>
        <v/>
      </c>
    </row>
    <row r="959" spans="1:23" x14ac:dyDescent="0.3">
      <c r="A959" s="2"/>
      <c r="B959" s="2"/>
      <c r="C959" s="2"/>
      <c r="D959" s="2"/>
      <c r="E959" s="2"/>
      <c r="F959" s="2"/>
      <c r="G959" s="2"/>
      <c r="H959" s="2"/>
      <c r="I959" s="16"/>
      <c r="J959" s="16"/>
      <c r="K959" s="14" t="str">
        <f>IF($A959="","",IF(B959&gt;=Model!$B$4,4,IF(B959&gt;=Model!$B$5,3,IF(B959&gt;=Model!$B$6,2,1))))</f>
        <v/>
      </c>
      <c r="L959" s="14" t="str">
        <f>IF($A959="","",IF(OR(UPPER(D959)="Y",UPPER(E959)="Y"),4,IF(C959&gt;=Model!$B$10,4,IF(C959&gt;=Model!$B$11,3,IF(C959&gt;=Model!$B$12,2,1)))))</f>
        <v/>
      </c>
      <c r="M959" s="14" t="str">
        <f>IF($A959="","",IFERROR(VLOOKUP(F959,Model!$A$19:$B$22,2,FALSE()),""))</f>
        <v/>
      </c>
      <c r="N959" s="14" t="str">
        <f>IF($A959="","",IFERROR(VLOOKUP(G959,Model!$A$25:$B$28,2,FALSE()),""))</f>
        <v/>
      </c>
      <c r="O959" s="14" t="str">
        <f t="shared" si="84"/>
        <v/>
      </c>
      <c r="P959" s="14" t="str">
        <f>IF($A959="","",IF(AND(G959="Internet-facing",OR(UPPER(D959)="Y",UPPER(E959)="Y",C959&gt;=Model!$B$16)),"P1",""))</f>
        <v/>
      </c>
      <c r="Q959" s="14" t="str">
        <f>IF($A959="","",IF(P959="P1","P1","P"&amp;MIN(4,IF(O959&gt;=Model!$B$31,1,IF(O959&gt;=Model!$B$32,2,IF(O959&gt;=Model!$B$33,3,4)))+IF(UPPER(H959)="Y",1,0))))</f>
        <v/>
      </c>
      <c r="R959" s="14" t="str">
        <f>IF($A959="","",IFERROR(VLOOKUP(VALUE(MID(Q959,2,1)),Model!$B$38:$C$41,2,FALSE()),""))</f>
        <v/>
      </c>
      <c r="S959" s="18" t="str">
        <f t="shared" si="85"/>
        <v/>
      </c>
      <c r="T959" s="14" t="str">
        <f t="shared" si="86"/>
        <v/>
      </c>
      <c r="U959" s="14" t="str">
        <f t="shared" si="87"/>
        <v/>
      </c>
      <c r="V959" s="14" t="str">
        <f t="shared" ca="1" si="88"/>
        <v/>
      </c>
      <c r="W959" s="14" t="str">
        <f t="shared" ca="1" si="89"/>
        <v/>
      </c>
    </row>
    <row r="960" spans="1:23" x14ac:dyDescent="0.3">
      <c r="A960" s="2"/>
      <c r="B960" s="2"/>
      <c r="C960" s="2"/>
      <c r="D960" s="2"/>
      <c r="E960" s="2"/>
      <c r="F960" s="2"/>
      <c r="G960" s="2"/>
      <c r="H960" s="2"/>
      <c r="I960" s="16"/>
      <c r="J960" s="16"/>
      <c r="K960" s="14" t="str">
        <f>IF($A960="","",IF(B960&gt;=Model!$B$4,4,IF(B960&gt;=Model!$B$5,3,IF(B960&gt;=Model!$B$6,2,1))))</f>
        <v/>
      </c>
      <c r="L960" s="14" t="str">
        <f>IF($A960="","",IF(OR(UPPER(D960)="Y",UPPER(E960)="Y"),4,IF(C960&gt;=Model!$B$10,4,IF(C960&gt;=Model!$B$11,3,IF(C960&gt;=Model!$B$12,2,1)))))</f>
        <v/>
      </c>
      <c r="M960" s="14" t="str">
        <f>IF($A960="","",IFERROR(VLOOKUP(F960,Model!$A$19:$B$22,2,FALSE()),""))</f>
        <v/>
      </c>
      <c r="N960" s="14" t="str">
        <f>IF($A960="","",IFERROR(VLOOKUP(G960,Model!$A$25:$B$28,2,FALSE()),""))</f>
        <v/>
      </c>
      <c r="O960" s="14" t="str">
        <f t="shared" si="84"/>
        <v/>
      </c>
      <c r="P960" s="14" t="str">
        <f>IF($A960="","",IF(AND(G960="Internet-facing",OR(UPPER(D960)="Y",UPPER(E960)="Y",C960&gt;=Model!$B$16)),"P1",""))</f>
        <v/>
      </c>
      <c r="Q960" s="14" t="str">
        <f>IF($A960="","",IF(P960="P1","P1","P"&amp;MIN(4,IF(O960&gt;=Model!$B$31,1,IF(O960&gt;=Model!$B$32,2,IF(O960&gt;=Model!$B$33,3,4)))+IF(UPPER(H960)="Y",1,0))))</f>
        <v/>
      </c>
      <c r="R960" s="14" t="str">
        <f>IF($A960="","",IFERROR(VLOOKUP(VALUE(MID(Q960,2,1)),Model!$B$38:$C$41,2,FALSE()),""))</f>
        <v/>
      </c>
      <c r="S960" s="18" t="str">
        <f t="shared" si="85"/>
        <v/>
      </c>
      <c r="T960" s="14" t="str">
        <f t="shared" si="86"/>
        <v/>
      </c>
      <c r="U960" s="14" t="str">
        <f t="shared" si="87"/>
        <v/>
      </c>
      <c r="V960" s="14" t="str">
        <f t="shared" ca="1" si="88"/>
        <v/>
      </c>
      <c r="W960" s="14" t="str">
        <f t="shared" ca="1" si="89"/>
        <v/>
      </c>
    </row>
    <row r="961" spans="1:23" x14ac:dyDescent="0.3">
      <c r="A961" s="2"/>
      <c r="B961" s="2"/>
      <c r="C961" s="2"/>
      <c r="D961" s="2"/>
      <c r="E961" s="2"/>
      <c r="F961" s="2"/>
      <c r="G961" s="2"/>
      <c r="H961" s="2"/>
      <c r="I961" s="16"/>
      <c r="J961" s="16"/>
      <c r="K961" s="14" t="str">
        <f>IF($A961="","",IF(B961&gt;=Model!$B$4,4,IF(B961&gt;=Model!$B$5,3,IF(B961&gt;=Model!$B$6,2,1))))</f>
        <v/>
      </c>
      <c r="L961" s="14" t="str">
        <f>IF($A961="","",IF(OR(UPPER(D961)="Y",UPPER(E961)="Y"),4,IF(C961&gt;=Model!$B$10,4,IF(C961&gt;=Model!$B$11,3,IF(C961&gt;=Model!$B$12,2,1)))))</f>
        <v/>
      </c>
      <c r="M961" s="14" t="str">
        <f>IF($A961="","",IFERROR(VLOOKUP(F961,Model!$A$19:$B$22,2,FALSE()),""))</f>
        <v/>
      </c>
      <c r="N961" s="14" t="str">
        <f>IF($A961="","",IFERROR(VLOOKUP(G961,Model!$A$25:$B$28,2,FALSE()),""))</f>
        <v/>
      </c>
      <c r="O961" s="14" t="str">
        <f t="shared" si="84"/>
        <v/>
      </c>
      <c r="P961" s="14" t="str">
        <f>IF($A961="","",IF(AND(G961="Internet-facing",OR(UPPER(D961)="Y",UPPER(E961)="Y",C961&gt;=Model!$B$16)),"P1",""))</f>
        <v/>
      </c>
      <c r="Q961" s="14" t="str">
        <f>IF($A961="","",IF(P961="P1","P1","P"&amp;MIN(4,IF(O961&gt;=Model!$B$31,1,IF(O961&gt;=Model!$B$32,2,IF(O961&gt;=Model!$B$33,3,4)))+IF(UPPER(H961)="Y",1,0))))</f>
        <v/>
      </c>
      <c r="R961" s="14" t="str">
        <f>IF($A961="","",IFERROR(VLOOKUP(VALUE(MID(Q961,2,1)),Model!$B$38:$C$41,2,FALSE()),""))</f>
        <v/>
      </c>
      <c r="S961" s="18" t="str">
        <f t="shared" si="85"/>
        <v/>
      </c>
      <c r="T961" s="14" t="str">
        <f t="shared" si="86"/>
        <v/>
      </c>
      <c r="U961" s="14" t="str">
        <f t="shared" si="87"/>
        <v/>
      </c>
      <c r="V961" s="14" t="str">
        <f t="shared" ca="1" si="88"/>
        <v/>
      </c>
      <c r="W961" s="14" t="str">
        <f t="shared" ca="1" si="89"/>
        <v/>
      </c>
    </row>
    <row r="962" spans="1:23" x14ac:dyDescent="0.3">
      <c r="A962" s="2"/>
      <c r="B962" s="2"/>
      <c r="C962" s="2"/>
      <c r="D962" s="2"/>
      <c r="E962" s="2"/>
      <c r="F962" s="2"/>
      <c r="G962" s="2"/>
      <c r="H962" s="2"/>
      <c r="I962" s="16"/>
      <c r="J962" s="16"/>
      <c r="K962" s="14" t="str">
        <f>IF($A962="","",IF(B962&gt;=Model!$B$4,4,IF(B962&gt;=Model!$B$5,3,IF(B962&gt;=Model!$B$6,2,1))))</f>
        <v/>
      </c>
      <c r="L962" s="14" t="str">
        <f>IF($A962="","",IF(OR(UPPER(D962)="Y",UPPER(E962)="Y"),4,IF(C962&gt;=Model!$B$10,4,IF(C962&gt;=Model!$B$11,3,IF(C962&gt;=Model!$B$12,2,1)))))</f>
        <v/>
      </c>
      <c r="M962" s="14" t="str">
        <f>IF($A962="","",IFERROR(VLOOKUP(F962,Model!$A$19:$B$22,2,FALSE()),""))</f>
        <v/>
      </c>
      <c r="N962" s="14" t="str">
        <f>IF($A962="","",IFERROR(VLOOKUP(G962,Model!$A$25:$B$28,2,FALSE()),""))</f>
        <v/>
      </c>
      <c r="O962" s="14" t="str">
        <f t="shared" ref="O962:O1025" si="90">IF($A962="","",K962*L962*M962*N962)</f>
        <v/>
      </c>
      <c r="P962" s="14" t="str">
        <f>IF($A962="","",IF(AND(G962="Internet-facing",OR(UPPER(D962)="Y",UPPER(E962)="Y",C962&gt;=Model!$B$16)),"P1",""))</f>
        <v/>
      </c>
      <c r="Q962" s="14" t="str">
        <f>IF($A962="","",IF(P962="P1","P1","P"&amp;MIN(4,IF(O962&gt;=Model!$B$31,1,IF(O962&gt;=Model!$B$32,2,IF(O962&gt;=Model!$B$33,3,4)))+IF(UPPER(H962)="Y",1,0))))</f>
        <v/>
      </c>
      <c r="R962" s="14" t="str">
        <f>IF($A962="","",IFERROR(VLOOKUP(VALUE(MID(Q962,2,1)),Model!$B$38:$C$41,2,FALSE()),""))</f>
        <v/>
      </c>
      <c r="S962" s="18" t="str">
        <f t="shared" ref="S962:S1025" si="91">IF(OR($A962="",$R962="",$I962=""),"",$I962+$R962)</f>
        <v/>
      </c>
      <c r="T962" s="14" t="str">
        <f t="shared" ref="T962:T1025" si="92">IF($A962="","",IF($J962="","Open","Closed"))</f>
        <v/>
      </c>
      <c r="U962" s="14" t="str">
        <f t="shared" ref="U962:U1025" si="93">IF(OR($A962="",$J962="",$I962=""),"",$J962-$I962)</f>
        <v/>
      </c>
      <c r="V962" s="14" t="str">
        <f t="shared" ref="V962:V1025" ca="1" si="94">IF(OR($A962="",$J962&lt;&gt;"",$I962=""),"",TODAY()-$I962)</f>
        <v/>
      </c>
      <c r="W962" s="14" t="str">
        <f t="shared" ref="W962:W1025" ca="1" si="95">IF(OR($A962="",$I962=""),"",IF($J962="",IF(TODAY()&gt;$S962,"Overdue","Open"),IF($J962&lt;=$S962,"Yes","No")))</f>
        <v/>
      </c>
    </row>
    <row r="963" spans="1:23" x14ac:dyDescent="0.3">
      <c r="A963" s="2"/>
      <c r="B963" s="2"/>
      <c r="C963" s="2"/>
      <c r="D963" s="2"/>
      <c r="E963" s="2"/>
      <c r="F963" s="2"/>
      <c r="G963" s="2"/>
      <c r="H963" s="2"/>
      <c r="I963" s="16"/>
      <c r="J963" s="16"/>
      <c r="K963" s="14" t="str">
        <f>IF($A963="","",IF(B963&gt;=Model!$B$4,4,IF(B963&gt;=Model!$B$5,3,IF(B963&gt;=Model!$B$6,2,1))))</f>
        <v/>
      </c>
      <c r="L963" s="14" t="str">
        <f>IF($A963="","",IF(OR(UPPER(D963)="Y",UPPER(E963)="Y"),4,IF(C963&gt;=Model!$B$10,4,IF(C963&gt;=Model!$B$11,3,IF(C963&gt;=Model!$B$12,2,1)))))</f>
        <v/>
      </c>
      <c r="M963" s="14" t="str">
        <f>IF($A963="","",IFERROR(VLOOKUP(F963,Model!$A$19:$B$22,2,FALSE()),""))</f>
        <v/>
      </c>
      <c r="N963" s="14" t="str">
        <f>IF($A963="","",IFERROR(VLOOKUP(G963,Model!$A$25:$B$28,2,FALSE()),""))</f>
        <v/>
      </c>
      <c r="O963" s="14" t="str">
        <f t="shared" si="90"/>
        <v/>
      </c>
      <c r="P963" s="14" t="str">
        <f>IF($A963="","",IF(AND(G963="Internet-facing",OR(UPPER(D963)="Y",UPPER(E963)="Y",C963&gt;=Model!$B$16)),"P1",""))</f>
        <v/>
      </c>
      <c r="Q963" s="14" t="str">
        <f>IF($A963="","",IF(P963="P1","P1","P"&amp;MIN(4,IF(O963&gt;=Model!$B$31,1,IF(O963&gt;=Model!$B$32,2,IF(O963&gt;=Model!$B$33,3,4)))+IF(UPPER(H963)="Y",1,0))))</f>
        <v/>
      </c>
      <c r="R963" s="14" t="str">
        <f>IF($A963="","",IFERROR(VLOOKUP(VALUE(MID(Q963,2,1)),Model!$B$38:$C$41,2,FALSE()),""))</f>
        <v/>
      </c>
      <c r="S963" s="18" t="str">
        <f t="shared" si="91"/>
        <v/>
      </c>
      <c r="T963" s="14" t="str">
        <f t="shared" si="92"/>
        <v/>
      </c>
      <c r="U963" s="14" t="str">
        <f t="shared" si="93"/>
        <v/>
      </c>
      <c r="V963" s="14" t="str">
        <f t="shared" ca="1" si="94"/>
        <v/>
      </c>
      <c r="W963" s="14" t="str">
        <f t="shared" ca="1" si="95"/>
        <v/>
      </c>
    </row>
    <row r="964" spans="1:23" x14ac:dyDescent="0.3">
      <c r="A964" s="2"/>
      <c r="B964" s="2"/>
      <c r="C964" s="2"/>
      <c r="D964" s="2"/>
      <c r="E964" s="2"/>
      <c r="F964" s="2"/>
      <c r="G964" s="2"/>
      <c r="H964" s="2"/>
      <c r="I964" s="16"/>
      <c r="J964" s="16"/>
      <c r="K964" s="14" t="str">
        <f>IF($A964="","",IF(B964&gt;=Model!$B$4,4,IF(B964&gt;=Model!$B$5,3,IF(B964&gt;=Model!$B$6,2,1))))</f>
        <v/>
      </c>
      <c r="L964" s="14" t="str">
        <f>IF($A964="","",IF(OR(UPPER(D964)="Y",UPPER(E964)="Y"),4,IF(C964&gt;=Model!$B$10,4,IF(C964&gt;=Model!$B$11,3,IF(C964&gt;=Model!$B$12,2,1)))))</f>
        <v/>
      </c>
      <c r="M964" s="14" t="str">
        <f>IF($A964="","",IFERROR(VLOOKUP(F964,Model!$A$19:$B$22,2,FALSE()),""))</f>
        <v/>
      </c>
      <c r="N964" s="14" t="str">
        <f>IF($A964="","",IFERROR(VLOOKUP(G964,Model!$A$25:$B$28,2,FALSE()),""))</f>
        <v/>
      </c>
      <c r="O964" s="14" t="str">
        <f t="shared" si="90"/>
        <v/>
      </c>
      <c r="P964" s="14" t="str">
        <f>IF($A964="","",IF(AND(G964="Internet-facing",OR(UPPER(D964)="Y",UPPER(E964)="Y",C964&gt;=Model!$B$16)),"P1",""))</f>
        <v/>
      </c>
      <c r="Q964" s="14" t="str">
        <f>IF($A964="","",IF(P964="P1","P1","P"&amp;MIN(4,IF(O964&gt;=Model!$B$31,1,IF(O964&gt;=Model!$B$32,2,IF(O964&gt;=Model!$B$33,3,4)))+IF(UPPER(H964)="Y",1,0))))</f>
        <v/>
      </c>
      <c r="R964" s="14" t="str">
        <f>IF($A964="","",IFERROR(VLOOKUP(VALUE(MID(Q964,2,1)),Model!$B$38:$C$41,2,FALSE()),""))</f>
        <v/>
      </c>
      <c r="S964" s="18" t="str">
        <f t="shared" si="91"/>
        <v/>
      </c>
      <c r="T964" s="14" t="str">
        <f t="shared" si="92"/>
        <v/>
      </c>
      <c r="U964" s="14" t="str">
        <f t="shared" si="93"/>
        <v/>
      </c>
      <c r="V964" s="14" t="str">
        <f t="shared" ca="1" si="94"/>
        <v/>
      </c>
      <c r="W964" s="14" t="str">
        <f t="shared" ca="1" si="95"/>
        <v/>
      </c>
    </row>
    <row r="965" spans="1:23" x14ac:dyDescent="0.3">
      <c r="A965" s="2"/>
      <c r="B965" s="2"/>
      <c r="C965" s="2"/>
      <c r="D965" s="2"/>
      <c r="E965" s="2"/>
      <c r="F965" s="2"/>
      <c r="G965" s="2"/>
      <c r="H965" s="2"/>
      <c r="I965" s="16"/>
      <c r="J965" s="16"/>
      <c r="K965" s="14" t="str">
        <f>IF($A965="","",IF(B965&gt;=Model!$B$4,4,IF(B965&gt;=Model!$B$5,3,IF(B965&gt;=Model!$B$6,2,1))))</f>
        <v/>
      </c>
      <c r="L965" s="14" t="str">
        <f>IF($A965="","",IF(OR(UPPER(D965)="Y",UPPER(E965)="Y"),4,IF(C965&gt;=Model!$B$10,4,IF(C965&gt;=Model!$B$11,3,IF(C965&gt;=Model!$B$12,2,1)))))</f>
        <v/>
      </c>
      <c r="M965" s="14" t="str">
        <f>IF($A965="","",IFERROR(VLOOKUP(F965,Model!$A$19:$B$22,2,FALSE()),""))</f>
        <v/>
      </c>
      <c r="N965" s="14" t="str">
        <f>IF($A965="","",IFERROR(VLOOKUP(G965,Model!$A$25:$B$28,2,FALSE()),""))</f>
        <v/>
      </c>
      <c r="O965" s="14" t="str">
        <f t="shared" si="90"/>
        <v/>
      </c>
      <c r="P965" s="14" t="str">
        <f>IF($A965="","",IF(AND(G965="Internet-facing",OR(UPPER(D965)="Y",UPPER(E965)="Y",C965&gt;=Model!$B$16)),"P1",""))</f>
        <v/>
      </c>
      <c r="Q965" s="14" t="str">
        <f>IF($A965="","",IF(P965="P1","P1","P"&amp;MIN(4,IF(O965&gt;=Model!$B$31,1,IF(O965&gt;=Model!$B$32,2,IF(O965&gt;=Model!$B$33,3,4)))+IF(UPPER(H965)="Y",1,0))))</f>
        <v/>
      </c>
      <c r="R965" s="14" t="str">
        <f>IF($A965="","",IFERROR(VLOOKUP(VALUE(MID(Q965,2,1)),Model!$B$38:$C$41,2,FALSE()),""))</f>
        <v/>
      </c>
      <c r="S965" s="18" t="str">
        <f t="shared" si="91"/>
        <v/>
      </c>
      <c r="T965" s="14" t="str">
        <f t="shared" si="92"/>
        <v/>
      </c>
      <c r="U965" s="14" t="str">
        <f t="shared" si="93"/>
        <v/>
      </c>
      <c r="V965" s="14" t="str">
        <f t="shared" ca="1" si="94"/>
        <v/>
      </c>
      <c r="W965" s="14" t="str">
        <f t="shared" ca="1" si="95"/>
        <v/>
      </c>
    </row>
    <row r="966" spans="1:23" x14ac:dyDescent="0.3">
      <c r="A966" s="2"/>
      <c r="B966" s="2"/>
      <c r="C966" s="2"/>
      <c r="D966" s="2"/>
      <c r="E966" s="2"/>
      <c r="F966" s="2"/>
      <c r="G966" s="2"/>
      <c r="H966" s="2"/>
      <c r="I966" s="16"/>
      <c r="J966" s="16"/>
      <c r="K966" s="14" t="str">
        <f>IF($A966="","",IF(B966&gt;=Model!$B$4,4,IF(B966&gt;=Model!$B$5,3,IF(B966&gt;=Model!$B$6,2,1))))</f>
        <v/>
      </c>
      <c r="L966" s="14" t="str">
        <f>IF($A966="","",IF(OR(UPPER(D966)="Y",UPPER(E966)="Y"),4,IF(C966&gt;=Model!$B$10,4,IF(C966&gt;=Model!$B$11,3,IF(C966&gt;=Model!$B$12,2,1)))))</f>
        <v/>
      </c>
      <c r="M966" s="14" t="str">
        <f>IF($A966="","",IFERROR(VLOOKUP(F966,Model!$A$19:$B$22,2,FALSE()),""))</f>
        <v/>
      </c>
      <c r="N966" s="14" t="str">
        <f>IF($A966="","",IFERROR(VLOOKUP(G966,Model!$A$25:$B$28,2,FALSE()),""))</f>
        <v/>
      </c>
      <c r="O966" s="14" t="str">
        <f t="shared" si="90"/>
        <v/>
      </c>
      <c r="P966" s="14" t="str">
        <f>IF($A966="","",IF(AND(G966="Internet-facing",OR(UPPER(D966)="Y",UPPER(E966)="Y",C966&gt;=Model!$B$16)),"P1",""))</f>
        <v/>
      </c>
      <c r="Q966" s="14" t="str">
        <f>IF($A966="","",IF(P966="P1","P1","P"&amp;MIN(4,IF(O966&gt;=Model!$B$31,1,IF(O966&gt;=Model!$B$32,2,IF(O966&gt;=Model!$B$33,3,4)))+IF(UPPER(H966)="Y",1,0))))</f>
        <v/>
      </c>
      <c r="R966" s="14" t="str">
        <f>IF($A966="","",IFERROR(VLOOKUP(VALUE(MID(Q966,2,1)),Model!$B$38:$C$41,2,FALSE()),""))</f>
        <v/>
      </c>
      <c r="S966" s="18" t="str">
        <f t="shared" si="91"/>
        <v/>
      </c>
      <c r="T966" s="14" t="str">
        <f t="shared" si="92"/>
        <v/>
      </c>
      <c r="U966" s="14" t="str">
        <f t="shared" si="93"/>
        <v/>
      </c>
      <c r="V966" s="14" t="str">
        <f t="shared" ca="1" si="94"/>
        <v/>
      </c>
      <c r="W966" s="14" t="str">
        <f t="shared" ca="1" si="95"/>
        <v/>
      </c>
    </row>
    <row r="967" spans="1:23" x14ac:dyDescent="0.3">
      <c r="A967" s="2"/>
      <c r="B967" s="2"/>
      <c r="C967" s="2"/>
      <c r="D967" s="2"/>
      <c r="E967" s="2"/>
      <c r="F967" s="2"/>
      <c r="G967" s="2"/>
      <c r="H967" s="2"/>
      <c r="I967" s="16"/>
      <c r="J967" s="16"/>
      <c r="K967" s="14" t="str">
        <f>IF($A967="","",IF(B967&gt;=Model!$B$4,4,IF(B967&gt;=Model!$B$5,3,IF(B967&gt;=Model!$B$6,2,1))))</f>
        <v/>
      </c>
      <c r="L967" s="14" t="str">
        <f>IF($A967="","",IF(OR(UPPER(D967)="Y",UPPER(E967)="Y"),4,IF(C967&gt;=Model!$B$10,4,IF(C967&gt;=Model!$B$11,3,IF(C967&gt;=Model!$B$12,2,1)))))</f>
        <v/>
      </c>
      <c r="M967" s="14" t="str">
        <f>IF($A967="","",IFERROR(VLOOKUP(F967,Model!$A$19:$B$22,2,FALSE()),""))</f>
        <v/>
      </c>
      <c r="N967" s="14" t="str">
        <f>IF($A967="","",IFERROR(VLOOKUP(G967,Model!$A$25:$B$28,2,FALSE()),""))</f>
        <v/>
      </c>
      <c r="O967" s="14" t="str">
        <f t="shared" si="90"/>
        <v/>
      </c>
      <c r="P967" s="14" t="str">
        <f>IF($A967="","",IF(AND(G967="Internet-facing",OR(UPPER(D967)="Y",UPPER(E967)="Y",C967&gt;=Model!$B$16)),"P1",""))</f>
        <v/>
      </c>
      <c r="Q967" s="14" t="str">
        <f>IF($A967="","",IF(P967="P1","P1","P"&amp;MIN(4,IF(O967&gt;=Model!$B$31,1,IF(O967&gt;=Model!$B$32,2,IF(O967&gt;=Model!$B$33,3,4)))+IF(UPPER(H967)="Y",1,0))))</f>
        <v/>
      </c>
      <c r="R967" s="14" t="str">
        <f>IF($A967="","",IFERROR(VLOOKUP(VALUE(MID(Q967,2,1)),Model!$B$38:$C$41,2,FALSE()),""))</f>
        <v/>
      </c>
      <c r="S967" s="18" t="str">
        <f t="shared" si="91"/>
        <v/>
      </c>
      <c r="T967" s="14" t="str">
        <f t="shared" si="92"/>
        <v/>
      </c>
      <c r="U967" s="14" t="str">
        <f t="shared" si="93"/>
        <v/>
      </c>
      <c r="V967" s="14" t="str">
        <f t="shared" ca="1" si="94"/>
        <v/>
      </c>
      <c r="W967" s="14" t="str">
        <f t="shared" ca="1" si="95"/>
        <v/>
      </c>
    </row>
    <row r="968" spans="1:23" x14ac:dyDescent="0.3">
      <c r="A968" s="2"/>
      <c r="B968" s="2"/>
      <c r="C968" s="2"/>
      <c r="D968" s="2"/>
      <c r="E968" s="2"/>
      <c r="F968" s="2"/>
      <c r="G968" s="2"/>
      <c r="H968" s="2"/>
      <c r="I968" s="16"/>
      <c r="J968" s="16"/>
      <c r="K968" s="14" t="str">
        <f>IF($A968="","",IF(B968&gt;=Model!$B$4,4,IF(B968&gt;=Model!$B$5,3,IF(B968&gt;=Model!$B$6,2,1))))</f>
        <v/>
      </c>
      <c r="L968" s="14" t="str">
        <f>IF($A968="","",IF(OR(UPPER(D968)="Y",UPPER(E968)="Y"),4,IF(C968&gt;=Model!$B$10,4,IF(C968&gt;=Model!$B$11,3,IF(C968&gt;=Model!$B$12,2,1)))))</f>
        <v/>
      </c>
      <c r="M968" s="14" t="str">
        <f>IF($A968="","",IFERROR(VLOOKUP(F968,Model!$A$19:$B$22,2,FALSE()),""))</f>
        <v/>
      </c>
      <c r="N968" s="14" t="str">
        <f>IF($A968="","",IFERROR(VLOOKUP(G968,Model!$A$25:$B$28,2,FALSE()),""))</f>
        <v/>
      </c>
      <c r="O968" s="14" t="str">
        <f t="shared" si="90"/>
        <v/>
      </c>
      <c r="P968" s="14" t="str">
        <f>IF($A968="","",IF(AND(G968="Internet-facing",OR(UPPER(D968)="Y",UPPER(E968)="Y",C968&gt;=Model!$B$16)),"P1",""))</f>
        <v/>
      </c>
      <c r="Q968" s="14" t="str">
        <f>IF($A968="","",IF(P968="P1","P1","P"&amp;MIN(4,IF(O968&gt;=Model!$B$31,1,IF(O968&gt;=Model!$B$32,2,IF(O968&gt;=Model!$B$33,3,4)))+IF(UPPER(H968)="Y",1,0))))</f>
        <v/>
      </c>
      <c r="R968" s="14" t="str">
        <f>IF($A968="","",IFERROR(VLOOKUP(VALUE(MID(Q968,2,1)),Model!$B$38:$C$41,2,FALSE()),""))</f>
        <v/>
      </c>
      <c r="S968" s="18" t="str">
        <f t="shared" si="91"/>
        <v/>
      </c>
      <c r="T968" s="14" t="str">
        <f t="shared" si="92"/>
        <v/>
      </c>
      <c r="U968" s="14" t="str">
        <f t="shared" si="93"/>
        <v/>
      </c>
      <c r="V968" s="14" t="str">
        <f t="shared" ca="1" si="94"/>
        <v/>
      </c>
      <c r="W968" s="14" t="str">
        <f t="shared" ca="1" si="95"/>
        <v/>
      </c>
    </row>
    <row r="969" spans="1:23" x14ac:dyDescent="0.3">
      <c r="A969" s="2"/>
      <c r="B969" s="2"/>
      <c r="C969" s="2"/>
      <c r="D969" s="2"/>
      <c r="E969" s="2"/>
      <c r="F969" s="2"/>
      <c r="G969" s="2"/>
      <c r="H969" s="2"/>
      <c r="I969" s="16"/>
      <c r="J969" s="16"/>
      <c r="K969" s="14" t="str">
        <f>IF($A969="","",IF(B969&gt;=Model!$B$4,4,IF(B969&gt;=Model!$B$5,3,IF(B969&gt;=Model!$B$6,2,1))))</f>
        <v/>
      </c>
      <c r="L969" s="14" t="str">
        <f>IF($A969="","",IF(OR(UPPER(D969)="Y",UPPER(E969)="Y"),4,IF(C969&gt;=Model!$B$10,4,IF(C969&gt;=Model!$B$11,3,IF(C969&gt;=Model!$B$12,2,1)))))</f>
        <v/>
      </c>
      <c r="M969" s="14" t="str">
        <f>IF($A969="","",IFERROR(VLOOKUP(F969,Model!$A$19:$B$22,2,FALSE()),""))</f>
        <v/>
      </c>
      <c r="N969" s="14" t="str">
        <f>IF($A969="","",IFERROR(VLOOKUP(G969,Model!$A$25:$B$28,2,FALSE()),""))</f>
        <v/>
      </c>
      <c r="O969" s="14" t="str">
        <f t="shared" si="90"/>
        <v/>
      </c>
      <c r="P969" s="14" t="str">
        <f>IF($A969="","",IF(AND(G969="Internet-facing",OR(UPPER(D969)="Y",UPPER(E969)="Y",C969&gt;=Model!$B$16)),"P1",""))</f>
        <v/>
      </c>
      <c r="Q969" s="14" t="str">
        <f>IF($A969="","",IF(P969="P1","P1","P"&amp;MIN(4,IF(O969&gt;=Model!$B$31,1,IF(O969&gt;=Model!$B$32,2,IF(O969&gt;=Model!$B$33,3,4)))+IF(UPPER(H969)="Y",1,0))))</f>
        <v/>
      </c>
      <c r="R969" s="14" t="str">
        <f>IF($A969="","",IFERROR(VLOOKUP(VALUE(MID(Q969,2,1)),Model!$B$38:$C$41,2,FALSE()),""))</f>
        <v/>
      </c>
      <c r="S969" s="18" t="str">
        <f t="shared" si="91"/>
        <v/>
      </c>
      <c r="T969" s="14" t="str">
        <f t="shared" si="92"/>
        <v/>
      </c>
      <c r="U969" s="14" t="str">
        <f t="shared" si="93"/>
        <v/>
      </c>
      <c r="V969" s="14" t="str">
        <f t="shared" ca="1" si="94"/>
        <v/>
      </c>
      <c r="W969" s="14" t="str">
        <f t="shared" ca="1" si="95"/>
        <v/>
      </c>
    </row>
    <row r="970" spans="1:23" x14ac:dyDescent="0.3">
      <c r="A970" s="2"/>
      <c r="B970" s="2"/>
      <c r="C970" s="2"/>
      <c r="D970" s="2"/>
      <c r="E970" s="2"/>
      <c r="F970" s="2"/>
      <c r="G970" s="2"/>
      <c r="H970" s="2"/>
      <c r="I970" s="16"/>
      <c r="J970" s="16"/>
      <c r="K970" s="14" t="str">
        <f>IF($A970="","",IF(B970&gt;=Model!$B$4,4,IF(B970&gt;=Model!$B$5,3,IF(B970&gt;=Model!$B$6,2,1))))</f>
        <v/>
      </c>
      <c r="L970" s="14" t="str">
        <f>IF($A970="","",IF(OR(UPPER(D970)="Y",UPPER(E970)="Y"),4,IF(C970&gt;=Model!$B$10,4,IF(C970&gt;=Model!$B$11,3,IF(C970&gt;=Model!$B$12,2,1)))))</f>
        <v/>
      </c>
      <c r="M970" s="14" t="str">
        <f>IF($A970="","",IFERROR(VLOOKUP(F970,Model!$A$19:$B$22,2,FALSE()),""))</f>
        <v/>
      </c>
      <c r="N970" s="14" t="str">
        <f>IF($A970="","",IFERROR(VLOOKUP(G970,Model!$A$25:$B$28,2,FALSE()),""))</f>
        <v/>
      </c>
      <c r="O970" s="14" t="str">
        <f t="shared" si="90"/>
        <v/>
      </c>
      <c r="P970" s="14" t="str">
        <f>IF($A970="","",IF(AND(G970="Internet-facing",OR(UPPER(D970)="Y",UPPER(E970)="Y",C970&gt;=Model!$B$16)),"P1",""))</f>
        <v/>
      </c>
      <c r="Q970" s="14" t="str">
        <f>IF($A970="","",IF(P970="P1","P1","P"&amp;MIN(4,IF(O970&gt;=Model!$B$31,1,IF(O970&gt;=Model!$B$32,2,IF(O970&gt;=Model!$B$33,3,4)))+IF(UPPER(H970)="Y",1,0))))</f>
        <v/>
      </c>
      <c r="R970" s="14" t="str">
        <f>IF($A970="","",IFERROR(VLOOKUP(VALUE(MID(Q970,2,1)),Model!$B$38:$C$41,2,FALSE()),""))</f>
        <v/>
      </c>
      <c r="S970" s="18" t="str">
        <f t="shared" si="91"/>
        <v/>
      </c>
      <c r="T970" s="14" t="str">
        <f t="shared" si="92"/>
        <v/>
      </c>
      <c r="U970" s="14" t="str">
        <f t="shared" si="93"/>
        <v/>
      </c>
      <c r="V970" s="14" t="str">
        <f t="shared" ca="1" si="94"/>
        <v/>
      </c>
      <c r="W970" s="14" t="str">
        <f t="shared" ca="1" si="95"/>
        <v/>
      </c>
    </row>
    <row r="971" spans="1:23" x14ac:dyDescent="0.3">
      <c r="A971" s="2"/>
      <c r="B971" s="2"/>
      <c r="C971" s="2"/>
      <c r="D971" s="2"/>
      <c r="E971" s="2"/>
      <c r="F971" s="2"/>
      <c r="G971" s="2"/>
      <c r="H971" s="2"/>
      <c r="I971" s="16"/>
      <c r="J971" s="16"/>
      <c r="K971" s="14" t="str">
        <f>IF($A971="","",IF(B971&gt;=Model!$B$4,4,IF(B971&gt;=Model!$B$5,3,IF(B971&gt;=Model!$B$6,2,1))))</f>
        <v/>
      </c>
      <c r="L971" s="14" t="str">
        <f>IF($A971="","",IF(OR(UPPER(D971)="Y",UPPER(E971)="Y"),4,IF(C971&gt;=Model!$B$10,4,IF(C971&gt;=Model!$B$11,3,IF(C971&gt;=Model!$B$12,2,1)))))</f>
        <v/>
      </c>
      <c r="M971" s="14" t="str">
        <f>IF($A971="","",IFERROR(VLOOKUP(F971,Model!$A$19:$B$22,2,FALSE()),""))</f>
        <v/>
      </c>
      <c r="N971" s="14" t="str">
        <f>IF($A971="","",IFERROR(VLOOKUP(G971,Model!$A$25:$B$28,2,FALSE()),""))</f>
        <v/>
      </c>
      <c r="O971" s="14" t="str">
        <f t="shared" si="90"/>
        <v/>
      </c>
      <c r="P971" s="14" t="str">
        <f>IF($A971="","",IF(AND(G971="Internet-facing",OR(UPPER(D971)="Y",UPPER(E971)="Y",C971&gt;=Model!$B$16)),"P1",""))</f>
        <v/>
      </c>
      <c r="Q971" s="14" t="str">
        <f>IF($A971="","",IF(P971="P1","P1","P"&amp;MIN(4,IF(O971&gt;=Model!$B$31,1,IF(O971&gt;=Model!$B$32,2,IF(O971&gt;=Model!$B$33,3,4)))+IF(UPPER(H971)="Y",1,0))))</f>
        <v/>
      </c>
      <c r="R971" s="14" t="str">
        <f>IF($A971="","",IFERROR(VLOOKUP(VALUE(MID(Q971,2,1)),Model!$B$38:$C$41,2,FALSE()),""))</f>
        <v/>
      </c>
      <c r="S971" s="18" t="str">
        <f t="shared" si="91"/>
        <v/>
      </c>
      <c r="T971" s="14" t="str">
        <f t="shared" si="92"/>
        <v/>
      </c>
      <c r="U971" s="14" t="str">
        <f t="shared" si="93"/>
        <v/>
      </c>
      <c r="V971" s="14" t="str">
        <f t="shared" ca="1" si="94"/>
        <v/>
      </c>
      <c r="W971" s="14" t="str">
        <f t="shared" ca="1" si="95"/>
        <v/>
      </c>
    </row>
    <row r="972" spans="1:23" x14ac:dyDescent="0.3">
      <c r="A972" s="2"/>
      <c r="B972" s="2"/>
      <c r="C972" s="2"/>
      <c r="D972" s="2"/>
      <c r="E972" s="2"/>
      <c r="F972" s="2"/>
      <c r="G972" s="2"/>
      <c r="H972" s="2"/>
      <c r="I972" s="16"/>
      <c r="J972" s="16"/>
      <c r="K972" s="14" t="str">
        <f>IF($A972="","",IF(B972&gt;=Model!$B$4,4,IF(B972&gt;=Model!$B$5,3,IF(B972&gt;=Model!$B$6,2,1))))</f>
        <v/>
      </c>
      <c r="L972" s="14" t="str">
        <f>IF($A972="","",IF(OR(UPPER(D972)="Y",UPPER(E972)="Y"),4,IF(C972&gt;=Model!$B$10,4,IF(C972&gt;=Model!$B$11,3,IF(C972&gt;=Model!$B$12,2,1)))))</f>
        <v/>
      </c>
      <c r="M972" s="14" t="str">
        <f>IF($A972="","",IFERROR(VLOOKUP(F972,Model!$A$19:$B$22,2,FALSE()),""))</f>
        <v/>
      </c>
      <c r="N972" s="14" t="str">
        <f>IF($A972="","",IFERROR(VLOOKUP(G972,Model!$A$25:$B$28,2,FALSE()),""))</f>
        <v/>
      </c>
      <c r="O972" s="14" t="str">
        <f t="shared" si="90"/>
        <v/>
      </c>
      <c r="P972" s="14" t="str">
        <f>IF($A972="","",IF(AND(G972="Internet-facing",OR(UPPER(D972)="Y",UPPER(E972)="Y",C972&gt;=Model!$B$16)),"P1",""))</f>
        <v/>
      </c>
      <c r="Q972" s="14" t="str">
        <f>IF($A972="","",IF(P972="P1","P1","P"&amp;MIN(4,IF(O972&gt;=Model!$B$31,1,IF(O972&gt;=Model!$B$32,2,IF(O972&gt;=Model!$B$33,3,4)))+IF(UPPER(H972)="Y",1,0))))</f>
        <v/>
      </c>
      <c r="R972" s="14" t="str">
        <f>IF($A972="","",IFERROR(VLOOKUP(VALUE(MID(Q972,2,1)),Model!$B$38:$C$41,2,FALSE()),""))</f>
        <v/>
      </c>
      <c r="S972" s="18" t="str">
        <f t="shared" si="91"/>
        <v/>
      </c>
      <c r="T972" s="14" t="str">
        <f t="shared" si="92"/>
        <v/>
      </c>
      <c r="U972" s="14" t="str">
        <f t="shared" si="93"/>
        <v/>
      </c>
      <c r="V972" s="14" t="str">
        <f t="shared" ca="1" si="94"/>
        <v/>
      </c>
      <c r="W972" s="14" t="str">
        <f t="shared" ca="1" si="95"/>
        <v/>
      </c>
    </row>
    <row r="973" spans="1:23" x14ac:dyDescent="0.3">
      <c r="A973" s="2"/>
      <c r="B973" s="2"/>
      <c r="C973" s="2"/>
      <c r="D973" s="2"/>
      <c r="E973" s="2"/>
      <c r="F973" s="2"/>
      <c r="G973" s="2"/>
      <c r="H973" s="2"/>
      <c r="I973" s="16"/>
      <c r="J973" s="16"/>
      <c r="K973" s="14" t="str">
        <f>IF($A973="","",IF(B973&gt;=Model!$B$4,4,IF(B973&gt;=Model!$B$5,3,IF(B973&gt;=Model!$B$6,2,1))))</f>
        <v/>
      </c>
      <c r="L973" s="14" t="str">
        <f>IF($A973="","",IF(OR(UPPER(D973)="Y",UPPER(E973)="Y"),4,IF(C973&gt;=Model!$B$10,4,IF(C973&gt;=Model!$B$11,3,IF(C973&gt;=Model!$B$12,2,1)))))</f>
        <v/>
      </c>
      <c r="M973" s="14" t="str">
        <f>IF($A973="","",IFERROR(VLOOKUP(F973,Model!$A$19:$B$22,2,FALSE()),""))</f>
        <v/>
      </c>
      <c r="N973" s="14" t="str">
        <f>IF($A973="","",IFERROR(VLOOKUP(G973,Model!$A$25:$B$28,2,FALSE()),""))</f>
        <v/>
      </c>
      <c r="O973" s="14" t="str">
        <f t="shared" si="90"/>
        <v/>
      </c>
      <c r="P973" s="14" t="str">
        <f>IF($A973="","",IF(AND(G973="Internet-facing",OR(UPPER(D973)="Y",UPPER(E973)="Y",C973&gt;=Model!$B$16)),"P1",""))</f>
        <v/>
      </c>
      <c r="Q973" s="14" t="str">
        <f>IF($A973="","",IF(P973="P1","P1","P"&amp;MIN(4,IF(O973&gt;=Model!$B$31,1,IF(O973&gt;=Model!$B$32,2,IF(O973&gt;=Model!$B$33,3,4)))+IF(UPPER(H973)="Y",1,0))))</f>
        <v/>
      </c>
      <c r="R973" s="14" t="str">
        <f>IF($A973="","",IFERROR(VLOOKUP(VALUE(MID(Q973,2,1)),Model!$B$38:$C$41,2,FALSE()),""))</f>
        <v/>
      </c>
      <c r="S973" s="18" t="str">
        <f t="shared" si="91"/>
        <v/>
      </c>
      <c r="T973" s="14" t="str">
        <f t="shared" si="92"/>
        <v/>
      </c>
      <c r="U973" s="14" t="str">
        <f t="shared" si="93"/>
        <v/>
      </c>
      <c r="V973" s="14" t="str">
        <f t="shared" ca="1" si="94"/>
        <v/>
      </c>
      <c r="W973" s="14" t="str">
        <f t="shared" ca="1" si="95"/>
        <v/>
      </c>
    </row>
    <row r="974" spans="1:23" x14ac:dyDescent="0.3">
      <c r="A974" s="2"/>
      <c r="B974" s="2"/>
      <c r="C974" s="2"/>
      <c r="D974" s="2"/>
      <c r="E974" s="2"/>
      <c r="F974" s="2"/>
      <c r="G974" s="2"/>
      <c r="H974" s="2"/>
      <c r="I974" s="16"/>
      <c r="J974" s="16"/>
      <c r="K974" s="14" t="str">
        <f>IF($A974="","",IF(B974&gt;=Model!$B$4,4,IF(B974&gt;=Model!$B$5,3,IF(B974&gt;=Model!$B$6,2,1))))</f>
        <v/>
      </c>
      <c r="L974" s="14" t="str">
        <f>IF($A974="","",IF(OR(UPPER(D974)="Y",UPPER(E974)="Y"),4,IF(C974&gt;=Model!$B$10,4,IF(C974&gt;=Model!$B$11,3,IF(C974&gt;=Model!$B$12,2,1)))))</f>
        <v/>
      </c>
      <c r="M974" s="14" t="str">
        <f>IF($A974="","",IFERROR(VLOOKUP(F974,Model!$A$19:$B$22,2,FALSE()),""))</f>
        <v/>
      </c>
      <c r="N974" s="14" t="str">
        <f>IF($A974="","",IFERROR(VLOOKUP(G974,Model!$A$25:$B$28,2,FALSE()),""))</f>
        <v/>
      </c>
      <c r="O974" s="14" t="str">
        <f t="shared" si="90"/>
        <v/>
      </c>
      <c r="P974" s="14" t="str">
        <f>IF($A974="","",IF(AND(G974="Internet-facing",OR(UPPER(D974)="Y",UPPER(E974)="Y",C974&gt;=Model!$B$16)),"P1",""))</f>
        <v/>
      </c>
      <c r="Q974" s="14" t="str">
        <f>IF($A974="","",IF(P974="P1","P1","P"&amp;MIN(4,IF(O974&gt;=Model!$B$31,1,IF(O974&gt;=Model!$B$32,2,IF(O974&gt;=Model!$B$33,3,4)))+IF(UPPER(H974)="Y",1,0))))</f>
        <v/>
      </c>
      <c r="R974" s="14" t="str">
        <f>IF($A974="","",IFERROR(VLOOKUP(VALUE(MID(Q974,2,1)),Model!$B$38:$C$41,2,FALSE()),""))</f>
        <v/>
      </c>
      <c r="S974" s="18" t="str">
        <f t="shared" si="91"/>
        <v/>
      </c>
      <c r="T974" s="14" t="str">
        <f t="shared" si="92"/>
        <v/>
      </c>
      <c r="U974" s="14" t="str">
        <f t="shared" si="93"/>
        <v/>
      </c>
      <c r="V974" s="14" t="str">
        <f t="shared" ca="1" si="94"/>
        <v/>
      </c>
      <c r="W974" s="14" t="str">
        <f t="shared" ca="1" si="95"/>
        <v/>
      </c>
    </row>
    <row r="975" spans="1:23" x14ac:dyDescent="0.3">
      <c r="A975" s="2"/>
      <c r="B975" s="2"/>
      <c r="C975" s="2"/>
      <c r="D975" s="2"/>
      <c r="E975" s="2"/>
      <c r="F975" s="2"/>
      <c r="G975" s="2"/>
      <c r="H975" s="2"/>
      <c r="I975" s="16"/>
      <c r="J975" s="16"/>
      <c r="K975" s="14" t="str">
        <f>IF($A975="","",IF(B975&gt;=Model!$B$4,4,IF(B975&gt;=Model!$B$5,3,IF(B975&gt;=Model!$B$6,2,1))))</f>
        <v/>
      </c>
      <c r="L975" s="14" t="str">
        <f>IF($A975="","",IF(OR(UPPER(D975)="Y",UPPER(E975)="Y"),4,IF(C975&gt;=Model!$B$10,4,IF(C975&gt;=Model!$B$11,3,IF(C975&gt;=Model!$B$12,2,1)))))</f>
        <v/>
      </c>
      <c r="M975" s="14" t="str">
        <f>IF($A975="","",IFERROR(VLOOKUP(F975,Model!$A$19:$B$22,2,FALSE()),""))</f>
        <v/>
      </c>
      <c r="N975" s="14" t="str">
        <f>IF($A975="","",IFERROR(VLOOKUP(G975,Model!$A$25:$B$28,2,FALSE()),""))</f>
        <v/>
      </c>
      <c r="O975" s="14" t="str">
        <f t="shared" si="90"/>
        <v/>
      </c>
      <c r="P975" s="14" t="str">
        <f>IF($A975="","",IF(AND(G975="Internet-facing",OR(UPPER(D975)="Y",UPPER(E975)="Y",C975&gt;=Model!$B$16)),"P1",""))</f>
        <v/>
      </c>
      <c r="Q975" s="14" t="str">
        <f>IF($A975="","",IF(P975="P1","P1","P"&amp;MIN(4,IF(O975&gt;=Model!$B$31,1,IF(O975&gt;=Model!$B$32,2,IF(O975&gt;=Model!$B$33,3,4)))+IF(UPPER(H975)="Y",1,0))))</f>
        <v/>
      </c>
      <c r="R975" s="14" t="str">
        <f>IF($A975="","",IFERROR(VLOOKUP(VALUE(MID(Q975,2,1)),Model!$B$38:$C$41,2,FALSE()),""))</f>
        <v/>
      </c>
      <c r="S975" s="18" t="str">
        <f t="shared" si="91"/>
        <v/>
      </c>
      <c r="T975" s="14" t="str">
        <f t="shared" si="92"/>
        <v/>
      </c>
      <c r="U975" s="14" t="str">
        <f t="shared" si="93"/>
        <v/>
      </c>
      <c r="V975" s="14" t="str">
        <f t="shared" ca="1" si="94"/>
        <v/>
      </c>
      <c r="W975" s="14" t="str">
        <f t="shared" ca="1" si="95"/>
        <v/>
      </c>
    </row>
    <row r="976" spans="1:23" x14ac:dyDescent="0.3">
      <c r="A976" s="2"/>
      <c r="B976" s="2"/>
      <c r="C976" s="2"/>
      <c r="D976" s="2"/>
      <c r="E976" s="2"/>
      <c r="F976" s="2"/>
      <c r="G976" s="2"/>
      <c r="H976" s="2"/>
      <c r="I976" s="16"/>
      <c r="J976" s="16"/>
      <c r="K976" s="14" t="str">
        <f>IF($A976="","",IF(B976&gt;=Model!$B$4,4,IF(B976&gt;=Model!$B$5,3,IF(B976&gt;=Model!$B$6,2,1))))</f>
        <v/>
      </c>
      <c r="L976" s="14" t="str">
        <f>IF($A976="","",IF(OR(UPPER(D976)="Y",UPPER(E976)="Y"),4,IF(C976&gt;=Model!$B$10,4,IF(C976&gt;=Model!$B$11,3,IF(C976&gt;=Model!$B$12,2,1)))))</f>
        <v/>
      </c>
      <c r="M976" s="14" t="str">
        <f>IF($A976="","",IFERROR(VLOOKUP(F976,Model!$A$19:$B$22,2,FALSE()),""))</f>
        <v/>
      </c>
      <c r="N976" s="14" t="str">
        <f>IF($A976="","",IFERROR(VLOOKUP(G976,Model!$A$25:$B$28,2,FALSE()),""))</f>
        <v/>
      </c>
      <c r="O976" s="14" t="str">
        <f t="shared" si="90"/>
        <v/>
      </c>
      <c r="P976" s="14" t="str">
        <f>IF($A976="","",IF(AND(G976="Internet-facing",OR(UPPER(D976)="Y",UPPER(E976)="Y",C976&gt;=Model!$B$16)),"P1",""))</f>
        <v/>
      </c>
      <c r="Q976" s="14" t="str">
        <f>IF($A976="","",IF(P976="P1","P1","P"&amp;MIN(4,IF(O976&gt;=Model!$B$31,1,IF(O976&gt;=Model!$B$32,2,IF(O976&gt;=Model!$B$33,3,4)))+IF(UPPER(H976)="Y",1,0))))</f>
        <v/>
      </c>
      <c r="R976" s="14" t="str">
        <f>IF($A976="","",IFERROR(VLOOKUP(VALUE(MID(Q976,2,1)),Model!$B$38:$C$41,2,FALSE()),""))</f>
        <v/>
      </c>
      <c r="S976" s="18" t="str">
        <f t="shared" si="91"/>
        <v/>
      </c>
      <c r="T976" s="14" t="str">
        <f t="shared" si="92"/>
        <v/>
      </c>
      <c r="U976" s="14" t="str">
        <f t="shared" si="93"/>
        <v/>
      </c>
      <c r="V976" s="14" t="str">
        <f t="shared" ca="1" si="94"/>
        <v/>
      </c>
      <c r="W976" s="14" t="str">
        <f t="shared" ca="1" si="95"/>
        <v/>
      </c>
    </row>
    <row r="977" spans="1:23" x14ac:dyDescent="0.3">
      <c r="A977" s="2"/>
      <c r="B977" s="2"/>
      <c r="C977" s="2"/>
      <c r="D977" s="2"/>
      <c r="E977" s="2"/>
      <c r="F977" s="2"/>
      <c r="G977" s="2"/>
      <c r="H977" s="2"/>
      <c r="I977" s="16"/>
      <c r="J977" s="16"/>
      <c r="K977" s="14" t="str">
        <f>IF($A977="","",IF(B977&gt;=Model!$B$4,4,IF(B977&gt;=Model!$B$5,3,IF(B977&gt;=Model!$B$6,2,1))))</f>
        <v/>
      </c>
      <c r="L977" s="14" t="str">
        <f>IF($A977="","",IF(OR(UPPER(D977)="Y",UPPER(E977)="Y"),4,IF(C977&gt;=Model!$B$10,4,IF(C977&gt;=Model!$B$11,3,IF(C977&gt;=Model!$B$12,2,1)))))</f>
        <v/>
      </c>
      <c r="M977" s="14" t="str">
        <f>IF($A977="","",IFERROR(VLOOKUP(F977,Model!$A$19:$B$22,2,FALSE()),""))</f>
        <v/>
      </c>
      <c r="N977" s="14" t="str">
        <f>IF($A977="","",IFERROR(VLOOKUP(G977,Model!$A$25:$B$28,2,FALSE()),""))</f>
        <v/>
      </c>
      <c r="O977" s="14" t="str">
        <f t="shared" si="90"/>
        <v/>
      </c>
      <c r="P977" s="14" t="str">
        <f>IF($A977="","",IF(AND(G977="Internet-facing",OR(UPPER(D977)="Y",UPPER(E977)="Y",C977&gt;=Model!$B$16)),"P1",""))</f>
        <v/>
      </c>
      <c r="Q977" s="14" t="str">
        <f>IF($A977="","",IF(P977="P1","P1","P"&amp;MIN(4,IF(O977&gt;=Model!$B$31,1,IF(O977&gt;=Model!$B$32,2,IF(O977&gt;=Model!$B$33,3,4)))+IF(UPPER(H977)="Y",1,0))))</f>
        <v/>
      </c>
      <c r="R977" s="14" t="str">
        <f>IF($A977="","",IFERROR(VLOOKUP(VALUE(MID(Q977,2,1)),Model!$B$38:$C$41,2,FALSE()),""))</f>
        <v/>
      </c>
      <c r="S977" s="18" t="str">
        <f t="shared" si="91"/>
        <v/>
      </c>
      <c r="T977" s="14" t="str">
        <f t="shared" si="92"/>
        <v/>
      </c>
      <c r="U977" s="14" t="str">
        <f t="shared" si="93"/>
        <v/>
      </c>
      <c r="V977" s="14" t="str">
        <f t="shared" ca="1" si="94"/>
        <v/>
      </c>
      <c r="W977" s="14" t="str">
        <f t="shared" ca="1" si="95"/>
        <v/>
      </c>
    </row>
    <row r="978" spans="1:23" x14ac:dyDescent="0.3">
      <c r="A978" s="2"/>
      <c r="B978" s="2"/>
      <c r="C978" s="2"/>
      <c r="D978" s="2"/>
      <c r="E978" s="2"/>
      <c r="F978" s="2"/>
      <c r="G978" s="2"/>
      <c r="H978" s="2"/>
      <c r="I978" s="16"/>
      <c r="J978" s="16"/>
      <c r="K978" s="14" t="str">
        <f>IF($A978="","",IF(B978&gt;=Model!$B$4,4,IF(B978&gt;=Model!$B$5,3,IF(B978&gt;=Model!$B$6,2,1))))</f>
        <v/>
      </c>
      <c r="L978" s="14" t="str">
        <f>IF($A978="","",IF(OR(UPPER(D978)="Y",UPPER(E978)="Y"),4,IF(C978&gt;=Model!$B$10,4,IF(C978&gt;=Model!$B$11,3,IF(C978&gt;=Model!$B$12,2,1)))))</f>
        <v/>
      </c>
      <c r="M978" s="14" t="str">
        <f>IF($A978="","",IFERROR(VLOOKUP(F978,Model!$A$19:$B$22,2,FALSE()),""))</f>
        <v/>
      </c>
      <c r="N978" s="14" t="str">
        <f>IF($A978="","",IFERROR(VLOOKUP(G978,Model!$A$25:$B$28,2,FALSE()),""))</f>
        <v/>
      </c>
      <c r="O978" s="14" t="str">
        <f t="shared" si="90"/>
        <v/>
      </c>
      <c r="P978" s="14" t="str">
        <f>IF($A978="","",IF(AND(G978="Internet-facing",OR(UPPER(D978)="Y",UPPER(E978)="Y",C978&gt;=Model!$B$16)),"P1",""))</f>
        <v/>
      </c>
      <c r="Q978" s="14" t="str">
        <f>IF($A978="","",IF(P978="P1","P1","P"&amp;MIN(4,IF(O978&gt;=Model!$B$31,1,IF(O978&gt;=Model!$B$32,2,IF(O978&gt;=Model!$B$33,3,4)))+IF(UPPER(H978)="Y",1,0))))</f>
        <v/>
      </c>
      <c r="R978" s="14" t="str">
        <f>IF($A978="","",IFERROR(VLOOKUP(VALUE(MID(Q978,2,1)),Model!$B$38:$C$41,2,FALSE()),""))</f>
        <v/>
      </c>
      <c r="S978" s="18" t="str">
        <f t="shared" si="91"/>
        <v/>
      </c>
      <c r="T978" s="14" t="str">
        <f t="shared" si="92"/>
        <v/>
      </c>
      <c r="U978" s="14" t="str">
        <f t="shared" si="93"/>
        <v/>
      </c>
      <c r="V978" s="14" t="str">
        <f t="shared" ca="1" si="94"/>
        <v/>
      </c>
      <c r="W978" s="14" t="str">
        <f t="shared" ca="1" si="95"/>
        <v/>
      </c>
    </row>
    <row r="979" spans="1:23" x14ac:dyDescent="0.3">
      <c r="A979" s="2"/>
      <c r="B979" s="2"/>
      <c r="C979" s="2"/>
      <c r="D979" s="2"/>
      <c r="E979" s="2"/>
      <c r="F979" s="2"/>
      <c r="G979" s="2"/>
      <c r="H979" s="2"/>
      <c r="I979" s="16"/>
      <c r="J979" s="16"/>
      <c r="K979" s="14" t="str">
        <f>IF($A979="","",IF(B979&gt;=Model!$B$4,4,IF(B979&gt;=Model!$B$5,3,IF(B979&gt;=Model!$B$6,2,1))))</f>
        <v/>
      </c>
      <c r="L979" s="14" t="str">
        <f>IF($A979="","",IF(OR(UPPER(D979)="Y",UPPER(E979)="Y"),4,IF(C979&gt;=Model!$B$10,4,IF(C979&gt;=Model!$B$11,3,IF(C979&gt;=Model!$B$12,2,1)))))</f>
        <v/>
      </c>
      <c r="M979" s="14" t="str">
        <f>IF($A979="","",IFERROR(VLOOKUP(F979,Model!$A$19:$B$22,2,FALSE()),""))</f>
        <v/>
      </c>
      <c r="N979" s="14" t="str">
        <f>IF($A979="","",IFERROR(VLOOKUP(G979,Model!$A$25:$B$28,2,FALSE()),""))</f>
        <v/>
      </c>
      <c r="O979" s="14" t="str">
        <f t="shared" si="90"/>
        <v/>
      </c>
      <c r="P979" s="14" t="str">
        <f>IF($A979="","",IF(AND(G979="Internet-facing",OR(UPPER(D979)="Y",UPPER(E979)="Y",C979&gt;=Model!$B$16)),"P1",""))</f>
        <v/>
      </c>
      <c r="Q979" s="14" t="str">
        <f>IF($A979="","",IF(P979="P1","P1","P"&amp;MIN(4,IF(O979&gt;=Model!$B$31,1,IF(O979&gt;=Model!$B$32,2,IF(O979&gt;=Model!$B$33,3,4)))+IF(UPPER(H979)="Y",1,0))))</f>
        <v/>
      </c>
      <c r="R979" s="14" t="str">
        <f>IF($A979="","",IFERROR(VLOOKUP(VALUE(MID(Q979,2,1)),Model!$B$38:$C$41,2,FALSE()),""))</f>
        <v/>
      </c>
      <c r="S979" s="18" t="str">
        <f t="shared" si="91"/>
        <v/>
      </c>
      <c r="T979" s="14" t="str">
        <f t="shared" si="92"/>
        <v/>
      </c>
      <c r="U979" s="14" t="str">
        <f t="shared" si="93"/>
        <v/>
      </c>
      <c r="V979" s="14" t="str">
        <f t="shared" ca="1" si="94"/>
        <v/>
      </c>
      <c r="W979" s="14" t="str">
        <f t="shared" ca="1" si="95"/>
        <v/>
      </c>
    </row>
    <row r="980" spans="1:23" x14ac:dyDescent="0.3">
      <c r="A980" s="2"/>
      <c r="B980" s="2"/>
      <c r="C980" s="2"/>
      <c r="D980" s="2"/>
      <c r="E980" s="2"/>
      <c r="F980" s="2"/>
      <c r="G980" s="2"/>
      <c r="H980" s="2"/>
      <c r="I980" s="16"/>
      <c r="J980" s="16"/>
      <c r="K980" s="14" t="str">
        <f>IF($A980="","",IF(B980&gt;=Model!$B$4,4,IF(B980&gt;=Model!$B$5,3,IF(B980&gt;=Model!$B$6,2,1))))</f>
        <v/>
      </c>
      <c r="L980" s="14" t="str">
        <f>IF($A980="","",IF(OR(UPPER(D980)="Y",UPPER(E980)="Y"),4,IF(C980&gt;=Model!$B$10,4,IF(C980&gt;=Model!$B$11,3,IF(C980&gt;=Model!$B$12,2,1)))))</f>
        <v/>
      </c>
      <c r="M980" s="14" t="str">
        <f>IF($A980="","",IFERROR(VLOOKUP(F980,Model!$A$19:$B$22,2,FALSE()),""))</f>
        <v/>
      </c>
      <c r="N980" s="14" t="str">
        <f>IF($A980="","",IFERROR(VLOOKUP(G980,Model!$A$25:$B$28,2,FALSE()),""))</f>
        <v/>
      </c>
      <c r="O980" s="14" t="str">
        <f t="shared" si="90"/>
        <v/>
      </c>
      <c r="P980" s="14" t="str">
        <f>IF($A980="","",IF(AND(G980="Internet-facing",OR(UPPER(D980)="Y",UPPER(E980)="Y",C980&gt;=Model!$B$16)),"P1",""))</f>
        <v/>
      </c>
      <c r="Q980" s="14" t="str">
        <f>IF($A980="","",IF(P980="P1","P1","P"&amp;MIN(4,IF(O980&gt;=Model!$B$31,1,IF(O980&gt;=Model!$B$32,2,IF(O980&gt;=Model!$B$33,3,4)))+IF(UPPER(H980)="Y",1,0))))</f>
        <v/>
      </c>
      <c r="R980" s="14" t="str">
        <f>IF($A980="","",IFERROR(VLOOKUP(VALUE(MID(Q980,2,1)),Model!$B$38:$C$41,2,FALSE()),""))</f>
        <v/>
      </c>
      <c r="S980" s="18" t="str">
        <f t="shared" si="91"/>
        <v/>
      </c>
      <c r="T980" s="14" t="str">
        <f t="shared" si="92"/>
        <v/>
      </c>
      <c r="U980" s="14" t="str">
        <f t="shared" si="93"/>
        <v/>
      </c>
      <c r="V980" s="14" t="str">
        <f t="shared" ca="1" si="94"/>
        <v/>
      </c>
      <c r="W980" s="14" t="str">
        <f t="shared" ca="1" si="95"/>
        <v/>
      </c>
    </row>
    <row r="981" spans="1:23" x14ac:dyDescent="0.3">
      <c r="A981" s="2"/>
      <c r="B981" s="2"/>
      <c r="C981" s="2"/>
      <c r="D981" s="2"/>
      <c r="E981" s="2"/>
      <c r="F981" s="2"/>
      <c r="G981" s="2"/>
      <c r="H981" s="2"/>
      <c r="I981" s="16"/>
      <c r="J981" s="16"/>
      <c r="K981" s="14" t="str">
        <f>IF($A981="","",IF(B981&gt;=Model!$B$4,4,IF(B981&gt;=Model!$B$5,3,IF(B981&gt;=Model!$B$6,2,1))))</f>
        <v/>
      </c>
      <c r="L981" s="14" t="str">
        <f>IF($A981="","",IF(OR(UPPER(D981)="Y",UPPER(E981)="Y"),4,IF(C981&gt;=Model!$B$10,4,IF(C981&gt;=Model!$B$11,3,IF(C981&gt;=Model!$B$12,2,1)))))</f>
        <v/>
      </c>
      <c r="M981" s="14" t="str">
        <f>IF($A981="","",IFERROR(VLOOKUP(F981,Model!$A$19:$B$22,2,FALSE()),""))</f>
        <v/>
      </c>
      <c r="N981" s="14" t="str">
        <f>IF($A981="","",IFERROR(VLOOKUP(G981,Model!$A$25:$B$28,2,FALSE()),""))</f>
        <v/>
      </c>
      <c r="O981" s="14" t="str">
        <f t="shared" si="90"/>
        <v/>
      </c>
      <c r="P981" s="14" t="str">
        <f>IF($A981="","",IF(AND(G981="Internet-facing",OR(UPPER(D981)="Y",UPPER(E981)="Y",C981&gt;=Model!$B$16)),"P1",""))</f>
        <v/>
      </c>
      <c r="Q981" s="14" t="str">
        <f>IF($A981="","",IF(P981="P1","P1","P"&amp;MIN(4,IF(O981&gt;=Model!$B$31,1,IF(O981&gt;=Model!$B$32,2,IF(O981&gt;=Model!$B$33,3,4)))+IF(UPPER(H981)="Y",1,0))))</f>
        <v/>
      </c>
      <c r="R981" s="14" t="str">
        <f>IF($A981="","",IFERROR(VLOOKUP(VALUE(MID(Q981,2,1)),Model!$B$38:$C$41,2,FALSE()),""))</f>
        <v/>
      </c>
      <c r="S981" s="18" t="str">
        <f t="shared" si="91"/>
        <v/>
      </c>
      <c r="T981" s="14" t="str">
        <f t="shared" si="92"/>
        <v/>
      </c>
      <c r="U981" s="14" t="str">
        <f t="shared" si="93"/>
        <v/>
      </c>
      <c r="V981" s="14" t="str">
        <f t="shared" ca="1" si="94"/>
        <v/>
      </c>
      <c r="W981" s="14" t="str">
        <f t="shared" ca="1" si="95"/>
        <v/>
      </c>
    </row>
    <row r="982" spans="1:23" x14ac:dyDescent="0.3">
      <c r="A982" s="2"/>
      <c r="B982" s="2"/>
      <c r="C982" s="2"/>
      <c r="D982" s="2"/>
      <c r="E982" s="2"/>
      <c r="F982" s="2"/>
      <c r="G982" s="2"/>
      <c r="H982" s="2"/>
      <c r="I982" s="16"/>
      <c r="J982" s="16"/>
      <c r="K982" s="14" t="str">
        <f>IF($A982="","",IF(B982&gt;=Model!$B$4,4,IF(B982&gt;=Model!$B$5,3,IF(B982&gt;=Model!$B$6,2,1))))</f>
        <v/>
      </c>
      <c r="L982" s="14" t="str">
        <f>IF($A982="","",IF(OR(UPPER(D982)="Y",UPPER(E982)="Y"),4,IF(C982&gt;=Model!$B$10,4,IF(C982&gt;=Model!$B$11,3,IF(C982&gt;=Model!$B$12,2,1)))))</f>
        <v/>
      </c>
      <c r="M982" s="14" t="str">
        <f>IF($A982="","",IFERROR(VLOOKUP(F982,Model!$A$19:$B$22,2,FALSE()),""))</f>
        <v/>
      </c>
      <c r="N982" s="14" t="str">
        <f>IF($A982="","",IFERROR(VLOOKUP(G982,Model!$A$25:$B$28,2,FALSE()),""))</f>
        <v/>
      </c>
      <c r="O982" s="14" t="str">
        <f t="shared" si="90"/>
        <v/>
      </c>
      <c r="P982" s="14" t="str">
        <f>IF($A982="","",IF(AND(G982="Internet-facing",OR(UPPER(D982)="Y",UPPER(E982)="Y",C982&gt;=Model!$B$16)),"P1",""))</f>
        <v/>
      </c>
      <c r="Q982" s="14" t="str">
        <f>IF($A982="","",IF(P982="P1","P1","P"&amp;MIN(4,IF(O982&gt;=Model!$B$31,1,IF(O982&gt;=Model!$B$32,2,IF(O982&gt;=Model!$B$33,3,4)))+IF(UPPER(H982)="Y",1,0))))</f>
        <v/>
      </c>
      <c r="R982" s="14" t="str">
        <f>IF($A982="","",IFERROR(VLOOKUP(VALUE(MID(Q982,2,1)),Model!$B$38:$C$41,2,FALSE()),""))</f>
        <v/>
      </c>
      <c r="S982" s="18" t="str">
        <f t="shared" si="91"/>
        <v/>
      </c>
      <c r="T982" s="14" t="str">
        <f t="shared" si="92"/>
        <v/>
      </c>
      <c r="U982" s="14" t="str">
        <f t="shared" si="93"/>
        <v/>
      </c>
      <c r="V982" s="14" t="str">
        <f t="shared" ca="1" si="94"/>
        <v/>
      </c>
      <c r="W982" s="14" t="str">
        <f t="shared" ca="1" si="95"/>
        <v/>
      </c>
    </row>
    <row r="983" spans="1:23" x14ac:dyDescent="0.3">
      <c r="A983" s="2"/>
      <c r="B983" s="2"/>
      <c r="C983" s="2"/>
      <c r="D983" s="2"/>
      <c r="E983" s="2"/>
      <c r="F983" s="2"/>
      <c r="G983" s="2"/>
      <c r="H983" s="2"/>
      <c r="I983" s="16"/>
      <c r="J983" s="16"/>
      <c r="K983" s="14" t="str">
        <f>IF($A983="","",IF(B983&gt;=Model!$B$4,4,IF(B983&gt;=Model!$B$5,3,IF(B983&gt;=Model!$B$6,2,1))))</f>
        <v/>
      </c>
      <c r="L983" s="14" t="str">
        <f>IF($A983="","",IF(OR(UPPER(D983)="Y",UPPER(E983)="Y"),4,IF(C983&gt;=Model!$B$10,4,IF(C983&gt;=Model!$B$11,3,IF(C983&gt;=Model!$B$12,2,1)))))</f>
        <v/>
      </c>
      <c r="M983" s="14" t="str">
        <f>IF($A983="","",IFERROR(VLOOKUP(F983,Model!$A$19:$B$22,2,FALSE()),""))</f>
        <v/>
      </c>
      <c r="N983" s="14" t="str">
        <f>IF($A983="","",IFERROR(VLOOKUP(G983,Model!$A$25:$B$28,2,FALSE()),""))</f>
        <v/>
      </c>
      <c r="O983" s="14" t="str">
        <f t="shared" si="90"/>
        <v/>
      </c>
      <c r="P983" s="14" t="str">
        <f>IF($A983="","",IF(AND(G983="Internet-facing",OR(UPPER(D983)="Y",UPPER(E983)="Y",C983&gt;=Model!$B$16)),"P1",""))</f>
        <v/>
      </c>
      <c r="Q983" s="14" t="str">
        <f>IF($A983="","",IF(P983="P1","P1","P"&amp;MIN(4,IF(O983&gt;=Model!$B$31,1,IF(O983&gt;=Model!$B$32,2,IF(O983&gt;=Model!$B$33,3,4)))+IF(UPPER(H983)="Y",1,0))))</f>
        <v/>
      </c>
      <c r="R983" s="14" t="str">
        <f>IF($A983="","",IFERROR(VLOOKUP(VALUE(MID(Q983,2,1)),Model!$B$38:$C$41,2,FALSE()),""))</f>
        <v/>
      </c>
      <c r="S983" s="18" t="str">
        <f t="shared" si="91"/>
        <v/>
      </c>
      <c r="T983" s="14" t="str">
        <f t="shared" si="92"/>
        <v/>
      </c>
      <c r="U983" s="14" t="str">
        <f t="shared" si="93"/>
        <v/>
      </c>
      <c r="V983" s="14" t="str">
        <f t="shared" ca="1" si="94"/>
        <v/>
      </c>
      <c r="W983" s="14" t="str">
        <f t="shared" ca="1" si="95"/>
        <v/>
      </c>
    </row>
    <row r="984" spans="1:23" x14ac:dyDescent="0.3">
      <c r="A984" s="2"/>
      <c r="B984" s="2"/>
      <c r="C984" s="2"/>
      <c r="D984" s="2"/>
      <c r="E984" s="2"/>
      <c r="F984" s="2"/>
      <c r="G984" s="2"/>
      <c r="H984" s="2"/>
      <c r="I984" s="16"/>
      <c r="J984" s="16"/>
      <c r="K984" s="14" t="str">
        <f>IF($A984="","",IF(B984&gt;=Model!$B$4,4,IF(B984&gt;=Model!$B$5,3,IF(B984&gt;=Model!$B$6,2,1))))</f>
        <v/>
      </c>
      <c r="L984" s="14" t="str">
        <f>IF($A984="","",IF(OR(UPPER(D984)="Y",UPPER(E984)="Y"),4,IF(C984&gt;=Model!$B$10,4,IF(C984&gt;=Model!$B$11,3,IF(C984&gt;=Model!$B$12,2,1)))))</f>
        <v/>
      </c>
      <c r="M984" s="14" t="str">
        <f>IF($A984="","",IFERROR(VLOOKUP(F984,Model!$A$19:$B$22,2,FALSE()),""))</f>
        <v/>
      </c>
      <c r="N984" s="14" t="str">
        <f>IF($A984="","",IFERROR(VLOOKUP(G984,Model!$A$25:$B$28,2,FALSE()),""))</f>
        <v/>
      </c>
      <c r="O984" s="14" t="str">
        <f t="shared" si="90"/>
        <v/>
      </c>
      <c r="P984" s="14" t="str">
        <f>IF($A984="","",IF(AND(G984="Internet-facing",OR(UPPER(D984)="Y",UPPER(E984)="Y",C984&gt;=Model!$B$16)),"P1",""))</f>
        <v/>
      </c>
      <c r="Q984" s="14" t="str">
        <f>IF($A984="","",IF(P984="P1","P1","P"&amp;MIN(4,IF(O984&gt;=Model!$B$31,1,IF(O984&gt;=Model!$B$32,2,IF(O984&gt;=Model!$B$33,3,4)))+IF(UPPER(H984)="Y",1,0))))</f>
        <v/>
      </c>
      <c r="R984" s="14" t="str">
        <f>IF($A984="","",IFERROR(VLOOKUP(VALUE(MID(Q984,2,1)),Model!$B$38:$C$41,2,FALSE()),""))</f>
        <v/>
      </c>
      <c r="S984" s="18" t="str">
        <f t="shared" si="91"/>
        <v/>
      </c>
      <c r="T984" s="14" t="str">
        <f t="shared" si="92"/>
        <v/>
      </c>
      <c r="U984" s="14" t="str">
        <f t="shared" si="93"/>
        <v/>
      </c>
      <c r="V984" s="14" t="str">
        <f t="shared" ca="1" si="94"/>
        <v/>
      </c>
      <c r="W984" s="14" t="str">
        <f t="shared" ca="1" si="95"/>
        <v/>
      </c>
    </row>
    <row r="985" spans="1:23" x14ac:dyDescent="0.3">
      <c r="A985" s="2"/>
      <c r="B985" s="2"/>
      <c r="C985" s="2"/>
      <c r="D985" s="2"/>
      <c r="E985" s="2"/>
      <c r="F985" s="2"/>
      <c r="G985" s="2"/>
      <c r="H985" s="2"/>
      <c r="I985" s="16"/>
      <c r="J985" s="16"/>
      <c r="K985" s="14" t="str">
        <f>IF($A985="","",IF(B985&gt;=Model!$B$4,4,IF(B985&gt;=Model!$B$5,3,IF(B985&gt;=Model!$B$6,2,1))))</f>
        <v/>
      </c>
      <c r="L985" s="14" t="str">
        <f>IF($A985="","",IF(OR(UPPER(D985)="Y",UPPER(E985)="Y"),4,IF(C985&gt;=Model!$B$10,4,IF(C985&gt;=Model!$B$11,3,IF(C985&gt;=Model!$B$12,2,1)))))</f>
        <v/>
      </c>
      <c r="M985" s="14" t="str">
        <f>IF($A985="","",IFERROR(VLOOKUP(F985,Model!$A$19:$B$22,2,FALSE()),""))</f>
        <v/>
      </c>
      <c r="N985" s="14" t="str">
        <f>IF($A985="","",IFERROR(VLOOKUP(G985,Model!$A$25:$B$28,2,FALSE()),""))</f>
        <v/>
      </c>
      <c r="O985" s="14" t="str">
        <f t="shared" si="90"/>
        <v/>
      </c>
      <c r="P985" s="14" t="str">
        <f>IF($A985="","",IF(AND(G985="Internet-facing",OR(UPPER(D985)="Y",UPPER(E985)="Y",C985&gt;=Model!$B$16)),"P1",""))</f>
        <v/>
      </c>
      <c r="Q985" s="14" t="str">
        <f>IF($A985="","",IF(P985="P1","P1","P"&amp;MIN(4,IF(O985&gt;=Model!$B$31,1,IF(O985&gt;=Model!$B$32,2,IF(O985&gt;=Model!$B$33,3,4)))+IF(UPPER(H985)="Y",1,0))))</f>
        <v/>
      </c>
      <c r="R985" s="14" t="str">
        <f>IF($A985="","",IFERROR(VLOOKUP(VALUE(MID(Q985,2,1)),Model!$B$38:$C$41,2,FALSE()),""))</f>
        <v/>
      </c>
      <c r="S985" s="18" t="str">
        <f t="shared" si="91"/>
        <v/>
      </c>
      <c r="T985" s="14" t="str">
        <f t="shared" si="92"/>
        <v/>
      </c>
      <c r="U985" s="14" t="str">
        <f t="shared" si="93"/>
        <v/>
      </c>
      <c r="V985" s="14" t="str">
        <f t="shared" ca="1" si="94"/>
        <v/>
      </c>
      <c r="W985" s="14" t="str">
        <f t="shared" ca="1" si="95"/>
        <v/>
      </c>
    </row>
    <row r="986" spans="1:23" x14ac:dyDescent="0.3">
      <c r="A986" s="2"/>
      <c r="B986" s="2"/>
      <c r="C986" s="2"/>
      <c r="D986" s="2"/>
      <c r="E986" s="2"/>
      <c r="F986" s="2"/>
      <c r="G986" s="2"/>
      <c r="H986" s="2"/>
      <c r="I986" s="16"/>
      <c r="J986" s="16"/>
      <c r="K986" s="14" t="str">
        <f>IF($A986="","",IF(B986&gt;=Model!$B$4,4,IF(B986&gt;=Model!$B$5,3,IF(B986&gt;=Model!$B$6,2,1))))</f>
        <v/>
      </c>
      <c r="L986" s="14" t="str">
        <f>IF($A986="","",IF(OR(UPPER(D986)="Y",UPPER(E986)="Y"),4,IF(C986&gt;=Model!$B$10,4,IF(C986&gt;=Model!$B$11,3,IF(C986&gt;=Model!$B$12,2,1)))))</f>
        <v/>
      </c>
      <c r="M986" s="14" t="str">
        <f>IF($A986="","",IFERROR(VLOOKUP(F986,Model!$A$19:$B$22,2,FALSE()),""))</f>
        <v/>
      </c>
      <c r="N986" s="14" t="str">
        <f>IF($A986="","",IFERROR(VLOOKUP(G986,Model!$A$25:$B$28,2,FALSE()),""))</f>
        <v/>
      </c>
      <c r="O986" s="14" t="str">
        <f t="shared" si="90"/>
        <v/>
      </c>
      <c r="P986" s="14" t="str">
        <f>IF($A986="","",IF(AND(G986="Internet-facing",OR(UPPER(D986)="Y",UPPER(E986)="Y",C986&gt;=Model!$B$16)),"P1",""))</f>
        <v/>
      </c>
      <c r="Q986" s="14" t="str">
        <f>IF($A986="","",IF(P986="P1","P1","P"&amp;MIN(4,IF(O986&gt;=Model!$B$31,1,IF(O986&gt;=Model!$B$32,2,IF(O986&gt;=Model!$B$33,3,4)))+IF(UPPER(H986)="Y",1,0))))</f>
        <v/>
      </c>
      <c r="R986" s="14" t="str">
        <f>IF($A986="","",IFERROR(VLOOKUP(VALUE(MID(Q986,2,1)),Model!$B$38:$C$41,2,FALSE()),""))</f>
        <v/>
      </c>
      <c r="S986" s="18" t="str">
        <f t="shared" si="91"/>
        <v/>
      </c>
      <c r="T986" s="14" t="str">
        <f t="shared" si="92"/>
        <v/>
      </c>
      <c r="U986" s="14" t="str">
        <f t="shared" si="93"/>
        <v/>
      </c>
      <c r="V986" s="14" t="str">
        <f t="shared" ca="1" si="94"/>
        <v/>
      </c>
      <c r="W986" s="14" t="str">
        <f t="shared" ca="1" si="95"/>
        <v/>
      </c>
    </row>
    <row r="987" spans="1:23" x14ac:dyDescent="0.3">
      <c r="A987" s="2"/>
      <c r="B987" s="2"/>
      <c r="C987" s="2"/>
      <c r="D987" s="2"/>
      <c r="E987" s="2"/>
      <c r="F987" s="2"/>
      <c r="G987" s="2"/>
      <c r="H987" s="2"/>
      <c r="I987" s="16"/>
      <c r="J987" s="16"/>
      <c r="K987" s="14" t="str">
        <f>IF($A987="","",IF(B987&gt;=Model!$B$4,4,IF(B987&gt;=Model!$B$5,3,IF(B987&gt;=Model!$B$6,2,1))))</f>
        <v/>
      </c>
      <c r="L987" s="14" t="str">
        <f>IF($A987="","",IF(OR(UPPER(D987)="Y",UPPER(E987)="Y"),4,IF(C987&gt;=Model!$B$10,4,IF(C987&gt;=Model!$B$11,3,IF(C987&gt;=Model!$B$12,2,1)))))</f>
        <v/>
      </c>
      <c r="M987" s="14" t="str">
        <f>IF($A987="","",IFERROR(VLOOKUP(F987,Model!$A$19:$B$22,2,FALSE()),""))</f>
        <v/>
      </c>
      <c r="N987" s="14" t="str">
        <f>IF($A987="","",IFERROR(VLOOKUP(G987,Model!$A$25:$B$28,2,FALSE()),""))</f>
        <v/>
      </c>
      <c r="O987" s="14" t="str">
        <f t="shared" si="90"/>
        <v/>
      </c>
      <c r="P987" s="14" t="str">
        <f>IF($A987="","",IF(AND(G987="Internet-facing",OR(UPPER(D987)="Y",UPPER(E987)="Y",C987&gt;=Model!$B$16)),"P1",""))</f>
        <v/>
      </c>
      <c r="Q987" s="14" t="str">
        <f>IF($A987="","",IF(P987="P1","P1","P"&amp;MIN(4,IF(O987&gt;=Model!$B$31,1,IF(O987&gt;=Model!$B$32,2,IF(O987&gt;=Model!$B$33,3,4)))+IF(UPPER(H987)="Y",1,0))))</f>
        <v/>
      </c>
      <c r="R987" s="14" t="str">
        <f>IF($A987="","",IFERROR(VLOOKUP(VALUE(MID(Q987,2,1)),Model!$B$38:$C$41,2,FALSE()),""))</f>
        <v/>
      </c>
      <c r="S987" s="18" t="str">
        <f t="shared" si="91"/>
        <v/>
      </c>
      <c r="T987" s="14" t="str">
        <f t="shared" si="92"/>
        <v/>
      </c>
      <c r="U987" s="14" t="str">
        <f t="shared" si="93"/>
        <v/>
      </c>
      <c r="V987" s="14" t="str">
        <f t="shared" ca="1" si="94"/>
        <v/>
      </c>
      <c r="W987" s="14" t="str">
        <f t="shared" ca="1" si="95"/>
        <v/>
      </c>
    </row>
    <row r="988" spans="1:23" x14ac:dyDescent="0.3">
      <c r="A988" s="2"/>
      <c r="B988" s="2"/>
      <c r="C988" s="2"/>
      <c r="D988" s="2"/>
      <c r="E988" s="2"/>
      <c r="F988" s="2"/>
      <c r="G988" s="2"/>
      <c r="H988" s="2"/>
      <c r="I988" s="16"/>
      <c r="J988" s="16"/>
      <c r="K988" s="14" t="str">
        <f>IF($A988="","",IF(B988&gt;=Model!$B$4,4,IF(B988&gt;=Model!$B$5,3,IF(B988&gt;=Model!$B$6,2,1))))</f>
        <v/>
      </c>
      <c r="L988" s="14" t="str">
        <f>IF($A988="","",IF(OR(UPPER(D988)="Y",UPPER(E988)="Y"),4,IF(C988&gt;=Model!$B$10,4,IF(C988&gt;=Model!$B$11,3,IF(C988&gt;=Model!$B$12,2,1)))))</f>
        <v/>
      </c>
      <c r="M988" s="14" t="str">
        <f>IF($A988="","",IFERROR(VLOOKUP(F988,Model!$A$19:$B$22,2,FALSE()),""))</f>
        <v/>
      </c>
      <c r="N988" s="14" t="str">
        <f>IF($A988="","",IFERROR(VLOOKUP(G988,Model!$A$25:$B$28,2,FALSE()),""))</f>
        <v/>
      </c>
      <c r="O988" s="14" t="str">
        <f t="shared" si="90"/>
        <v/>
      </c>
      <c r="P988" s="14" t="str">
        <f>IF($A988="","",IF(AND(G988="Internet-facing",OR(UPPER(D988)="Y",UPPER(E988)="Y",C988&gt;=Model!$B$16)),"P1",""))</f>
        <v/>
      </c>
      <c r="Q988" s="14" t="str">
        <f>IF($A988="","",IF(P988="P1","P1","P"&amp;MIN(4,IF(O988&gt;=Model!$B$31,1,IF(O988&gt;=Model!$B$32,2,IF(O988&gt;=Model!$B$33,3,4)))+IF(UPPER(H988)="Y",1,0))))</f>
        <v/>
      </c>
      <c r="R988" s="14" t="str">
        <f>IF($A988="","",IFERROR(VLOOKUP(VALUE(MID(Q988,2,1)),Model!$B$38:$C$41,2,FALSE()),""))</f>
        <v/>
      </c>
      <c r="S988" s="18" t="str">
        <f t="shared" si="91"/>
        <v/>
      </c>
      <c r="T988" s="14" t="str">
        <f t="shared" si="92"/>
        <v/>
      </c>
      <c r="U988" s="14" t="str">
        <f t="shared" si="93"/>
        <v/>
      </c>
      <c r="V988" s="14" t="str">
        <f t="shared" ca="1" si="94"/>
        <v/>
      </c>
      <c r="W988" s="14" t="str">
        <f t="shared" ca="1" si="95"/>
        <v/>
      </c>
    </row>
    <row r="989" spans="1:23" x14ac:dyDescent="0.3">
      <c r="A989" s="2"/>
      <c r="B989" s="2"/>
      <c r="C989" s="2"/>
      <c r="D989" s="2"/>
      <c r="E989" s="2"/>
      <c r="F989" s="2"/>
      <c r="G989" s="2"/>
      <c r="H989" s="2"/>
      <c r="I989" s="16"/>
      <c r="J989" s="16"/>
      <c r="K989" s="14" t="str">
        <f>IF($A989="","",IF(B989&gt;=Model!$B$4,4,IF(B989&gt;=Model!$B$5,3,IF(B989&gt;=Model!$B$6,2,1))))</f>
        <v/>
      </c>
      <c r="L989" s="14" t="str">
        <f>IF($A989="","",IF(OR(UPPER(D989)="Y",UPPER(E989)="Y"),4,IF(C989&gt;=Model!$B$10,4,IF(C989&gt;=Model!$B$11,3,IF(C989&gt;=Model!$B$12,2,1)))))</f>
        <v/>
      </c>
      <c r="M989" s="14" t="str">
        <f>IF($A989="","",IFERROR(VLOOKUP(F989,Model!$A$19:$B$22,2,FALSE()),""))</f>
        <v/>
      </c>
      <c r="N989" s="14" t="str">
        <f>IF($A989="","",IFERROR(VLOOKUP(G989,Model!$A$25:$B$28,2,FALSE()),""))</f>
        <v/>
      </c>
      <c r="O989" s="14" t="str">
        <f t="shared" si="90"/>
        <v/>
      </c>
      <c r="P989" s="14" t="str">
        <f>IF($A989="","",IF(AND(G989="Internet-facing",OR(UPPER(D989)="Y",UPPER(E989)="Y",C989&gt;=Model!$B$16)),"P1",""))</f>
        <v/>
      </c>
      <c r="Q989" s="14" t="str">
        <f>IF($A989="","",IF(P989="P1","P1","P"&amp;MIN(4,IF(O989&gt;=Model!$B$31,1,IF(O989&gt;=Model!$B$32,2,IF(O989&gt;=Model!$B$33,3,4)))+IF(UPPER(H989)="Y",1,0))))</f>
        <v/>
      </c>
      <c r="R989" s="14" t="str">
        <f>IF($A989="","",IFERROR(VLOOKUP(VALUE(MID(Q989,2,1)),Model!$B$38:$C$41,2,FALSE()),""))</f>
        <v/>
      </c>
      <c r="S989" s="18" t="str">
        <f t="shared" si="91"/>
        <v/>
      </c>
      <c r="T989" s="14" t="str">
        <f t="shared" si="92"/>
        <v/>
      </c>
      <c r="U989" s="14" t="str">
        <f t="shared" si="93"/>
        <v/>
      </c>
      <c r="V989" s="14" t="str">
        <f t="shared" ca="1" si="94"/>
        <v/>
      </c>
      <c r="W989" s="14" t="str">
        <f t="shared" ca="1" si="95"/>
        <v/>
      </c>
    </row>
    <row r="990" spans="1:23" x14ac:dyDescent="0.3">
      <c r="A990" s="2"/>
      <c r="B990" s="2"/>
      <c r="C990" s="2"/>
      <c r="D990" s="2"/>
      <c r="E990" s="2"/>
      <c r="F990" s="2"/>
      <c r="G990" s="2"/>
      <c r="H990" s="2"/>
      <c r="I990" s="16"/>
      <c r="J990" s="16"/>
      <c r="K990" s="14" t="str">
        <f>IF($A990="","",IF(B990&gt;=Model!$B$4,4,IF(B990&gt;=Model!$B$5,3,IF(B990&gt;=Model!$B$6,2,1))))</f>
        <v/>
      </c>
      <c r="L990" s="14" t="str">
        <f>IF($A990="","",IF(OR(UPPER(D990)="Y",UPPER(E990)="Y"),4,IF(C990&gt;=Model!$B$10,4,IF(C990&gt;=Model!$B$11,3,IF(C990&gt;=Model!$B$12,2,1)))))</f>
        <v/>
      </c>
      <c r="M990" s="14" t="str">
        <f>IF($A990="","",IFERROR(VLOOKUP(F990,Model!$A$19:$B$22,2,FALSE()),""))</f>
        <v/>
      </c>
      <c r="N990" s="14" t="str">
        <f>IF($A990="","",IFERROR(VLOOKUP(G990,Model!$A$25:$B$28,2,FALSE()),""))</f>
        <v/>
      </c>
      <c r="O990" s="14" t="str">
        <f t="shared" si="90"/>
        <v/>
      </c>
      <c r="P990" s="14" t="str">
        <f>IF($A990="","",IF(AND(G990="Internet-facing",OR(UPPER(D990)="Y",UPPER(E990)="Y",C990&gt;=Model!$B$16)),"P1",""))</f>
        <v/>
      </c>
      <c r="Q990" s="14" t="str">
        <f>IF($A990="","",IF(P990="P1","P1","P"&amp;MIN(4,IF(O990&gt;=Model!$B$31,1,IF(O990&gt;=Model!$B$32,2,IF(O990&gt;=Model!$B$33,3,4)))+IF(UPPER(H990)="Y",1,0))))</f>
        <v/>
      </c>
      <c r="R990" s="14" t="str">
        <f>IF($A990="","",IFERROR(VLOOKUP(VALUE(MID(Q990,2,1)),Model!$B$38:$C$41,2,FALSE()),""))</f>
        <v/>
      </c>
      <c r="S990" s="18" t="str">
        <f t="shared" si="91"/>
        <v/>
      </c>
      <c r="T990" s="14" t="str">
        <f t="shared" si="92"/>
        <v/>
      </c>
      <c r="U990" s="14" t="str">
        <f t="shared" si="93"/>
        <v/>
      </c>
      <c r="V990" s="14" t="str">
        <f t="shared" ca="1" si="94"/>
        <v/>
      </c>
      <c r="W990" s="14" t="str">
        <f t="shared" ca="1" si="95"/>
        <v/>
      </c>
    </row>
    <row r="991" spans="1:23" x14ac:dyDescent="0.3">
      <c r="A991" s="2"/>
      <c r="B991" s="2"/>
      <c r="C991" s="2"/>
      <c r="D991" s="2"/>
      <c r="E991" s="2"/>
      <c r="F991" s="2"/>
      <c r="G991" s="2"/>
      <c r="H991" s="2"/>
      <c r="I991" s="16"/>
      <c r="J991" s="16"/>
      <c r="K991" s="14" t="str">
        <f>IF($A991="","",IF(B991&gt;=Model!$B$4,4,IF(B991&gt;=Model!$B$5,3,IF(B991&gt;=Model!$B$6,2,1))))</f>
        <v/>
      </c>
      <c r="L991" s="14" t="str">
        <f>IF($A991="","",IF(OR(UPPER(D991)="Y",UPPER(E991)="Y"),4,IF(C991&gt;=Model!$B$10,4,IF(C991&gt;=Model!$B$11,3,IF(C991&gt;=Model!$B$12,2,1)))))</f>
        <v/>
      </c>
      <c r="M991" s="14" t="str">
        <f>IF($A991="","",IFERROR(VLOOKUP(F991,Model!$A$19:$B$22,2,FALSE()),""))</f>
        <v/>
      </c>
      <c r="N991" s="14" t="str">
        <f>IF($A991="","",IFERROR(VLOOKUP(G991,Model!$A$25:$B$28,2,FALSE()),""))</f>
        <v/>
      </c>
      <c r="O991" s="14" t="str">
        <f t="shared" si="90"/>
        <v/>
      </c>
      <c r="P991" s="14" t="str">
        <f>IF($A991="","",IF(AND(G991="Internet-facing",OR(UPPER(D991)="Y",UPPER(E991)="Y",C991&gt;=Model!$B$16)),"P1",""))</f>
        <v/>
      </c>
      <c r="Q991" s="14" t="str">
        <f>IF($A991="","",IF(P991="P1","P1","P"&amp;MIN(4,IF(O991&gt;=Model!$B$31,1,IF(O991&gt;=Model!$B$32,2,IF(O991&gt;=Model!$B$33,3,4)))+IF(UPPER(H991)="Y",1,0))))</f>
        <v/>
      </c>
      <c r="R991" s="14" t="str">
        <f>IF($A991="","",IFERROR(VLOOKUP(VALUE(MID(Q991,2,1)),Model!$B$38:$C$41,2,FALSE()),""))</f>
        <v/>
      </c>
      <c r="S991" s="18" t="str">
        <f t="shared" si="91"/>
        <v/>
      </c>
      <c r="T991" s="14" t="str">
        <f t="shared" si="92"/>
        <v/>
      </c>
      <c r="U991" s="14" t="str">
        <f t="shared" si="93"/>
        <v/>
      </c>
      <c r="V991" s="14" t="str">
        <f t="shared" ca="1" si="94"/>
        <v/>
      </c>
      <c r="W991" s="14" t="str">
        <f t="shared" ca="1" si="95"/>
        <v/>
      </c>
    </row>
    <row r="992" spans="1:23" x14ac:dyDescent="0.3">
      <c r="A992" s="2"/>
      <c r="B992" s="2"/>
      <c r="C992" s="2"/>
      <c r="D992" s="2"/>
      <c r="E992" s="2"/>
      <c r="F992" s="2"/>
      <c r="G992" s="2"/>
      <c r="H992" s="2"/>
      <c r="I992" s="16"/>
      <c r="J992" s="16"/>
      <c r="K992" s="14" t="str">
        <f>IF($A992="","",IF(B992&gt;=Model!$B$4,4,IF(B992&gt;=Model!$B$5,3,IF(B992&gt;=Model!$B$6,2,1))))</f>
        <v/>
      </c>
      <c r="L992" s="14" t="str">
        <f>IF($A992="","",IF(OR(UPPER(D992)="Y",UPPER(E992)="Y"),4,IF(C992&gt;=Model!$B$10,4,IF(C992&gt;=Model!$B$11,3,IF(C992&gt;=Model!$B$12,2,1)))))</f>
        <v/>
      </c>
      <c r="M992" s="14" t="str">
        <f>IF($A992="","",IFERROR(VLOOKUP(F992,Model!$A$19:$B$22,2,FALSE()),""))</f>
        <v/>
      </c>
      <c r="N992" s="14" t="str">
        <f>IF($A992="","",IFERROR(VLOOKUP(G992,Model!$A$25:$B$28,2,FALSE()),""))</f>
        <v/>
      </c>
      <c r="O992" s="14" t="str">
        <f t="shared" si="90"/>
        <v/>
      </c>
      <c r="P992" s="14" t="str">
        <f>IF($A992="","",IF(AND(G992="Internet-facing",OR(UPPER(D992)="Y",UPPER(E992)="Y",C992&gt;=Model!$B$16)),"P1",""))</f>
        <v/>
      </c>
      <c r="Q992" s="14" t="str">
        <f>IF($A992="","",IF(P992="P1","P1","P"&amp;MIN(4,IF(O992&gt;=Model!$B$31,1,IF(O992&gt;=Model!$B$32,2,IF(O992&gt;=Model!$B$33,3,4)))+IF(UPPER(H992)="Y",1,0))))</f>
        <v/>
      </c>
      <c r="R992" s="14" t="str">
        <f>IF($A992="","",IFERROR(VLOOKUP(VALUE(MID(Q992,2,1)),Model!$B$38:$C$41,2,FALSE()),""))</f>
        <v/>
      </c>
      <c r="S992" s="18" t="str">
        <f t="shared" si="91"/>
        <v/>
      </c>
      <c r="T992" s="14" t="str">
        <f t="shared" si="92"/>
        <v/>
      </c>
      <c r="U992" s="14" t="str">
        <f t="shared" si="93"/>
        <v/>
      </c>
      <c r="V992" s="14" t="str">
        <f t="shared" ca="1" si="94"/>
        <v/>
      </c>
      <c r="W992" s="14" t="str">
        <f t="shared" ca="1" si="95"/>
        <v/>
      </c>
    </row>
    <row r="993" spans="1:23" x14ac:dyDescent="0.3">
      <c r="A993" s="2"/>
      <c r="B993" s="2"/>
      <c r="C993" s="2"/>
      <c r="D993" s="2"/>
      <c r="E993" s="2"/>
      <c r="F993" s="2"/>
      <c r="G993" s="2"/>
      <c r="H993" s="2"/>
      <c r="I993" s="16"/>
      <c r="J993" s="16"/>
      <c r="K993" s="14" t="str">
        <f>IF($A993="","",IF(B993&gt;=Model!$B$4,4,IF(B993&gt;=Model!$B$5,3,IF(B993&gt;=Model!$B$6,2,1))))</f>
        <v/>
      </c>
      <c r="L993" s="14" t="str">
        <f>IF($A993="","",IF(OR(UPPER(D993)="Y",UPPER(E993)="Y"),4,IF(C993&gt;=Model!$B$10,4,IF(C993&gt;=Model!$B$11,3,IF(C993&gt;=Model!$B$12,2,1)))))</f>
        <v/>
      </c>
      <c r="M993" s="14" t="str">
        <f>IF($A993="","",IFERROR(VLOOKUP(F993,Model!$A$19:$B$22,2,FALSE()),""))</f>
        <v/>
      </c>
      <c r="N993" s="14" t="str">
        <f>IF($A993="","",IFERROR(VLOOKUP(G993,Model!$A$25:$B$28,2,FALSE()),""))</f>
        <v/>
      </c>
      <c r="O993" s="14" t="str">
        <f t="shared" si="90"/>
        <v/>
      </c>
      <c r="P993" s="14" t="str">
        <f>IF($A993="","",IF(AND(G993="Internet-facing",OR(UPPER(D993)="Y",UPPER(E993)="Y",C993&gt;=Model!$B$16)),"P1",""))</f>
        <v/>
      </c>
      <c r="Q993" s="14" t="str">
        <f>IF($A993="","",IF(P993="P1","P1","P"&amp;MIN(4,IF(O993&gt;=Model!$B$31,1,IF(O993&gt;=Model!$B$32,2,IF(O993&gt;=Model!$B$33,3,4)))+IF(UPPER(H993)="Y",1,0))))</f>
        <v/>
      </c>
      <c r="R993" s="14" t="str">
        <f>IF($A993="","",IFERROR(VLOOKUP(VALUE(MID(Q993,2,1)),Model!$B$38:$C$41,2,FALSE()),""))</f>
        <v/>
      </c>
      <c r="S993" s="18" t="str">
        <f t="shared" si="91"/>
        <v/>
      </c>
      <c r="T993" s="14" t="str">
        <f t="shared" si="92"/>
        <v/>
      </c>
      <c r="U993" s="14" t="str">
        <f t="shared" si="93"/>
        <v/>
      </c>
      <c r="V993" s="14" t="str">
        <f t="shared" ca="1" si="94"/>
        <v/>
      </c>
      <c r="W993" s="14" t="str">
        <f t="shared" ca="1" si="95"/>
        <v/>
      </c>
    </row>
    <row r="994" spans="1:23" x14ac:dyDescent="0.3">
      <c r="A994" s="2"/>
      <c r="B994" s="2"/>
      <c r="C994" s="2"/>
      <c r="D994" s="2"/>
      <c r="E994" s="2"/>
      <c r="F994" s="2"/>
      <c r="G994" s="2"/>
      <c r="H994" s="2"/>
      <c r="I994" s="16"/>
      <c r="J994" s="16"/>
      <c r="K994" s="14" t="str">
        <f>IF($A994="","",IF(B994&gt;=Model!$B$4,4,IF(B994&gt;=Model!$B$5,3,IF(B994&gt;=Model!$B$6,2,1))))</f>
        <v/>
      </c>
      <c r="L994" s="14" t="str">
        <f>IF($A994="","",IF(OR(UPPER(D994)="Y",UPPER(E994)="Y"),4,IF(C994&gt;=Model!$B$10,4,IF(C994&gt;=Model!$B$11,3,IF(C994&gt;=Model!$B$12,2,1)))))</f>
        <v/>
      </c>
      <c r="M994" s="14" t="str">
        <f>IF($A994="","",IFERROR(VLOOKUP(F994,Model!$A$19:$B$22,2,FALSE()),""))</f>
        <v/>
      </c>
      <c r="N994" s="14" t="str">
        <f>IF($A994="","",IFERROR(VLOOKUP(G994,Model!$A$25:$B$28,2,FALSE()),""))</f>
        <v/>
      </c>
      <c r="O994" s="14" t="str">
        <f t="shared" si="90"/>
        <v/>
      </c>
      <c r="P994" s="14" t="str">
        <f>IF($A994="","",IF(AND(G994="Internet-facing",OR(UPPER(D994)="Y",UPPER(E994)="Y",C994&gt;=Model!$B$16)),"P1",""))</f>
        <v/>
      </c>
      <c r="Q994" s="14" t="str">
        <f>IF($A994="","",IF(P994="P1","P1","P"&amp;MIN(4,IF(O994&gt;=Model!$B$31,1,IF(O994&gt;=Model!$B$32,2,IF(O994&gt;=Model!$B$33,3,4)))+IF(UPPER(H994)="Y",1,0))))</f>
        <v/>
      </c>
      <c r="R994" s="14" t="str">
        <f>IF($A994="","",IFERROR(VLOOKUP(VALUE(MID(Q994,2,1)),Model!$B$38:$C$41,2,FALSE()),""))</f>
        <v/>
      </c>
      <c r="S994" s="18" t="str">
        <f t="shared" si="91"/>
        <v/>
      </c>
      <c r="T994" s="14" t="str">
        <f t="shared" si="92"/>
        <v/>
      </c>
      <c r="U994" s="14" t="str">
        <f t="shared" si="93"/>
        <v/>
      </c>
      <c r="V994" s="14" t="str">
        <f t="shared" ca="1" si="94"/>
        <v/>
      </c>
      <c r="W994" s="14" t="str">
        <f t="shared" ca="1" si="95"/>
        <v/>
      </c>
    </row>
    <row r="995" spans="1:23" x14ac:dyDescent="0.3">
      <c r="A995" s="2"/>
      <c r="B995" s="2"/>
      <c r="C995" s="2"/>
      <c r="D995" s="2"/>
      <c r="E995" s="2"/>
      <c r="F995" s="2"/>
      <c r="G995" s="2"/>
      <c r="H995" s="2"/>
      <c r="I995" s="16"/>
      <c r="J995" s="16"/>
      <c r="K995" s="14" t="str">
        <f>IF($A995="","",IF(B995&gt;=Model!$B$4,4,IF(B995&gt;=Model!$B$5,3,IF(B995&gt;=Model!$B$6,2,1))))</f>
        <v/>
      </c>
      <c r="L995" s="14" t="str">
        <f>IF($A995="","",IF(OR(UPPER(D995)="Y",UPPER(E995)="Y"),4,IF(C995&gt;=Model!$B$10,4,IF(C995&gt;=Model!$B$11,3,IF(C995&gt;=Model!$B$12,2,1)))))</f>
        <v/>
      </c>
      <c r="M995" s="14" t="str">
        <f>IF($A995="","",IFERROR(VLOOKUP(F995,Model!$A$19:$B$22,2,FALSE()),""))</f>
        <v/>
      </c>
      <c r="N995" s="14" t="str">
        <f>IF($A995="","",IFERROR(VLOOKUP(G995,Model!$A$25:$B$28,2,FALSE()),""))</f>
        <v/>
      </c>
      <c r="O995" s="14" t="str">
        <f t="shared" si="90"/>
        <v/>
      </c>
      <c r="P995" s="14" t="str">
        <f>IF($A995="","",IF(AND(G995="Internet-facing",OR(UPPER(D995)="Y",UPPER(E995)="Y",C995&gt;=Model!$B$16)),"P1",""))</f>
        <v/>
      </c>
      <c r="Q995" s="14" t="str">
        <f>IF($A995="","",IF(P995="P1","P1","P"&amp;MIN(4,IF(O995&gt;=Model!$B$31,1,IF(O995&gt;=Model!$B$32,2,IF(O995&gt;=Model!$B$33,3,4)))+IF(UPPER(H995)="Y",1,0))))</f>
        <v/>
      </c>
      <c r="R995" s="14" t="str">
        <f>IF($A995="","",IFERROR(VLOOKUP(VALUE(MID(Q995,2,1)),Model!$B$38:$C$41,2,FALSE()),""))</f>
        <v/>
      </c>
      <c r="S995" s="18" t="str">
        <f t="shared" si="91"/>
        <v/>
      </c>
      <c r="T995" s="14" t="str">
        <f t="shared" si="92"/>
        <v/>
      </c>
      <c r="U995" s="14" t="str">
        <f t="shared" si="93"/>
        <v/>
      </c>
      <c r="V995" s="14" t="str">
        <f t="shared" ca="1" si="94"/>
        <v/>
      </c>
      <c r="W995" s="14" t="str">
        <f t="shared" ca="1" si="95"/>
        <v/>
      </c>
    </row>
    <row r="996" spans="1:23" x14ac:dyDescent="0.3">
      <c r="A996" s="2"/>
      <c r="B996" s="2"/>
      <c r="C996" s="2"/>
      <c r="D996" s="2"/>
      <c r="E996" s="2"/>
      <c r="F996" s="2"/>
      <c r="G996" s="2"/>
      <c r="H996" s="2"/>
      <c r="I996" s="16"/>
      <c r="J996" s="16"/>
      <c r="K996" s="14" t="str">
        <f>IF($A996="","",IF(B996&gt;=Model!$B$4,4,IF(B996&gt;=Model!$B$5,3,IF(B996&gt;=Model!$B$6,2,1))))</f>
        <v/>
      </c>
      <c r="L996" s="14" t="str">
        <f>IF($A996="","",IF(OR(UPPER(D996)="Y",UPPER(E996)="Y"),4,IF(C996&gt;=Model!$B$10,4,IF(C996&gt;=Model!$B$11,3,IF(C996&gt;=Model!$B$12,2,1)))))</f>
        <v/>
      </c>
      <c r="M996" s="14" t="str">
        <f>IF($A996="","",IFERROR(VLOOKUP(F996,Model!$A$19:$B$22,2,FALSE()),""))</f>
        <v/>
      </c>
      <c r="N996" s="14" t="str">
        <f>IF($A996="","",IFERROR(VLOOKUP(G996,Model!$A$25:$B$28,2,FALSE()),""))</f>
        <v/>
      </c>
      <c r="O996" s="14" t="str">
        <f t="shared" si="90"/>
        <v/>
      </c>
      <c r="P996" s="14" t="str">
        <f>IF($A996="","",IF(AND(G996="Internet-facing",OR(UPPER(D996)="Y",UPPER(E996)="Y",C996&gt;=Model!$B$16)),"P1",""))</f>
        <v/>
      </c>
      <c r="Q996" s="14" t="str">
        <f>IF($A996="","",IF(P996="P1","P1","P"&amp;MIN(4,IF(O996&gt;=Model!$B$31,1,IF(O996&gt;=Model!$B$32,2,IF(O996&gt;=Model!$B$33,3,4)))+IF(UPPER(H996)="Y",1,0))))</f>
        <v/>
      </c>
      <c r="R996" s="14" t="str">
        <f>IF($A996="","",IFERROR(VLOOKUP(VALUE(MID(Q996,2,1)),Model!$B$38:$C$41,2,FALSE()),""))</f>
        <v/>
      </c>
      <c r="S996" s="18" t="str">
        <f t="shared" si="91"/>
        <v/>
      </c>
      <c r="T996" s="14" t="str">
        <f t="shared" si="92"/>
        <v/>
      </c>
      <c r="U996" s="14" t="str">
        <f t="shared" si="93"/>
        <v/>
      </c>
      <c r="V996" s="14" t="str">
        <f t="shared" ca="1" si="94"/>
        <v/>
      </c>
      <c r="W996" s="14" t="str">
        <f t="shared" ca="1" si="95"/>
        <v/>
      </c>
    </row>
    <row r="997" spans="1:23" x14ac:dyDescent="0.3">
      <c r="A997" s="2"/>
      <c r="B997" s="2"/>
      <c r="C997" s="2"/>
      <c r="D997" s="2"/>
      <c r="E997" s="2"/>
      <c r="F997" s="2"/>
      <c r="G997" s="2"/>
      <c r="H997" s="2"/>
      <c r="I997" s="16"/>
      <c r="J997" s="16"/>
      <c r="K997" s="14" t="str">
        <f>IF($A997="","",IF(B997&gt;=Model!$B$4,4,IF(B997&gt;=Model!$B$5,3,IF(B997&gt;=Model!$B$6,2,1))))</f>
        <v/>
      </c>
      <c r="L997" s="14" t="str">
        <f>IF($A997="","",IF(OR(UPPER(D997)="Y",UPPER(E997)="Y"),4,IF(C997&gt;=Model!$B$10,4,IF(C997&gt;=Model!$B$11,3,IF(C997&gt;=Model!$B$12,2,1)))))</f>
        <v/>
      </c>
      <c r="M997" s="14" t="str">
        <f>IF($A997="","",IFERROR(VLOOKUP(F997,Model!$A$19:$B$22,2,FALSE()),""))</f>
        <v/>
      </c>
      <c r="N997" s="14" t="str">
        <f>IF($A997="","",IFERROR(VLOOKUP(G997,Model!$A$25:$B$28,2,FALSE()),""))</f>
        <v/>
      </c>
      <c r="O997" s="14" t="str">
        <f t="shared" si="90"/>
        <v/>
      </c>
      <c r="P997" s="14" t="str">
        <f>IF($A997="","",IF(AND(G997="Internet-facing",OR(UPPER(D997)="Y",UPPER(E997)="Y",C997&gt;=Model!$B$16)),"P1",""))</f>
        <v/>
      </c>
      <c r="Q997" s="14" t="str">
        <f>IF($A997="","",IF(P997="P1","P1","P"&amp;MIN(4,IF(O997&gt;=Model!$B$31,1,IF(O997&gt;=Model!$B$32,2,IF(O997&gt;=Model!$B$33,3,4)))+IF(UPPER(H997)="Y",1,0))))</f>
        <v/>
      </c>
      <c r="R997" s="14" t="str">
        <f>IF($A997="","",IFERROR(VLOOKUP(VALUE(MID(Q997,2,1)),Model!$B$38:$C$41,2,FALSE()),""))</f>
        <v/>
      </c>
      <c r="S997" s="18" t="str">
        <f t="shared" si="91"/>
        <v/>
      </c>
      <c r="T997" s="14" t="str">
        <f t="shared" si="92"/>
        <v/>
      </c>
      <c r="U997" s="14" t="str">
        <f t="shared" si="93"/>
        <v/>
      </c>
      <c r="V997" s="14" t="str">
        <f t="shared" ca="1" si="94"/>
        <v/>
      </c>
      <c r="W997" s="14" t="str">
        <f t="shared" ca="1" si="95"/>
        <v/>
      </c>
    </row>
    <row r="998" spans="1:23" x14ac:dyDescent="0.3">
      <c r="A998" s="2"/>
      <c r="B998" s="2"/>
      <c r="C998" s="2"/>
      <c r="D998" s="2"/>
      <c r="E998" s="2"/>
      <c r="F998" s="2"/>
      <c r="G998" s="2"/>
      <c r="H998" s="2"/>
      <c r="I998" s="16"/>
      <c r="J998" s="16"/>
      <c r="K998" s="14" t="str">
        <f>IF($A998="","",IF(B998&gt;=Model!$B$4,4,IF(B998&gt;=Model!$B$5,3,IF(B998&gt;=Model!$B$6,2,1))))</f>
        <v/>
      </c>
      <c r="L998" s="14" t="str">
        <f>IF($A998="","",IF(OR(UPPER(D998)="Y",UPPER(E998)="Y"),4,IF(C998&gt;=Model!$B$10,4,IF(C998&gt;=Model!$B$11,3,IF(C998&gt;=Model!$B$12,2,1)))))</f>
        <v/>
      </c>
      <c r="M998" s="14" t="str">
        <f>IF($A998="","",IFERROR(VLOOKUP(F998,Model!$A$19:$B$22,2,FALSE()),""))</f>
        <v/>
      </c>
      <c r="N998" s="14" t="str">
        <f>IF($A998="","",IFERROR(VLOOKUP(G998,Model!$A$25:$B$28,2,FALSE()),""))</f>
        <v/>
      </c>
      <c r="O998" s="14" t="str">
        <f t="shared" si="90"/>
        <v/>
      </c>
      <c r="P998" s="14" t="str">
        <f>IF($A998="","",IF(AND(G998="Internet-facing",OR(UPPER(D998)="Y",UPPER(E998)="Y",C998&gt;=Model!$B$16)),"P1",""))</f>
        <v/>
      </c>
      <c r="Q998" s="14" t="str">
        <f>IF($A998="","",IF(P998="P1","P1","P"&amp;MIN(4,IF(O998&gt;=Model!$B$31,1,IF(O998&gt;=Model!$B$32,2,IF(O998&gt;=Model!$B$33,3,4)))+IF(UPPER(H998)="Y",1,0))))</f>
        <v/>
      </c>
      <c r="R998" s="14" t="str">
        <f>IF($A998="","",IFERROR(VLOOKUP(VALUE(MID(Q998,2,1)),Model!$B$38:$C$41,2,FALSE()),""))</f>
        <v/>
      </c>
      <c r="S998" s="18" t="str">
        <f t="shared" si="91"/>
        <v/>
      </c>
      <c r="T998" s="14" t="str">
        <f t="shared" si="92"/>
        <v/>
      </c>
      <c r="U998" s="14" t="str">
        <f t="shared" si="93"/>
        <v/>
      </c>
      <c r="V998" s="14" t="str">
        <f t="shared" ca="1" si="94"/>
        <v/>
      </c>
      <c r="W998" s="14" t="str">
        <f t="shared" ca="1" si="95"/>
        <v/>
      </c>
    </row>
    <row r="999" spans="1:23" x14ac:dyDescent="0.3">
      <c r="A999" s="2"/>
      <c r="B999" s="2"/>
      <c r="C999" s="2"/>
      <c r="D999" s="2"/>
      <c r="E999" s="2"/>
      <c r="F999" s="2"/>
      <c r="G999" s="2"/>
      <c r="H999" s="2"/>
      <c r="I999" s="16"/>
      <c r="J999" s="16"/>
      <c r="K999" s="14" t="str">
        <f>IF($A999="","",IF(B999&gt;=Model!$B$4,4,IF(B999&gt;=Model!$B$5,3,IF(B999&gt;=Model!$B$6,2,1))))</f>
        <v/>
      </c>
      <c r="L999" s="14" t="str">
        <f>IF($A999="","",IF(OR(UPPER(D999)="Y",UPPER(E999)="Y"),4,IF(C999&gt;=Model!$B$10,4,IF(C999&gt;=Model!$B$11,3,IF(C999&gt;=Model!$B$12,2,1)))))</f>
        <v/>
      </c>
      <c r="M999" s="14" t="str">
        <f>IF($A999="","",IFERROR(VLOOKUP(F999,Model!$A$19:$B$22,2,FALSE()),""))</f>
        <v/>
      </c>
      <c r="N999" s="14" t="str">
        <f>IF($A999="","",IFERROR(VLOOKUP(G999,Model!$A$25:$B$28,2,FALSE()),""))</f>
        <v/>
      </c>
      <c r="O999" s="14" t="str">
        <f t="shared" si="90"/>
        <v/>
      </c>
      <c r="P999" s="14" t="str">
        <f>IF($A999="","",IF(AND(G999="Internet-facing",OR(UPPER(D999)="Y",UPPER(E999)="Y",C999&gt;=Model!$B$16)),"P1",""))</f>
        <v/>
      </c>
      <c r="Q999" s="14" t="str">
        <f>IF($A999="","",IF(P999="P1","P1","P"&amp;MIN(4,IF(O999&gt;=Model!$B$31,1,IF(O999&gt;=Model!$B$32,2,IF(O999&gt;=Model!$B$33,3,4)))+IF(UPPER(H999)="Y",1,0))))</f>
        <v/>
      </c>
      <c r="R999" s="14" t="str">
        <f>IF($A999="","",IFERROR(VLOOKUP(VALUE(MID(Q999,2,1)),Model!$B$38:$C$41,2,FALSE()),""))</f>
        <v/>
      </c>
      <c r="S999" s="18" t="str">
        <f t="shared" si="91"/>
        <v/>
      </c>
      <c r="T999" s="14" t="str">
        <f t="shared" si="92"/>
        <v/>
      </c>
      <c r="U999" s="14" t="str">
        <f t="shared" si="93"/>
        <v/>
      </c>
      <c r="V999" s="14" t="str">
        <f t="shared" ca="1" si="94"/>
        <v/>
      </c>
      <c r="W999" s="14" t="str">
        <f t="shared" ca="1" si="95"/>
        <v/>
      </c>
    </row>
    <row r="1000" spans="1:23" x14ac:dyDescent="0.3">
      <c r="A1000" s="2"/>
      <c r="B1000" s="2"/>
      <c r="C1000" s="2"/>
      <c r="D1000" s="2"/>
      <c r="E1000" s="2"/>
      <c r="F1000" s="2"/>
      <c r="G1000" s="2"/>
      <c r="H1000" s="2"/>
      <c r="I1000" s="16"/>
      <c r="J1000" s="16"/>
      <c r="K1000" s="14" t="str">
        <f>IF($A1000="","",IF(B1000&gt;=Model!$B$4,4,IF(B1000&gt;=Model!$B$5,3,IF(B1000&gt;=Model!$B$6,2,1))))</f>
        <v/>
      </c>
      <c r="L1000" s="14" t="str">
        <f>IF($A1000="","",IF(OR(UPPER(D1000)="Y",UPPER(E1000)="Y"),4,IF(C1000&gt;=Model!$B$10,4,IF(C1000&gt;=Model!$B$11,3,IF(C1000&gt;=Model!$B$12,2,1)))))</f>
        <v/>
      </c>
      <c r="M1000" s="14" t="str">
        <f>IF($A1000="","",IFERROR(VLOOKUP(F1000,Model!$A$19:$B$22,2,FALSE()),""))</f>
        <v/>
      </c>
      <c r="N1000" s="14" t="str">
        <f>IF($A1000="","",IFERROR(VLOOKUP(G1000,Model!$A$25:$B$28,2,FALSE()),""))</f>
        <v/>
      </c>
      <c r="O1000" s="14" t="str">
        <f t="shared" si="90"/>
        <v/>
      </c>
      <c r="P1000" s="14" t="str">
        <f>IF($A1000="","",IF(AND(G1000="Internet-facing",OR(UPPER(D1000)="Y",UPPER(E1000)="Y",C1000&gt;=Model!$B$16)),"P1",""))</f>
        <v/>
      </c>
      <c r="Q1000" s="14" t="str">
        <f>IF($A1000="","",IF(P1000="P1","P1","P"&amp;MIN(4,IF(O1000&gt;=Model!$B$31,1,IF(O1000&gt;=Model!$B$32,2,IF(O1000&gt;=Model!$B$33,3,4)))+IF(UPPER(H1000)="Y",1,0))))</f>
        <v/>
      </c>
      <c r="R1000" s="14" t="str">
        <f>IF($A1000="","",IFERROR(VLOOKUP(VALUE(MID(Q1000,2,1)),Model!$B$38:$C$41,2,FALSE()),""))</f>
        <v/>
      </c>
      <c r="S1000" s="18" t="str">
        <f t="shared" si="91"/>
        <v/>
      </c>
      <c r="T1000" s="14" t="str">
        <f t="shared" si="92"/>
        <v/>
      </c>
      <c r="U1000" s="14" t="str">
        <f t="shared" si="93"/>
        <v/>
      </c>
      <c r="V1000" s="14" t="str">
        <f t="shared" ca="1" si="94"/>
        <v/>
      </c>
      <c r="W1000" s="14" t="str">
        <f t="shared" ca="1" si="95"/>
        <v/>
      </c>
    </row>
    <row r="1001" spans="1:23" x14ac:dyDescent="0.3">
      <c r="A1001" s="2"/>
      <c r="B1001" s="2"/>
      <c r="C1001" s="2"/>
      <c r="D1001" s="2"/>
      <c r="E1001" s="2"/>
      <c r="F1001" s="2"/>
      <c r="G1001" s="2"/>
      <c r="H1001" s="2"/>
      <c r="I1001" s="16"/>
      <c r="J1001" s="16"/>
      <c r="K1001" s="14" t="str">
        <f>IF($A1001="","",IF(B1001&gt;=Model!$B$4,4,IF(B1001&gt;=Model!$B$5,3,IF(B1001&gt;=Model!$B$6,2,1))))</f>
        <v/>
      </c>
      <c r="L1001" s="14" t="str">
        <f>IF($A1001="","",IF(OR(UPPER(D1001)="Y",UPPER(E1001)="Y"),4,IF(C1001&gt;=Model!$B$10,4,IF(C1001&gt;=Model!$B$11,3,IF(C1001&gt;=Model!$B$12,2,1)))))</f>
        <v/>
      </c>
      <c r="M1001" s="14" t="str">
        <f>IF($A1001="","",IFERROR(VLOOKUP(F1001,Model!$A$19:$B$22,2,FALSE()),""))</f>
        <v/>
      </c>
      <c r="N1001" s="14" t="str">
        <f>IF($A1001="","",IFERROR(VLOOKUP(G1001,Model!$A$25:$B$28,2,FALSE()),""))</f>
        <v/>
      </c>
      <c r="O1001" s="14" t="str">
        <f t="shared" si="90"/>
        <v/>
      </c>
      <c r="P1001" s="14" t="str">
        <f>IF($A1001="","",IF(AND(G1001="Internet-facing",OR(UPPER(D1001)="Y",UPPER(E1001)="Y",C1001&gt;=Model!$B$16)),"P1",""))</f>
        <v/>
      </c>
      <c r="Q1001" s="14" t="str">
        <f>IF($A1001="","",IF(P1001="P1","P1","P"&amp;MIN(4,IF(O1001&gt;=Model!$B$31,1,IF(O1001&gt;=Model!$B$32,2,IF(O1001&gt;=Model!$B$33,3,4)))+IF(UPPER(H1001)="Y",1,0))))</f>
        <v/>
      </c>
      <c r="R1001" s="14" t="str">
        <f>IF($A1001="","",IFERROR(VLOOKUP(VALUE(MID(Q1001,2,1)),Model!$B$38:$C$41,2,FALSE()),""))</f>
        <v/>
      </c>
      <c r="S1001" s="18" t="str">
        <f t="shared" si="91"/>
        <v/>
      </c>
      <c r="T1001" s="14" t="str">
        <f t="shared" si="92"/>
        <v/>
      </c>
      <c r="U1001" s="14" t="str">
        <f t="shared" si="93"/>
        <v/>
      </c>
      <c r="V1001" s="14" t="str">
        <f t="shared" ca="1" si="94"/>
        <v/>
      </c>
      <c r="W1001" s="14" t="str">
        <f t="shared" ca="1" si="95"/>
        <v/>
      </c>
    </row>
    <row r="1002" spans="1:23" x14ac:dyDescent="0.3">
      <c r="A1002" s="2"/>
      <c r="B1002" s="2"/>
      <c r="C1002" s="2"/>
      <c r="D1002" s="2"/>
      <c r="E1002" s="2"/>
      <c r="F1002" s="2"/>
      <c r="G1002" s="2"/>
      <c r="H1002" s="2"/>
      <c r="I1002" s="16"/>
      <c r="J1002" s="16"/>
      <c r="K1002" s="14" t="str">
        <f>IF($A1002="","",IF(B1002&gt;=Model!$B$4,4,IF(B1002&gt;=Model!$B$5,3,IF(B1002&gt;=Model!$B$6,2,1))))</f>
        <v/>
      </c>
      <c r="L1002" s="14" t="str">
        <f>IF($A1002="","",IF(OR(UPPER(D1002)="Y",UPPER(E1002)="Y"),4,IF(C1002&gt;=Model!$B$10,4,IF(C1002&gt;=Model!$B$11,3,IF(C1002&gt;=Model!$B$12,2,1)))))</f>
        <v/>
      </c>
      <c r="M1002" s="14" t="str">
        <f>IF($A1002="","",IFERROR(VLOOKUP(F1002,Model!$A$19:$B$22,2,FALSE()),""))</f>
        <v/>
      </c>
      <c r="N1002" s="14" t="str">
        <f>IF($A1002="","",IFERROR(VLOOKUP(G1002,Model!$A$25:$B$28,2,FALSE()),""))</f>
        <v/>
      </c>
      <c r="O1002" s="14" t="str">
        <f t="shared" si="90"/>
        <v/>
      </c>
      <c r="P1002" s="14" t="str">
        <f>IF($A1002="","",IF(AND(G1002="Internet-facing",OR(UPPER(D1002)="Y",UPPER(E1002)="Y",C1002&gt;=Model!$B$16)),"P1",""))</f>
        <v/>
      </c>
      <c r="Q1002" s="14" t="str">
        <f>IF($A1002="","",IF(P1002="P1","P1","P"&amp;MIN(4,IF(O1002&gt;=Model!$B$31,1,IF(O1002&gt;=Model!$B$32,2,IF(O1002&gt;=Model!$B$33,3,4)))+IF(UPPER(H1002)="Y",1,0))))</f>
        <v/>
      </c>
      <c r="R1002" s="14" t="str">
        <f>IF($A1002="","",IFERROR(VLOOKUP(VALUE(MID(Q1002,2,1)),Model!$B$38:$C$41,2,FALSE()),""))</f>
        <v/>
      </c>
      <c r="S1002" s="18" t="str">
        <f t="shared" si="91"/>
        <v/>
      </c>
      <c r="T1002" s="14" t="str">
        <f t="shared" si="92"/>
        <v/>
      </c>
      <c r="U1002" s="14" t="str">
        <f t="shared" si="93"/>
        <v/>
      </c>
      <c r="V1002" s="14" t="str">
        <f t="shared" ca="1" si="94"/>
        <v/>
      </c>
      <c r="W1002" s="14" t="str">
        <f t="shared" ca="1" si="95"/>
        <v/>
      </c>
    </row>
    <row r="1003" spans="1:23" x14ac:dyDescent="0.3">
      <c r="A1003" s="2"/>
      <c r="B1003" s="2"/>
      <c r="C1003" s="2"/>
      <c r="D1003" s="2"/>
      <c r="E1003" s="2"/>
      <c r="F1003" s="2"/>
      <c r="G1003" s="2"/>
      <c r="H1003" s="2"/>
      <c r="I1003" s="16"/>
      <c r="J1003" s="16"/>
      <c r="K1003" s="14" t="str">
        <f>IF($A1003="","",IF(B1003&gt;=Model!$B$4,4,IF(B1003&gt;=Model!$B$5,3,IF(B1003&gt;=Model!$B$6,2,1))))</f>
        <v/>
      </c>
      <c r="L1003" s="14" t="str">
        <f>IF($A1003="","",IF(OR(UPPER(D1003)="Y",UPPER(E1003)="Y"),4,IF(C1003&gt;=Model!$B$10,4,IF(C1003&gt;=Model!$B$11,3,IF(C1003&gt;=Model!$B$12,2,1)))))</f>
        <v/>
      </c>
      <c r="M1003" s="14" t="str">
        <f>IF($A1003="","",IFERROR(VLOOKUP(F1003,Model!$A$19:$B$22,2,FALSE()),""))</f>
        <v/>
      </c>
      <c r="N1003" s="14" t="str">
        <f>IF($A1003="","",IFERROR(VLOOKUP(G1003,Model!$A$25:$B$28,2,FALSE()),""))</f>
        <v/>
      </c>
      <c r="O1003" s="14" t="str">
        <f t="shared" si="90"/>
        <v/>
      </c>
      <c r="P1003" s="14" t="str">
        <f>IF($A1003="","",IF(AND(G1003="Internet-facing",OR(UPPER(D1003)="Y",UPPER(E1003)="Y",C1003&gt;=Model!$B$16)),"P1",""))</f>
        <v/>
      </c>
      <c r="Q1003" s="14" t="str">
        <f>IF($A1003="","",IF(P1003="P1","P1","P"&amp;MIN(4,IF(O1003&gt;=Model!$B$31,1,IF(O1003&gt;=Model!$B$32,2,IF(O1003&gt;=Model!$B$33,3,4)))+IF(UPPER(H1003)="Y",1,0))))</f>
        <v/>
      </c>
      <c r="R1003" s="14" t="str">
        <f>IF($A1003="","",IFERROR(VLOOKUP(VALUE(MID(Q1003,2,1)),Model!$B$38:$C$41,2,FALSE()),""))</f>
        <v/>
      </c>
      <c r="S1003" s="18" t="str">
        <f t="shared" si="91"/>
        <v/>
      </c>
      <c r="T1003" s="14" t="str">
        <f t="shared" si="92"/>
        <v/>
      </c>
      <c r="U1003" s="14" t="str">
        <f t="shared" si="93"/>
        <v/>
      </c>
      <c r="V1003" s="14" t="str">
        <f t="shared" ca="1" si="94"/>
        <v/>
      </c>
      <c r="W1003" s="14" t="str">
        <f t="shared" ca="1" si="95"/>
        <v/>
      </c>
    </row>
    <row r="1004" spans="1:23" x14ac:dyDescent="0.3">
      <c r="A1004" s="2"/>
      <c r="B1004" s="2"/>
      <c r="C1004" s="2"/>
      <c r="D1004" s="2"/>
      <c r="E1004" s="2"/>
      <c r="F1004" s="2"/>
      <c r="G1004" s="2"/>
      <c r="H1004" s="2"/>
      <c r="I1004" s="16"/>
      <c r="J1004" s="16"/>
      <c r="K1004" s="14" t="str">
        <f>IF($A1004="","",IF(B1004&gt;=Model!$B$4,4,IF(B1004&gt;=Model!$B$5,3,IF(B1004&gt;=Model!$B$6,2,1))))</f>
        <v/>
      </c>
      <c r="L1004" s="14" t="str">
        <f>IF($A1004="","",IF(OR(UPPER(D1004)="Y",UPPER(E1004)="Y"),4,IF(C1004&gt;=Model!$B$10,4,IF(C1004&gt;=Model!$B$11,3,IF(C1004&gt;=Model!$B$12,2,1)))))</f>
        <v/>
      </c>
      <c r="M1004" s="14" t="str">
        <f>IF($A1004="","",IFERROR(VLOOKUP(F1004,Model!$A$19:$B$22,2,FALSE()),""))</f>
        <v/>
      </c>
      <c r="N1004" s="14" t="str">
        <f>IF($A1004="","",IFERROR(VLOOKUP(G1004,Model!$A$25:$B$28,2,FALSE()),""))</f>
        <v/>
      </c>
      <c r="O1004" s="14" t="str">
        <f t="shared" si="90"/>
        <v/>
      </c>
      <c r="P1004" s="14" t="str">
        <f>IF($A1004="","",IF(AND(G1004="Internet-facing",OR(UPPER(D1004)="Y",UPPER(E1004)="Y",C1004&gt;=Model!$B$16)),"P1",""))</f>
        <v/>
      </c>
      <c r="Q1004" s="14" t="str">
        <f>IF($A1004="","",IF(P1004="P1","P1","P"&amp;MIN(4,IF(O1004&gt;=Model!$B$31,1,IF(O1004&gt;=Model!$B$32,2,IF(O1004&gt;=Model!$B$33,3,4)))+IF(UPPER(H1004)="Y",1,0))))</f>
        <v/>
      </c>
      <c r="R1004" s="14" t="str">
        <f>IF($A1004="","",IFERROR(VLOOKUP(VALUE(MID(Q1004,2,1)),Model!$B$38:$C$41,2,FALSE()),""))</f>
        <v/>
      </c>
      <c r="S1004" s="18" t="str">
        <f t="shared" si="91"/>
        <v/>
      </c>
      <c r="T1004" s="14" t="str">
        <f t="shared" si="92"/>
        <v/>
      </c>
      <c r="U1004" s="14" t="str">
        <f t="shared" si="93"/>
        <v/>
      </c>
      <c r="V1004" s="14" t="str">
        <f t="shared" ca="1" si="94"/>
        <v/>
      </c>
      <c r="W1004" s="14" t="str">
        <f t="shared" ca="1" si="95"/>
        <v/>
      </c>
    </row>
    <row r="1005" spans="1:23" x14ac:dyDescent="0.3">
      <c r="A1005" s="2"/>
      <c r="B1005" s="2"/>
      <c r="C1005" s="2"/>
      <c r="D1005" s="2"/>
      <c r="E1005" s="2"/>
      <c r="F1005" s="2"/>
      <c r="G1005" s="2"/>
      <c r="H1005" s="2"/>
      <c r="I1005" s="16"/>
      <c r="J1005" s="16"/>
      <c r="K1005" s="14" t="str">
        <f>IF($A1005="","",IF(B1005&gt;=Model!$B$4,4,IF(B1005&gt;=Model!$B$5,3,IF(B1005&gt;=Model!$B$6,2,1))))</f>
        <v/>
      </c>
      <c r="L1005" s="14" t="str">
        <f>IF($A1005="","",IF(OR(UPPER(D1005)="Y",UPPER(E1005)="Y"),4,IF(C1005&gt;=Model!$B$10,4,IF(C1005&gt;=Model!$B$11,3,IF(C1005&gt;=Model!$B$12,2,1)))))</f>
        <v/>
      </c>
      <c r="M1005" s="14" t="str">
        <f>IF($A1005="","",IFERROR(VLOOKUP(F1005,Model!$A$19:$B$22,2,FALSE()),""))</f>
        <v/>
      </c>
      <c r="N1005" s="14" t="str">
        <f>IF($A1005="","",IFERROR(VLOOKUP(G1005,Model!$A$25:$B$28,2,FALSE()),""))</f>
        <v/>
      </c>
      <c r="O1005" s="14" t="str">
        <f t="shared" si="90"/>
        <v/>
      </c>
      <c r="P1005" s="14" t="str">
        <f>IF($A1005="","",IF(AND(G1005="Internet-facing",OR(UPPER(D1005)="Y",UPPER(E1005)="Y",C1005&gt;=Model!$B$16)),"P1",""))</f>
        <v/>
      </c>
      <c r="Q1005" s="14" t="str">
        <f>IF($A1005="","",IF(P1005="P1","P1","P"&amp;MIN(4,IF(O1005&gt;=Model!$B$31,1,IF(O1005&gt;=Model!$B$32,2,IF(O1005&gt;=Model!$B$33,3,4)))+IF(UPPER(H1005)="Y",1,0))))</f>
        <v/>
      </c>
      <c r="R1005" s="14" t="str">
        <f>IF($A1005="","",IFERROR(VLOOKUP(VALUE(MID(Q1005,2,1)),Model!$B$38:$C$41,2,FALSE()),""))</f>
        <v/>
      </c>
      <c r="S1005" s="18" t="str">
        <f t="shared" si="91"/>
        <v/>
      </c>
      <c r="T1005" s="14" t="str">
        <f t="shared" si="92"/>
        <v/>
      </c>
      <c r="U1005" s="14" t="str">
        <f t="shared" si="93"/>
        <v/>
      </c>
      <c r="V1005" s="14" t="str">
        <f t="shared" ca="1" si="94"/>
        <v/>
      </c>
      <c r="W1005" s="14" t="str">
        <f t="shared" ca="1" si="95"/>
        <v/>
      </c>
    </row>
    <row r="1006" spans="1:23" x14ac:dyDescent="0.3">
      <c r="A1006" s="2"/>
      <c r="B1006" s="2"/>
      <c r="C1006" s="2"/>
      <c r="D1006" s="2"/>
      <c r="E1006" s="2"/>
      <c r="F1006" s="2"/>
      <c r="G1006" s="2"/>
      <c r="H1006" s="2"/>
      <c r="I1006" s="16"/>
      <c r="J1006" s="16"/>
      <c r="K1006" s="14" t="str">
        <f>IF($A1006="","",IF(B1006&gt;=Model!$B$4,4,IF(B1006&gt;=Model!$B$5,3,IF(B1006&gt;=Model!$B$6,2,1))))</f>
        <v/>
      </c>
      <c r="L1006" s="14" t="str">
        <f>IF($A1006="","",IF(OR(UPPER(D1006)="Y",UPPER(E1006)="Y"),4,IF(C1006&gt;=Model!$B$10,4,IF(C1006&gt;=Model!$B$11,3,IF(C1006&gt;=Model!$B$12,2,1)))))</f>
        <v/>
      </c>
      <c r="M1006" s="14" t="str">
        <f>IF($A1006="","",IFERROR(VLOOKUP(F1006,Model!$A$19:$B$22,2,FALSE()),""))</f>
        <v/>
      </c>
      <c r="N1006" s="14" t="str">
        <f>IF($A1006="","",IFERROR(VLOOKUP(G1006,Model!$A$25:$B$28,2,FALSE()),""))</f>
        <v/>
      </c>
      <c r="O1006" s="14" t="str">
        <f t="shared" si="90"/>
        <v/>
      </c>
      <c r="P1006" s="14" t="str">
        <f>IF($A1006="","",IF(AND(G1006="Internet-facing",OR(UPPER(D1006)="Y",UPPER(E1006)="Y",C1006&gt;=Model!$B$16)),"P1",""))</f>
        <v/>
      </c>
      <c r="Q1006" s="14" t="str">
        <f>IF($A1006="","",IF(P1006="P1","P1","P"&amp;MIN(4,IF(O1006&gt;=Model!$B$31,1,IF(O1006&gt;=Model!$B$32,2,IF(O1006&gt;=Model!$B$33,3,4)))+IF(UPPER(H1006)="Y",1,0))))</f>
        <v/>
      </c>
      <c r="R1006" s="14" t="str">
        <f>IF($A1006="","",IFERROR(VLOOKUP(VALUE(MID(Q1006,2,1)),Model!$B$38:$C$41,2,FALSE()),""))</f>
        <v/>
      </c>
      <c r="S1006" s="18" t="str">
        <f t="shared" si="91"/>
        <v/>
      </c>
      <c r="T1006" s="14" t="str">
        <f t="shared" si="92"/>
        <v/>
      </c>
      <c r="U1006" s="14" t="str">
        <f t="shared" si="93"/>
        <v/>
      </c>
      <c r="V1006" s="14" t="str">
        <f t="shared" ca="1" si="94"/>
        <v/>
      </c>
      <c r="W1006" s="14" t="str">
        <f t="shared" ca="1" si="95"/>
        <v/>
      </c>
    </row>
    <row r="1007" spans="1:23" x14ac:dyDescent="0.3">
      <c r="A1007" s="2"/>
      <c r="B1007" s="2"/>
      <c r="C1007" s="2"/>
      <c r="D1007" s="2"/>
      <c r="E1007" s="2"/>
      <c r="F1007" s="2"/>
      <c r="G1007" s="2"/>
      <c r="H1007" s="2"/>
      <c r="I1007" s="16"/>
      <c r="J1007" s="16"/>
      <c r="K1007" s="14" t="str">
        <f>IF($A1007="","",IF(B1007&gt;=Model!$B$4,4,IF(B1007&gt;=Model!$B$5,3,IF(B1007&gt;=Model!$B$6,2,1))))</f>
        <v/>
      </c>
      <c r="L1007" s="14" t="str">
        <f>IF($A1007="","",IF(OR(UPPER(D1007)="Y",UPPER(E1007)="Y"),4,IF(C1007&gt;=Model!$B$10,4,IF(C1007&gt;=Model!$B$11,3,IF(C1007&gt;=Model!$B$12,2,1)))))</f>
        <v/>
      </c>
      <c r="M1007" s="14" t="str">
        <f>IF($A1007="","",IFERROR(VLOOKUP(F1007,Model!$A$19:$B$22,2,FALSE()),""))</f>
        <v/>
      </c>
      <c r="N1007" s="14" t="str">
        <f>IF($A1007="","",IFERROR(VLOOKUP(G1007,Model!$A$25:$B$28,2,FALSE()),""))</f>
        <v/>
      </c>
      <c r="O1007" s="14" t="str">
        <f t="shared" si="90"/>
        <v/>
      </c>
      <c r="P1007" s="14" t="str">
        <f>IF($A1007="","",IF(AND(G1007="Internet-facing",OR(UPPER(D1007)="Y",UPPER(E1007)="Y",C1007&gt;=Model!$B$16)),"P1",""))</f>
        <v/>
      </c>
      <c r="Q1007" s="14" t="str">
        <f>IF($A1007="","",IF(P1007="P1","P1","P"&amp;MIN(4,IF(O1007&gt;=Model!$B$31,1,IF(O1007&gt;=Model!$B$32,2,IF(O1007&gt;=Model!$B$33,3,4)))+IF(UPPER(H1007)="Y",1,0))))</f>
        <v/>
      </c>
      <c r="R1007" s="14" t="str">
        <f>IF($A1007="","",IFERROR(VLOOKUP(VALUE(MID(Q1007,2,1)),Model!$B$38:$C$41,2,FALSE()),""))</f>
        <v/>
      </c>
      <c r="S1007" s="18" t="str">
        <f t="shared" si="91"/>
        <v/>
      </c>
      <c r="T1007" s="14" t="str">
        <f t="shared" si="92"/>
        <v/>
      </c>
      <c r="U1007" s="14" t="str">
        <f t="shared" si="93"/>
        <v/>
      </c>
      <c r="V1007" s="14" t="str">
        <f t="shared" ca="1" si="94"/>
        <v/>
      </c>
      <c r="W1007" s="14" t="str">
        <f t="shared" ca="1" si="95"/>
        <v/>
      </c>
    </row>
    <row r="1008" spans="1:23" x14ac:dyDescent="0.3">
      <c r="A1008" s="2"/>
      <c r="B1008" s="2"/>
      <c r="C1008" s="2"/>
      <c r="D1008" s="2"/>
      <c r="E1008" s="2"/>
      <c r="F1008" s="2"/>
      <c r="G1008" s="2"/>
      <c r="H1008" s="2"/>
      <c r="I1008" s="16"/>
      <c r="J1008" s="16"/>
      <c r="K1008" s="14" t="str">
        <f>IF($A1008="","",IF(B1008&gt;=Model!$B$4,4,IF(B1008&gt;=Model!$B$5,3,IF(B1008&gt;=Model!$B$6,2,1))))</f>
        <v/>
      </c>
      <c r="L1008" s="14" t="str">
        <f>IF($A1008="","",IF(OR(UPPER(D1008)="Y",UPPER(E1008)="Y"),4,IF(C1008&gt;=Model!$B$10,4,IF(C1008&gt;=Model!$B$11,3,IF(C1008&gt;=Model!$B$12,2,1)))))</f>
        <v/>
      </c>
      <c r="M1008" s="14" t="str">
        <f>IF($A1008="","",IFERROR(VLOOKUP(F1008,Model!$A$19:$B$22,2,FALSE()),""))</f>
        <v/>
      </c>
      <c r="N1008" s="14" t="str">
        <f>IF($A1008="","",IFERROR(VLOOKUP(G1008,Model!$A$25:$B$28,2,FALSE()),""))</f>
        <v/>
      </c>
      <c r="O1008" s="14" t="str">
        <f t="shared" si="90"/>
        <v/>
      </c>
      <c r="P1008" s="14" t="str">
        <f>IF($A1008="","",IF(AND(G1008="Internet-facing",OR(UPPER(D1008)="Y",UPPER(E1008)="Y",C1008&gt;=Model!$B$16)),"P1",""))</f>
        <v/>
      </c>
      <c r="Q1008" s="14" t="str">
        <f>IF($A1008="","",IF(P1008="P1","P1","P"&amp;MIN(4,IF(O1008&gt;=Model!$B$31,1,IF(O1008&gt;=Model!$B$32,2,IF(O1008&gt;=Model!$B$33,3,4)))+IF(UPPER(H1008)="Y",1,0))))</f>
        <v/>
      </c>
      <c r="R1008" s="14" t="str">
        <f>IF($A1008="","",IFERROR(VLOOKUP(VALUE(MID(Q1008,2,1)),Model!$B$38:$C$41,2,FALSE()),""))</f>
        <v/>
      </c>
      <c r="S1008" s="18" t="str">
        <f t="shared" si="91"/>
        <v/>
      </c>
      <c r="T1008" s="14" t="str">
        <f t="shared" si="92"/>
        <v/>
      </c>
      <c r="U1008" s="14" t="str">
        <f t="shared" si="93"/>
        <v/>
      </c>
      <c r="V1008" s="14" t="str">
        <f t="shared" ca="1" si="94"/>
        <v/>
      </c>
      <c r="W1008" s="14" t="str">
        <f t="shared" ca="1" si="95"/>
        <v/>
      </c>
    </row>
    <row r="1009" spans="1:23" x14ac:dyDescent="0.3">
      <c r="A1009" s="2"/>
      <c r="B1009" s="2"/>
      <c r="C1009" s="2"/>
      <c r="D1009" s="2"/>
      <c r="E1009" s="2"/>
      <c r="F1009" s="2"/>
      <c r="G1009" s="2"/>
      <c r="H1009" s="2"/>
      <c r="I1009" s="16"/>
      <c r="J1009" s="16"/>
      <c r="K1009" s="14" t="str">
        <f>IF($A1009="","",IF(B1009&gt;=Model!$B$4,4,IF(B1009&gt;=Model!$B$5,3,IF(B1009&gt;=Model!$B$6,2,1))))</f>
        <v/>
      </c>
      <c r="L1009" s="14" t="str">
        <f>IF($A1009="","",IF(OR(UPPER(D1009)="Y",UPPER(E1009)="Y"),4,IF(C1009&gt;=Model!$B$10,4,IF(C1009&gt;=Model!$B$11,3,IF(C1009&gt;=Model!$B$12,2,1)))))</f>
        <v/>
      </c>
      <c r="M1009" s="14" t="str">
        <f>IF($A1009="","",IFERROR(VLOOKUP(F1009,Model!$A$19:$B$22,2,FALSE()),""))</f>
        <v/>
      </c>
      <c r="N1009" s="14" t="str">
        <f>IF($A1009="","",IFERROR(VLOOKUP(G1009,Model!$A$25:$B$28,2,FALSE()),""))</f>
        <v/>
      </c>
      <c r="O1009" s="14" t="str">
        <f t="shared" si="90"/>
        <v/>
      </c>
      <c r="P1009" s="14" t="str">
        <f>IF($A1009="","",IF(AND(G1009="Internet-facing",OR(UPPER(D1009)="Y",UPPER(E1009)="Y",C1009&gt;=Model!$B$16)),"P1",""))</f>
        <v/>
      </c>
      <c r="Q1009" s="14" t="str">
        <f>IF($A1009="","",IF(P1009="P1","P1","P"&amp;MIN(4,IF(O1009&gt;=Model!$B$31,1,IF(O1009&gt;=Model!$B$32,2,IF(O1009&gt;=Model!$B$33,3,4)))+IF(UPPER(H1009)="Y",1,0))))</f>
        <v/>
      </c>
      <c r="R1009" s="14" t="str">
        <f>IF($A1009="","",IFERROR(VLOOKUP(VALUE(MID(Q1009,2,1)),Model!$B$38:$C$41,2,FALSE()),""))</f>
        <v/>
      </c>
      <c r="S1009" s="18" t="str">
        <f t="shared" si="91"/>
        <v/>
      </c>
      <c r="T1009" s="14" t="str">
        <f t="shared" si="92"/>
        <v/>
      </c>
      <c r="U1009" s="14" t="str">
        <f t="shared" si="93"/>
        <v/>
      </c>
      <c r="V1009" s="14" t="str">
        <f t="shared" ca="1" si="94"/>
        <v/>
      </c>
      <c r="W1009" s="14" t="str">
        <f t="shared" ca="1" si="95"/>
        <v/>
      </c>
    </row>
    <row r="1010" spans="1:23" x14ac:dyDescent="0.3">
      <c r="A1010" s="2"/>
      <c r="B1010" s="2"/>
      <c r="C1010" s="2"/>
      <c r="D1010" s="2"/>
      <c r="E1010" s="2"/>
      <c r="F1010" s="2"/>
      <c r="G1010" s="2"/>
      <c r="H1010" s="2"/>
      <c r="I1010" s="16"/>
      <c r="J1010" s="16"/>
      <c r="K1010" s="14" t="str">
        <f>IF($A1010="","",IF(B1010&gt;=Model!$B$4,4,IF(B1010&gt;=Model!$B$5,3,IF(B1010&gt;=Model!$B$6,2,1))))</f>
        <v/>
      </c>
      <c r="L1010" s="14" t="str">
        <f>IF($A1010="","",IF(OR(UPPER(D1010)="Y",UPPER(E1010)="Y"),4,IF(C1010&gt;=Model!$B$10,4,IF(C1010&gt;=Model!$B$11,3,IF(C1010&gt;=Model!$B$12,2,1)))))</f>
        <v/>
      </c>
      <c r="M1010" s="14" t="str">
        <f>IF($A1010="","",IFERROR(VLOOKUP(F1010,Model!$A$19:$B$22,2,FALSE()),""))</f>
        <v/>
      </c>
      <c r="N1010" s="14" t="str">
        <f>IF($A1010="","",IFERROR(VLOOKUP(G1010,Model!$A$25:$B$28,2,FALSE()),""))</f>
        <v/>
      </c>
      <c r="O1010" s="14" t="str">
        <f t="shared" si="90"/>
        <v/>
      </c>
      <c r="P1010" s="14" t="str">
        <f>IF($A1010="","",IF(AND(G1010="Internet-facing",OR(UPPER(D1010)="Y",UPPER(E1010)="Y",C1010&gt;=Model!$B$16)),"P1",""))</f>
        <v/>
      </c>
      <c r="Q1010" s="14" t="str">
        <f>IF($A1010="","",IF(P1010="P1","P1","P"&amp;MIN(4,IF(O1010&gt;=Model!$B$31,1,IF(O1010&gt;=Model!$B$32,2,IF(O1010&gt;=Model!$B$33,3,4)))+IF(UPPER(H1010)="Y",1,0))))</f>
        <v/>
      </c>
      <c r="R1010" s="14" t="str">
        <f>IF($A1010="","",IFERROR(VLOOKUP(VALUE(MID(Q1010,2,1)),Model!$B$38:$C$41,2,FALSE()),""))</f>
        <v/>
      </c>
      <c r="S1010" s="18" t="str">
        <f t="shared" si="91"/>
        <v/>
      </c>
      <c r="T1010" s="14" t="str">
        <f t="shared" si="92"/>
        <v/>
      </c>
      <c r="U1010" s="14" t="str">
        <f t="shared" si="93"/>
        <v/>
      </c>
      <c r="V1010" s="14" t="str">
        <f t="shared" ca="1" si="94"/>
        <v/>
      </c>
      <c r="W1010" s="14" t="str">
        <f t="shared" ca="1" si="95"/>
        <v/>
      </c>
    </row>
    <row r="1011" spans="1:23" x14ac:dyDescent="0.3">
      <c r="A1011" s="2"/>
      <c r="B1011" s="2"/>
      <c r="C1011" s="2"/>
      <c r="D1011" s="2"/>
      <c r="E1011" s="2"/>
      <c r="F1011" s="2"/>
      <c r="G1011" s="2"/>
      <c r="H1011" s="2"/>
      <c r="I1011" s="16"/>
      <c r="J1011" s="16"/>
      <c r="K1011" s="14" t="str">
        <f>IF($A1011="","",IF(B1011&gt;=Model!$B$4,4,IF(B1011&gt;=Model!$B$5,3,IF(B1011&gt;=Model!$B$6,2,1))))</f>
        <v/>
      </c>
      <c r="L1011" s="14" t="str">
        <f>IF($A1011="","",IF(OR(UPPER(D1011)="Y",UPPER(E1011)="Y"),4,IF(C1011&gt;=Model!$B$10,4,IF(C1011&gt;=Model!$B$11,3,IF(C1011&gt;=Model!$B$12,2,1)))))</f>
        <v/>
      </c>
      <c r="M1011" s="14" t="str">
        <f>IF($A1011="","",IFERROR(VLOOKUP(F1011,Model!$A$19:$B$22,2,FALSE()),""))</f>
        <v/>
      </c>
      <c r="N1011" s="14" t="str">
        <f>IF($A1011="","",IFERROR(VLOOKUP(G1011,Model!$A$25:$B$28,2,FALSE()),""))</f>
        <v/>
      </c>
      <c r="O1011" s="14" t="str">
        <f t="shared" si="90"/>
        <v/>
      </c>
      <c r="P1011" s="14" t="str">
        <f>IF($A1011="","",IF(AND(G1011="Internet-facing",OR(UPPER(D1011)="Y",UPPER(E1011)="Y",C1011&gt;=Model!$B$16)),"P1",""))</f>
        <v/>
      </c>
      <c r="Q1011" s="14" t="str">
        <f>IF($A1011="","",IF(P1011="P1","P1","P"&amp;MIN(4,IF(O1011&gt;=Model!$B$31,1,IF(O1011&gt;=Model!$B$32,2,IF(O1011&gt;=Model!$B$33,3,4)))+IF(UPPER(H1011)="Y",1,0))))</f>
        <v/>
      </c>
      <c r="R1011" s="14" t="str">
        <f>IF($A1011="","",IFERROR(VLOOKUP(VALUE(MID(Q1011,2,1)),Model!$B$38:$C$41,2,FALSE()),""))</f>
        <v/>
      </c>
      <c r="S1011" s="18" t="str">
        <f t="shared" si="91"/>
        <v/>
      </c>
      <c r="T1011" s="14" t="str">
        <f t="shared" si="92"/>
        <v/>
      </c>
      <c r="U1011" s="14" t="str">
        <f t="shared" si="93"/>
        <v/>
      </c>
      <c r="V1011" s="14" t="str">
        <f t="shared" ca="1" si="94"/>
        <v/>
      </c>
      <c r="W1011" s="14" t="str">
        <f t="shared" ca="1" si="95"/>
        <v/>
      </c>
    </row>
    <row r="1012" spans="1:23" x14ac:dyDescent="0.3">
      <c r="A1012" s="2"/>
      <c r="B1012" s="2"/>
      <c r="C1012" s="2"/>
      <c r="D1012" s="2"/>
      <c r="E1012" s="2"/>
      <c r="F1012" s="2"/>
      <c r="G1012" s="2"/>
      <c r="H1012" s="2"/>
      <c r="I1012" s="16"/>
      <c r="J1012" s="16"/>
      <c r="K1012" s="14" t="str">
        <f>IF($A1012="","",IF(B1012&gt;=Model!$B$4,4,IF(B1012&gt;=Model!$B$5,3,IF(B1012&gt;=Model!$B$6,2,1))))</f>
        <v/>
      </c>
      <c r="L1012" s="14" t="str">
        <f>IF($A1012="","",IF(OR(UPPER(D1012)="Y",UPPER(E1012)="Y"),4,IF(C1012&gt;=Model!$B$10,4,IF(C1012&gt;=Model!$B$11,3,IF(C1012&gt;=Model!$B$12,2,1)))))</f>
        <v/>
      </c>
      <c r="M1012" s="14" t="str">
        <f>IF($A1012="","",IFERROR(VLOOKUP(F1012,Model!$A$19:$B$22,2,FALSE()),""))</f>
        <v/>
      </c>
      <c r="N1012" s="14" t="str">
        <f>IF($A1012="","",IFERROR(VLOOKUP(G1012,Model!$A$25:$B$28,2,FALSE()),""))</f>
        <v/>
      </c>
      <c r="O1012" s="14" t="str">
        <f t="shared" si="90"/>
        <v/>
      </c>
      <c r="P1012" s="14" t="str">
        <f>IF($A1012="","",IF(AND(G1012="Internet-facing",OR(UPPER(D1012)="Y",UPPER(E1012)="Y",C1012&gt;=Model!$B$16)),"P1",""))</f>
        <v/>
      </c>
      <c r="Q1012" s="14" t="str">
        <f>IF($A1012="","",IF(P1012="P1","P1","P"&amp;MIN(4,IF(O1012&gt;=Model!$B$31,1,IF(O1012&gt;=Model!$B$32,2,IF(O1012&gt;=Model!$B$33,3,4)))+IF(UPPER(H1012)="Y",1,0))))</f>
        <v/>
      </c>
      <c r="R1012" s="14" t="str">
        <f>IF($A1012="","",IFERROR(VLOOKUP(VALUE(MID(Q1012,2,1)),Model!$B$38:$C$41,2,FALSE()),""))</f>
        <v/>
      </c>
      <c r="S1012" s="18" t="str">
        <f t="shared" si="91"/>
        <v/>
      </c>
      <c r="T1012" s="14" t="str">
        <f t="shared" si="92"/>
        <v/>
      </c>
      <c r="U1012" s="14" t="str">
        <f t="shared" si="93"/>
        <v/>
      </c>
      <c r="V1012" s="14" t="str">
        <f t="shared" ca="1" si="94"/>
        <v/>
      </c>
      <c r="W1012" s="14" t="str">
        <f t="shared" ca="1" si="95"/>
        <v/>
      </c>
    </row>
    <row r="1013" spans="1:23" x14ac:dyDescent="0.3">
      <c r="A1013" s="2"/>
      <c r="B1013" s="2"/>
      <c r="C1013" s="2"/>
      <c r="D1013" s="2"/>
      <c r="E1013" s="2"/>
      <c r="F1013" s="2"/>
      <c r="G1013" s="2"/>
      <c r="H1013" s="2"/>
      <c r="I1013" s="16"/>
      <c r="J1013" s="16"/>
      <c r="K1013" s="14" t="str">
        <f>IF($A1013="","",IF(B1013&gt;=Model!$B$4,4,IF(B1013&gt;=Model!$B$5,3,IF(B1013&gt;=Model!$B$6,2,1))))</f>
        <v/>
      </c>
      <c r="L1013" s="14" t="str">
        <f>IF($A1013="","",IF(OR(UPPER(D1013)="Y",UPPER(E1013)="Y"),4,IF(C1013&gt;=Model!$B$10,4,IF(C1013&gt;=Model!$B$11,3,IF(C1013&gt;=Model!$B$12,2,1)))))</f>
        <v/>
      </c>
      <c r="M1013" s="14" t="str">
        <f>IF($A1013="","",IFERROR(VLOOKUP(F1013,Model!$A$19:$B$22,2,FALSE()),""))</f>
        <v/>
      </c>
      <c r="N1013" s="14" t="str">
        <f>IF($A1013="","",IFERROR(VLOOKUP(G1013,Model!$A$25:$B$28,2,FALSE()),""))</f>
        <v/>
      </c>
      <c r="O1013" s="14" t="str">
        <f t="shared" si="90"/>
        <v/>
      </c>
      <c r="P1013" s="14" t="str">
        <f>IF($A1013="","",IF(AND(G1013="Internet-facing",OR(UPPER(D1013)="Y",UPPER(E1013)="Y",C1013&gt;=Model!$B$16)),"P1",""))</f>
        <v/>
      </c>
      <c r="Q1013" s="14" t="str">
        <f>IF($A1013="","",IF(P1013="P1","P1","P"&amp;MIN(4,IF(O1013&gt;=Model!$B$31,1,IF(O1013&gt;=Model!$B$32,2,IF(O1013&gt;=Model!$B$33,3,4)))+IF(UPPER(H1013)="Y",1,0))))</f>
        <v/>
      </c>
      <c r="R1013" s="14" t="str">
        <f>IF($A1013="","",IFERROR(VLOOKUP(VALUE(MID(Q1013,2,1)),Model!$B$38:$C$41,2,FALSE()),""))</f>
        <v/>
      </c>
      <c r="S1013" s="18" t="str">
        <f t="shared" si="91"/>
        <v/>
      </c>
      <c r="T1013" s="14" t="str">
        <f t="shared" si="92"/>
        <v/>
      </c>
      <c r="U1013" s="14" t="str">
        <f t="shared" si="93"/>
        <v/>
      </c>
      <c r="V1013" s="14" t="str">
        <f t="shared" ca="1" si="94"/>
        <v/>
      </c>
      <c r="W1013" s="14" t="str">
        <f t="shared" ca="1" si="95"/>
        <v/>
      </c>
    </row>
    <row r="1014" spans="1:23" x14ac:dyDescent="0.3">
      <c r="A1014" s="2"/>
      <c r="B1014" s="2"/>
      <c r="C1014" s="2"/>
      <c r="D1014" s="2"/>
      <c r="E1014" s="2"/>
      <c r="F1014" s="2"/>
      <c r="G1014" s="2"/>
      <c r="H1014" s="2"/>
      <c r="I1014" s="16"/>
      <c r="J1014" s="16"/>
      <c r="K1014" s="14" t="str">
        <f>IF($A1014="","",IF(B1014&gt;=Model!$B$4,4,IF(B1014&gt;=Model!$B$5,3,IF(B1014&gt;=Model!$B$6,2,1))))</f>
        <v/>
      </c>
      <c r="L1014" s="14" t="str">
        <f>IF($A1014="","",IF(OR(UPPER(D1014)="Y",UPPER(E1014)="Y"),4,IF(C1014&gt;=Model!$B$10,4,IF(C1014&gt;=Model!$B$11,3,IF(C1014&gt;=Model!$B$12,2,1)))))</f>
        <v/>
      </c>
      <c r="M1014" s="14" t="str">
        <f>IF($A1014="","",IFERROR(VLOOKUP(F1014,Model!$A$19:$B$22,2,FALSE()),""))</f>
        <v/>
      </c>
      <c r="N1014" s="14" t="str">
        <f>IF($A1014="","",IFERROR(VLOOKUP(G1014,Model!$A$25:$B$28,2,FALSE()),""))</f>
        <v/>
      </c>
      <c r="O1014" s="14" t="str">
        <f t="shared" si="90"/>
        <v/>
      </c>
      <c r="P1014" s="14" t="str">
        <f>IF($A1014="","",IF(AND(G1014="Internet-facing",OR(UPPER(D1014)="Y",UPPER(E1014)="Y",C1014&gt;=Model!$B$16)),"P1",""))</f>
        <v/>
      </c>
      <c r="Q1014" s="14" t="str">
        <f>IF($A1014="","",IF(P1014="P1","P1","P"&amp;MIN(4,IF(O1014&gt;=Model!$B$31,1,IF(O1014&gt;=Model!$B$32,2,IF(O1014&gt;=Model!$B$33,3,4)))+IF(UPPER(H1014)="Y",1,0))))</f>
        <v/>
      </c>
      <c r="R1014" s="14" t="str">
        <f>IF($A1014="","",IFERROR(VLOOKUP(VALUE(MID(Q1014,2,1)),Model!$B$38:$C$41,2,FALSE()),""))</f>
        <v/>
      </c>
      <c r="S1014" s="18" t="str">
        <f t="shared" si="91"/>
        <v/>
      </c>
      <c r="T1014" s="14" t="str">
        <f t="shared" si="92"/>
        <v/>
      </c>
      <c r="U1014" s="14" t="str">
        <f t="shared" si="93"/>
        <v/>
      </c>
      <c r="V1014" s="14" t="str">
        <f t="shared" ca="1" si="94"/>
        <v/>
      </c>
      <c r="W1014" s="14" t="str">
        <f t="shared" ca="1" si="95"/>
        <v/>
      </c>
    </row>
    <row r="1015" spans="1:23" x14ac:dyDescent="0.3">
      <c r="A1015" s="2"/>
      <c r="B1015" s="2"/>
      <c r="C1015" s="2"/>
      <c r="D1015" s="2"/>
      <c r="E1015" s="2"/>
      <c r="F1015" s="2"/>
      <c r="G1015" s="2"/>
      <c r="H1015" s="2"/>
      <c r="I1015" s="16"/>
      <c r="J1015" s="16"/>
      <c r="K1015" s="14" t="str">
        <f>IF($A1015="","",IF(B1015&gt;=Model!$B$4,4,IF(B1015&gt;=Model!$B$5,3,IF(B1015&gt;=Model!$B$6,2,1))))</f>
        <v/>
      </c>
      <c r="L1015" s="14" t="str">
        <f>IF($A1015="","",IF(OR(UPPER(D1015)="Y",UPPER(E1015)="Y"),4,IF(C1015&gt;=Model!$B$10,4,IF(C1015&gt;=Model!$B$11,3,IF(C1015&gt;=Model!$B$12,2,1)))))</f>
        <v/>
      </c>
      <c r="M1015" s="14" t="str">
        <f>IF($A1015="","",IFERROR(VLOOKUP(F1015,Model!$A$19:$B$22,2,FALSE()),""))</f>
        <v/>
      </c>
      <c r="N1015" s="14" t="str">
        <f>IF($A1015="","",IFERROR(VLOOKUP(G1015,Model!$A$25:$B$28,2,FALSE()),""))</f>
        <v/>
      </c>
      <c r="O1015" s="14" t="str">
        <f t="shared" si="90"/>
        <v/>
      </c>
      <c r="P1015" s="14" t="str">
        <f>IF($A1015="","",IF(AND(G1015="Internet-facing",OR(UPPER(D1015)="Y",UPPER(E1015)="Y",C1015&gt;=Model!$B$16)),"P1",""))</f>
        <v/>
      </c>
      <c r="Q1015" s="14" t="str">
        <f>IF($A1015="","",IF(P1015="P1","P1","P"&amp;MIN(4,IF(O1015&gt;=Model!$B$31,1,IF(O1015&gt;=Model!$B$32,2,IF(O1015&gt;=Model!$B$33,3,4)))+IF(UPPER(H1015)="Y",1,0))))</f>
        <v/>
      </c>
      <c r="R1015" s="14" t="str">
        <f>IF($A1015="","",IFERROR(VLOOKUP(VALUE(MID(Q1015,2,1)),Model!$B$38:$C$41,2,FALSE()),""))</f>
        <v/>
      </c>
      <c r="S1015" s="18" t="str">
        <f t="shared" si="91"/>
        <v/>
      </c>
      <c r="T1015" s="14" t="str">
        <f t="shared" si="92"/>
        <v/>
      </c>
      <c r="U1015" s="14" t="str">
        <f t="shared" si="93"/>
        <v/>
      </c>
      <c r="V1015" s="14" t="str">
        <f t="shared" ca="1" si="94"/>
        <v/>
      </c>
      <c r="W1015" s="14" t="str">
        <f t="shared" ca="1" si="95"/>
        <v/>
      </c>
    </row>
    <row r="1016" spans="1:23" x14ac:dyDescent="0.3">
      <c r="A1016" s="2"/>
      <c r="B1016" s="2"/>
      <c r="C1016" s="2"/>
      <c r="D1016" s="2"/>
      <c r="E1016" s="2"/>
      <c r="F1016" s="2"/>
      <c r="G1016" s="2"/>
      <c r="H1016" s="2"/>
      <c r="I1016" s="16"/>
      <c r="J1016" s="16"/>
      <c r="K1016" s="14" t="str">
        <f>IF($A1016="","",IF(B1016&gt;=Model!$B$4,4,IF(B1016&gt;=Model!$B$5,3,IF(B1016&gt;=Model!$B$6,2,1))))</f>
        <v/>
      </c>
      <c r="L1016" s="14" t="str">
        <f>IF($A1016="","",IF(OR(UPPER(D1016)="Y",UPPER(E1016)="Y"),4,IF(C1016&gt;=Model!$B$10,4,IF(C1016&gt;=Model!$B$11,3,IF(C1016&gt;=Model!$B$12,2,1)))))</f>
        <v/>
      </c>
      <c r="M1016" s="14" t="str">
        <f>IF($A1016="","",IFERROR(VLOOKUP(F1016,Model!$A$19:$B$22,2,FALSE()),""))</f>
        <v/>
      </c>
      <c r="N1016" s="14" t="str">
        <f>IF($A1016="","",IFERROR(VLOOKUP(G1016,Model!$A$25:$B$28,2,FALSE()),""))</f>
        <v/>
      </c>
      <c r="O1016" s="14" t="str">
        <f t="shared" si="90"/>
        <v/>
      </c>
      <c r="P1016" s="14" t="str">
        <f>IF($A1016="","",IF(AND(G1016="Internet-facing",OR(UPPER(D1016)="Y",UPPER(E1016)="Y",C1016&gt;=Model!$B$16)),"P1",""))</f>
        <v/>
      </c>
      <c r="Q1016" s="14" t="str">
        <f>IF($A1016="","",IF(P1016="P1","P1","P"&amp;MIN(4,IF(O1016&gt;=Model!$B$31,1,IF(O1016&gt;=Model!$B$32,2,IF(O1016&gt;=Model!$B$33,3,4)))+IF(UPPER(H1016)="Y",1,0))))</f>
        <v/>
      </c>
      <c r="R1016" s="14" t="str">
        <f>IF($A1016="","",IFERROR(VLOOKUP(VALUE(MID(Q1016,2,1)),Model!$B$38:$C$41,2,FALSE()),""))</f>
        <v/>
      </c>
      <c r="S1016" s="18" t="str">
        <f t="shared" si="91"/>
        <v/>
      </c>
      <c r="T1016" s="14" t="str">
        <f t="shared" si="92"/>
        <v/>
      </c>
      <c r="U1016" s="14" t="str">
        <f t="shared" si="93"/>
        <v/>
      </c>
      <c r="V1016" s="14" t="str">
        <f t="shared" ca="1" si="94"/>
        <v/>
      </c>
      <c r="W1016" s="14" t="str">
        <f t="shared" ca="1" si="95"/>
        <v/>
      </c>
    </row>
    <row r="1017" spans="1:23" x14ac:dyDescent="0.3">
      <c r="A1017" s="2"/>
      <c r="B1017" s="2"/>
      <c r="C1017" s="2"/>
      <c r="D1017" s="2"/>
      <c r="E1017" s="2"/>
      <c r="F1017" s="2"/>
      <c r="G1017" s="2"/>
      <c r="H1017" s="2"/>
      <c r="I1017" s="16"/>
      <c r="J1017" s="16"/>
      <c r="K1017" s="14" t="str">
        <f>IF($A1017="","",IF(B1017&gt;=Model!$B$4,4,IF(B1017&gt;=Model!$B$5,3,IF(B1017&gt;=Model!$B$6,2,1))))</f>
        <v/>
      </c>
      <c r="L1017" s="14" t="str">
        <f>IF($A1017="","",IF(OR(UPPER(D1017)="Y",UPPER(E1017)="Y"),4,IF(C1017&gt;=Model!$B$10,4,IF(C1017&gt;=Model!$B$11,3,IF(C1017&gt;=Model!$B$12,2,1)))))</f>
        <v/>
      </c>
      <c r="M1017" s="14" t="str">
        <f>IF($A1017="","",IFERROR(VLOOKUP(F1017,Model!$A$19:$B$22,2,FALSE()),""))</f>
        <v/>
      </c>
      <c r="N1017" s="14" t="str">
        <f>IF($A1017="","",IFERROR(VLOOKUP(G1017,Model!$A$25:$B$28,2,FALSE()),""))</f>
        <v/>
      </c>
      <c r="O1017" s="14" t="str">
        <f t="shared" si="90"/>
        <v/>
      </c>
      <c r="P1017" s="14" t="str">
        <f>IF($A1017="","",IF(AND(G1017="Internet-facing",OR(UPPER(D1017)="Y",UPPER(E1017)="Y",C1017&gt;=Model!$B$16)),"P1",""))</f>
        <v/>
      </c>
      <c r="Q1017" s="14" t="str">
        <f>IF($A1017="","",IF(P1017="P1","P1","P"&amp;MIN(4,IF(O1017&gt;=Model!$B$31,1,IF(O1017&gt;=Model!$B$32,2,IF(O1017&gt;=Model!$B$33,3,4)))+IF(UPPER(H1017)="Y",1,0))))</f>
        <v/>
      </c>
      <c r="R1017" s="14" t="str">
        <f>IF($A1017="","",IFERROR(VLOOKUP(VALUE(MID(Q1017,2,1)),Model!$B$38:$C$41,2,FALSE()),""))</f>
        <v/>
      </c>
      <c r="S1017" s="18" t="str">
        <f t="shared" si="91"/>
        <v/>
      </c>
      <c r="T1017" s="14" t="str">
        <f t="shared" si="92"/>
        <v/>
      </c>
      <c r="U1017" s="14" t="str">
        <f t="shared" si="93"/>
        <v/>
      </c>
      <c r="V1017" s="14" t="str">
        <f t="shared" ca="1" si="94"/>
        <v/>
      </c>
      <c r="W1017" s="14" t="str">
        <f t="shared" ca="1" si="95"/>
        <v/>
      </c>
    </row>
    <row r="1018" spans="1:23" x14ac:dyDescent="0.3">
      <c r="A1018" s="2"/>
      <c r="B1018" s="2"/>
      <c r="C1018" s="2"/>
      <c r="D1018" s="2"/>
      <c r="E1018" s="2"/>
      <c r="F1018" s="2"/>
      <c r="G1018" s="2"/>
      <c r="H1018" s="2"/>
      <c r="I1018" s="16"/>
      <c r="J1018" s="16"/>
      <c r="K1018" s="14" t="str">
        <f>IF($A1018="","",IF(B1018&gt;=Model!$B$4,4,IF(B1018&gt;=Model!$B$5,3,IF(B1018&gt;=Model!$B$6,2,1))))</f>
        <v/>
      </c>
      <c r="L1018" s="14" t="str">
        <f>IF($A1018="","",IF(OR(UPPER(D1018)="Y",UPPER(E1018)="Y"),4,IF(C1018&gt;=Model!$B$10,4,IF(C1018&gt;=Model!$B$11,3,IF(C1018&gt;=Model!$B$12,2,1)))))</f>
        <v/>
      </c>
      <c r="M1018" s="14" t="str">
        <f>IF($A1018="","",IFERROR(VLOOKUP(F1018,Model!$A$19:$B$22,2,FALSE()),""))</f>
        <v/>
      </c>
      <c r="N1018" s="14" t="str">
        <f>IF($A1018="","",IFERROR(VLOOKUP(G1018,Model!$A$25:$B$28,2,FALSE()),""))</f>
        <v/>
      </c>
      <c r="O1018" s="14" t="str">
        <f t="shared" si="90"/>
        <v/>
      </c>
      <c r="P1018" s="14" t="str">
        <f>IF($A1018="","",IF(AND(G1018="Internet-facing",OR(UPPER(D1018)="Y",UPPER(E1018)="Y",C1018&gt;=Model!$B$16)),"P1",""))</f>
        <v/>
      </c>
      <c r="Q1018" s="14" t="str">
        <f>IF($A1018="","",IF(P1018="P1","P1","P"&amp;MIN(4,IF(O1018&gt;=Model!$B$31,1,IF(O1018&gt;=Model!$B$32,2,IF(O1018&gt;=Model!$B$33,3,4)))+IF(UPPER(H1018)="Y",1,0))))</f>
        <v/>
      </c>
      <c r="R1018" s="14" t="str">
        <f>IF($A1018="","",IFERROR(VLOOKUP(VALUE(MID(Q1018,2,1)),Model!$B$38:$C$41,2,FALSE()),""))</f>
        <v/>
      </c>
      <c r="S1018" s="18" t="str">
        <f t="shared" si="91"/>
        <v/>
      </c>
      <c r="T1018" s="14" t="str">
        <f t="shared" si="92"/>
        <v/>
      </c>
      <c r="U1018" s="14" t="str">
        <f t="shared" si="93"/>
        <v/>
      </c>
      <c r="V1018" s="14" t="str">
        <f t="shared" ca="1" si="94"/>
        <v/>
      </c>
      <c r="W1018" s="14" t="str">
        <f t="shared" ca="1" si="95"/>
        <v/>
      </c>
    </row>
    <row r="1019" spans="1:23" x14ac:dyDescent="0.3">
      <c r="A1019" s="2"/>
      <c r="B1019" s="2"/>
      <c r="C1019" s="2"/>
      <c r="D1019" s="2"/>
      <c r="E1019" s="2"/>
      <c r="F1019" s="2"/>
      <c r="G1019" s="2"/>
      <c r="H1019" s="2"/>
      <c r="I1019" s="16"/>
      <c r="J1019" s="16"/>
      <c r="K1019" s="14" t="str">
        <f>IF($A1019="","",IF(B1019&gt;=Model!$B$4,4,IF(B1019&gt;=Model!$B$5,3,IF(B1019&gt;=Model!$B$6,2,1))))</f>
        <v/>
      </c>
      <c r="L1019" s="14" t="str">
        <f>IF($A1019="","",IF(OR(UPPER(D1019)="Y",UPPER(E1019)="Y"),4,IF(C1019&gt;=Model!$B$10,4,IF(C1019&gt;=Model!$B$11,3,IF(C1019&gt;=Model!$B$12,2,1)))))</f>
        <v/>
      </c>
      <c r="M1019" s="14" t="str">
        <f>IF($A1019="","",IFERROR(VLOOKUP(F1019,Model!$A$19:$B$22,2,FALSE()),""))</f>
        <v/>
      </c>
      <c r="N1019" s="14" t="str">
        <f>IF($A1019="","",IFERROR(VLOOKUP(G1019,Model!$A$25:$B$28,2,FALSE()),""))</f>
        <v/>
      </c>
      <c r="O1019" s="14" t="str">
        <f t="shared" si="90"/>
        <v/>
      </c>
      <c r="P1019" s="14" t="str">
        <f>IF($A1019="","",IF(AND(G1019="Internet-facing",OR(UPPER(D1019)="Y",UPPER(E1019)="Y",C1019&gt;=Model!$B$16)),"P1",""))</f>
        <v/>
      </c>
      <c r="Q1019" s="14" t="str">
        <f>IF($A1019="","",IF(P1019="P1","P1","P"&amp;MIN(4,IF(O1019&gt;=Model!$B$31,1,IF(O1019&gt;=Model!$B$32,2,IF(O1019&gt;=Model!$B$33,3,4)))+IF(UPPER(H1019)="Y",1,0))))</f>
        <v/>
      </c>
      <c r="R1019" s="14" t="str">
        <f>IF($A1019="","",IFERROR(VLOOKUP(VALUE(MID(Q1019,2,1)),Model!$B$38:$C$41,2,FALSE()),""))</f>
        <v/>
      </c>
      <c r="S1019" s="18" t="str">
        <f t="shared" si="91"/>
        <v/>
      </c>
      <c r="T1019" s="14" t="str">
        <f t="shared" si="92"/>
        <v/>
      </c>
      <c r="U1019" s="14" t="str">
        <f t="shared" si="93"/>
        <v/>
      </c>
      <c r="V1019" s="14" t="str">
        <f t="shared" ca="1" si="94"/>
        <v/>
      </c>
      <c r="W1019" s="14" t="str">
        <f t="shared" ca="1" si="95"/>
        <v/>
      </c>
    </row>
    <row r="1020" spans="1:23" x14ac:dyDescent="0.3">
      <c r="A1020" s="2"/>
      <c r="B1020" s="2"/>
      <c r="C1020" s="2"/>
      <c r="D1020" s="2"/>
      <c r="E1020" s="2"/>
      <c r="F1020" s="2"/>
      <c r="G1020" s="2"/>
      <c r="H1020" s="2"/>
      <c r="I1020" s="16"/>
      <c r="J1020" s="16"/>
      <c r="K1020" s="14" t="str">
        <f>IF($A1020="","",IF(B1020&gt;=Model!$B$4,4,IF(B1020&gt;=Model!$B$5,3,IF(B1020&gt;=Model!$B$6,2,1))))</f>
        <v/>
      </c>
      <c r="L1020" s="14" t="str">
        <f>IF($A1020="","",IF(OR(UPPER(D1020)="Y",UPPER(E1020)="Y"),4,IF(C1020&gt;=Model!$B$10,4,IF(C1020&gt;=Model!$B$11,3,IF(C1020&gt;=Model!$B$12,2,1)))))</f>
        <v/>
      </c>
      <c r="M1020" s="14" t="str">
        <f>IF($A1020="","",IFERROR(VLOOKUP(F1020,Model!$A$19:$B$22,2,FALSE()),""))</f>
        <v/>
      </c>
      <c r="N1020" s="14" t="str">
        <f>IF($A1020="","",IFERROR(VLOOKUP(G1020,Model!$A$25:$B$28,2,FALSE()),""))</f>
        <v/>
      </c>
      <c r="O1020" s="14" t="str">
        <f t="shared" si="90"/>
        <v/>
      </c>
      <c r="P1020" s="14" t="str">
        <f>IF($A1020="","",IF(AND(G1020="Internet-facing",OR(UPPER(D1020)="Y",UPPER(E1020)="Y",C1020&gt;=Model!$B$16)),"P1",""))</f>
        <v/>
      </c>
      <c r="Q1020" s="14" t="str">
        <f>IF($A1020="","",IF(P1020="P1","P1","P"&amp;MIN(4,IF(O1020&gt;=Model!$B$31,1,IF(O1020&gt;=Model!$B$32,2,IF(O1020&gt;=Model!$B$33,3,4)))+IF(UPPER(H1020)="Y",1,0))))</f>
        <v/>
      </c>
      <c r="R1020" s="14" t="str">
        <f>IF($A1020="","",IFERROR(VLOOKUP(VALUE(MID(Q1020,2,1)),Model!$B$38:$C$41,2,FALSE()),""))</f>
        <v/>
      </c>
      <c r="S1020" s="18" t="str">
        <f t="shared" si="91"/>
        <v/>
      </c>
      <c r="T1020" s="14" t="str">
        <f t="shared" si="92"/>
        <v/>
      </c>
      <c r="U1020" s="14" t="str">
        <f t="shared" si="93"/>
        <v/>
      </c>
      <c r="V1020" s="14" t="str">
        <f t="shared" ca="1" si="94"/>
        <v/>
      </c>
      <c r="W1020" s="14" t="str">
        <f t="shared" ca="1" si="95"/>
        <v/>
      </c>
    </row>
    <row r="1021" spans="1:23" x14ac:dyDescent="0.3">
      <c r="A1021" s="2"/>
      <c r="B1021" s="2"/>
      <c r="C1021" s="2"/>
      <c r="D1021" s="2"/>
      <c r="E1021" s="2"/>
      <c r="F1021" s="2"/>
      <c r="G1021" s="2"/>
      <c r="H1021" s="2"/>
      <c r="I1021" s="16"/>
      <c r="J1021" s="16"/>
      <c r="K1021" s="14" t="str">
        <f>IF($A1021="","",IF(B1021&gt;=Model!$B$4,4,IF(B1021&gt;=Model!$B$5,3,IF(B1021&gt;=Model!$B$6,2,1))))</f>
        <v/>
      </c>
      <c r="L1021" s="14" t="str">
        <f>IF($A1021="","",IF(OR(UPPER(D1021)="Y",UPPER(E1021)="Y"),4,IF(C1021&gt;=Model!$B$10,4,IF(C1021&gt;=Model!$B$11,3,IF(C1021&gt;=Model!$B$12,2,1)))))</f>
        <v/>
      </c>
      <c r="M1021" s="14" t="str">
        <f>IF($A1021="","",IFERROR(VLOOKUP(F1021,Model!$A$19:$B$22,2,FALSE()),""))</f>
        <v/>
      </c>
      <c r="N1021" s="14" t="str">
        <f>IF($A1021="","",IFERROR(VLOOKUP(G1021,Model!$A$25:$B$28,2,FALSE()),""))</f>
        <v/>
      </c>
      <c r="O1021" s="14" t="str">
        <f t="shared" si="90"/>
        <v/>
      </c>
      <c r="P1021" s="14" t="str">
        <f>IF($A1021="","",IF(AND(G1021="Internet-facing",OR(UPPER(D1021)="Y",UPPER(E1021)="Y",C1021&gt;=Model!$B$16)),"P1",""))</f>
        <v/>
      </c>
      <c r="Q1021" s="14" t="str">
        <f>IF($A1021="","",IF(P1021="P1","P1","P"&amp;MIN(4,IF(O1021&gt;=Model!$B$31,1,IF(O1021&gt;=Model!$B$32,2,IF(O1021&gt;=Model!$B$33,3,4)))+IF(UPPER(H1021)="Y",1,0))))</f>
        <v/>
      </c>
      <c r="R1021" s="14" t="str">
        <f>IF($A1021="","",IFERROR(VLOOKUP(VALUE(MID(Q1021,2,1)),Model!$B$38:$C$41,2,FALSE()),""))</f>
        <v/>
      </c>
      <c r="S1021" s="18" t="str">
        <f t="shared" si="91"/>
        <v/>
      </c>
      <c r="T1021" s="14" t="str">
        <f t="shared" si="92"/>
        <v/>
      </c>
      <c r="U1021" s="14" t="str">
        <f t="shared" si="93"/>
        <v/>
      </c>
      <c r="V1021" s="14" t="str">
        <f t="shared" ca="1" si="94"/>
        <v/>
      </c>
      <c r="W1021" s="14" t="str">
        <f t="shared" ca="1" si="95"/>
        <v/>
      </c>
    </row>
    <row r="1022" spans="1:23" x14ac:dyDescent="0.3">
      <c r="A1022" s="2"/>
      <c r="B1022" s="2"/>
      <c r="C1022" s="2"/>
      <c r="D1022" s="2"/>
      <c r="E1022" s="2"/>
      <c r="F1022" s="2"/>
      <c r="G1022" s="2"/>
      <c r="H1022" s="2"/>
      <c r="I1022" s="16"/>
      <c r="J1022" s="16"/>
      <c r="K1022" s="14" t="str">
        <f>IF($A1022="","",IF(B1022&gt;=Model!$B$4,4,IF(B1022&gt;=Model!$B$5,3,IF(B1022&gt;=Model!$B$6,2,1))))</f>
        <v/>
      </c>
      <c r="L1022" s="14" t="str">
        <f>IF($A1022="","",IF(OR(UPPER(D1022)="Y",UPPER(E1022)="Y"),4,IF(C1022&gt;=Model!$B$10,4,IF(C1022&gt;=Model!$B$11,3,IF(C1022&gt;=Model!$B$12,2,1)))))</f>
        <v/>
      </c>
      <c r="M1022" s="14" t="str">
        <f>IF($A1022="","",IFERROR(VLOOKUP(F1022,Model!$A$19:$B$22,2,FALSE()),""))</f>
        <v/>
      </c>
      <c r="N1022" s="14" t="str">
        <f>IF($A1022="","",IFERROR(VLOOKUP(G1022,Model!$A$25:$B$28,2,FALSE()),""))</f>
        <v/>
      </c>
      <c r="O1022" s="14" t="str">
        <f t="shared" si="90"/>
        <v/>
      </c>
      <c r="P1022" s="14" t="str">
        <f>IF($A1022="","",IF(AND(G1022="Internet-facing",OR(UPPER(D1022)="Y",UPPER(E1022)="Y",C1022&gt;=Model!$B$16)),"P1",""))</f>
        <v/>
      </c>
      <c r="Q1022" s="14" t="str">
        <f>IF($A1022="","",IF(P1022="P1","P1","P"&amp;MIN(4,IF(O1022&gt;=Model!$B$31,1,IF(O1022&gt;=Model!$B$32,2,IF(O1022&gt;=Model!$B$33,3,4)))+IF(UPPER(H1022)="Y",1,0))))</f>
        <v/>
      </c>
      <c r="R1022" s="14" t="str">
        <f>IF($A1022="","",IFERROR(VLOOKUP(VALUE(MID(Q1022,2,1)),Model!$B$38:$C$41,2,FALSE()),""))</f>
        <v/>
      </c>
      <c r="S1022" s="18" t="str">
        <f t="shared" si="91"/>
        <v/>
      </c>
      <c r="T1022" s="14" t="str">
        <f t="shared" si="92"/>
        <v/>
      </c>
      <c r="U1022" s="14" t="str">
        <f t="shared" si="93"/>
        <v/>
      </c>
      <c r="V1022" s="14" t="str">
        <f t="shared" ca="1" si="94"/>
        <v/>
      </c>
      <c r="W1022" s="14" t="str">
        <f t="shared" ca="1" si="95"/>
        <v/>
      </c>
    </row>
    <row r="1023" spans="1:23" x14ac:dyDescent="0.3">
      <c r="A1023" s="2"/>
      <c r="B1023" s="2"/>
      <c r="C1023" s="2"/>
      <c r="D1023" s="2"/>
      <c r="E1023" s="2"/>
      <c r="F1023" s="2"/>
      <c r="G1023" s="2"/>
      <c r="H1023" s="2"/>
      <c r="I1023" s="16"/>
      <c r="J1023" s="16"/>
      <c r="K1023" s="14" t="str">
        <f>IF($A1023="","",IF(B1023&gt;=Model!$B$4,4,IF(B1023&gt;=Model!$B$5,3,IF(B1023&gt;=Model!$B$6,2,1))))</f>
        <v/>
      </c>
      <c r="L1023" s="14" t="str">
        <f>IF($A1023="","",IF(OR(UPPER(D1023)="Y",UPPER(E1023)="Y"),4,IF(C1023&gt;=Model!$B$10,4,IF(C1023&gt;=Model!$B$11,3,IF(C1023&gt;=Model!$B$12,2,1)))))</f>
        <v/>
      </c>
      <c r="M1023" s="14" t="str">
        <f>IF($A1023="","",IFERROR(VLOOKUP(F1023,Model!$A$19:$B$22,2,FALSE()),""))</f>
        <v/>
      </c>
      <c r="N1023" s="14" t="str">
        <f>IF($A1023="","",IFERROR(VLOOKUP(G1023,Model!$A$25:$B$28,2,FALSE()),""))</f>
        <v/>
      </c>
      <c r="O1023" s="14" t="str">
        <f t="shared" si="90"/>
        <v/>
      </c>
      <c r="P1023" s="14" t="str">
        <f>IF($A1023="","",IF(AND(G1023="Internet-facing",OR(UPPER(D1023)="Y",UPPER(E1023)="Y",C1023&gt;=Model!$B$16)),"P1",""))</f>
        <v/>
      </c>
      <c r="Q1023" s="14" t="str">
        <f>IF($A1023="","",IF(P1023="P1","P1","P"&amp;MIN(4,IF(O1023&gt;=Model!$B$31,1,IF(O1023&gt;=Model!$B$32,2,IF(O1023&gt;=Model!$B$33,3,4)))+IF(UPPER(H1023)="Y",1,0))))</f>
        <v/>
      </c>
      <c r="R1023" s="14" t="str">
        <f>IF($A1023="","",IFERROR(VLOOKUP(VALUE(MID(Q1023,2,1)),Model!$B$38:$C$41,2,FALSE()),""))</f>
        <v/>
      </c>
      <c r="S1023" s="18" t="str">
        <f t="shared" si="91"/>
        <v/>
      </c>
      <c r="T1023" s="14" t="str">
        <f t="shared" si="92"/>
        <v/>
      </c>
      <c r="U1023" s="14" t="str">
        <f t="shared" si="93"/>
        <v/>
      </c>
      <c r="V1023" s="14" t="str">
        <f t="shared" ca="1" si="94"/>
        <v/>
      </c>
      <c r="W1023" s="14" t="str">
        <f t="shared" ca="1" si="95"/>
        <v/>
      </c>
    </row>
    <row r="1024" spans="1:23" x14ac:dyDescent="0.3">
      <c r="A1024" s="2"/>
      <c r="B1024" s="2"/>
      <c r="C1024" s="2"/>
      <c r="D1024" s="2"/>
      <c r="E1024" s="2"/>
      <c r="F1024" s="2"/>
      <c r="G1024" s="2"/>
      <c r="H1024" s="2"/>
      <c r="I1024" s="16"/>
      <c r="J1024" s="16"/>
      <c r="K1024" s="14" t="str">
        <f>IF($A1024="","",IF(B1024&gt;=Model!$B$4,4,IF(B1024&gt;=Model!$B$5,3,IF(B1024&gt;=Model!$B$6,2,1))))</f>
        <v/>
      </c>
      <c r="L1024" s="14" t="str">
        <f>IF($A1024="","",IF(OR(UPPER(D1024)="Y",UPPER(E1024)="Y"),4,IF(C1024&gt;=Model!$B$10,4,IF(C1024&gt;=Model!$B$11,3,IF(C1024&gt;=Model!$B$12,2,1)))))</f>
        <v/>
      </c>
      <c r="M1024" s="14" t="str">
        <f>IF($A1024="","",IFERROR(VLOOKUP(F1024,Model!$A$19:$B$22,2,FALSE()),""))</f>
        <v/>
      </c>
      <c r="N1024" s="14" t="str">
        <f>IF($A1024="","",IFERROR(VLOOKUP(G1024,Model!$A$25:$B$28,2,FALSE()),""))</f>
        <v/>
      </c>
      <c r="O1024" s="14" t="str">
        <f t="shared" si="90"/>
        <v/>
      </c>
      <c r="P1024" s="14" t="str">
        <f>IF($A1024="","",IF(AND(G1024="Internet-facing",OR(UPPER(D1024)="Y",UPPER(E1024)="Y",C1024&gt;=Model!$B$16)),"P1",""))</f>
        <v/>
      </c>
      <c r="Q1024" s="14" t="str">
        <f>IF($A1024="","",IF(P1024="P1","P1","P"&amp;MIN(4,IF(O1024&gt;=Model!$B$31,1,IF(O1024&gt;=Model!$B$32,2,IF(O1024&gt;=Model!$B$33,3,4)))+IF(UPPER(H1024)="Y",1,0))))</f>
        <v/>
      </c>
      <c r="R1024" s="14" t="str">
        <f>IF($A1024="","",IFERROR(VLOOKUP(VALUE(MID(Q1024,2,1)),Model!$B$38:$C$41,2,FALSE()),""))</f>
        <v/>
      </c>
      <c r="S1024" s="18" t="str">
        <f t="shared" si="91"/>
        <v/>
      </c>
      <c r="T1024" s="14" t="str">
        <f t="shared" si="92"/>
        <v/>
      </c>
      <c r="U1024" s="14" t="str">
        <f t="shared" si="93"/>
        <v/>
      </c>
      <c r="V1024" s="14" t="str">
        <f t="shared" ca="1" si="94"/>
        <v/>
      </c>
      <c r="W1024" s="14" t="str">
        <f t="shared" ca="1" si="95"/>
        <v/>
      </c>
    </row>
    <row r="1025" spans="1:23" x14ac:dyDescent="0.3">
      <c r="A1025" s="2"/>
      <c r="B1025" s="2"/>
      <c r="C1025" s="2"/>
      <c r="D1025" s="2"/>
      <c r="E1025" s="2"/>
      <c r="F1025" s="2"/>
      <c r="G1025" s="2"/>
      <c r="H1025" s="2"/>
      <c r="I1025" s="16"/>
      <c r="J1025" s="16"/>
      <c r="K1025" s="14" t="str">
        <f>IF($A1025="","",IF(B1025&gt;=Model!$B$4,4,IF(B1025&gt;=Model!$B$5,3,IF(B1025&gt;=Model!$B$6,2,1))))</f>
        <v/>
      </c>
      <c r="L1025" s="14" t="str">
        <f>IF($A1025="","",IF(OR(UPPER(D1025)="Y",UPPER(E1025)="Y"),4,IF(C1025&gt;=Model!$B$10,4,IF(C1025&gt;=Model!$B$11,3,IF(C1025&gt;=Model!$B$12,2,1)))))</f>
        <v/>
      </c>
      <c r="M1025" s="14" t="str">
        <f>IF($A1025="","",IFERROR(VLOOKUP(F1025,Model!$A$19:$B$22,2,FALSE()),""))</f>
        <v/>
      </c>
      <c r="N1025" s="14" t="str">
        <f>IF($A1025="","",IFERROR(VLOOKUP(G1025,Model!$A$25:$B$28,2,FALSE()),""))</f>
        <v/>
      </c>
      <c r="O1025" s="14" t="str">
        <f t="shared" si="90"/>
        <v/>
      </c>
      <c r="P1025" s="14" t="str">
        <f>IF($A1025="","",IF(AND(G1025="Internet-facing",OR(UPPER(D1025)="Y",UPPER(E1025)="Y",C1025&gt;=Model!$B$16)),"P1",""))</f>
        <v/>
      </c>
      <c r="Q1025" s="14" t="str">
        <f>IF($A1025="","",IF(P1025="P1","P1","P"&amp;MIN(4,IF(O1025&gt;=Model!$B$31,1,IF(O1025&gt;=Model!$B$32,2,IF(O1025&gt;=Model!$B$33,3,4)))+IF(UPPER(H1025)="Y",1,0))))</f>
        <v/>
      </c>
      <c r="R1025" s="14" t="str">
        <f>IF($A1025="","",IFERROR(VLOOKUP(VALUE(MID(Q1025,2,1)),Model!$B$38:$C$41,2,FALSE()),""))</f>
        <v/>
      </c>
      <c r="S1025" s="18" t="str">
        <f t="shared" si="91"/>
        <v/>
      </c>
      <c r="T1025" s="14" t="str">
        <f t="shared" si="92"/>
        <v/>
      </c>
      <c r="U1025" s="14" t="str">
        <f t="shared" si="93"/>
        <v/>
      </c>
      <c r="V1025" s="14" t="str">
        <f t="shared" ca="1" si="94"/>
        <v/>
      </c>
      <c r="W1025" s="14" t="str">
        <f t="shared" ca="1" si="95"/>
        <v/>
      </c>
    </row>
    <row r="1026" spans="1:23" x14ac:dyDescent="0.3">
      <c r="A1026" s="2"/>
      <c r="B1026" s="2"/>
      <c r="C1026" s="2"/>
      <c r="D1026" s="2"/>
      <c r="E1026" s="2"/>
      <c r="F1026" s="2"/>
      <c r="G1026" s="2"/>
      <c r="H1026" s="2"/>
      <c r="I1026" s="16"/>
      <c r="J1026" s="16"/>
      <c r="K1026" s="14" t="str">
        <f>IF($A1026="","",IF(B1026&gt;=Model!$B$4,4,IF(B1026&gt;=Model!$B$5,3,IF(B1026&gt;=Model!$B$6,2,1))))</f>
        <v/>
      </c>
      <c r="L1026" s="14" t="str">
        <f>IF($A1026="","",IF(OR(UPPER(D1026)="Y",UPPER(E1026)="Y"),4,IF(C1026&gt;=Model!$B$10,4,IF(C1026&gt;=Model!$B$11,3,IF(C1026&gt;=Model!$B$12,2,1)))))</f>
        <v/>
      </c>
      <c r="M1026" s="14" t="str">
        <f>IF($A1026="","",IFERROR(VLOOKUP(F1026,Model!$A$19:$B$22,2,FALSE()),""))</f>
        <v/>
      </c>
      <c r="N1026" s="14" t="str">
        <f>IF($A1026="","",IFERROR(VLOOKUP(G1026,Model!$A$25:$B$28,2,FALSE()),""))</f>
        <v/>
      </c>
      <c r="O1026" s="14" t="str">
        <f t="shared" ref="O1026:O1089" si="96">IF($A1026="","",K1026*L1026*M1026*N1026)</f>
        <v/>
      </c>
      <c r="P1026" s="14" t="str">
        <f>IF($A1026="","",IF(AND(G1026="Internet-facing",OR(UPPER(D1026)="Y",UPPER(E1026)="Y",C1026&gt;=Model!$B$16)),"P1",""))</f>
        <v/>
      </c>
      <c r="Q1026" s="14" t="str">
        <f>IF($A1026="","",IF(P1026="P1","P1","P"&amp;MIN(4,IF(O1026&gt;=Model!$B$31,1,IF(O1026&gt;=Model!$B$32,2,IF(O1026&gt;=Model!$B$33,3,4)))+IF(UPPER(H1026)="Y",1,0))))</f>
        <v/>
      </c>
      <c r="R1026" s="14" t="str">
        <f>IF($A1026="","",IFERROR(VLOOKUP(VALUE(MID(Q1026,2,1)),Model!$B$38:$C$41,2,FALSE()),""))</f>
        <v/>
      </c>
      <c r="S1026" s="18" t="str">
        <f t="shared" ref="S1026:S1089" si="97">IF(OR($A1026="",$R1026="",$I1026=""),"",$I1026+$R1026)</f>
        <v/>
      </c>
      <c r="T1026" s="14" t="str">
        <f t="shared" ref="T1026:T1089" si="98">IF($A1026="","",IF($J1026="","Open","Closed"))</f>
        <v/>
      </c>
      <c r="U1026" s="14" t="str">
        <f t="shared" ref="U1026:U1089" si="99">IF(OR($A1026="",$J1026="",$I1026=""),"",$J1026-$I1026)</f>
        <v/>
      </c>
      <c r="V1026" s="14" t="str">
        <f t="shared" ref="V1026:V1089" ca="1" si="100">IF(OR($A1026="",$J1026&lt;&gt;"",$I1026=""),"",TODAY()-$I1026)</f>
        <v/>
      </c>
      <c r="W1026" s="14" t="str">
        <f t="shared" ref="W1026:W1089" ca="1" si="101">IF(OR($A1026="",$I1026=""),"",IF($J1026="",IF(TODAY()&gt;$S1026,"Overdue","Open"),IF($J1026&lt;=$S1026,"Yes","No")))</f>
        <v/>
      </c>
    </row>
    <row r="1027" spans="1:23" x14ac:dyDescent="0.3">
      <c r="A1027" s="2"/>
      <c r="B1027" s="2"/>
      <c r="C1027" s="2"/>
      <c r="D1027" s="2"/>
      <c r="E1027" s="2"/>
      <c r="F1027" s="2"/>
      <c r="G1027" s="2"/>
      <c r="H1027" s="2"/>
      <c r="I1027" s="16"/>
      <c r="J1027" s="16"/>
      <c r="K1027" s="14" t="str">
        <f>IF($A1027="","",IF(B1027&gt;=Model!$B$4,4,IF(B1027&gt;=Model!$B$5,3,IF(B1027&gt;=Model!$B$6,2,1))))</f>
        <v/>
      </c>
      <c r="L1027" s="14" t="str">
        <f>IF($A1027="","",IF(OR(UPPER(D1027)="Y",UPPER(E1027)="Y"),4,IF(C1027&gt;=Model!$B$10,4,IF(C1027&gt;=Model!$B$11,3,IF(C1027&gt;=Model!$B$12,2,1)))))</f>
        <v/>
      </c>
      <c r="M1027" s="14" t="str">
        <f>IF($A1027="","",IFERROR(VLOOKUP(F1027,Model!$A$19:$B$22,2,FALSE()),""))</f>
        <v/>
      </c>
      <c r="N1027" s="14" t="str">
        <f>IF($A1027="","",IFERROR(VLOOKUP(G1027,Model!$A$25:$B$28,2,FALSE()),""))</f>
        <v/>
      </c>
      <c r="O1027" s="14" t="str">
        <f t="shared" si="96"/>
        <v/>
      </c>
      <c r="P1027" s="14" t="str">
        <f>IF($A1027="","",IF(AND(G1027="Internet-facing",OR(UPPER(D1027)="Y",UPPER(E1027)="Y",C1027&gt;=Model!$B$16)),"P1",""))</f>
        <v/>
      </c>
      <c r="Q1027" s="14" t="str">
        <f>IF($A1027="","",IF(P1027="P1","P1","P"&amp;MIN(4,IF(O1027&gt;=Model!$B$31,1,IF(O1027&gt;=Model!$B$32,2,IF(O1027&gt;=Model!$B$33,3,4)))+IF(UPPER(H1027)="Y",1,0))))</f>
        <v/>
      </c>
      <c r="R1027" s="14" t="str">
        <f>IF($A1027="","",IFERROR(VLOOKUP(VALUE(MID(Q1027,2,1)),Model!$B$38:$C$41,2,FALSE()),""))</f>
        <v/>
      </c>
      <c r="S1027" s="18" t="str">
        <f t="shared" si="97"/>
        <v/>
      </c>
      <c r="T1027" s="14" t="str">
        <f t="shared" si="98"/>
        <v/>
      </c>
      <c r="U1027" s="14" t="str">
        <f t="shared" si="99"/>
        <v/>
      </c>
      <c r="V1027" s="14" t="str">
        <f t="shared" ca="1" si="100"/>
        <v/>
      </c>
      <c r="W1027" s="14" t="str">
        <f t="shared" ca="1" si="101"/>
        <v/>
      </c>
    </row>
    <row r="1028" spans="1:23" x14ac:dyDescent="0.3">
      <c r="A1028" s="2"/>
      <c r="B1028" s="2"/>
      <c r="C1028" s="2"/>
      <c r="D1028" s="2"/>
      <c r="E1028" s="2"/>
      <c r="F1028" s="2"/>
      <c r="G1028" s="2"/>
      <c r="H1028" s="2"/>
      <c r="I1028" s="16"/>
      <c r="J1028" s="16"/>
      <c r="K1028" s="14" t="str">
        <f>IF($A1028="","",IF(B1028&gt;=Model!$B$4,4,IF(B1028&gt;=Model!$B$5,3,IF(B1028&gt;=Model!$B$6,2,1))))</f>
        <v/>
      </c>
      <c r="L1028" s="14" t="str">
        <f>IF($A1028="","",IF(OR(UPPER(D1028)="Y",UPPER(E1028)="Y"),4,IF(C1028&gt;=Model!$B$10,4,IF(C1028&gt;=Model!$B$11,3,IF(C1028&gt;=Model!$B$12,2,1)))))</f>
        <v/>
      </c>
      <c r="M1028" s="14" t="str">
        <f>IF($A1028="","",IFERROR(VLOOKUP(F1028,Model!$A$19:$B$22,2,FALSE()),""))</f>
        <v/>
      </c>
      <c r="N1028" s="14" t="str">
        <f>IF($A1028="","",IFERROR(VLOOKUP(G1028,Model!$A$25:$B$28,2,FALSE()),""))</f>
        <v/>
      </c>
      <c r="O1028" s="14" t="str">
        <f t="shared" si="96"/>
        <v/>
      </c>
      <c r="P1028" s="14" t="str">
        <f>IF($A1028="","",IF(AND(G1028="Internet-facing",OR(UPPER(D1028)="Y",UPPER(E1028)="Y",C1028&gt;=Model!$B$16)),"P1",""))</f>
        <v/>
      </c>
      <c r="Q1028" s="14" t="str">
        <f>IF($A1028="","",IF(P1028="P1","P1","P"&amp;MIN(4,IF(O1028&gt;=Model!$B$31,1,IF(O1028&gt;=Model!$B$32,2,IF(O1028&gt;=Model!$B$33,3,4)))+IF(UPPER(H1028)="Y",1,0))))</f>
        <v/>
      </c>
      <c r="R1028" s="14" t="str">
        <f>IF($A1028="","",IFERROR(VLOOKUP(VALUE(MID(Q1028,2,1)),Model!$B$38:$C$41,2,FALSE()),""))</f>
        <v/>
      </c>
      <c r="S1028" s="18" t="str">
        <f t="shared" si="97"/>
        <v/>
      </c>
      <c r="T1028" s="14" t="str">
        <f t="shared" si="98"/>
        <v/>
      </c>
      <c r="U1028" s="14" t="str">
        <f t="shared" si="99"/>
        <v/>
      </c>
      <c r="V1028" s="14" t="str">
        <f t="shared" ca="1" si="100"/>
        <v/>
      </c>
      <c r="W1028" s="14" t="str">
        <f t="shared" ca="1" si="101"/>
        <v/>
      </c>
    </row>
    <row r="1029" spans="1:23" x14ac:dyDescent="0.3">
      <c r="A1029" s="2"/>
      <c r="B1029" s="2"/>
      <c r="C1029" s="2"/>
      <c r="D1029" s="2"/>
      <c r="E1029" s="2"/>
      <c r="F1029" s="2"/>
      <c r="G1029" s="2"/>
      <c r="H1029" s="2"/>
      <c r="I1029" s="16"/>
      <c r="J1029" s="16"/>
      <c r="K1029" s="14" t="str">
        <f>IF($A1029="","",IF(B1029&gt;=Model!$B$4,4,IF(B1029&gt;=Model!$B$5,3,IF(B1029&gt;=Model!$B$6,2,1))))</f>
        <v/>
      </c>
      <c r="L1029" s="14" t="str">
        <f>IF($A1029="","",IF(OR(UPPER(D1029)="Y",UPPER(E1029)="Y"),4,IF(C1029&gt;=Model!$B$10,4,IF(C1029&gt;=Model!$B$11,3,IF(C1029&gt;=Model!$B$12,2,1)))))</f>
        <v/>
      </c>
      <c r="M1029" s="14" t="str">
        <f>IF($A1029="","",IFERROR(VLOOKUP(F1029,Model!$A$19:$B$22,2,FALSE()),""))</f>
        <v/>
      </c>
      <c r="N1029" s="14" t="str">
        <f>IF($A1029="","",IFERROR(VLOOKUP(G1029,Model!$A$25:$B$28,2,FALSE()),""))</f>
        <v/>
      </c>
      <c r="O1029" s="14" t="str">
        <f t="shared" si="96"/>
        <v/>
      </c>
      <c r="P1029" s="14" t="str">
        <f>IF($A1029="","",IF(AND(G1029="Internet-facing",OR(UPPER(D1029)="Y",UPPER(E1029)="Y",C1029&gt;=Model!$B$16)),"P1",""))</f>
        <v/>
      </c>
      <c r="Q1029" s="14" t="str">
        <f>IF($A1029="","",IF(P1029="P1","P1","P"&amp;MIN(4,IF(O1029&gt;=Model!$B$31,1,IF(O1029&gt;=Model!$B$32,2,IF(O1029&gt;=Model!$B$33,3,4)))+IF(UPPER(H1029)="Y",1,0))))</f>
        <v/>
      </c>
      <c r="R1029" s="14" t="str">
        <f>IF($A1029="","",IFERROR(VLOOKUP(VALUE(MID(Q1029,2,1)),Model!$B$38:$C$41,2,FALSE()),""))</f>
        <v/>
      </c>
      <c r="S1029" s="18" t="str">
        <f t="shared" si="97"/>
        <v/>
      </c>
      <c r="T1029" s="14" t="str">
        <f t="shared" si="98"/>
        <v/>
      </c>
      <c r="U1029" s="14" t="str">
        <f t="shared" si="99"/>
        <v/>
      </c>
      <c r="V1029" s="14" t="str">
        <f t="shared" ca="1" si="100"/>
        <v/>
      </c>
      <c r="W1029" s="14" t="str">
        <f t="shared" ca="1" si="101"/>
        <v/>
      </c>
    </row>
    <row r="1030" spans="1:23" x14ac:dyDescent="0.3">
      <c r="A1030" s="2"/>
      <c r="B1030" s="2"/>
      <c r="C1030" s="2"/>
      <c r="D1030" s="2"/>
      <c r="E1030" s="2"/>
      <c r="F1030" s="2"/>
      <c r="G1030" s="2"/>
      <c r="H1030" s="2"/>
      <c r="I1030" s="16"/>
      <c r="J1030" s="16"/>
      <c r="K1030" s="14" t="str">
        <f>IF($A1030="","",IF(B1030&gt;=Model!$B$4,4,IF(B1030&gt;=Model!$B$5,3,IF(B1030&gt;=Model!$B$6,2,1))))</f>
        <v/>
      </c>
      <c r="L1030" s="14" t="str">
        <f>IF($A1030="","",IF(OR(UPPER(D1030)="Y",UPPER(E1030)="Y"),4,IF(C1030&gt;=Model!$B$10,4,IF(C1030&gt;=Model!$B$11,3,IF(C1030&gt;=Model!$B$12,2,1)))))</f>
        <v/>
      </c>
      <c r="M1030" s="14" t="str">
        <f>IF($A1030="","",IFERROR(VLOOKUP(F1030,Model!$A$19:$B$22,2,FALSE()),""))</f>
        <v/>
      </c>
      <c r="N1030" s="14" t="str">
        <f>IF($A1030="","",IFERROR(VLOOKUP(G1030,Model!$A$25:$B$28,2,FALSE()),""))</f>
        <v/>
      </c>
      <c r="O1030" s="14" t="str">
        <f t="shared" si="96"/>
        <v/>
      </c>
      <c r="P1030" s="14" t="str">
        <f>IF($A1030="","",IF(AND(G1030="Internet-facing",OR(UPPER(D1030)="Y",UPPER(E1030)="Y",C1030&gt;=Model!$B$16)),"P1",""))</f>
        <v/>
      </c>
      <c r="Q1030" s="14" t="str">
        <f>IF($A1030="","",IF(P1030="P1","P1","P"&amp;MIN(4,IF(O1030&gt;=Model!$B$31,1,IF(O1030&gt;=Model!$B$32,2,IF(O1030&gt;=Model!$B$33,3,4)))+IF(UPPER(H1030)="Y",1,0))))</f>
        <v/>
      </c>
      <c r="R1030" s="14" t="str">
        <f>IF($A1030="","",IFERROR(VLOOKUP(VALUE(MID(Q1030,2,1)),Model!$B$38:$C$41,2,FALSE()),""))</f>
        <v/>
      </c>
      <c r="S1030" s="18" t="str">
        <f t="shared" si="97"/>
        <v/>
      </c>
      <c r="T1030" s="14" t="str">
        <f t="shared" si="98"/>
        <v/>
      </c>
      <c r="U1030" s="14" t="str">
        <f t="shared" si="99"/>
        <v/>
      </c>
      <c r="V1030" s="14" t="str">
        <f t="shared" ca="1" si="100"/>
        <v/>
      </c>
      <c r="W1030" s="14" t="str">
        <f t="shared" ca="1" si="101"/>
        <v/>
      </c>
    </row>
    <row r="1031" spans="1:23" x14ac:dyDescent="0.3">
      <c r="A1031" s="2"/>
      <c r="B1031" s="2"/>
      <c r="C1031" s="2"/>
      <c r="D1031" s="2"/>
      <c r="E1031" s="2"/>
      <c r="F1031" s="2"/>
      <c r="G1031" s="2"/>
      <c r="H1031" s="2"/>
      <c r="I1031" s="16"/>
      <c r="J1031" s="16"/>
      <c r="K1031" s="14" t="str">
        <f>IF($A1031="","",IF(B1031&gt;=Model!$B$4,4,IF(B1031&gt;=Model!$B$5,3,IF(B1031&gt;=Model!$B$6,2,1))))</f>
        <v/>
      </c>
      <c r="L1031" s="14" t="str">
        <f>IF($A1031="","",IF(OR(UPPER(D1031)="Y",UPPER(E1031)="Y"),4,IF(C1031&gt;=Model!$B$10,4,IF(C1031&gt;=Model!$B$11,3,IF(C1031&gt;=Model!$B$12,2,1)))))</f>
        <v/>
      </c>
      <c r="M1031" s="14" t="str">
        <f>IF($A1031="","",IFERROR(VLOOKUP(F1031,Model!$A$19:$B$22,2,FALSE()),""))</f>
        <v/>
      </c>
      <c r="N1031" s="14" t="str">
        <f>IF($A1031="","",IFERROR(VLOOKUP(G1031,Model!$A$25:$B$28,2,FALSE()),""))</f>
        <v/>
      </c>
      <c r="O1031" s="14" t="str">
        <f t="shared" si="96"/>
        <v/>
      </c>
      <c r="P1031" s="14" t="str">
        <f>IF($A1031="","",IF(AND(G1031="Internet-facing",OR(UPPER(D1031)="Y",UPPER(E1031)="Y",C1031&gt;=Model!$B$16)),"P1",""))</f>
        <v/>
      </c>
      <c r="Q1031" s="14" t="str">
        <f>IF($A1031="","",IF(P1031="P1","P1","P"&amp;MIN(4,IF(O1031&gt;=Model!$B$31,1,IF(O1031&gt;=Model!$B$32,2,IF(O1031&gt;=Model!$B$33,3,4)))+IF(UPPER(H1031)="Y",1,0))))</f>
        <v/>
      </c>
      <c r="R1031" s="14" t="str">
        <f>IF($A1031="","",IFERROR(VLOOKUP(VALUE(MID(Q1031,2,1)),Model!$B$38:$C$41,2,FALSE()),""))</f>
        <v/>
      </c>
      <c r="S1031" s="18" t="str">
        <f t="shared" si="97"/>
        <v/>
      </c>
      <c r="T1031" s="14" t="str">
        <f t="shared" si="98"/>
        <v/>
      </c>
      <c r="U1031" s="14" t="str">
        <f t="shared" si="99"/>
        <v/>
      </c>
      <c r="V1031" s="14" t="str">
        <f t="shared" ca="1" si="100"/>
        <v/>
      </c>
      <c r="W1031" s="14" t="str">
        <f t="shared" ca="1" si="101"/>
        <v/>
      </c>
    </row>
    <row r="1032" spans="1:23" x14ac:dyDescent="0.3">
      <c r="A1032" s="2"/>
      <c r="B1032" s="2"/>
      <c r="C1032" s="2"/>
      <c r="D1032" s="2"/>
      <c r="E1032" s="2"/>
      <c r="F1032" s="2"/>
      <c r="G1032" s="2"/>
      <c r="H1032" s="2"/>
      <c r="I1032" s="16"/>
      <c r="J1032" s="16"/>
      <c r="K1032" s="14" t="str">
        <f>IF($A1032="","",IF(B1032&gt;=Model!$B$4,4,IF(B1032&gt;=Model!$B$5,3,IF(B1032&gt;=Model!$B$6,2,1))))</f>
        <v/>
      </c>
      <c r="L1032" s="14" t="str">
        <f>IF($A1032="","",IF(OR(UPPER(D1032)="Y",UPPER(E1032)="Y"),4,IF(C1032&gt;=Model!$B$10,4,IF(C1032&gt;=Model!$B$11,3,IF(C1032&gt;=Model!$B$12,2,1)))))</f>
        <v/>
      </c>
      <c r="M1032" s="14" t="str">
        <f>IF($A1032="","",IFERROR(VLOOKUP(F1032,Model!$A$19:$B$22,2,FALSE()),""))</f>
        <v/>
      </c>
      <c r="N1032" s="14" t="str">
        <f>IF($A1032="","",IFERROR(VLOOKUP(G1032,Model!$A$25:$B$28,2,FALSE()),""))</f>
        <v/>
      </c>
      <c r="O1032" s="14" t="str">
        <f t="shared" si="96"/>
        <v/>
      </c>
      <c r="P1032" s="14" t="str">
        <f>IF($A1032="","",IF(AND(G1032="Internet-facing",OR(UPPER(D1032)="Y",UPPER(E1032)="Y",C1032&gt;=Model!$B$16)),"P1",""))</f>
        <v/>
      </c>
      <c r="Q1032" s="14" t="str">
        <f>IF($A1032="","",IF(P1032="P1","P1","P"&amp;MIN(4,IF(O1032&gt;=Model!$B$31,1,IF(O1032&gt;=Model!$B$32,2,IF(O1032&gt;=Model!$B$33,3,4)))+IF(UPPER(H1032)="Y",1,0))))</f>
        <v/>
      </c>
      <c r="R1032" s="14" t="str">
        <f>IF($A1032="","",IFERROR(VLOOKUP(VALUE(MID(Q1032,2,1)),Model!$B$38:$C$41,2,FALSE()),""))</f>
        <v/>
      </c>
      <c r="S1032" s="18" t="str">
        <f t="shared" si="97"/>
        <v/>
      </c>
      <c r="T1032" s="14" t="str">
        <f t="shared" si="98"/>
        <v/>
      </c>
      <c r="U1032" s="14" t="str">
        <f t="shared" si="99"/>
        <v/>
      </c>
      <c r="V1032" s="14" t="str">
        <f t="shared" ca="1" si="100"/>
        <v/>
      </c>
      <c r="W1032" s="14" t="str">
        <f t="shared" ca="1" si="101"/>
        <v/>
      </c>
    </row>
    <row r="1033" spans="1:23" x14ac:dyDescent="0.3">
      <c r="A1033" s="2"/>
      <c r="B1033" s="2"/>
      <c r="C1033" s="2"/>
      <c r="D1033" s="2"/>
      <c r="E1033" s="2"/>
      <c r="F1033" s="2"/>
      <c r="G1033" s="2"/>
      <c r="H1033" s="2"/>
      <c r="I1033" s="16"/>
      <c r="J1033" s="16"/>
      <c r="K1033" s="14" t="str">
        <f>IF($A1033="","",IF(B1033&gt;=Model!$B$4,4,IF(B1033&gt;=Model!$B$5,3,IF(B1033&gt;=Model!$B$6,2,1))))</f>
        <v/>
      </c>
      <c r="L1033" s="14" t="str">
        <f>IF($A1033="","",IF(OR(UPPER(D1033)="Y",UPPER(E1033)="Y"),4,IF(C1033&gt;=Model!$B$10,4,IF(C1033&gt;=Model!$B$11,3,IF(C1033&gt;=Model!$B$12,2,1)))))</f>
        <v/>
      </c>
      <c r="M1033" s="14" t="str">
        <f>IF($A1033="","",IFERROR(VLOOKUP(F1033,Model!$A$19:$B$22,2,FALSE()),""))</f>
        <v/>
      </c>
      <c r="N1033" s="14" t="str">
        <f>IF($A1033="","",IFERROR(VLOOKUP(G1033,Model!$A$25:$B$28,2,FALSE()),""))</f>
        <v/>
      </c>
      <c r="O1033" s="14" t="str">
        <f t="shared" si="96"/>
        <v/>
      </c>
      <c r="P1033" s="14" t="str">
        <f>IF($A1033="","",IF(AND(G1033="Internet-facing",OR(UPPER(D1033)="Y",UPPER(E1033)="Y",C1033&gt;=Model!$B$16)),"P1",""))</f>
        <v/>
      </c>
      <c r="Q1033" s="14" t="str">
        <f>IF($A1033="","",IF(P1033="P1","P1","P"&amp;MIN(4,IF(O1033&gt;=Model!$B$31,1,IF(O1033&gt;=Model!$B$32,2,IF(O1033&gt;=Model!$B$33,3,4)))+IF(UPPER(H1033)="Y",1,0))))</f>
        <v/>
      </c>
      <c r="R1033" s="14" t="str">
        <f>IF($A1033="","",IFERROR(VLOOKUP(VALUE(MID(Q1033,2,1)),Model!$B$38:$C$41,2,FALSE()),""))</f>
        <v/>
      </c>
      <c r="S1033" s="18" t="str">
        <f t="shared" si="97"/>
        <v/>
      </c>
      <c r="T1033" s="14" t="str">
        <f t="shared" si="98"/>
        <v/>
      </c>
      <c r="U1033" s="14" t="str">
        <f t="shared" si="99"/>
        <v/>
      </c>
      <c r="V1033" s="14" t="str">
        <f t="shared" ca="1" si="100"/>
        <v/>
      </c>
      <c r="W1033" s="14" t="str">
        <f t="shared" ca="1" si="101"/>
        <v/>
      </c>
    </row>
    <row r="1034" spans="1:23" x14ac:dyDescent="0.3">
      <c r="A1034" s="2"/>
      <c r="B1034" s="2"/>
      <c r="C1034" s="2"/>
      <c r="D1034" s="2"/>
      <c r="E1034" s="2"/>
      <c r="F1034" s="2"/>
      <c r="G1034" s="2"/>
      <c r="H1034" s="2"/>
      <c r="I1034" s="16"/>
      <c r="J1034" s="16"/>
      <c r="K1034" s="14" t="str">
        <f>IF($A1034="","",IF(B1034&gt;=Model!$B$4,4,IF(B1034&gt;=Model!$B$5,3,IF(B1034&gt;=Model!$B$6,2,1))))</f>
        <v/>
      </c>
      <c r="L1034" s="14" t="str">
        <f>IF($A1034="","",IF(OR(UPPER(D1034)="Y",UPPER(E1034)="Y"),4,IF(C1034&gt;=Model!$B$10,4,IF(C1034&gt;=Model!$B$11,3,IF(C1034&gt;=Model!$B$12,2,1)))))</f>
        <v/>
      </c>
      <c r="M1034" s="14" t="str">
        <f>IF($A1034="","",IFERROR(VLOOKUP(F1034,Model!$A$19:$B$22,2,FALSE()),""))</f>
        <v/>
      </c>
      <c r="N1034" s="14" t="str">
        <f>IF($A1034="","",IFERROR(VLOOKUP(G1034,Model!$A$25:$B$28,2,FALSE()),""))</f>
        <v/>
      </c>
      <c r="O1034" s="14" t="str">
        <f t="shared" si="96"/>
        <v/>
      </c>
      <c r="P1034" s="14" t="str">
        <f>IF($A1034="","",IF(AND(G1034="Internet-facing",OR(UPPER(D1034)="Y",UPPER(E1034)="Y",C1034&gt;=Model!$B$16)),"P1",""))</f>
        <v/>
      </c>
      <c r="Q1034" s="14" t="str">
        <f>IF($A1034="","",IF(P1034="P1","P1","P"&amp;MIN(4,IF(O1034&gt;=Model!$B$31,1,IF(O1034&gt;=Model!$B$32,2,IF(O1034&gt;=Model!$B$33,3,4)))+IF(UPPER(H1034)="Y",1,0))))</f>
        <v/>
      </c>
      <c r="R1034" s="14" t="str">
        <f>IF($A1034="","",IFERROR(VLOOKUP(VALUE(MID(Q1034,2,1)),Model!$B$38:$C$41,2,FALSE()),""))</f>
        <v/>
      </c>
      <c r="S1034" s="18" t="str">
        <f t="shared" si="97"/>
        <v/>
      </c>
      <c r="T1034" s="14" t="str">
        <f t="shared" si="98"/>
        <v/>
      </c>
      <c r="U1034" s="14" t="str">
        <f t="shared" si="99"/>
        <v/>
      </c>
      <c r="V1034" s="14" t="str">
        <f t="shared" ca="1" si="100"/>
        <v/>
      </c>
      <c r="W1034" s="14" t="str">
        <f t="shared" ca="1" si="101"/>
        <v/>
      </c>
    </row>
    <row r="1035" spans="1:23" x14ac:dyDescent="0.3">
      <c r="A1035" s="2"/>
      <c r="B1035" s="2"/>
      <c r="C1035" s="2"/>
      <c r="D1035" s="2"/>
      <c r="E1035" s="2"/>
      <c r="F1035" s="2"/>
      <c r="G1035" s="2"/>
      <c r="H1035" s="2"/>
      <c r="I1035" s="16"/>
      <c r="J1035" s="16"/>
      <c r="K1035" s="14" t="str">
        <f>IF($A1035="","",IF(B1035&gt;=Model!$B$4,4,IF(B1035&gt;=Model!$B$5,3,IF(B1035&gt;=Model!$B$6,2,1))))</f>
        <v/>
      </c>
      <c r="L1035" s="14" t="str">
        <f>IF($A1035="","",IF(OR(UPPER(D1035)="Y",UPPER(E1035)="Y"),4,IF(C1035&gt;=Model!$B$10,4,IF(C1035&gt;=Model!$B$11,3,IF(C1035&gt;=Model!$B$12,2,1)))))</f>
        <v/>
      </c>
      <c r="M1035" s="14" t="str">
        <f>IF($A1035="","",IFERROR(VLOOKUP(F1035,Model!$A$19:$B$22,2,FALSE()),""))</f>
        <v/>
      </c>
      <c r="N1035" s="14" t="str">
        <f>IF($A1035="","",IFERROR(VLOOKUP(G1035,Model!$A$25:$B$28,2,FALSE()),""))</f>
        <v/>
      </c>
      <c r="O1035" s="14" t="str">
        <f t="shared" si="96"/>
        <v/>
      </c>
      <c r="P1035" s="14" t="str">
        <f>IF($A1035="","",IF(AND(G1035="Internet-facing",OR(UPPER(D1035)="Y",UPPER(E1035)="Y",C1035&gt;=Model!$B$16)),"P1",""))</f>
        <v/>
      </c>
      <c r="Q1035" s="14" t="str">
        <f>IF($A1035="","",IF(P1035="P1","P1","P"&amp;MIN(4,IF(O1035&gt;=Model!$B$31,1,IF(O1035&gt;=Model!$B$32,2,IF(O1035&gt;=Model!$B$33,3,4)))+IF(UPPER(H1035)="Y",1,0))))</f>
        <v/>
      </c>
      <c r="R1035" s="14" t="str">
        <f>IF($A1035="","",IFERROR(VLOOKUP(VALUE(MID(Q1035,2,1)),Model!$B$38:$C$41,2,FALSE()),""))</f>
        <v/>
      </c>
      <c r="S1035" s="18" t="str">
        <f t="shared" si="97"/>
        <v/>
      </c>
      <c r="T1035" s="14" t="str">
        <f t="shared" si="98"/>
        <v/>
      </c>
      <c r="U1035" s="14" t="str">
        <f t="shared" si="99"/>
        <v/>
      </c>
      <c r="V1035" s="14" t="str">
        <f t="shared" ca="1" si="100"/>
        <v/>
      </c>
      <c r="W1035" s="14" t="str">
        <f t="shared" ca="1" si="101"/>
        <v/>
      </c>
    </row>
    <row r="1036" spans="1:23" x14ac:dyDescent="0.3">
      <c r="A1036" s="2"/>
      <c r="B1036" s="2"/>
      <c r="C1036" s="2"/>
      <c r="D1036" s="2"/>
      <c r="E1036" s="2"/>
      <c r="F1036" s="2"/>
      <c r="G1036" s="2"/>
      <c r="H1036" s="2"/>
      <c r="I1036" s="16"/>
      <c r="J1036" s="16"/>
      <c r="K1036" s="14" t="str">
        <f>IF($A1036="","",IF(B1036&gt;=Model!$B$4,4,IF(B1036&gt;=Model!$B$5,3,IF(B1036&gt;=Model!$B$6,2,1))))</f>
        <v/>
      </c>
      <c r="L1036" s="14" t="str">
        <f>IF($A1036="","",IF(OR(UPPER(D1036)="Y",UPPER(E1036)="Y"),4,IF(C1036&gt;=Model!$B$10,4,IF(C1036&gt;=Model!$B$11,3,IF(C1036&gt;=Model!$B$12,2,1)))))</f>
        <v/>
      </c>
      <c r="M1036" s="14" t="str">
        <f>IF($A1036="","",IFERROR(VLOOKUP(F1036,Model!$A$19:$B$22,2,FALSE()),""))</f>
        <v/>
      </c>
      <c r="N1036" s="14" t="str">
        <f>IF($A1036="","",IFERROR(VLOOKUP(G1036,Model!$A$25:$B$28,2,FALSE()),""))</f>
        <v/>
      </c>
      <c r="O1036" s="14" t="str">
        <f t="shared" si="96"/>
        <v/>
      </c>
      <c r="P1036" s="14" t="str">
        <f>IF($A1036="","",IF(AND(G1036="Internet-facing",OR(UPPER(D1036)="Y",UPPER(E1036)="Y",C1036&gt;=Model!$B$16)),"P1",""))</f>
        <v/>
      </c>
      <c r="Q1036" s="14" t="str">
        <f>IF($A1036="","",IF(P1036="P1","P1","P"&amp;MIN(4,IF(O1036&gt;=Model!$B$31,1,IF(O1036&gt;=Model!$B$32,2,IF(O1036&gt;=Model!$B$33,3,4)))+IF(UPPER(H1036)="Y",1,0))))</f>
        <v/>
      </c>
      <c r="R1036" s="14" t="str">
        <f>IF($A1036="","",IFERROR(VLOOKUP(VALUE(MID(Q1036,2,1)),Model!$B$38:$C$41,2,FALSE()),""))</f>
        <v/>
      </c>
      <c r="S1036" s="18" t="str">
        <f t="shared" si="97"/>
        <v/>
      </c>
      <c r="T1036" s="14" t="str">
        <f t="shared" si="98"/>
        <v/>
      </c>
      <c r="U1036" s="14" t="str">
        <f t="shared" si="99"/>
        <v/>
      </c>
      <c r="V1036" s="14" t="str">
        <f t="shared" ca="1" si="100"/>
        <v/>
      </c>
      <c r="W1036" s="14" t="str">
        <f t="shared" ca="1" si="101"/>
        <v/>
      </c>
    </row>
    <row r="1037" spans="1:23" x14ac:dyDescent="0.3">
      <c r="A1037" s="2"/>
      <c r="B1037" s="2"/>
      <c r="C1037" s="2"/>
      <c r="D1037" s="2"/>
      <c r="E1037" s="2"/>
      <c r="F1037" s="2"/>
      <c r="G1037" s="2"/>
      <c r="H1037" s="2"/>
      <c r="I1037" s="16"/>
      <c r="J1037" s="16"/>
      <c r="K1037" s="14" t="str">
        <f>IF($A1037="","",IF(B1037&gt;=Model!$B$4,4,IF(B1037&gt;=Model!$B$5,3,IF(B1037&gt;=Model!$B$6,2,1))))</f>
        <v/>
      </c>
      <c r="L1037" s="14" t="str">
        <f>IF($A1037="","",IF(OR(UPPER(D1037)="Y",UPPER(E1037)="Y"),4,IF(C1037&gt;=Model!$B$10,4,IF(C1037&gt;=Model!$B$11,3,IF(C1037&gt;=Model!$B$12,2,1)))))</f>
        <v/>
      </c>
      <c r="M1037" s="14" t="str">
        <f>IF($A1037="","",IFERROR(VLOOKUP(F1037,Model!$A$19:$B$22,2,FALSE()),""))</f>
        <v/>
      </c>
      <c r="N1037" s="14" t="str">
        <f>IF($A1037="","",IFERROR(VLOOKUP(G1037,Model!$A$25:$B$28,2,FALSE()),""))</f>
        <v/>
      </c>
      <c r="O1037" s="14" t="str">
        <f t="shared" si="96"/>
        <v/>
      </c>
      <c r="P1037" s="14" t="str">
        <f>IF($A1037="","",IF(AND(G1037="Internet-facing",OR(UPPER(D1037)="Y",UPPER(E1037)="Y",C1037&gt;=Model!$B$16)),"P1",""))</f>
        <v/>
      </c>
      <c r="Q1037" s="14" t="str">
        <f>IF($A1037="","",IF(P1037="P1","P1","P"&amp;MIN(4,IF(O1037&gt;=Model!$B$31,1,IF(O1037&gt;=Model!$B$32,2,IF(O1037&gt;=Model!$B$33,3,4)))+IF(UPPER(H1037)="Y",1,0))))</f>
        <v/>
      </c>
      <c r="R1037" s="14" t="str">
        <f>IF($A1037="","",IFERROR(VLOOKUP(VALUE(MID(Q1037,2,1)),Model!$B$38:$C$41,2,FALSE()),""))</f>
        <v/>
      </c>
      <c r="S1037" s="18" t="str">
        <f t="shared" si="97"/>
        <v/>
      </c>
      <c r="T1037" s="14" t="str">
        <f t="shared" si="98"/>
        <v/>
      </c>
      <c r="U1037" s="14" t="str">
        <f t="shared" si="99"/>
        <v/>
      </c>
      <c r="V1037" s="14" t="str">
        <f t="shared" ca="1" si="100"/>
        <v/>
      </c>
      <c r="W1037" s="14" t="str">
        <f t="shared" ca="1" si="101"/>
        <v/>
      </c>
    </row>
    <row r="1038" spans="1:23" x14ac:dyDescent="0.3">
      <c r="A1038" s="2"/>
      <c r="B1038" s="2"/>
      <c r="C1038" s="2"/>
      <c r="D1038" s="2"/>
      <c r="E1038" s="2"/>
      <c r="F1038" s="2"/>
      <c r="G1038" s="2"/>
      <c r="H1038" s="2"/>
      <c r="I1038" s="16"/>
      <c r="J1038" s="16"/>
      <c r="K1038" s="14" t="str">
        <f>IF($A1038="","",IF(B1038&gt;=Model!$B$4,4,IF(B1038&gt;=Model!$B$5,3,IF(B1038&gt;=Model!$B$6,2,1))))</f>
        <v/>
      </c>
      <c r="L1038" s="14" t="str">
        <f>IF($A1038="","",IF(OR(UPPER(D1038)="Y",UPPER(E1038)="Y"),4,IF(C1038&gt;=Model!$B$10,4,IF(C1038&gt;=Model!$B$11,3,IF(C1038&gt;=Model!$B$12,2,1)))))</f>
        <v/>
      </c>
      <c r="M1038" s="14" t="str">
        <f>IF($A1038="","",IFERROR(VLOOKUP(F1038,Model!$A$19:$B$22,2,FALSE()),""))</f>
        <v/>
      </c>
      <c r="N1038" s="14" t="str">
        <f>IF($A1038="","",IFERROR(VLOOKUP(G1038,Model!$A$25:$B$28,2,FALSE()),""))</f>
        <v/>
      </c>
      <c r="O1038" s="14" t="str">
        <f t="shared" si="96"/>
        <v/>
      </c>
      <c r="P1038" s="14" t="str">
        <f>IF($A1038="","",IF(AND(G1038="Internet-facing",OR(UPPER(D1038)="Y",UPPER(E1038)="Y",C1038&gt;=Model!$B$16)),"P1",""))</f>
        <v/>
      </c>
      <c r="Q1038" s="14" t="str">
        <f>IF($A1038="","",IF(P1038="P1","P1","P"&amp;MIN(4,IF(O1038&gt;=Model!$B$31,1,IF(O1038&gt;=Model!$B$32,2,IF(O1038&gt;=Model!$B$33,3,4)))+IF(UPPER(H1038)="Y",1,0))))</f>
        <v/>
      </c>
      <c r="R1038" s="14" t="str">
        <f>IF($A1038="","",IFERROR(VLOOKUP(VALUE(MID(Q1038,2,1)),Model!$B$38:$C$41,2,FALSE()),""))</f>
        <v/>
      </c>
      <c r="S1038" s="18" t="str">
        <f t="shared" si="97"/>
        <v/>
      </c>
      <c r="T1038" s="14" t="str">
        <f t="shared" si="98"/>
        <v/>
      </c>
      <c r="U1038" s="14" t="str">
        <f t="shared" si="99"/>
        <v/>
      </c>
      <c r="V1038" s="14" t="str">
        <f t="shared" ca="1" si="100"/>
        <v/>
      </c>
      <c r="W1038" s="14" t="str">
        <f t="shared" ca="1" si="101"/>
        <v/>
      </c>
    </row>
    <row r="1039" spans="1:23" x14ac:dyDescent="0.3">
      <c r="A1039" s="2"/>
      <c r="B1039" s="2"/>
      <c r="C1039" s="2"/>
      <c r="D1039" s="2"/>
      <c r="E1039" s="2"/>
      <c r="F1039" s="2"/>
      <c r="G1039" s="2"/>
      <c r="H1039" s="2"/>
      <c r="I1039" s="16"/>
      <c r="J1039" s="16"/>
      <c r="K1039" s="14" t="str">
        <f>IF($A1039="","",IF(B1039&gt;=Model!$B$4,4,IF(B1039&gt;=Model!$B$5,3,IF(B1039&gt;=Model!$B$6,2,1))))</f>
        <v/>
      </c>
      <c r="L1039" s="14" t="str">
        <f>IF($A1039="","",IF(OR(UPPER(D1039)="Y",UPPER(E1039)="Y"),4,IF(C1039&gt;=Model!$B$10,4,IF(C1039&gt;=Model!$B$11,3,IF(C1039&gt;=Model!$B$12,2,1)))))</f>
        <v/>
      </c>
      <c r="M1039" s="14" t="str">
        <f>IF($A1039="","",IFERROR(VLOOKUP(F1039,Model!$A$19:$B$22,2,FALSE()),""))</f>
        <v/>
      </c>
      <c r="N1039" s="14" t="str">
        <f>IF($A1039="","",IFERROR(VLOOKUP(G1039,Model!$A$25:$B$28,2,FALSE()),""))</f>
        <v/>
      </c>
      <c r="O1039" s="14" t="str">
        <f t="shared" si="96"/>
        <v/>
      </c>
      <c r="P1039" s="14" t="str">
        <f>IF($A1039="","",IF(AND(G1039="Internet-facing",OR(UPPER(D1039)="Y",UPPER(E1039)="Y",C1039&gt;=Model!$B$16)),"P1",""))</f>
        <v/>
      </c>
      <c r="Q1039" s="14" t="str">
        <f>IF($A1039="","",IF(P1039="P1","P1","P"&amp;MIN(4,IF(O1039&gt;=Model!$B$31,1,IF(O1039&gt;=Model!$B$32,2,IF(O1039&gt;=Model!$B$33,3,4)))+IF(UPPER(H1039)="Y",1,0))))</f>
        <v/>
      </c>
      <c r="R1039" s="14" t="str">
        <f>IF($A1039="","",IFERROR(VLOOKUP(VALUE(MID(Q1039,2,1)),Model!$B$38:$C$41,2,FALSE()),""))</f>
        <v/>
      </c>
      <c r="S1039" s="18" t="str">
        <f t="shared" si="97"/>
        <v/>
      </c>
      <c r="T1039" s="14" t="str">
        <f t="shared" si="98"/>
        <v/>
      </c>
      <c r="U1039" s="14" t="str">
        <f t="shared" si="99"/>
        <v/>
      </c>
      <c r="V1039" s="14" t="str">
        <f t="shared" ca="1" si="100"/>
        <v/>
      </c>
      <c r="W1039" s="14" t="str">
        <f t="shared" ca="1" si="101"/>
        <v/>
      </c>
    </row>
    <row r="1040" spans="1:23" x14ac:dyDescent="0.3">
      <c r="A1040" s="2"/>
      <c r="B1040" s="2"/>
      <c r="C1040" s="2"/>
      <c r="D1040" s="2"/>
      <c r="E1040" s="2"/>
      <c r="F1040" s="2"/>
      <c r="G1040" s="2"/>
      <c r="H1040" s="2"/>
      <c r="I1040" s="16"/>
      <c r="J1040" s="16"/>
      <c r="K1040" s="14" t="str">
        <f>IF($A1040="","",IF(B1040&gt;=Model!$B$4,4,IF(B1040&gt;=Model!$B$5,3,IF(B1040&gt;=Model!$B$6,2,1))))</f>
        <v/>
      </c>
      <c r="L1040" s="14" t="str">
        <f>IF($A1040="","",IF(OR(UPPER(D1040)="Y",UPPER(E1040)="Y"),4,IF(C1040&gt;=Model!$B$10,4,IF(C1040&gt;=Model!$B$11,3,IF(C1040&gt;=Model!$B$12,2,1)))))</f>
        <v/>
      </c>
      <c r="M1040" s="14" t="str">
        <f>IF($A1040="","",IFERROR(VLOOKUP(F1040,Model!$A$19:$B$22,2,FALSE()),""))</f>
        <v/>
      </c>
      <c r="N1040" s="14" t="str">
        <f>IF($A1040="","",IFERROR(VLOOKUP(G1040,Model!$A$25:$B$28,2,FALSE()),""))</f>
        <v/>
      </c>
      <c r="O1040" s="14" t="str">
        <f t="shared" si="96"/>
        <v/>
      </c>
      <c r="P1040" s="14" t="str">
        <f>IF($A1040="","",IF(AND(G1040="Internet-facing",OR(UPPER(D1040)="Y",UPPER(E1040)="Y",C1040&gt;=Model!$B$16)),"P1",""))</f>
        <v/>
      </c>
      <c r="Q1040" s="14" t="str">
        <f>IF($A1040="","",IF(P1040="P1","P1","P"&amp;MIN(4,IF(O1040&gt;=Model!$B$31,1,IF(O1040&gt;=Model!$B$32,2,IF(O1040&gt;=Model!$B$33,3,4)))+IF(UPPER(H1040)="Y",1,0))))</f>
        <v/>
      </c>
      <c r="R1040" s="14" t="str">
        <f>IF($A1040="","",IFERROR(VLOOKUP(VALUE(MID(Q1040,2,1)),Model!$B$38:$C$41,2,FALSE()),""))</f>
        <v/>
      </c>
      <c r="S1040" s="18" t="str">
        <f t="shared" si="97"/>
        <v/>
      </c>
      <c r="T1040" s="14" t="str">
        <f t="shared" si="98"/>
        <v/>
      </c>
      <c r="U1040" s="14" t="str">
        <f t="shared" si="99"/>
        <v/>
      </c>
      <c r="V1040" s="14" t="str">
        <f t="shared" ca="1" si="100"/>
        <v/>
      </c>
      <c r="W1040" s="14" t="str">
        <f t="shared" ca="1" si="101"/>
        <v/>
      </c>
    </row>
    <row r="1041" spans="1:23" x14ac:dyDescent="0.3">
      <c r="A1041" s="2"/>
      <c r="B1041" s="2"/>
      <c r="C1041" s="2"/>
      <c r="D1041" s="2"/>
      <c r="E1041" s="2"/>
      <c r="F1041" s="2"/>
      <c r="G1041" s="2"/>
      <c r="H1041" s="2"/>
      <c r="I1041" s="16"/>
      <c r="J1041" s="16"/>
      <c r="K1041" s="14" t="str">
        <f>IF($A1041="","",IF(B1041&gt;=Model!$B$4,4,IF(B1041&gt;=Model!$B$5,3,IF(B1041&gt;=Model!$B$6,2,1))))</f>
        <v/>
      </c>
      <c r="L1041" s="14" t="str">
        <f>IF($A1041="","",IF(OR(UPPER(D1041)="Y",UPPER(E1041)="Y"),4,IF(C1041&gt;=Model!$B$10,4,IF(C1041&gt;=Model!$B$11,3,IF(C1041&gt;=Model!$B$12,2,1)))))</f>
        <v/>
      </c>
      <c r="M1041" s="14" t="str">
        <f>IF($A1041="","",IFERROR(VLOOKUP(F1041,Model!$A$19:$B$22,2,FALSE()),""))</f>
        <v/>
      </c>
      <c r="N1041" s="14" t="str">
        <f>IF($A1041="","",IFERROR(VLOOKUP(G1041,Model!$A$25:$B$28,2,FALSE()),""))</f>
        <v/>
      </c>
      <c r="O1041" s="14" t="str">
        <f t="shared" si="96"/>
        <v/>
      </c>
      <c r="P1041" s="14" t="str">
        <f>IF($A1041="","",IF(AND(G1041="Internet-facing",OR(UPPER(D1041)="Y",UPPER(E1041)="Y",C1041&gt;=Model!$B$16)),"P1",""))</f>
        <v/>
      </c>
      <c r="Q1041" s="14" t="str">
        <f>IF($A1041="","",IF(P1041="P1","P1","P"&amp;MIN(4,IF(O1041&gt;=Model!$B$31,1,IF(O1041&gt;=Model!$B$32,2,IF(O1041&gt;=Model!$B$33,3,4)))+IF(UPPER(H1041)="Y",1,0))))</f>
        <v/>
      </c>
      <c r="R1041" s="14" t="str">
        <f>IF($A1041="","",IFERROR(VLOOKUP(VALUE(MID(Q1041,2,1)),Model!$B$38:$C$41,2,FALSE()),""))</f>
        <v/>
      </c>
      <c r="S1041" s="18" t="str">
        <f t="shared" si="97"/>
        <v/>
      </c>
      <c r="T1041" s="14" t="str">
        <f t="shared" si="98"/>
        <v/>
      </c>
      <c r="U1041" s="14" t="str">
        <f t="shared" si="99"/>
        <v/>
      </c>
      <c r="V1041" s="14" t="str">
        <f t="shared" ca="1" si="100"/>
        <v/>
      </c>
      <c r="W1041" s="14" t="str">
        <f t="shared" ca="1" si="101"/>
        <v/>
      </c>
    </row>
    <row r="1042" spans="1:23" x14ac:dyDescent="0.3">
      <c r="A1042" s="2"/>
      <c r="B1042" s="2"/>
      <c r="C1042" s="2"/>
      <c r="D1042" s="2"/>
      <c r="E1042" s="2"/>
      <c r="F1042" s="2"/>
      <c r="G1042" s="2"/>
      <c r="H1042" s="2"/>
      <c r="I1042" s="16"/>
      <c r="J1042" s="16"/>
      <c r="K1042" s="14" t="str">
        <f>IF($A1042="","",IF(B1042&gt;=Model!$B$4,4,IF(B1042&gt;=Model!$B$5,3,IF(B1042&gt;=Model!$B$6,2,1))))</f>
        <v/>
      </c>
      <c r="L1042" s="14" t="str">
        <f>IF($A1042="","",IF(OR(UPPER(D1042)="Y",UPPER(E1042)="Y"),4,IF(C1042&gt;=Model!$B$10,4,IF(C1042&gt;=Model!$B$11,3,IF(C1042&gt;=Model!$B$12,2,1)))))</f>
        <v/>
      </c>
      <c r="M1042" s="14" t="str">
        <f>IF($A1042="","",IFERROR(VLOOKUP(F1042,Model!$A$19:$B$22,2,FALSE()),""))</f>
        <v/>
      </c>
      <c r="N1042" s="14" t="str">
        <f>IF($A1042="","",IFERROR(VLOOKUP(G1042,Model!$A$25:$B$28,2,FALSE()),""))</f>
        <v/>
      </c>
      <c r="O1042" s="14" t="str">
        <f t="shared" si="96"/>
        <v/>
      </c>
      <c r="P1042" s="14" t="str">
        <f>IF($A1042="","",IF(AND(G1042="Internet-facing",OR(UPPER(D1042)="Y",UPPER(E1042)="Y",C1042&gt;=Model!$B$16)),"P1",""))</f>
        <v/>
      </c>
      <c r="Q1042" s="14" t="str">
        <f>IF($A1042="","",IF(P1042="P1","P1","P"&amp;MIN(4,IF(O1042&gt;=Model!$B$31,1,IF(O1042&gt;=Model!$B$32,2,IF(O1042&gt;=Model!$B$33,3,4)))+IF(UPPER(H1042)="Y",1,0))))</f>
        <v/>
      </c>
      <c r="R1042" s="14" t="str">
        <f>IF($A1042="","",IFERROR(VLOOKUP(VALUE(MID(Q1042,2,1)),Model!$B$38:$C$41,2,FALSE()),""))</f>
        <v/>
      </c>
      <c r="S1042" s="18" t="str">
        <f t="shared" si="97"/>
        <v/>
      </c>
      <c r="T1042" s="14" t="str">
        <f t="shared" si="98"/>
        <v/>
      </c>
      <c r="U1042" s="14" t="str">
        <f t="shared" si="99"/>
        <v/>
      </c>
      <c r="V1042" s="14" t="str">
        <f t="shared" ca="1" si="100"/>
        <v/>
      </c>
      <c r="W1042" s="14" t="str">
        <f t="shared" ca="1" si="101"/>
        <v/>
      </c>
    </row>
    <row r="1043" spans="1:23" x14ac:dyDescent="0.3">
      <c r="A1043" s="2"/>
      <c r="B1043" s="2"/>
      <c r="C1043" s="2"/>
      <c r="D1043" s="2"/>
      <c r="E1043" s="2"/>
      <c r="F1043" s="2"/>
      <c r="G1043" s="2"/>
      <c r="H1043" s="2"/>
      <c r="I1043" s="16"/>
      <c r="J1043" s="16"/>
      <c r="K1043" s="14" t="str">
        <f>IF($A1043="","",IF(B1043&gt;=Model!$B$4,4,IF(B1043&gt;=Model!$B$5,3,IF(B1043&gt;=Model!$B$6,2,1))))</f>
        <v/>
      </c>
      <c r="L1043" s="14" t="str">
        <f>IF($A1043="","",IF(OR(UPPER(D1043)="Y",UPPER(E1043)="Y"),4,IF(C1043&gt;=Model!$B$10,4,IF(C1043&gt;=Model!$B$11,3,IF(C1043&gt;=Model!$B$12,2,1)))))</f>
        <v/>
      </c>
      <c r="M1043" s="14" t="str">
        <f>IF($A1043="","",IFERROR(VLOOKUP(F1043,Model!$A$19:$B$22,2,FALSE()),""))</f>
        <v/>
      </c>
      <c r="N1043" s="14" t="str">
        <f>IF($A1043="","",IFERROR(VLOOKUP(G1043,Model!$A$25:$B$28,2,FALSE()),""))</f>
        <v/>
      </c>
      <c r="O1043" s="14" t="str">
        <f t="shared" si="96"/>
        <v/>
      </c>
      <c r="P1043" s="14" t="str">
        <f>IF($A1043="","",IF(AND(G1043="Internet-facing",OR(UPPER(D1043)="Y",UPPER(E1043)="Y",C1043&gt;=Model!$B$16)),"P1",""))</f>
        <v/>
      </c>
      <c r="Q1043" s="14" t="str">
        <f>IF($A1043="","",IF(P1043="P1","P1","P"&amp;MIN(4,IF(O1043&gt;=Model!$B$31,1,IF(O1043&gt;=Model!$B$32,2,IF(O1043&gt;=Model!$B$33,3,4)))+IF(UPPER(H1043)="Y",1,0))))</f>
        <v/>
      </c>
      <c r="R1043" s="14" t="str">
        <f>IF($A1043="","",IFERROR(VLOOKUP(VALUE(MID(Q1043,2,1)),Model!$B$38:$C$41,2,FALSE()),""))</f>
        <v/>
      </c>
      <c r="S1043" s="18" t="str">
        <f t="shared" si="97"/>
        <v/>
      </c>
      <c r="T1043" s="14" t="str">
        <f t="shared" si="98"/>
        <v/>
      </c>
      <c r="U1043" s="14" t="str">
        <f t="shared" si="99"/>
        <v/>
      </c>
      <c r="V1043" s="14" t="str">
        <f t="shared" ca="1" si="100"/>
        <v/>
      </c>
      <c r="W1043" s="14" t="str">
        <f t="shared" ca="1" si="101"/>
        <v/>
      </c>
    </row>
    <row r="1044" spans="1:23" x14ac:dyDescent="0.3">
      <c r="A1044" s="2"/>
      <c r="B1044" s="2"/>
      <c r="C1044" s="2"/>
      <c r="D1044" s="2"/>
      <c r="E1044" s="2"/>
      <c r="F1044" s="2"/>
      <c r="G1044" s="2"/>
      <c r="H1044" s="2"/>
      <c r="I1044" s="16"/>
      <c r="J1044" s="16"/>
      <c r="K1044" s="14" t="str">
        <f>IF($A1044="","",IF(B1044&gt;=Model!$B$4,4,IF(B1044&gt;=Model!$B$5,3,IF(B1044&gt;=Model!$B$6,2,1))))</f>
        <v/>
      </c>
      <c r="L1044" s="14" t="str">
        <f>IF($A1044="","",IF(OR(UPPER(D1044)="Y",UPPER(E1044)="Y"),4,IF(C1044&gt;=Model!$B$10,4,IF(C1044&gt;=Model!$B$11,3,IF(C1044&gt;=Model!$B$12,2,1)))))</f>
        <v/>
      </c>
      <c r="M1044" s="14" t="str">
        <f>IF($A1044="","",IFERROR(VLOOKUP(F1044,Model!$A$19:$B$22,2,FALSE()),""))</f>
        <v/>
      </c>
      <c r="N1044" s="14" t="str">
        <f>IF($A1044="","",IFERROR(VLOOKUP(G1044,Model!$A$25:$B$28,2,FALSE()),""))</f>
        <v/>
      </c>
      <c r="O1044" s="14" t="str">
        <f t="shared" si="96"/>
        <v/>
      </c>
      <c r="P1044" s="14" t="str">
        <f>IF($A1044="","",IF(AND(G1044="Internet-facing",OR(UPPER(D1044)="Y",UPPER(E1044)="Y",C1044&gt;=Model!$B$16)),"P1",""))</f>
        <v/>
      </c>
      <c r="Q1044" s="14" t="str">
        <f>IF($A1044="","",IF(P1044="P1","P1","P"&amp;MIN(4,IF(O1044&gt;=Model!$B$31,1,IF(O1044&gt;=Model!$B$32,2,IF(O1044&gt;=Model!$B$33,3,4)))+IF(UPPER(H1044)="Y",1,0))))</f>
        <v/>
      </c>
      <c r="R1044" s="14" t="str">
        <f>IF($A1044="","",IFERROR(VLOOKUP(VALUE(MID(Q1044,2,1)),Model!$B$38:$C$41,2,FALSE()),""))</f>
        <v/>
      </c>
      <c r="S1044" s="18" t="str">
        <f t="shared" si="97"/>
        <v/>
      </c>
      <c r="T1044" s="14" t="str">
        <f t="shared" si="98"/>
        <v/>
      </c>
      <c r="U1044" s="14" t="str">
        <f t="shared" si="99"/>
        <v/>
      </c>
      <c r="V1044" s="14" t="str">
        <f t="shared" ca="1" si="100"/>
        <v/>
      </c>
      <c r="W1044" s="14" t="str">
        <f t="shared" ca="1" si="101"/>
        <v/>
      </c>
    </row>
    <row r="1045" spans="1:23" x14ac:dyDescent="0.3">
      <c r="A1045" s="2"/>
      <c r="B1045" s="2"/>
      <c r="C1045" s="2"/>
      <c r="D1045" s="2"/>
      <c r="E1045" s="2"/>
      <c r="F1045" s="2"/>
      <c r="G1045" s="2"/>
      <c r="H1045" s="2"/>
      <c r="I1045" s="16"/>
      <c r="J1045" s="16"/>
      <c r="K1045" s="14" t="str">
        <f>IF($A1045="","",IF(B1045&gt;=Model!$B$4,4,IF(B1045&gt;=Model!$B$5,3,IF(B1045&gt;=Model!$B$6,2,1))))</f>
        <v/>
      </c>
      <c r="L1045" s="14" t="str">
        <f>IF($A1045="","",IF(OR(UPPER(D1045)="Y",UPPER(E1045)="Y"),4,IF(C1045&gt;=Model!$B$10,4,IF(C1045&gt;=Model!$B$11,3,IF(C1045&gt;=Model!$B$12,2,1)))))</f>
        <v/>
      </c>
      <c r="M1045" s="14" t="str">
        <f>IF($A1045="","",IFERROR(VLOOKUP(F1045,Model!$A$19:$B$22,2,FALSE()),""))</f>
        <v/>
      </c>
      <c r="N1045" s="14" t="str">
        <f>IF($A1045="","",IFERROR(VLOOKUP(G1045,Model!$A$25:$B$28,2,FALSE()),""))</f>
        <v/>
      </c>
      <c r="O1045" s="14" t="str">
        <f t="shared" si="96"/>
        <v/>
      </c>
      <c r="P1045" s="14" t="str">
        <f>IF($A1045="","",IF(AND(G1045="Internet-facing",OR(UPPER(D1045)="Y",UPPER(E1045)="Y",C1045&gt;=Model!$B$16)),"P1",""))</f>
        <v/>
      </c>
      <c r="Q1045" s="14" t="str">
        <f>IF($A1045="","",IF(P1045="P1","P1","P"&amp;MIN(4,IF(O1045&gt;=Model!$B$31,1,IF(O1045&gt;=Model!$B$32,2,IF(O1045&gt;=Model!$B$33,3,4)))+IF(UPPER(H1045)="Y",1,0))))</f>
        <v/>
      </c>
      <c r="R1045" s="14" t="str">
        <f>IF($A1045="","",IFERROR(VLOOKUP(VALUE(MID(Q1045,2,1)),Model!$B$38:$C$41,2,FALSE()),""))</f>
        <v/>
      </c>
      <c r="S1045" s="18" t="str">
        <f t="shared" si="97"/>
        <v/>
      </c>
      <c r="T1045" s="14" t="str">
        <f t="shared" si="98"/>
        <v/>
      </c>
      <c r="U1045" s="14" t="str">
        <f t="shared" si="99"/>
        <v/>
      </c>
      <c r="V1045" s="14" t="str">
        <f t="shared" ca="1" si="100"/>
        <v/>
      </c>
      <c r="W1045" s="14" t="str">
        <f t="shared" ca="1" si="101"/>
        <v/>
      </c>
    </row>
    <row r="1046" spans="1:23" x14ac:dyDescent="0.3">
      <c r="A1046" s="2"/>
      <c r="B1046" s="2"/>
      <c r="C1046" s="2"/>
      <c r="D1046" s="2"/>
      <c r="E1046" s="2"/>
      <c r="F1046" s="2"/>
      <c r="G1046" s="2"/>
      <c r="H1046" s="2"/>
      <c r="I1046" s="16"/>
      <c r="J1046" s="16"/>
      <c r="K1046" s="14" t="str">
        <f>IF($A1046="","",IF(B1046&gt;=Model!$B$4,4,IF(B1046&gt;=Model!$B$5,3,IF(B1046&gt;=Model!$B$6,2,1))))</f>
        <v/>
      </c>
      <c r="L1046" s="14" t="str">
        <f>IF($A1046="","",IF(OR(UPPER(D1046)="Y",UPPER(E1046)="Y"),4,IF(C1046&gt;=Model!$B$10,4,IF(C1046&gt;=Model!$B$11,3,IF(C1046&gt;=Model!$B$12,2,1)))))</f>
        <v/>
      </c>
      <c r="M1046" s="14" t="str">
        <f>IF($A1046="","",IFERROR(VLOOKUP(F1046,Model!$A$19:$B$22,2,FALSE()),""))</f>
        <v/>
      </c>
      <c r="N1046" s="14" t="str">
        <f>IF($A1046="","",IFERROR(VLOOKUP(G1046,Model!$A$25:$B$28,2,FALSE()),""))</f>
        <v/>
      </c>
      <c r="O1046" s="14" t="str">
        <f t="shared" si="96"/>
        <v/>
      </c>
      <c r="P1046" s="14" t="str">
        <f>IF($A1046="","",IF(AND(G1046="Internet-facing",OR(UPPER(D1046)="Y",UPPER(E1046)="Y",C1046&gt;=Model!$B$16)),"P1",""))</f>
        <v/>
      </c>
      <c r="Q1046" s="14" t="str">
        <f>IF($A1046="","",IF(P1046="P1","P1","P"&amp;MIN(4,IF(O1046&gt;=Model!$B$31,1,IF(O1046&gt;=Model!$B$32,2,IF(O1046&gt;=Model!$B$33,3,4)))+IF(UPPER(H1046)="Y",1,0))))</f>
        <v/>
      </c>
      <c r="R1046" s="14" t="str">
        <f>IF($A1046="","",IFERROR(VLOOKUP(VALUE(MID(Q1046,2,1)),Model!$B$38:$C$41,2,FALSE()),""))</f>
        <v/>
      </c>
      <c r="S1046" s="18" t="str">
        <f t="shared" si="97"/>
        <v/>
      </c>
      <c r="T1046" s="14" t="str">
        <f t="shared" si="98"/>
        <v/>
      </c>
      <c r="U1046" s="14" t="str">
        <f t="shared" si="99"/>
        <v/>
      </c>
      <c r="V1046" s="14" t="str">
        <f t="shared" ca="1" si="100"/>
        <v/>
      </c>
      <c r="W1046" s="14" t="str">
        <f t="shared" ca="1" si="101"/>
        <v/>
      </c>
    </row>
    <row r="1047" spans="1:23" x14ac:dyDescent="0.3">
      <c r="A1047" s="2"/>
      <c r="B1047" s="2"/>
      <c r="C1047" s="2"/>
      <c r="D1047" s="2"/>
      <c r="E1047" s="2"/>
      <c r="F1047" s="2"/>
      <c r="G1047" s="2"/>
      <c r="H1047" s="2"/>
      <c r="I1047" s="16"/>
      <c r="J1047" s="16"/>
      <c r="K1047" s="14" t="str">
        <f>IF($A1047="","",IF(B1047&gt;=Model!$B$4,4,IF(B1047&gt;=Model!$B$5,3,IF(B1047&gt;=Model!$B$6,2,1))))</f>
        <v/>
      </c>
      <c r="L1047" s="14" t="str">
        <f>IF($A1047="","",IF(OR(UPPER(D1047)="Y",UPPER(E1047)="Y"),4,IF(C1047&gt;=Model!$B$10,4,IF(C1047&gt;=Model!$B$11,3,IF(C1047&gt;=Model!$B$12,2,1)))))</f>
        <v/>
      </c>
      <c r="M1047" s="14" t="str">
        <f>IF($A1047="","",IFERROR(VLOOKUP(F1047,Model!$A$19:$B$22,2,FALSE()),""))</f>
        <v/>
      </c>
      <c r="N1047" s="14" t="str">
        <f>IF($A1047="","",IFERROR(VLOOKUP(G1047,Model!$A$25:$B$28,2,FALSE()),""))</f>
        <v/>
      </c>
      <c r="O1047" s="14" t="str">
        <f t="shared" si="96"/>
        <v/>
      </c>
      <c r="P1047" s="14" t="str">
        <f>IF($A1047="","",IF(AND(G1047="Internet-facing",OR(UPPER(D1047)="Y",UPPER(E1047)="Y",C1047&gt;=Model!$B$16)),"P1",""))</f>
        <v/>
      </c>
      <c r="Q1047" s="14" t="str">
        <f>IF($A1047="","",IF(P1047="P1","P1","P"&amp;MIN(4,IF(O1047&gt;=Model!$B$31,1,IF(O1047&gt;=Model!$B$32,2,IF(O1047&gt;=Model!$B$33,3,4)))+IF(UPPER(H1047)="Y",1,0))))</f>
        <v/>
      </c>
      <c r="R1047" s="14" t="str">
        <f>IF($A1047="","",IFERROR(VLOOKUP(VALUE(MID(Q1047,2,1)),Model!$B$38:$C$41,2,FALSE()),""))</f>
        <v/>
      </c>
      <c r="S1047" s="18" t="str">
        <f t="shared" si="97"/>
        <v/>
      </c>
      <c r="T1047" s="14" t="str">
        <f t="shared" si="98"/>
        <v/>
      </c>
      <c r="U1047" s="14" t="str">
        <f t="shared" si="99"/>
        <v/>
      </c>
      <c r="V1047" s="14" t="str">
        <f t="shared" ca="1" si="100"/>
        <v/>
      </c>
      <c r="W1047" s="14" t="str">
        <f t="shared" ca="1" si="101"/>
        <v/>
      </c>
    </row>
    <row r="1048" spans="1:23" x14ac:dyDescent="0.3">
      <c r="A1048" s="2"/>
      <c r="B1048" s="2"/>
      <c r="C1048" s="2"/>
      <c r="D1048" s="2"/>
      <c r="E1048" s="2"/>
      <c r="F1048" s="2"/>
      <c r="G1048" s="2"/>
      <c r="H1048" s="2"/>
      <c r="I1048" s="16"/>
      <c r="J1048" s="16"/>
      <c r="K1048" s="14" t="str">
        <f>IF($A1048="","",IF(B1048&gt;=Model!$B$4,4,IF(B1048&gt;=Model!$B$5,3,IF(B1048&gt;=Model!$B$6,2,1))))</f>
        <v/>
      </c>
      <c r="L1048" s="14" t="str">
        <f>IF($A1048="","",IF(OR(UPPER(D1048)="Y",UPPER(E1048)="Y"),4,IF(C1048&gt;=Model!$B$10,4,IF(C1048&gt;=Model!$B$11,3,IF(C1048&gt;=Model!$B$12,2,1)))))</f>
        <v/>
      </c>
      <c r="M1048" s="14" t="str">
        <f>IF($A1048="","",IFERROR(VLOOKUP(F1048,Model!$A$19:$B$22,2,FALSE()),""))</f>
        <v/>
      </c>
      <c r="N1048" s="14" t="str">
        <f>IF($A1048="","",IFERROR(VLOOKUP(G1048,Model!$A$25:$B$28,2,FALSE()),""))</f>
        <v/>
      </c>
      <c r="O1048" s="14" t="str">
        <f t="shared" si="96"/>
        <v/>
      </c>
      <c r="P1048" s="14" t="str">
        <f>IF($A1048="","",IF(AND(G1048="Internet-facing",OR(UPPER(D1048)="Y",UPPER(E1048)="Y",C1048&gt;=Model!$B$16)),"P1",""))</f>
        <v/>
      </c>
      <c r="Q1048" s="14" t="str">
        <f>IF($A1048="","",IF(P1048="P1","P1","P"&amp;MIN(4,IF(O1048&gt;=Model!$B$31,1,IF(O1048&gt;=Model!$B$32,2,IF(O1048&gt;=Model!$B$33,3,4)))+IF(UPPER(H1048)="Y",1,0))))</f>
        <v/>
      </c>
      <c r="R1048" s="14" t="str">
        <f>IF($A1048="","",IFERROR(VLOOKUP(VALUE(MID(Q1048,2,1)),Model!$B$38:$C$41,2,FALSE()),""))</f>
        <v/>
      </c>
      <c r="S1048" s="18" t="str">
        <f t="shared" si="97"/>
        <v/>
      </c>
      <c r="T1048" s="14" t="str">
        <f t="shared" si="98"/>
        <v/>
      </c>
      <c r="U1048" s="14" t="str">
        <f t="shared" si="99"/>
        <v/>
      </c>
      <c r="V1048" s="14" t="str">
        <f t="shared" ca="1" si="100"/>
        <v/>
      </c>
      <c r="W1048" s="14" t="str">
        <f t="shared" ca="1" si="101"/>
        <v/>
      </c>
    </row>
    <row r="1049" spans="1:23" x14ac:dyDescent="0.3">
      <c r="A1049" s="2"/>
      <c r="B1049" s="2"/>
      <c r="C1049" s="2"/>
      <c r="D1049" s="2"/>
      <c r="E1049" s="2"/>
      <c r="F1049" s="2"/>
      <c r="G1049" s="2"/>
      <c r="H1049" s="2"/>
      <c r="I1049" s="16"/>
      <c r="J1049" s="16"/>
      <c r="K1049" s="14" t="str">
        <f>IF($A1049="","",IF(B1049&gt;=Model!$B$4,4,IF(B1049&gt;=Model!$B$5,3,IF(B1049&gt;=Model!$B$6,2,1))))</f>
        <v/>
      </c>
      <c r="L1049" s="14" t="str">
        <f>IF($A1049="","",IF(OR(UPPER(D1049)="Y",UPPER(E1049)="Y"),4,IF(C1049&gt;=Model!$B$10,4,IF(C1049&gt;=Model!$B$11,3,IF(C1049&gt;=Model!$B$12,2,1)))))</f>
        <v/>
      </c>
      <c r="M1049" s="14" t="str">
        <f>IF($A1049="","",IFERROR(VLOOKUP(F1049,Model!$A$19:$B$22,2,FALSE()),""))</f>
        <v/>
      </c>
      <c r="N1049" s="14" t="str">
        <f>IF($A1049="","",IFERROR(VLOOKUP(G1049,Model!$A$25:$B$28,2,FALSE()),""))</f>
        <v/>
      </c>
      <c r="O1049" s="14" t="str">
        <f t="shared" si="96"/>
        <v/>
      </c>
      <c r="P1049" s="14" t="str">
        <f>IF($A1049="","",IF(AND(G1049="Internet-facing",OR(UPPER(D1049)="Y",UPPER(E1049)="Y",C1049&gt;=Model!$B$16)),"P1",""))</f>
        <v/>
      </c>
      <c r="Q1049" s="14" t="str">
        <f>IF($A1049="","",IF(P1049="P1","P1","P"&amp;MIN(4,IF(O1049&gt;=Model!$B$31,1,IF(O1049&gt;=Model!$B$32,2,IF(O1049&gt;=Model!$B$33,3,4)))+IF(UPPER(H1049)="Y",1,0))))</f>
        <v/>
      </c>
      <c r="R1049" s="14" t="str">
        <f>IF($A1049="","",IFERROR(VLOOKUP(VALUE(MID(Q1049,2,1)),Model!$B$38:$C$41,2,FALSE()),""))</f>
        <v/>
      </c>
      <c r="S1049" s="18" t="str">
        <f t="shared" si="97"/>
        <v/>
      </c>
      <c r="T1049" s="14" t="str">
        <f t="shared" si="98"/>
        <v/>
      </c>
      <c r="U1049" s="14" t="str">
        <f t="shared" si="99"/>
        <v/>
      </c>
      <c r="V1049" s="14" t="str">
        <f t="shared" ca="1" si="100"/>
        <v/>
      </c>
      <c r="W1049" s="14" t="str">
        <f t="shared" ca="1" si="101"/>
        <v/>
      </c>
    </row>
    <row r="1050" spans="1:23" x14ac:dyDescent="0.3">
      <c r="A1050" s="2"/>
      <c r="B1050" s="2"/>
      <c r="C1050" s="2"/>
      <c r="D1050" s="2"/>
      <c r="E1050" s="2"/>
      <c r="F1050" s="2"/>
      <c r="G1050" s="2"/>
      <c r="H1050" s="2"/>
      <c r="I1050" s="16"/>
      <c r="J1050" s="16"/>
      <c r="K1050" s="14" t="str">
        <f>IF($A1050="","",IF(B1050&gt;=Model!$B$4,4,IF(B1050&gt;=Model!$B$5,3,IF(B1050&gt;=Model!$B$6,2,1))))</f>
        <v/>
      </c>
      <c r="L1050" s="14" t="str">
        <f>IF($A1050="","",IF(OR(UPPER(D1050)="Y",UPPER(E1050)="Y"),4,IF(C1050&gt;=Model!$B$10,4,IF(C1050&gt;=Model!$B$11,3,IF(C1050&gt;=Model!$B$12,2,1)))))</f>
        <v/>
      </c>
      <c r="M1050" s="14" t="str">
        <f>IF($A1050="","",IFERROR(VLOOKUP(F1050,Model!$A$19:$B$22,2,FALSE()),""))</f>
        <v/>
      </c>
      <c r="N1050" s="14" t="str">
        <f>IF($A1050="","",IFERROR(VLOOKUP(G1050,Model!$A$25:$B$28,2,FALSE()),""))</f>
        <v/>
      </c>
      <c r="O1050" s="14" t="str">
        <f t="shared" si="96"/>
        <v/>
      </c>
      <c r="P1050" s="14" t="str">
        <f>IF($A1050="","",IF(AND(G1050="Internet-facing",OR(UPPER(D1050)="Y",UPPER(E1050)="Y",C1050&gt;=Model!$B$16)),"P1",""))</f>
        <v/>
      </c>
      <c r="Q1050" s="14" t="str">
        <f>IF($A1050="","",IF(P1050="P1","P1","P"&amp;MIN(4,IF(O1050&gt;=Model!$B$31,1,IF(O1050&gt;=Model!$B$32,2,IF(O1050&gt;=Model!$B$33,3,4)))+IF(UPPER(H1050)="Y",1,0))))</f>
        <v/>
      </c>
      <c r="R1050" s="14" t="str">
        <f>IF($A1050="","",IFERROR(VLOOKUP(VALUE(MID(Q1050,2,1)),Model!$B$38:$C$41,2,FALSE()),""))</f>
        <v/>
      </c>
      <c r="S1050" s="18" t="str">
        <f t="shared" si="97"/>
        <v/>
      </c>
      <c r="T1050" s="14" t="str">
        <f t="shared" si="98"/>
        <v/>
      </c>
      <c r="U1050" s="14" t="str">
        <f t="shared" si="99"/>
        <v/>
      </c>
      <c r="V1050" s="14" t="str">
        <f t="shared" ca="1" si="100"/>
        <v/>
      </c>
      <c r="W1050" s="14" t="str">
        <f t="shared" ca="1" si="101"/>
        <v/>
      </c>
    </row>
    <row r="1051" spans="1:23" x14ac:dyDescent="0.3">
      <c r="A1051" s="2"/>
      <c r="B1051" s="2"/>
      <c r="C1051" s="2"/>
      <c r="D1051" s="2"/>
      <c r="E1051" s="2"/>
      <c r="F1051" s="2"/>
      <c r="G1051" s="2"/>
      <c r="H1051" s="2"/>
      <c r="I1051" s="16"/>
      <c r="J1051" s="16"/>
      <c r="K1051" s="14" t="str">
        <f>IF($A1051="","",IF(B1051&gt;=Model!$B$4,4,IF(B1051&gt;=Model!$B$5,3,IF(B1051&gt;=Model!$B$6,2,1))))</f>
        <v/>
      </c>
      <c r="L1051" s="14" t="str">
        <f>IF($A1051="","",IF(OR(UPPER(D1051)="Y",UPPER(E1051)="Y"),4,IF(C1051&gt;=Model!$B$10,4,IF(C1051&gt;=Model!$B$11,3,IF(C1051&gt;=Model!$B$12,2,1)))))</f>
        <v/>
      </c>
      <c r="M1051" s="14" t="str">
        <f>IF($A1051="","",IFERROR(VLOOKUP(F1051,Model!$A$19:$B$22,2,FALSE()),""))</f>
        <v/>
      </c>
      <c r="N1051" s="14" t="str">
        <f>IF($A1051="","",IFERROR(VLOOKUP(G1051,Model!$A$25:$B$28,2,FALSE()),""))</f>
        <v/>
      </c>
      <c r="O1051" s="14" t="str">
        <f t="shared" si="96"/>
        <v/>
      </c>
      <c r="P1051" s="14" t="str">
        <f>IF($A1051="","",IF(AND(G1051="Internet-facing",OR(UPPER(D1051)="Y",UPPER(E1051)="Y",C1051&gt;=Model!$B$16)),"P1",""))</f>
        <v/>
      </c>
      <c r="Q1051" s="14" t="str">
        <f>IF($A1051="","",IF(P1051="P1","P1","P"&amp;MIN(4,IF(O1051&gt;=Model!$B$31,1,IF(O1051&gt;=Model!$B$32,2,IF(O1051&gt;=Model!$B$33,3,4)))+IF(UPPER(H1051)="Y",1,0))))</f>
        <v/>
      </c>
      <c r="R1051" s="14" t="str">
        <f>IF($A1051="","",IFERROR(VLOOKUP(VALUE(MID(Q1051,2,1)),Model!$B$38:$C$41,2,FALSE()),""))</f>
        <v/>
      </c>
      <c r="S1051" s="18" t="str">
        <f t="shared" si="97"/>
        <v/>
      </c>
      <c r="T1051" s="14" t="str">
        <f t="shared" si="98"/>
        <v/>
      </c>
      <c r="U1051" s="14" t="str">
        <f t="shared" si="99"/>
        <v/>
      </c>
      <c r="V1051" s="14" t="str">
        <f t="shared" ca="1" si="100"/>
        <v/>
      </c>
      <c r="W1051" s="14" t="str">
        <f t="shared" ca="1" si="101"/>
        <v/>
      </c>
    </row>
    <row r="1052" spans="1:23" x14ac:dyDescent="0.3">
      <c r="A1052" s="2"/>
      <c r="B1052" s="2"/>
      <c r="C1052" s="2"/>
      <c r="D1052" s="2"/>
      <c r="E1052" s="2"/>
      <c r="F1052" s="2"/>
      <c r="G1052" s="2"/>
      <c r="H1052" s="2"/>
      <c r="I1052" s="16"/>
      <c r="J1052" s="16"/>
      <c r="K1052" s="14" t="str">
        <f>IF($A1052="","",IF(B1052&gt;=Model!$B$4,4,IF(B1052&gt;=Model!$B$5,3,IF(B1052&gt;=Model!$B$6,2,1))))</f>
        <v/>
      </c>
      <c r="L1052" s="14" t="str">
        <f>IF($A1052="","",IF(OR(UPPER(D1052)="Y",UPPER(E1052)="Y"),4,IF(C1052&gt;=Model!$B$10,4,IF(C1052&gt;=Model!$B$11,3,IF(C1052&gt;=Model!$B$12,2,1)))))</f>
        <v/>
      </c>
      <c r="M1052" s="14" t="str">
        <f>IF($A1052="","",IFERROR(VLOOKUP(F1052,Model!$A$19:$B$22,2,FALSE()),""))</f>
        <v/>
      </c>
      <c r="N1052" s="14" t="str">
        <f>IF($A1052="","",IFERROR(VLOOKUP(G1052,Model!$A$25:$B$28,2,FALSE()),""))</f>
        <v/>
      </c>
      <c r="O1052" s="14" t="str">
        <f t="shared" si="96"/>
        <v/>
      </c>
      <c r="P1052" s="14" t="str">
        <f>IF($A1052="","",IF(AND(G1052="Internet-facing",OR(UPPER(D1052)="Y",UPPER(E1052)="Y",C1052&gt;=Model!$B$16)),"P1",""))</f>
        <v/>
      </c>
      <c r="Q1052" s="14" t="str">
        <f>IF($A1052="","",IF(P1052="P1","P1","P"&amp;MIN(4,IF(O1052&gt;=Model!$B$31,1,IF(O1052&gt;=Model!$B$32,2,IF(O1052&gt;=Model!$B$33,3,4)))+IF(UPPER(H1052)="Y",1,0))))</f>
        <v/>
      </c>
      <c r="R1052" s="14" t="str">
        <f>IF($A1052="","",IFERROR(VLOOKUP(VALUE(MID(Q1052,2,1)),Model!$B$38:$C$41,2,FALSE()),""))</f>
        <v/>
      </c>
      <c r="S1052" s="18" t="str">
        <f t="shared" si="97"/>
        <v/>
      </c>
      <c r="T1052" s="14" t="str">
        <f t="shared" si="98"/>
        <v/>
      </c>
      <c r="U1052" s="14" t="str">
        <f t="shared" si="99"/>
        <v/>
      </c>
      <c r="V1052" s="14" t="str">
        <f t="shared" ca="1" si="100"/>
        <v/>
      </c>
      <c r="W1052" s="14" t="str">
        <f t="shared" ca="1" si="101"/>
        <v/>
      </c>
    </row>
    <row r="1053" spans="1:23" x14ac:dyDescent="0.3">
      <c r="A1053" s="2"/>
      <c r="B1053" s="2"/>
      <c r="C1053" s="2"/>
      <c r="D1053" s="2"/>
      <c r="E1053" s="2"/>
      <c r="F1053" s="2"/>
      <c r="G1053" s="2"/>
      <c r="H1053" s="2"/>
      <c r="I1053" s="16"/>
      <c r="J1053" s="16"/>
      <c r="K1053" s="14" t="str">
        <f>IF($A1053="","",IF(B1053&gt;=Model!$B$4,4,IF(B1053&gt;=Model!$B$5,3,IF(B1053&gt;=Model!$B$6,2,1))))</f>
        <v/>
      </c>
      <c r="L1053" s="14" t="str">
        <f>IF($A1053="","",IF(OR(UPPER(D1053)="Y",UPPER(E1053)="Y"),4,IF(C1053&gt;=Model!$B$10,4,IF(C1053&gt;=Model!$B$11,3,IF(C1053&gt;=Model!$B$12,2,1)))))</f>
        <v/>
      </c>
      <c r="M1053" s="14" t="str">
        <f>IF($A1053="","",IFERROR(VLOOKUP(F1053,Model!$A$19:$B$22,2,FALSE()),""))</f>
        <v/>
      </c>
      <c r="N1053" s="14" t="str">
        <f>IF($A1053="","",IFERROR(VLOOKUP(G1053,Model!$A$25:$B$28,2,FALSE()),""))</f>
        <v/>
      </c>
      <c r="O1053" s="14" t="str">
        <f t="shared" si="96"/>
        <v/>
      </c>
      <c r="P1053" s="14" t="str">
        <f>IF($A1053="","",IF(AND(G1053="Internet-facing",OR(UPPER(D1053)="Y",UPPER(E1053)="Y",C1053&gt;=Model!$B$16)),"P1",""))</f>
        <v/>
      </c>
      <c r="Q1053" s="14" t="str">
        <f>IF($A1053="","",IF(P1053="P1","P1","P"&amp;MIN(4,IF(O1053&gt;=Model!$B$31,1,IF(O1053&gt;=Model!$B$32,2,IF(O1053&gt;=Model!$B$33,3,4)))+IF(UPPER(H1053)="Y",1,0))))</f>
        <v/>
      </c>
      <c r="R1053" s="14" t="str">
        <f>IF($A1053="","",IFERROR(VLOOKUP(VALUE(MID(Q1053,2,1)),Model!$B$38:$C$41,2,FALSE()),""))</f>
        <v/>
      </c>
      <c r="S1053" s="18" t="str">
        <f t="shared" si="97"/>
        <v/>
      </c>
      <c r="T1053" s="14" t="str">
        <f t="shared" si="98"/>
        <v/>
      </c>
      <c r="U1053" s="14" t="str">
        <f t="shared" si="99"/>
        <v/>
      </c>
      <c r="V1053" s="14" t="str">
        <f t="shared" ca="1" si="100"/>
        <v/>
      </c>
      <c r="W1053" s="14" t="str">
        <f t="shared" ca="1" si="101"/>
        <v/>
      </c>
    </row>
    <row r="1054" spans="1:23" x14ac:dyDescent="0.3">
      <c r="A1054" s="2"/>
      <c r="B1054" s="2"/>
      <c r="C1054" s="2"/>
      <c r="D1054" s="2"/>
      <c r="E1054" s="2"/>
      <c r="F1054" s="2"/>
      <c r="G1054" s="2"/>
      <c r="H1054" s="2"/>
      <c r="I1054" s="16"/>
      <c r="J1054" s="16"/>
      <c r="K1054" s="14" t="str">
        <f>IF($A1054="","",IF(B1054&gt;=Model!$B$4,4,IF(B1054&gt;=Model!$B$5,3,IF(B1054&gt;=Model!$B$6,2,1))))</f>
        <v/>
      </c>
      <c r="L1054" s="14" t="str">
        <f>IF($A1054="","",IF(OR(UPPER(D1054)="Y",UPPER(E1054)="Y"),4,IF(C1054&gt;=Model!$B$10,4,IF(C1054&gt;=Model!$B$11,3,IF(C1054&gt;=Model!$B$12,2,1)))))</f>
        <v/>
      </c>
      <c r="M1054" s="14" t="str">
        <f>IF($A1054="","",IFERROR(VLOOKUP(F1054,Model!$A$19:$B$22,2,FALSE()),""))</f>
        <v/>
      </c>
      <c r="N1054" s="14" t="str">
        <f>IF($A1054="","",IFERROR(VLOOKUP(G1054,Model!$A$25:$B$28,2,FALSE()),""))</f>
        <v/>
      </c>
      <c r="O1054" s="14" t="str">
        <f t="shared" si="96"/>
        <v/>
      </c>
      <c r="P1054" s="14" t="str">
        <f>IF($A1054="","",IF(AND(G1054="Internet-facing",OR(UPPER(D1054)="Y",UPPER(E1054)="Y",C1054&gt;=Model!$B$16)),"P1",""))</f>
        <v/>
      </c>
      <c r="Q1054" s="14" t="str">
        <f>IF($A1054="","",IF(P1054="P1","P1","P"&amp;MIN(4,IF(O1054&gt;=Model!$B$31,1,IF(O1054&gt;=Model!$B$32,2,IF(O1054&gt;=Model!$B$33,3,4)))+IF(UPPER(H1054)="Y",1,0))))</f>
        <v/>
      </c>
      <c r="R1054" s="14" t="str">
        <f>IF($A1054="","",IFERROR(VLOOKUP(VALUE(MID(Q1054,2,1)),Model!$B$38:$C$41,2,FALSE()),""))</f>
        <v/>
      </c>
      <c r="S1054" s="18" t="str">
        <f t="shared" si="97"/>
        <v/>
      </c>
      <c r="T1054" s="14" t="str">
        <f t="shared" si="98"/>
        <v/>
      </c>
      <c r="U1054" s="14" t="str">
        <f t="shared" si="99"/>
        <v/>
      </c>
      <c r="V1054" s="14" t="str">
        <f t="shared" ca="1" si="100"/>
        <v/>
      </c>
      <c r="W1054" s="14" t="str">
        <f t="shared" ca="1" si="101"/>
        <v/>
      </c>
    </row>
    <row r="1055" spans="1:23" x14ac:dyDescent="0.3">
      <c r="A1055" s="2"/>
      <c r="B1055" s="2"/>
      <c r="C1055" s="2"/>
      <c r="D1055" s="2"/>
      <c r="E1055" s="2"/>
      <c r="F1055" s="2"/>
      <c r="G1055" s="2"/>
      <c r="H1055" s="2"/>
      <c r="I1055" s="16"/>
      <c r="J1055" s="16"/>
      <c r="K1055" s="14" t="str">
        <f>IF($A1055="","",IF(B1055&gt;=Model!$B$4,4,IF(B1055&gt;=Model!$B$5,3,IF(B1055&gt;=Model!$B$6,2,1))))</f>
        <v/>
      </c>
      <c r="L1055" s="14" t="str">
        <f>IF($A1055="","",IF(OR(UPPER(D1055)="Y",UPPER(E1055)="Y"),4,IF(C1055&gt;=Model!$B$10,4,IF(C1055&gt;=Model!$B$11,3,IF(C1055&gt;=Model!$B$12,2,1)))))</f>
        <v/>
      </c>
      <c r="M1055" s="14" t="str">
        <f>IF($A1055="","",IFERROR(VLOOKUP(F1055,Model!$A$19:$B$22,2,FALSE()),""))</f>
        <v/>
      </c>
      <c r="N1055" s="14" t="str">
        <f>IF($A1055="","",IFERROR(VLOOKUP(G1055,Model!$A$25:$B$28,2,FALSE()),""))</f>
        <v/>
      </c>
      <c r="O1055" s="14" t="str">
        <f t="shared" si="96"/>
        <v/>
      </c>
      <c r="P1055" s="14" t="str">
        <f>IF($A1055="","",IF(AND(G1055="Internet-facing",OR(UPPER(D1055)="Y",UPPER(E1055)="Y",C1055&gt;=Model!$B$16)),"P1",""))</f>
        <v/>
      </c>
      <c r="Q1055" s="14" t="str">
        <f>IF($A1055="","",IF(P1055="P1","P1","P"&amp;MIN(4,IF(O1055&gt;=Model!$B$31,1,IF(O1055&gt;=Model!$B$32,2,IF(O1055&gt;=Model!$B$33,3,4)))+IF(UPPER(H1055)="Y",1,0))))</f>
        <v/>
      </c>
      <c r="R1055" s="14" t="str">
        <f>IF($A1055="","",IFERROR(VLOOKUP(VALUE(MID(Q1055,2,1)),Model!$B$38:$C$41,2,FALSE()),""))</f>
        <v/>
      </c>
      <c r="S1055" s="18" t="str">
        <f t="shared" si="97"/>
        <v/>
      </c>
      <c r="T1055" s="14" t="str">
        <f t="shared" si="98"/>
        <v/>
      </c>
      <c r="U1055" s="14" t="str">
        <f t="shared" si="99"/>
        <v/>
      </c>
      <c r="V1055" s="14" t="str">
        <f t="shared" ca="1" si="100"/>
        <v/>
      </c>
      <c r="W1055" s="14" t="str">
        <f t="shared" ca="1" si="101"/>
        <v/>
      </c>
    </row>
    <row r="1056" spans="1:23" x14ac:dyDescent="0.3">
      <c r="A1056" s="2"/>
      <c r="B1056" s="2"/>
      <c r="C1056" s="2"/>
      <c r="D1056" s="2"/>
      <c r="E1056" s="2"/>
      <c r="F1056" s="2"/>
      <c r="G1056" s="2"/>
      <c r="H1056" s="2"/>
      <c r="I1056" s="16"/>
      <c r="J1056" s="16"/>
      <c r="K1056" s="14" t="str">
        <f>IF($A1056="","",IF(B1056&gt;=Model!$B$4,4,IF(B1056&gt;=Model!$B$5,3,IF(B1056&gt;=Model!$B$6,2,1))))</f>
        <v/>
      </c>
      <c r="L1056" s="14" t="str">
        <f>IF($A1056="","",IF(OR(UPPER(D1056)="Y",UPPER(E1056)="Y"),4,IF(C1056&gt;=Model!$B$10,4,IF(C1056&gt;=Model!$B$11,3,IF(C1056&gt;=Model!$B$12,2,1)))))</f>
        <v/>
      </c>
      <c r="M1056" s="14" t="str">
        <f>IF($A1056="","",IFERROR(VLOOKUP(F1056,Model!$A$19:$B$22,2,FALSE()),""))</f>
        <v/>
      </c>
      <c r="N1056" s="14" t="str">
        <f>IF($A1056="","",IFERROR(VLOOKUP(G1056,Model!$A$25:$B$28,2,FALSE()),""))</f>
        <v/>
      </c>
      <c r="O1056" s="14" t="str">
        <f t="shared" si="96"/>
        <v/>
      </c>
      <c r="P1056" s="14" t="str">
        <f>IF($A1056="","",IF(AND(G1056="Internet-facing",OR(UPPER(D1056)="Y",UPPER(E1056)="Y",C1056&gt;=Model!$B$16)),"P1",""))</f>
        <v/>
      </c>
      <c r="Q1056" s="14" t="str">
        <f>IF($A1056="","",IF(P1056="P1","P1","P"&amp;MIN(4,IF(O1056&gt;=Model!$B$31,1,IF(O1056&gt;=Model!$B$32,2,IF(O1056&gt;=Model!$B$33,3,4)))+IF(UPPER(H1056)="Y",1,0))))</f>
        <v/>
      </c>
      <c r="R1056" s="14" t="str">
        <f>IF($A1056="","",IFERROR(VLOOKUP(VALUE(MID(Q1056,2,1)),Model!$B$38:$C$41,2,FALSE()),""))</f>
        <v/>
      </c>
      <c r="S1056" s="18" t="str">
        <f t="shared" si="97"/>
        <v/>
      </c>
      <c r="T1056" s="14" t="str">
        <f t="shared" si="98"/>
        <v/>
      </c>
      <c r="U1056" s="14" t="str">
        <f t="shared" si="99"/>
        <v/>
      </c>
      <c r="V1056" s="14" t="str">
        <f t="shared" ca="1" si="100"/>
        <v/>
      </c>
      <c r="W1056" s="14" t="str">
        <f t="shared" ca="1" si="101"/>
        <v/>
      </c>
    </row>
    <row r="1057" spans="1:23" x14ac:dyDescent="0.3">
      <c r="A1057" s="2"/>
      <c r="B1057" s="2"/>
      <c r="C1057" s="2"/>
      <c r="D1057" s="2"/>
      <c r="E1057" s="2"/>
      <c r="F1057" s="2"/>
      <c r="G1057" s="2"/>
      <c r="H1057" s="2"/>
      <c r="I1057" s="16"/>
      <c r="J1057" s="16"/>
      <c r="K1057" s="14" t="str">
        <f>IF($A1057="","",IF(B1057&gt;=Model!$B$4,4,IF(B1057&gt;=Model!$B$5,3,IF(B1057&gt;=Model!$B$6,2,1))))</f>
        <v/>
      </c>
      <c r="L1057" s="14" t="str">
        <f>IF($A1057="","",IF(OR(UPPER(D1057)="Y",UPPER(E1057)="Y"),4,IF(C1057&gt;=Model!$B$10,4,IF(C1057&gt;=Model!$B$11,3,IF(C1057&gt;=Model!$B$12,2,1)))))</f>
        <v/>
      </c>
      <c r="M1057" s="14" t="str">
        <f>IF($A1057="","",IFERROR(VLOOKUP(F1057,Model!$A$19:$B$22,2,FALSE()),""))</f>
        <v/>
      </c>
      <c r="N1057" s="14" t="str">
        <f>IF($A1057="","",IFERROR(VLOOKUP(G1057,Model!$A$25:$B$28,2,FALSE()),""))</f>
        <v/>
      </c>
      <c r="O1057" s="14" t="str">
        <f t="shared" si="96"/>
        <v/>
      </c>
      <c r="P1057" s="14" t="str">
        <f>IF($A1057="","",IF(AND(G1057="Internet-facing",OR(UPPER(D1057)="Y",UPPER(E1057)="Y",C1057&gt;=Model!$B$16)),"P1",""))</f>
        <v/>
      </c>
      <c r="Q1057" s="14" t="str">
        <f>IF($A1057="","",IF(P1057="P1","P1","P"&amp;MIN(4,IF(O1057&gt;=Model!$B$31,1,IF(O1057&gt;=Model!$B$32,2,IF(O1057&gt;=Model!$B$33,3,4)))+IF(UPPER(H1057)="Y",1,0))))</f>
        <v/>
      </c>
      <c r="R1057" s="14" t="str">
        <f>IF($A1057="","",IFERROR(VLOOKUP(VALUE(MID(Q1057,2,1)),Model!$B$38:$C$41,2,FALSE()),""))</f>
        <v/>
      </c>
      <c r="S1057" s="18" t="str">
        <f t="shared" si="97"/>
        <v/>
      </c>
      <c r="T1057" s="14" t="str">
        <f t="shared" si="98"/>
        <v/>
      </c>
      <c r="U1057" s="14" t="str">
        <f t="shared" si="99"/>
        <v/>
      </c>
      <c r="V1057" s="14" t="str">
        <f t="shared" ca="1" si="100"/>
        <v/>
      </c>
      <c r="W1057" s="14" t="str">
        <f t="shared" ca="1" si="101"/>
        <v/>
      </c>
    </row>
    <row r="1058" spans="1:23" x14ac:dyDescent="0.3">
      <c r="A1058" s="2"/>
      <c r="B1058" s="2"/>
      <c r="C1058" s="2"/>
      <c r="D1058" s="2"/>
      <c r="E1058" s="2"/>
      <c r="F1058" s="2"/>
      <c r="G1058" s="2"/>
      <c r="H1058" s="2"/>
      <c r="I1058" s="16"/>
      <c r="J1058" s="16"/>
      <c r="K1058" s="14" t="str">
        <f>IF($A1058="","",IF(B1058&gt;=Model!$B$4,4,IF(B1058&gt;=Model!$B$5,3,IF(B1058&gt;=Model!$B$6,2,1))))</f>
        <v/>
      </c>
      <c r="L1058" s="14" t="str">
        <f>IF($A1058="","",IF(OR(UPPER(D1058)="Y",UPPER(E1058)="Y"),4,IF(C1058&gt;=Model!$B$10,4,IF(C1058&gt;=Model!$B$11,3,IF(C1058&gt;=Model!$B$12,2,1)))))</f>
        <v/>
      </c>
      <c r="M1058" s="14" t="str">
        <f>IF($A1058="","",IFERROR(VLOOKUP(F1058,Model!$A$19:$B$22,2,FALSE()),""))</f>
        <v/>
      </c>
      <c r="N1058" s="14" t="str">
        <f>IF($A1058="","",IFERROR(VLOOKUP(G1058,Model!$A$25:$B$28,2,FALSE()),""))</f>
        <v/>
      </c>
      <c r="O1058" s="14" t="str">
        <f t="shared" si="96"/>
        <v/>
      </c>
      <c r="P1058" s="14" t="str">
        <f>IF($A1058="","",IF(AND(G1058="Internet-facing",OR(UPPER(D1058)="Y",UPPER(E1058)="Y",C1058&gt;=Model!$B$16)),"P1",""))</f>
        <v/>
      </c>
      <c r="Q1058" s="14" t="str">
        <f>IF($A1058="","",IF(P1058="P1","P1","P"&amp;MIN(4,IF(O1058&gt;=Model!$B$31,1,IF(O1058&gt;=Model!$B$32,2,IF(O1058&gt;=Model!$B$33,3,4)))+IF(UPPER(H1058)="Y",1,0))))</f>
        <v/>
      </c>
      <c r="R1058" s="14" t="str">
        <f>IF($A1058="","",IFERROR(VLOOKUP(VALUE(MID(Q1058,2,1)),Model!$B$38:$C$41,2,FALSE()),""))</f>
        <v/>
      </c>
      <c r="S1058" s="18" t="str">
        <f t="shared" si="97"/>
        <v/>
      </c>
      <c r="T1058" s="14" t="str">
        <f t="shared" si="98"/>
        <v/>
      </c>
      <c r="U1058" s="14" t="str">
        <f t="shared" si="99"/>
        <v/>
      </c>
      <c r="V1058" s="14" t="str">
        <f t="shared" ca="1" si="100"/>
        <v/>
      </c>
      <c r="W1058" s="14" t="str">
        <f t="shared" ca="1" si="101"/>
        <v/>
      </c>
    </row>
    <row r="1059" spans="1:23" x14ac:dyDescent="0.3">
      <c r="A1059" s="2"/>
      <c r="B1059" s="2"/>
      <c r="C1059" s="2"/>
      <c r="D1059" s="2"/>
      <c r="E1059" s="2"/>
      <c r="F1059" s="2"/>
      <c r="G1059" s="2"/>
      <c r="H1059" s="2"/>
      <c r="I1059" s="16"/>
      <c r="J1059" s="16"/>
      <c r="K1059" s="14" t="str">
        <f>IF($A1059="","",IF(B1059&gt;=Model!$B$4,4,IF(B1059&gt;=Model!$B$5,3,IF(B1059&gt;=Model!$B$6,2,1))))</f>
        <v/>
      </c>
      <c r="L1059" s="14" t="str">
        <f>IF($A1059="","",IF(OR(UPPER(D1059)="Y",UPPER(E1059)="Y"),4,IF(C1059&gt;=Model!$B$10,4,IF(C1059&gt;=Model!$B$11,3,IF(C1059&gt;=Model!$B$12,2,1)))))</f>
        <v/>
      </c>
      <c r="M1059" s="14" t="str">
        <f>IF($A1059="","",IFERROR(VLOOKUP(F1059,Model!$A$19:$B$22,2,FALSE()),""))</f>
        <v/>
      </c>
      <c r="N1059" s="14" t="str">
        <f>IF($A1059="","",IFERROR(VLOOKUP(G1059,Model!$A$25:$B$28,2,FALSE()),""))</f>
        <v/>
      </c>
      <c r="O1059" s="14" t="str">
        <f t="shared" si="96"/>
        <v/>
      </c>
      <c r="P1059" s="14" t="str">
        <f>IF($A1059="","",IF(AND(G1059="Internet-facing",OR(UPPER(D1059)="Y",UPPER(E1059)="Y",C1059&gt;=Model!$B$16)),"P1",""))</f>
        <v/>
      </c>
      <c r="Q1059" s="14" t="str">
        <f>IF($A1059="","",IF(P1059="P1","P1","P"&amp;MIN(4,IF(O1059&gt;=Model!$B$31,1,IF(O1059&gt;=Model!$B$32,2,IF(O1059&gt;=Model!$B$33,3,4)))+IF(UPPER(H1059)="Y",1,0))))</f>
        <v/>
      </c>
      <c r="R1059" s="14" t="str">
        <f>IF($A1059="","",IFERROR(VLOOKUP(VALUE(MID(Q1059,2,1)),Model!$B$38:$C$41,2,FALSE()),""))</f>
        <v/>
      </c>
      <c r="S1059" s="18" t="str">
        <f t="shared" si="97"/>
        <v/>
      </c>
      <c r="T1059" s="14" t="str">
        <f t="shared" si="98"/>
        <v/>
      </c>
      <c r="U1059" s="14" t="str">
        <f t="shared" si="99"/>
        <v/>
      </c>
      <c r="V1059" s="14" t="str">
        <f t="shared" ca="1" si="100"/>
        <v/>
      </c>
      <c r="W1059" s="14" t="str">
        <f t="shared" ca="1" si="101"/>
        <v/>
      </c>
    </row>
    <row r="1060" spans="1:23" x14ac:dyDescent="0.3">
      <c r="A1060" s="2"/>
      <c r="B1060" s="2"/>
      <c r="C1060" s="2"/>
      <c r="D1060" s="2"/>
      <c r="E1060" s="2"/>
      <c r="F1060" s="2"/>
      <c r="G1060" s="2"/>
      <c r="H1060" s="2"/>
      <c r="I1060" s="16"/>
      <c r="J1060" s="16"/>
      <c r="K1060" s="14" t="str">
        <f>IF($A1060="","",IF(B1060&gt;=Model!$B$4,4,IF(B1060&gt;=Model!$B$5,3,IF(B1060&gt;=Model!$B$6,2,1))))</f>
        <v/>
      </c>
      <c r="L1060" s="14" t="str">
        <f>IF($A1060="","",IF(OR(UPPER(D1060)="Y",UPPER(E1060)="Y"),4,IF(C1060&gt;=Model!$B$10,4,IF(C1060&gt;=Model!$B$11,3,IF(C1060&gt;=Model!$B$12,2,1)))))</f>
        <v/>
      </c>
      <c r="M1060" s="14" t="str">
        <f>IF($A1060="","",IFERROR(VLOOKUP(F1060,Model!$A$19:$B$22,2,FALSE()),""))</f>
        <v/>
      </c>
      <c r="N1060" s="14" t="str">
        <f>IF($A1060="","",IFERROR(VLOOKUP(G1060,Model!$A$25:$B$28,2,FALSE()),""))</f>
        <v/>
      </c>
      <c r="O1060" s="14" t="str">
        <f t="shared" si="96"/>
        <v/>
      </c>
      <c r="P1060" s="14" t="str">
        <f>IF($A1060="","",IF(AND(G1060="Internet-facing",OR(UPPER(D1060)="Y",UPPER(E1060)="Y",C1060&gt;=Model!$B$16)),"P1",""))</f>
        <v/>
      </c>
      <c r="Q1060" s="14" t="str">
        <f>IF($A1060="","",IF(P1060="P1","P1","P"&amp;MIN(4,IF(O1060&gt;=Model!$B$31,1,IF(O1060&gt;=Model!$B$32,2,IF(O1060&gt;=Model!$B$33,3,4)))+IF(UPPER(H1060)="Y",1,0))))</f>
        <v/>
      </c>
      <c r="R1060" s="14" t="str">
        <f>IF($A1060="","",IFERROR(VLOOKUP(VALUE(MID(Q1060,2,1)),Model!$B$38:$C$41,2,FALSE()),""))</f>
        <v/>
      </c>
      <c r="S1060" s="18" t="str">
        <f t="shared" si="97"/>
        <v/>
      </c>
      <c r="T1060" s="14" t="str">
        <f t="shared" si="98"/>
        <v/>
      </c>
      <c r="U1060" s="14" t="str">
        <f t="shared" si="99"/>
        <v/>
      </c>
      <c r="V1060" s="14" t="str">
        <f t="shared" ca="1" si="100"/>
        <v/>
      </c>
      <c r="W1060" s="14" t="str">
        <f t="shared" ca="1" si="101"/>
        <v/>
      </c>
    </row>
    <row r="1061" spans="1:23" x14ac:dyDescent="0.3">
      <c r="A1061" s="2"/>
      <c r="B1061" s="2"/>
      <c r="C1061" s="2"/>
      <c r="D1061" s="2"/>
      <c r="E1061" s="2"/>
      <c r="F1061" s="2"/>
      <c r="G1061" s="2"/>
      <c r="H1061" s="2"/>
      <c r="I1061" s="16"/>
      <c r="J1061" s="16"/>
      <c r="K1061" s="14" t="str">
        <f>IF($A1061="","",IF(B1061&gt;=Model!$B$4,4,IF(B1061&gt;=Model!$B$5,3,IF(B1061&gt;=Model!$B$6,2,1))))</f>
        <v/>
      </c>
      <c r="L1061" s="14" t="str">
        <f>IF($A1061="","",IF(OR(UPPER(D1061)="Y",UPPER(E1061)="Y"),4,IF(C1061&gt;=Model!$B$10,4,IF(C1061&gt;=Model!$B$11,3,IF(C1061&gt;=Model!$B$12,2,1)))))</f>
        <v/>
      </c>
      <c r="M1061" s="14" t="str">
        <f>IF($A1061="","",IFERROR(VLOOKUP(F1061,Model!$A$19:$B$22,2,FALSE()),""))</f>
        <v/>
      </c>
      <c r="N1061" s="14" t="str">
        <f>IF($A1061="","",IFERROR(VLOOKUP(G1061,Model!$A$25:$B$28,2,FALSE()),""))</f>
        <v/>
      </c>
      <c r="O1061" s="14" t="str">
        <f t="shared" si="96"/>
        <v/>
      </c>
      <c r="P1061" s="14" t="str">
        <f>IF($A1061="","",IF(AND(G1061="Internet-facing",OR(UPPER(D1061)="Y",UPPER(E1061)="Y",C1061&gt;=Model!$B$16)),"P1",""))</f>
        <v/>
      </c>
      <c r="Q1061" s="14" t="str">
        <f>IF($A1061="","",IF(P1061="P1","P1","P"&amp;MIN(4,IF(O1061&gt;=Model!$B$31,1,IF(O1061&gt;=Model!$B$32,2,IF(O1061&gt;=Model!$B$33,3,4)))+IF(UPPER(H1061)="Y",1,0))))</f>
        <v/>
      </c>
      <c r="R1061" s="14" t="str">
        <f>IF($A1061="","",IFERROR(VLOOKUP(VALUE(MID(Q1061,2,1)),Model!$B$38:$C$41,2,FALSE()),""))</f>
        <v/>
      </c>
      <c r="S1061" s="18" t="str">
        <f t="shared" si="97"/>
        <v/>
      </c>
      <c r="T1061" s="14" t="str">
        <f t="shared" si="98"/>
        <v/>
      </c>
      <c r="U1061" s="14" t="str">
        <f t="shared" si="99"/>
        <v/>
      </c>
      <c r="V1061" s="14" t="str">
        <f t="shared" ca="1" si="100"/>
        <v/>
      </c>
      <c r="W1061" s="14" t="str">
        <f t="shared" ca="1" si="101"/>
        <v/>
      </c>
    </row>
    <row r="1062" spans="1:23" x14ac:dyDescent="0.3">
      <c r="A1062" s="2"/>
      <c r="B1062" s="2"/>
      <c r="C1062" s="2"/>
      <c r="D1062" s="2"/>
      <c r="E1062" s="2"/>
      <c r="F1062" s="2"/>
      <c r="G1062" s="2"/>
      <c r="H1062" s="2"/>
      <c r="I1062" s="16"/>
      <c r="J1062" s="16"/>
      <c r="K1062" s="14" t="str">
        <f>IF($A1062="","",IF(B1062&gt;=Model!$B$4,4,IF(B1062&gt;=Model!$B$5,3,IF(B1062&gt;=Model!$B$6,2,1))))</f>
        <v/>
      </c>
      <c r="L1062" s="14" t="str">
        <f>IF($A1062="","",IF(OR(UPPER(D1062)="Y",UPPER(E1062)="Y"),4,IF(C1062&gt;=Model!$B$10,4,IF(C1062&gt;=Model!$B$11,3,IF(C1062&gt;=Model!$B$12,2,1)))))</f>
        <v/>
      </c>
      <c r="M1062" s="14" t="str">
        <f>IF($A1062="","",IFERROR(VLOOKUP(F1062,Model!$A$19:$B$22,2,FALSE()),""))</f>
        <v/>
      </c>
      <c r="N1062" s="14" t="str">
        <f>IF($A1062="","",IFERROR(VLOOKUP(G1062,Model!$A$25:$B$28,2,FALSE()),""))</f>
        <v/>
      </c>
      <c r="O1062" s="14" t="str">
        <f t="shared" si="96"/>
        <v/>
      </c>
      <c r="P1062" s="14" t="str">
        <f>IF($A1062="","",IF(AND(G1062="Internet-facing",OR(UPPER(D1062)="Y",UPPER(E1062)="Y",C1062&gt;=Model!$B$16)),"P1",""))</f>
        <v/>
      </c>
      <c r="Q1062" s="14" t="str">
        <f>IF($A1062="","",IF(P1062="P1","P1","P"&amp;MIN(4,IF(O1062&gt;=Model!$B$31,1,IF(O1062&gt;=Model!$B$32,2,IF(O1062&gt;=Model!$B$33,3,4)))+IF(UPPER(H1062)="Y",1,0))))</f>
        <v/>
      </c>
      <c r="R1062" s="14" t="str">
        <f>IF($A1062="","",IFERROR(VLOOKUP(VALUE(MID(Q1062,2,1)),Model!$B$38:$C$41,2,FALSE()),""))</f>
        <v/>
      </c>
      <c r="S1062" s="18" t="str">
        <f t="shared" si="97"/>
        <v/>
      </c>
      <c r="T1062" s="14" t="str">
        <f t="shared" si="98"/>
        <v/>
      </c>
      <c r="U1062" s="14" t="str">
        <f t="shared" si="99"/>
        <v/>
      </c>
      <c r="V1062" s="14" t="str">
        <f t="shared" ca="1" si="100"/>
        <v/>
      </c>
      <c r="W1062" s="14" t="str">
        <f t="shared" ca="1" si="101"/>
        <v/>
      </c>
    </row>
    <row r="1063" spans="1:23" x14ac:dyDescent="0.3">
      <c r="A1063" s="2"/>
      <c r="B1063" s="2"/>
      <c r="C1063" s="2"/>
      <c r="D1063" s="2"/>
      <c r="E1063" s="2"/>
      <c r="F1063" s="2"/>
      <c r="G1063" s="2"/>
      <c r="H1063" s="2"/>
      <c r="I1063" s="16"/>
      <c r="J1063" s="16"/>
      <c r="K1063" s="14" t="str">
        <f>IF($A1063="","",IF(B1063&gt;=Model!$B$4,4,IF(B1063&gt;=Model!$B$5,3,IF(B1063&gt;=Model!$B$6,2,1))))</f>
        <v/>
      </c>
      <c r="L1063" s="14" t="str">
        <f>IF($A1063="","",IF(OR(UPPER(D1063)="Y",UPPER(E1063)="Y"),4,IF(C1063&gt;=Model!$B$10,4,IF(C1063&gt;=Model!$B$11,3,IF(C1063&gt;=Model!$B$12,2,1)))))</f>
        <v/>
      </c>
      <c r="M1063" s="14" t="str">
        <f>IF($A1063="","",IFERROR(VLOOKUP(F1063,Model!$A$19:$B$22,2,FALSE()),""))</f>
        <v/>
      </c>
      <c r="N1063" s="14" t="str">
        <f>IF($A1063="","",IFERROR(VLOOKUP(G1063,Model!$A$25:$B$28,2,FALSE()),""))</f>
        <v/>
      </c>
      <c r="O1063" s="14" t="str">
        <f t="shared" si="96"/>
        <v/>
      </c>
      <c r="P1063" s="14" t="str">
        <f>IF($A1063="","",IF(AND(G1063="Internet-facing",OR(UPPER(D1063)="Y",UPPER(E1063)="Y",C1063&gt;=Model!$B$16)),"P1",""))</f>
        <v/>
      </c>
      <c r="Q1063" s="14" t="str">
        <f>IF($A1063="","",IF(P1063="P1","P1","P"&amp;MIN(4,IF(O1063&gt;=Model!$B$31,1,IF(O1063&gt;=Model!$B$32,2,IF(O1063&gt;=Model!$B$33,3,4)))+IF(UPPER(H1063)="Y",1,0))))</f>
        <v/>
      </c>
      <c r="R1063" s="14" t="str">
        <f>IF($A1063="","",IFERROR(VLOOKUP(VALUE(MID(Q1063,2,1)),Model!$B$38:$C$41,2,FALSE()),""))</f>
        <v/>
      </c>
      <c r="S1063" s="18" t="str">
        <f t="shared" si="97"/>
        <v/>
      </c>
      <c r="T1063" s="14" t="str">
        <f t="shared" si="98"/>
        <v/>
      </c>
      <c r="U1063" s="14" t="str">
        <f t="shared" si="99"/>
        <v/>
      </c>
      <c r="V1063" s="14" t="str">
        <f t="shared" ca="1" si="100"/>
        <v/>
      </c>
      <c r="W1063" s="14" t="str">
        <f t="shared" ca="1" si="101"/>
        <v/>
      </c>
    </row>
    <row r="1064" spans="1:23" x14ac:dyDescent="0.3">
      <c r="A1064" s="2"/>
      <c r="B1064" s="2"/>
      <c r="C1064" s="2"/>
      <c r="D1064" s="2"/>
      <c r="E1064" s="2"/>
      <c r="F1064" s="2"/>
      <c r="G1064" s="2"/>
      <c r="H1064" s="2"/>
      <c r="I1064" s="16"/>
      <c r="J1064" s="16"/>
      <c r="K1064" s="14" t="str">
        <f>IF($A1064="","",IF(B1064&gt;=Model!$B$4,4,IF(B1064&gt;=Model!$B$5,3,IF(B1064&gt;=Model!$B$6,2,1))))</f>
        <v/>
      </c>
      <c r="L1064" s="14" t="str">
        <f>IF($A1064="","",IF(OR(UPPER(D1064)="Y",UPPER(E1064)="Y"),4,IF(C1064&gt;=Model!$B$10,4,IF(C1064&gt;=Model!$B$11,3,IF(C1064&gt;=Model!$B$12,2,1)))))</f>
        <v/>
      </c>
      <c r="M1064" s="14" t="str">
        <f>IF($A1064="","",IFERROR(VLOOKUP(F1064,Model!$A$19:$B$22,2,FALSE()),""))</f>
        <v/>
      </c>
      <c r="N1064" s="14" t="str">
        <f>IF($A1064="","",IFERROR(VLOOKUP(G1064,Model!$A$25:$B$28,2,FALSE()),""))</f>
        <v/>
      </c>
      <c r="O1064" s="14" t="str">
        <f t="shared" si="96"/>
        <v/>
      </c>
      <c r="P1064" s="14" t="str">
        <f>IF($A1064="","",IF(AND(G1064="Internet-facing",OR(UPPER(D1064)="Y",UPPER(E1064)="Y",C1064&gt;=Model!$B$16)),"P1",""))</f>
        <v/>
      </c>
      <c r="Q1064" s="14" t="str">
        <f>IF($A1064="","",IF(P1064="P1","P1","P"&amp;MIN(4,IF(O1064&gt;=Model!$B$31,1,IF(O1064&gt;=Model!$B$32,2,IF(O1064&gt;=Model!$B$33,3,4)))+IF(UPPER(H1064)="Y",1,0))))</f>
        <v/>
      </c>
      <c r="R1064" s="14" t="str">
        <f>IF($A1064="","",IFERROR(VLOOKUP(VALUE(MID(Q1064,2,1)),Model!$B$38:$C$41,2,FALSE()),""))</f>
        <v/>
      </c>
      <c r="S1064" s="18" t="str">
        <f t="shared" si="97"/>
        <v/>
      </c>
      <c r="T1064" s="14" t="str">
        <f t="shared" si="98"/>
        <v/>
      </c>
      <c r="U1064" s="14" t="str">
        <f t="shared" si="99"/>
        <v/>
      </c>
      <c r="V1064" s="14" t="str">
        <f t="shared" ca="1" si="100"/>
        <v/>
      </c>
      <c r="W1064" s="14" t="str">
        <f t="shared" ca="1" si="101"/>
        <v/>
      </c>
    </row>
    <row r="1065" spans="1:23" x14ac:dyDescent="0.3">
      <c r="A1065" s="2"/>
      <c r="B1065" s="2"/>
      <c r="C1065" s="2"/>
      <c r="D1065" s="2"/>
      <c r="E1065" s="2"/>
      <c r="F1065" s="2"/>
      <c r="G1065" s="2"/>
      <c r="H1065" s="2"/>
      <c r="I1065" s="16"/>
      <c r="J1065" s="16"/>
      <c r="K1065" s="14" t="str">
        <f>IF($A1065="","",IF(B1065&gt;=Model!$B$4,4,IF(B1065&gt;=Model!$B$5,3,IF(B1065&gt;=Model!$B$6,2,1))))</f>
        <v/>
      </c>
      <c r="L1065" s="14" t="str">
        <f>IF($A1065="","",IF(OR(UPPER(D1065)="Y",UPPER(E1065)="Y"),4,IF(C1065&gt;=Model!$B$10,4,IF(C1065&gt;=Model!$B$11,3,IF(C1065&gt;=Model!$B$12,2,1)))))</f>
        <v/>
      </c>
      <c r="M1065" s="14" t="str">
        <f>IF($A1065="","",IFERROR(VLOOKUP(F1065,Model!$A$19:$B$22,2,FALSE()),""))</f>
        <v/>
      </c>
      <c r="N1065" s="14" t="str">
        <f>IF($A1065="","",IFERROR(VLOOKUP(G1065,Model!$A$25:$B$28,2,FALSE()),""))</f>
        <v/>
      </c>
      <c r="O1065" s="14" t="str">
        <f t="shared" si="96"/>
        <v/>
      </c>
      <c r="P1065" s="14" t="str">
        <f>IF($A1065="","",IF(AND(G1065="Internet-facing",OR(UPPER(D1065)="Y",UPPER(E1065)="Y",C1065&gt;=Model!$B$16)),"P1",""))</f>
        <v/>
      </c>
      <c r="Q1065" s="14" t="str">
        <f>IF($A1065="","",IF(P1065="P1","P1","P"&amp;MIN(4,IF(O1065&gt;=Model!$B$31,1,IF(O1065&gt;=Model!$B$32,2,IF(O1065&gt;=Model!$B$33,3,4)))+IF(UPPER(H1065)="Y",1,0))))</f>
        <v/>
      </c>
      <c r="R1065" s="14" t="str">
        <f>IF($A1065="","",IFERROR(VLOOKUP(VALUE(MID(Q1065,2,1)),Model!$B$38:$C$41,2,FALSE()),""))</f>
        <v/>
      </c>
      <c r="S1065" s="18" t="str">
        <f t="shared" si="97"/>
        <v/>
      </c>
      <c r="T1065" s="14" t="str">
        <f t="shared" si="98"/>
        <v/>
      </c>
      <c r="U1065" s="14" t="str">
        <f t="shared" si="99"/>
        <v/>
      </c>
      <c r="V1065" s="14" t="str">
        <f t="shared" ca="1" si="100"/>
        <v/>
      </c>
      <c r="W1065" s="14" t="str">
        <f t="shared" ca="1" si="101"/>
        <v/>
      </c>
    </row>
    <row r="1066" spans="1:23" x14ac:dyDescent="0.3">
      <c r="A1066" s="2"/>
      <c r="B1066" s="2"/>
      <c r="C1066" s="2"/>
      <c r="D1066" s="2"/>
      <c r="E1066" s="2"/>
      <c r="F1066" s="2"/>
      <c r="G1066" s="2"/>
      <c r="H1066" s="2"/>
      <c r="I1066" s="16"/>
      <c r="J1066" s="16"/>
      <c r="K1066" s="14" t="str">
        <f>IF($A1066="","",IF(B1066&gt;=Model!$B$4,4,IF(B1066&gt;=Model!$B$5,3,IF(B1066&gt;=Model!$B$6,2,1))))</f>
        <v/>
      </c>
      <c r="L1066" s="14" t="str">
        <f>IF($A1066="","",IF(OR(UPPER(D1066)="Y",UPPER(E1066)="Y"),4,IF(C1066&gt;=Model!$B$10,4,IF(C1066&gt;=Model!$B$11,3,IF(C1066&gt;=Model!$B$12,2,1)))))</f>
        <v/>
      </c>
      <c r="M1066" s="14" t="str">
        <f>IF($A1066="","",IFERROR(VLOOKUP(F1066,Model!$A$19:$B$22,2,FALSE()),""))</f>
        <v/>
      </c>
      <c r="N1066" s="14" t="str">
        <f>IF($A1066="","",IFERROR(VLOOKUP(G1066,Model!$A$25:$B$28,2,FALSE()),""))</f>
        <v/>
      </c>
      <c r="O1066" s="14" t="str">
        <f t="shared" si="96"/>
        <v/>
      </c>
      <c r="P1066" s="14" t="str">
        <f>IF($A1066="","",IF(AND(G1066="Internet-facing",OR(UPPER(D1066)="Y",UPPER(E1066)="Y",C1066&gt;=Model!$B$16)),"P1",""))</f>
        <v/>
      </c>
      <c r="Q1066" s="14" t="str">
        <f>IF($A1066="","",IF(P1066="P1","P1","P"&amp;MIN(4,IF(O1066&gt;=Model!$B$31,1,IF(O1066&gt;=Model!$B$32,2,IF(O1066&gt;=Model!$B$33,3,4)))+IF(UPPER(H1066)="Y",1,0))))</f>
        <v/>
      </c>
      <c r="R1066" s="14" t="str">
        <f>IF($A1066="","",IFERROR(VLOOKUP(VALUE(MID(Q1066,2,1)),Model!$B$38:$C$41,2,FALSE()),""))</f>
        <v/>
      </c>
      <c r="S1066" s="18" t="str">
        <f t="shared" si="97"/>
        <v/>
      </c>
      <c r="T1066" s="14" t="str">
        <f t="shared" si="98"/>
        <v/>
      </c>
      <c r="U1066" s="14" t="str">
        <f t="shared" si="99"/>
        <v/>
      </c>
      <c r="V1066" s="14" t="str">
        <f t="shared" ca="1" si="100"/>
        <v/>
      </c>
      <c r="W1066" s="14" t="str">
        <f t="shared" ca="1" si="101"/>
        <v/>
      </c>
    </row>
    <row r="1067" spans="1:23" x14ac:dyDescent="0.3">
      <c r="A1067" s="2"/>
      <c r="B1067" s="2"/>
      <c r="C1067" s="2"/>
      <c r="D1067" s="2"/>
      <c r="E1067" s="2"/>
      <c r="F1067" s="2"/>
      <c r="G1067" s="2"/>
      <c r="H1067" s="2"/>
      <c r="I1067" s="16"/>
      <c r="J1067" s="16"/>
      <c r="K1067" s="14" t="str">
        <f>IF($A1067="","",IF(B1067&gt;=Model!$B$4,4,IF(B1067&gt;=Model!$B$5,3,IF(B1067&gt;=Model!$B$6,2,1))))</f>
        <v/>
      </c>
      <c r="L1067" s="14" t="str">
        <f>IF($A1067="","",IF(OR(UPPER(D1067)="Y",UPPER(E1067)="Y"),4,IF(C1067&gt;=Model!$B$10,4,IF(C1067&gt;=Model!$B$11,3,IF(C1067&gt;=Model!$B$12,2,1)))))</f>
        <v/>
      </c>
      <c r="M1067" s="14" t="str">
        <f>IF($A1067="","",IFERROR(VLOOKUP(F1067,Model!$A$19:$B$22,2,FALSE()),""))</f>
        <v/>
      </c>
      <c r="N1067" s="14" t="str">
        <f>IF($A1067="","",IFERROR(VLOOKUP(G1067,Model!$A$25:$B$28,2,FALSE()),""))</f>
        <v/>
      </c>
      <c r="O1067" s="14" t="str">
        <f t="shared" si="96"/>
        <v/>
      </c>
      <c r="P1067" s="14" t="str">
        <f>IF($A1067="","",IF(AND(G1067="Internet-facing",OR(UPPER(D1067)="Y",UPPER(E1067)="Y",C1067&gt;=Model!$B$16)),"P1",""))</f>
        <v/>
      </c>
      <c r="Q1067" s="14" t="str">
        <f>IF($A1067="","",IF(P1067="P1","P1","P"&amp;MIN(4,IF(O1067&gt;=Model!$B$31,1,IF(O1067&gt;=Model!$B$32,2,IF(O1067&gt;=Model!$B$33,3,4)))+IF(UPPER(H1067)="Y",1,0))))</f>
        <v/>
      </c>
      <c r="R1067" s="14" t="str">
        <f>IF($A1067="","",IFERROR(VLOOKUP(VALUE(MID(Q1067,2,1)),Model!$B$38:$C$41,2,FALSE()),""))</f>
        <v/>
      </c>
      <c r="S1067" s="18" t="str">
        <f t="shared" si="97"/>
        <v/>
      </c>
      <c r="T1067" s="14" t="str">
        <f t="shared" si="98"/>
        <v/>
      </c>
      <c r="U1067" s="14" t="str">
        <f t="shared" si="99"/>
        <v/>
      </c>
      <c r="V1067" s="14" t="str">
        <f t="shared" ca="1" si="100"/>
        <v/>
      </c>
      <c r="W1067" s="14" t="str">
        <f t="shared" ca="1" si="101"/>
        <v/>
      </c>
    </row>
    <row r="1068" spans="1:23" x14ac:dyDescent="0.3">
      <c r="A1068" s="2"/>
      <c r="B1068" s="2"/>
      <c r="C1068" s="2"/>
      <c r="D1068" s="2"/>
      <c r="E1068" s="2"/>
      <c r="F1068" s="2"/>
      <c r="G1068" s="2"/>
      <c r="H1068" s="2"/>
      <c r="I1068" s="16"/>
      <c r="J1068" s="16"/>
      <c r="K1068" s="14" t="str">
        <f>IF($A1068="","",IF(B1068&gt;=Model!$B$4,4,IF(B1068&gt;=Model!$B$5,3,IF(B1068&gt;=Model!$B$6,2,1))))</f>
        <v/>
      </c>
      <c r="L1068" s="14" t="str">
        <f>IF($A1068="","",IF(OR(UPPER(D1068)="Y",UPPER(E1068)="Y"),4,IF(C1068&gt;=Model!$B$10,4,IF(C1068&gt;=Model!$B$11,3,IF(C1068&gt;=Model!$B$12,2,1)))))</f>
        <v/>
      </c>
      <c r="M1068" s="14" t="str">
        <f>IF($A1068="","",IFERROR(VLOOKUP(F1068,Model!$A$19:$B$22,2,FALSE()),""))</f>
        <v/>
      </c>
      <c r="N1068" s="14" t="str">
        <f>IF($A1068="","",IFERROR(VLOOKUP(G1068,Model!$A$25:$B$28,2,FALSE()),""))</f>
        <v/>
      </c>
      <c r="O1068" s="14" t="str">
        <f t="shared" si="96"/>
        <v/>
      </c>
      <c r="P1068" s="14" t="str">
        <f>IF($A1068="","",IF(AND(G1068="Internet-facing",OR(UPPER(D1068)="Y",UPPER(E1068)="Y",C1068&gt;=Model!$B$16)),"P1",""))</f>
        <v/>
      </c>
      <c r="Q1068" s="14" t="str">
        <f>IF($A1068="","",IF(P1068="P1","P1","P"&amp;MIN(4,IF(O1068&gt;=Model!$B$31,1,IF(O1068&gt;=Model!$B$32,2,IF(O1068&gt;=Model!$B$33,3,4)))+IF(UPPER(H1068)="Y",1,0))))</f>
        <v/>
      </c>
      <c r="R1068" s="14" t="str">
        <f>IF($A1068="","",IFERROR(VLOOKUP(VALUE(MID(Q1068,2,1)),Model!$B$38:$C$41,2,FALSE()),""))</f>
        <v/>
      </c>
      <c r="S1068" s="18" t="str">
        <f t="shared" si="97"/>
        <v/>
      </c>
      <c r="T1068" s="14" t="str">
        <f t="shared" si="98"/>
        <v/>
      </c>
      <c r="U1068" s="14" t="str">
        <f t="shared" si="99"/>
        <v/>
      </c>
      <c r="V1068" s="14" t="str">
        <f t="shared" ca="1" si="100"/>
        <v/>
      </c>
      <c r="W1068" s="14" t="str">
        <f t="shared" ca="1" si="101"/>
        <v/>
      </c>
    </row>
    <row r="1069" spans="1:23" x14ac:dyDescent="0.3">
      <c r="A1069" s="2"/>
      <c r="B1069" s="2"/>
      <c r="C1069" s="2"/>
      <c r="D1069" s="2"/>
      <c r="E1069" s="2"/>
      <c r="F1069" s="2"/>
      <c r="G1069" s="2"/>
      <c r="H1069" s="2"/>
      <c r="I1069" s="16"/>
      <c r="J1069" s="16"/>
      <c r="K1069" s="14" t="str">
        <f>IF($A1069="","",IF(B1069&gt;=Model!$B$4,4,IF(B1069&gt;=Model!$B$5,3,IF(B1069&gt;=Model!$B$6,2,1))))</f>
        <v/>
      </c>
      <c r="L1069" s="14" t="str">
        <f>IF($A1069="","",IF(OR(UPPER(D1069)="Y",UPPER(E1069)="Y"),4,IF(C1069&gt;=Model!$B$10,4,IF(C1069&gt;=Model!$B$11,3,IF(C1069&gt;=Model!$B$12,2,1)))))</f>
        <v/>
      </c>
      <c r="M1069" s="14" t="str">
        <f>IF($A1069="","",IFERROR(VLOOKUP(F1069,Model!$A$19:$B$22,2,FALSE()),""))</f>
        <v/>
      </c>
      <c r="N1069" s="14" t="str">
        <f>IF($A1069="","",IFERROR(VLOOKUP(G1069,Model!$A$25:$B$28,2,FALSE()),""))</f>
        <v/>
      </c>
      <c r="O1069" s="14" t="str">
        <f t="shared" si="96"/>
        <v/>
      </c>
      <c r="P1069" s="14" t="str">
        <f>IF($A1069="","",IF(AND(G1069="Internet-facing",OR(UPPER(D1069)="Y",UPPER(E1069)="Y",C1069&gt;=Model!$B$16)),"P1",""))</f>
        <v/>
      </c>
      <c r="Q1069" s="14" t="str">
        <f>IF($A1069="","",IF(P1069="P1","P1","P"&amp;MIN(4,IF(O1069&gt;=Model!$B$31,1,IF(O1069&gt;=Model!$B$32,2,IF(O1069&gt;=Model!$B$33,3,4)))+IF(UPPER(H1069)="Y",1,0))))</f>
        <v/>
      </c>
      <c r="R1069" s="14" t="str">
        <f>IF($A1069="","",IFERROR(VLOOKUP(VALUE(MID(Q1069,2,1)),Model!$B$38:$C$41,2,FALSE()),""))</f>
        <v/>
      </c>
      <c r="S1069" s="18" t="str">
        <f t="shared" si="97"/>
        <v/>
      </c>
      <c r="T1069" s="14" t="str">
        <f t="shared" si="98"/>
        <v/>
      </c>
      <c r="U1069" s="14" t="str">
        <f t="shared" si="99"/>
        <v/>
      </c>
      <c r="V1069" s="14" t="str">
        <f t="shared" ca="1" si="100"/>
        <v/>
      </c>
      <c r="W1069" s="14" t="str">
        <f t="shared" ca="1" si="101"/>
        <v/>
      </c>
    </row>
    <row r="1070" spans="1:23" x14ac:dyDescent="0.3">
      <c r="A1070" s="2"/>
      <c r="B1070" s="2"/>
      <c r="C1070" s="2"/>
      <c r="D1070" s="2"/>
      <c r="E1070" s="2"/>
      <c r="F1070" s="2"/>
      <c r="G1070" s="2"/>
      <c r="H1070" s="2"/>
      <c r="I1070" s="16"/>
      <c r="J1070" s="16"/>
      <c r="K1070" s="14" t="str">
        <f>IF($A1070="","",IF(B1070&gt;=Model!$B$4,4,IF(B1070&gt;=Model!$B$5,3,IF(B1070&gt;=Model!$B$6,2,1))))</f>
        <v/>
      </c>
      <c r="L1070" s="14" t="str">
        <f>IF($A1070="","",IF(OR(UPPER(D1070)="Y",UPPER(E1070)="Y"),4,IF(C1070&gt;=Model!$B$10,4,IF(C1070&gt;=Model!$B$11,3,IF(C1070&gt;=Model!$B$12,2,1)))))</f>
        <v/>
      </c>
      <c r="M1070" s="14" t="str">
        <f>IF($A1070="","",IFERROR(VLOOKUP(F1070,Model!$A$19:$B$22,2,FALSE()),""))</f>
        <v/>
      </c>
      <c r="N1070" s="14" t="str">
        <f>IF($A1070="","",IFERROR(VLOOKUP(G1070,Model!$A$25:$B$28,2,FALSE()),""))</f>
        <v/>
      </c>
      <c r="O1070" s="14" t="str">
        <f t="shared" si="96"/>
        <v/>
      </c>
      <c r="P1070" s="14" t="str">
        <f>IF($A1070="","",IF(AND(G1070="Internet-facing",OR(UPPER(D1070)="Y",UPPER(E1070)="Y",C1070&gt;=Model!$B$16)),"P1",""))</f>
        <v/>
      </c>
      <c r="Q1070" s="14" t="str">
        <f>IF($A1070="","",IF(P1070="P1","P1","P"&amp;MIN(4,IF(O1070&gt;=Model!$B$31,1,IF(O1070&gt;=Model!$B$32,2,IF(O1070&gt;=Model!$B$33,3,4)))+IF(UPPER(H1070)="Y",1,0))))</f>
        <v/>
      </c>
      <c r="R1070" s="14" t="str">
        <f>IF($A1070="","",IFERROR(VLOOKUP(VALUE(MID(Q1070,2,1)),Model!$B$38:$C$41,2,FALSE()),""))</f>
        <v/>
      </c>
      <c r="S1070" s="18" t="str">
        <f t="shared" si="97"/>
        <v/>
      </c>
      <c r="T1070" s="14" t="str">
        <f t="shared" si="98"/>
        <v/>
      </c>
      <c r="U1070" s="14" t="str">
        <f t="shared" si="99"/>
        <v/>
      </c>
      <c r="V1070" s="14" t="str">
        <f t="shared" ca="1" si="100"/>
        <v/>
      </c>
      <c r="W1070" s="14" t="str">
        <f t="shared" ca="1" si="101"/>
        <v/>
      </c>
    </row>
    <row r="1071" spans="1:23" x14ac:dyDescent="0.3">
      <c r="A1071" s="2"/>
      <c r="B1071" s="2"/>
      <c r="C1071" s="2"/>
      <c r="D1071" s="2"/>
      <c r="E1071" s="2"/>
      <c r="F1071" s="2"/>
      <c r="G1071" s="2"/>
      <c r="H1071" s="2"/>
      <c r="I1071" s="16"/>
      <c r="J1071" s="16"/>
      <c r="K1071" s="14" t="str">
        <f>IF($A1071="","",IF(B1071&gt;=Model!$B$4,4,IF(B1071&gt;=Model!$B$5,3,IF(B1071&gt;=Model!$B$6,2,1))))</f>
        <v/>
      </c>
      <c r="L1071" s="14" t="str">
        <f>IF($A1071="","",IF(OR(UPPER(D1071)="Y",UPPER(E1071)="Y"),4,IF(C1071&gt;=Model!$B$10,4,IF(C1071&gt;=Model!$B$11,3,IF(C1071&gt;=Model!$B$12,2,1)))))</f>
        <v/>
      </c>
      <c r="M1071" s="14" t="str">
        <f>IF($A1071="","",IFERROR(VLOOKUP(F1071,Model!$A$19:$B$22,2,FALSE()),""))</f>
        <v/>
      </c>
      <c r="N1071" s="14" t="str">
        <f>IF($A1071="","",IFERROR(VLOOKUP(G1071,Model!$A$25:$B$28,2,FALSE()),""))</f>
        <v/>
      </c>
      <c r="O1071" s="14" t="str">
        <f t="shared" si="96"/>
        <v/>
      </c>
      <c r="P1071" s="14" t="str">
        <f>IF($A1071="","",IF(AND(G1071="Internet-facing",OR(UPPER(D1071)="Y",UPPER(E1071)="Y",C1071&gt;=Model!$B$16)),"P1",""))</f>
        <v/>
      </c>
      <c r="Q1071" s="14" t="str">
        <f>IF($A1071="","",IF(P1071="P1","P1","P"&amp;MIN(4,IF(O1071&gt;=Model!$B$31,1,IF(O1071&gt;=Model!$B$32,2,IF(O1071&gt;=Model!$B$33,3,4)))+IF(UPPER(H1071)="Y",1,0))))</f>
        <v/>
      </c>
      <c r="R1071" s="14" t="str">
        <f>IF($A1071="","",IFERROR(VLOOKUP(VALUE(MID(Q1071,2,1)),Model!$B$38:$C$41,2,FALSE()),""))</f>
        <v/>
      </c>
      <c r="S1071" s="18" t="str">
        <f t="shared" si="97"/>
        <v/>
      </c>
      <c r="T1071" s="14" t="str">
        <f t="shared" si="98"/>
        <v/>
      </c>
      <c r="U1071" s="14" t="str">
        <f t="shared" si="99"/>
        <v/>
      </c>
      <c r="V1071" s="14" t="str">
        <f t="shared" ca="1" si="100"/>
        <v/>
      </c>
      <c r="W1071" s="14" t="str">
        <f t="shared" ca="1" si="101"/>
        <v/>
      </c>
    </row>
    <row r="1072" spans="1:23" x14ac:dyDescent="0.3">
      <c r="A1072" s="2"/>
      <c r="B1072" s="2"/>
      <c r="C1072" s="2"/>
      <c r="D1072" s="2"/>
      <c r="E1072" s="2"/>
      <c r="F1072" s="2"/>
      <c r="G1072" s="2"/>
      <c r="H1072" s="2"/>
      <c r="I1072" s="16"/>
      <c r="J1072" s="16"/>
      <c r="K1072" s="14" t="str">
        <f>IF($A1072="","",IF(B1072&gt;=Model!$B$4,4,IF(B1072&gt;=Model!$B$5,3,IF(B1072&gt;=Model!$B$6,2,1))))</f>
        <v/>
      </c>
      <c r="L1072" s="14" t="str">
        <f>IF($A1072="","",IF(OR(UPPER(D1072)="Y",UPPER(E1072)="Y"),4,IF(C1072&gt;=Model!$B$10,4,IF(C1072&gt;=Model!$B$11,3,IF(C1072&gt;=Model!$B$12,2,1)))))</f>
        <v/>
      </c>
      <c r="M1072" s="14" t="str">
        <f>IF($A1072="","",IFERROR(VLOOKUP(F1072,Model!$A$19:$B$22,2,FALSE()),""))</f>
        <v/>
      </c>
      <c r="N1072" s="14" t="str">
        <f>IF($A1072="","",IFERROR(VLOOKUP(G1072,Model!$A$25:$B$28,2,FALSE()),""))</f>
        <v/>
      </c>
      <c r="O1072" s="14" t="str">
        <f t="shared" si="96"/>
        <v/>
      </c>
      <c r="P1072" s="14" t="str">
        <f>IF($A1072="","",IF(AND(G1072="Internet-facing",OR(UPPER(D1072)="Y",UPPER(E1072)="Y",C1072&gt;=Model!$B$16)),"P1",""))</f>
        <v/>
      </c>
      <c r="Q1072" s="14" t="str">
        <f>IF($A1072="","",IF(P1072="P1","P1","P"&amp;MIN(4,IF(O1072&gt;=Model!$B$31,1,IF(O1072&gt;=Model!$B$32,2,IF(O1072&gt;=Model!$B$33,3,4)))+IF(UPPER(H1072)="Y",1,0))))</f>
        <v/>
      </c>
      <c r="R1072" s="14" t="str">
        <f>IF($A1072="","",IFERROR(VLOOKUP(VALUE(MID(Q1072,2,1)),Model!$B$38:$C$41,2,FALSE()),""))</f>
        <v/>
      </c>
      <c r="S1072" s="18" t="str">
        <f t="shared" si="97"/>
        <v/>
      </c>
      <c r="T1072" s="14" t="str">
        <f t="shared" si="98"/>
        <v/>
      </c>
      <c r="U1072" s="14" t="str">
        <f t="shared" si="99"/>
        <v/>
      </c>
      <c r="V1072" s="14" t="str">
        <f t="shared" ca="1" si="100"/>
        <v/>
      </c>
      <c r="W1072" s="14" t="str">
        <f t="shared" ca="1" si="101"/>
        <v/>
      </c>
    </row>
    <row r="1073" spans="1:23" x14ac:dyDescent="0.3">
      <c r="A1073" s="2"/>
      <c r="B1073" s="2"/>
      <c r="C1073" s="2"/>
      <c r="D1073" s="2"/>
      <c r="E1073" s="2"/>
      <c r="F1073" s="2"/>
      <c r="G1073" s="2"/>
      <c r="H1073" s="2"/>
      <c r="I1073" s="16"/>
      <c r="J1073" s="16"/>
      <c r="K1073" s="14" t="str">
        <f>IF($A1073="","",IF(B1073&gt;=Model!$B$4,4,IF(B1073&gt;=Model!$B$5,3,IF(B1073&gt;=Model!$B$6,2,1))))</f>
        <v/>
      </c>
      <c r="L1073" s="14" t="str">
        <f>IF($A1073="","",IF(OR(UPPER(D1073)="Y",UPPER(E1073)="Y"),4,IF(C1073&gt;=Model!$B$10,4,IF(C1073&gt;=Model!$B$11,3,IF(C1073&gt;=Model!$B$12,2,1)))))</f>
        <v/>
      </c>
      <c r="M1073" s="14" t="str">
        <f>IF($A1073="","",IFERROR(VLOOKUP(F1073,Model!$A$19:$B$22,2,FALSE()),""))</f>
        <v/>
      </c>
      <c r="N1073" s="14" t="str">
        <f>IF($A1073="","",IFERROR(VLOOKUP(G1073,Model!$A$25:$B$28,2,FALSE()),""))</f>
        <v/>
      </c>
      <c r="O1073" s="14" t="str">
        <f t="shared" si="96"/>
        <v/>
      </c>
      <c r="P1073" s="14" t="str">
        <f>IF($A1073="","",IF(AND(G1073="Internet-facing",OR(UPPER(D1073)="Y",UPPER(E1073)="Y",C1073&gt;=Model!$B$16)),"P1",""))</f>
        <v/>
      </c>
      <c r="Q1073" s="14" t="str">
        <f>IF($A1073="","",IF(P1073="P1","P1","P"&amp;MIN(4,IF(O1073&gt;=Model!$B$31,1,IF(O1073&gt;=Model!$B$32,2,IF(O1073&gt;=Model!$B$33,3,4)))+IF(UPPER(H1073)="Y",1,0))))</f>
        <v/>
      </c>
      <c r="R1073" s="14" t="str">
        <f>IF($A1073="","",IFERROR(VLOOKUP(VALUE(MID(Q1073,2,1)),Model!$B$38:$C$41,2,FALSE()),""))</f>
        <v/>
      </c>
      <c r="S1073" s="18" t="str">
        <f t="shared" si="97"/>
        <v/>
      </c>
      <c r="T1073" s="14" t="str">
        <f t="shared" si="98"/>
        <v/>
      </c>
      <c r="U1073" s="14" t="str">
        <f t="shared" si="99"/>
        <v/>
      </c>
      <c r="V1073" s="14" t="str">
        <f t="shared" ca="1" si="100"/>
        <v/>
      </c>
      <c r="W1073" s="14" t="str">
        <f t="shared" ca="1" si="101"/>
        <v/>
      </c>
    </row>
    <row r="1074" spans="1:23" x14ac:dyDescent="0.3">
      <c r="A1074" s="2"/>
      <c r="B1074" s="2"/>
      <c r="C1074" s="2"/>
      <c r="D1074" s="2"/>
      <c r="E1074" s="2"/>
      <c r="F1074" s="2"/>
      <c r="G1074" s="2"/>
      <c r="H1074" s="2"/>
      <c r="I1074" s="16"/>
      <c r="J1074" s="16"/>
      <c r="K1074" s="14" t="str">
        <f>IF($A1074="","",IF(B1074&gt;=Model!$B$4,4,IF(B1074&gt;=Model!$B$5,3,IF(B1074&gt;=Model!$B$6,2,1))))</f>
        <v/>
      </c>
      <c r="L1074" s="14" t="str">
        <f>IF($A1074="","",IF(OR(UPPER(D1074)="Y",UPPER(E1074)="Y"),4,IF(C1074&gt;=Model!$B$10,4,IF(C1074&gt;=Model!$B$11,3,IF(C1074&gt;=Model!$B$12,2,1)))))</f>
        <v/>
      </c>
      <c r="M1074" s="14" t="str">
        <f>IF($A1074="","",IFERROR(VLOOKUP(F1074,Model!$A$19:$B$22,2,FALSE()),""))</f>
        <v/>
      </c>
      <c r="N1074" s="14" t="str">
        <f>IF($A1074="","",IFERROR(VLOOKUP(G1074,Model!$A$25:$B$28,2,FALSE()),""))</f>
        <v/>
      </c>
      <c r="O1074" s="14" t="str">
        <f t="shared" si="96"/>
        <v/>
      </c>
      <c r="P1074" s="14" t="str">
        <f>IF($A1074="","",IF(AND(G1074="Internet-facing",OR(UPPER(D1074)="Y",UPPER(E1074)="Y",C1074&gt;=Model!$B$16)),"P1",""))</f>
        <v/>
      </c>
      <c r="Q1074" s="14" t="str">
        <f>IF($A1074="","",IF(P1074="P1","P1","P"&amp;MIN(4,IF(O1074&gt;=Model!$B$31,1,IF(O1074&gt;=Model!$B$32,2,IF(O1074&gt;=Model!$B$33,3,4)))+IF(UPPER(H1074)="Y",1,0))))</f>
        <v/>
      </c>
      <c r="R1074" s="14" t="str">
        <f>IF($A1074="","",IFERROR(VLOOKUP(VALUE(MID(Q1074,2,1)),Model!$B$38:$C$41,2,FALSE()),""))</f>
        <v/>
      </c>
      <c r="S1074" s="18" t="str">
        <f t="shared" si="97"/>
        <v/>
      </c>
      <c r="T1074" s="14" t="str">
        <f t="shared" si="98"/>
        <v/>
      </c>
      <c r="U1074" s="14" t="str">
        <f t="shared" si="99"/>
        <v/>
      </c>
      <c r="V1074" s="14" t="str">
        <f t="shared" ca="1" si="100"/>
        <v/>
      </c>
      <c r="W1074" s="14" t="str">
        <f t="shared" ca="1" si="101"/>
        <v/>
      </c>
    </row>
    <row r="1075" spans="1:23" x14ac:dyDescent="0.3">
      <c r="A1075" s="2"/>
      <c r="B1075" s="2"/>
      <c r="C1075" s="2"/>
      <c r="D1075" s="2"/>
      <c r="E1075" s="2"/>
      <c r="F1075" s="2"/>
      <c r="G1075" s="2"/>
      <c r="H1075" s="2"/>
      <c r="I1075" s="16"/>
      <c r="J1075" s="16"/>
      <c r="K1075" s="14" t="str">
        <f>IF($A1075="","",IF(B1075&gt;=Model!$B$4,4,IF(B1075&gt;=Model!$B$5,3,IF(B1075&gt;=Model!$B$6,2,1))))</f>
        <v/>
      </c>
      <c r="L1075" s="14" t="str">
        <f>IF($A1075="","",IF(OR(UPPER(D1075)="Y",UPPER(E1075)="Y"),4,IF(C1075&gt;=Model!$B$10,4,IF(C1075&gt;=Model!$B$11,3,IF(C1075&gt;=Model!$B$12,2,1)))))</f>
        <v/>
      </c>
      <c r="M1075" s="14" t="str">
        <f>IF($A1075="","",IFERROR(VLOOKUP(F1075,Model!$A$19:$B$22,2,FALSE()),""))</f>
        <v/>
      </c>
      <c r="N1075" s="14" t="str">
        <f>IF($A1075="","",IFERROR(VLOOKUP(G1075,Model!$A$25:$B$28,2,FALSE()),""))</f>
        <v/>
      </c>
      <c r="O1075" s="14" t="str">
        <f t="shared" si="96"/>
        <v/>
      </c>
      <c r="P1075" s="14" t="str">
        <f>IF($A1075="","",IF(AND(G1075="Internet-facing",OR(UPPER(D1075)="Y",UPPER(E1075)="Y",C1075&gt;=Model!$B$16)),"P1",""))</f>
        <v/>
      </c>
      <c r="Q1075" s="14" t="str">
        <f>IF($A1075="","",IF(P1075="P1","P1","P"&amp;MIN(4,IF(O1075&gt;=Model!$B$31,1,IF(O1075&gt;=Model!$B$32,2,IF(O1075&gt;=Model!$B$33,3,4)))+IF(UPPER(H1075)="Y",1,0))))</f>
        <v/>
      </c>
      <c r="R1075" s="14" t="str">
        <f>IF($A1075="","",IFERROR(VLOOKUP(VALUE(MID(Q1075,2,1)),Model!$B$38:$C$41,2,FALSE()),""))</f>
        <v/>
      </c>
      <c r="S1075" s="18" t="str">
        <f t="shared" si="97"/>
        <v/>
      </c>
      <c r="T1075" s="14" t="str">
        <f t="shared" si="98"/>
        <v/>
      </c>
      <c r="U1075" s="14" t="str">
        <f t="shared" si="99"/>
        <v/>
      </c>
      <c r="V1075" s="14" t="str">
        <f t="shared" ca="1" si="100"/>
        <v/>
      </c>
      <c r="W1075" s="14" t="str">
        <f t="shared" ca="1" si="101"/>
        <v/>
      </c>
    </row>
    <row r="1076" spans="1:23" x14ac:dyDescent="0.3">
      <c r="A1076" s="2"/>
      <c r="B1076" s="2"/>
      <c r="C1076" s="2"/>
      <c r="D1076" s="2"/>
      <c r="E1076" s="2"/>
      <c r="F1076" s="2"/>
      <c r="G1076" s="2"/>
      <c r="H1076" s="2"/>
      <c r="I1076" s="16"/>
      <c r="J1076" s="16"/>
      <c r="K1076" s="14" t="str">
        <f>IF($A1076="","",IF(B1076&gt;=Model!$B$4,4,IF(B1076&gt;=Model!$B$5,3,IF(B1076&gt;=Model!$B$6,2,1))))</f>
        <v/>
      </c>
      <c r="L1076" s="14" t="str">
        <f>IF($A1076="","",IF(OR(UPPER(D1076)="Y",UPPER(E1076)="Y"),4,IF(C1076&gt;=Model!$B$10,4,IF(C1076&gt;=Model!$B$11,3,IF(C1076&gt;=Model!$B$12,2,1)))))</f>
        <v/>
      </c>
      <c r="M1076" s="14" t="str">
        <f>IF($A1076="","",IFERROR(VLOOKUP(F1076,Model!$A$19:$B$22,2,FALSE()),""))</f>
        <v/>
      </c>
      <c r="N1076" s="14" t="str">
        <f>IF($A1076="","",IFERROR(VLOOKUP(G1076,Model!$A$25:$B$28,2,FALSE()),""))</f>
        <v/>
      </c>
      <c r="O1076" s="14" t="str">
        <f t="shared" si="96"/>
        <v/>
      </c>
      <c r="P1076" s="14" t="str">
        <f>IF($A1076="","",IF(AND(G1076="Internet-facing",OR(UPPER(D1076)="Y",UPPER(E1076)="Y",C1076&gt;=Model!$B$16)),"P1",""))</f>
        <v/>
      </c>
      <c r="Q1076" s="14" t="str">
        <f>IF($A1076="","",IF(P1076="P1","P1","P"&amp;MIN(4,IF(O1076&gt;=Model!$B$31,1,IF(O1076&gt;=Model!$B$32,2,IF(O1076&gt;=Model!$B$33,3,4)))+IF(UPPER(H1076)="Y",1,0))))</f>
        <v/>
      </c>
      <c r="R1076" s="14" t="str">
        <f>IF($A1076="","",IFERROR(VLOOKUP(VALUE(MID(Q1076,2,1)),Model!$B$38:$C$41,2,FALSE()),""))</f>
        <v/>
      </c>
      <c r="S1076" s="18" t="str">
        <f t="shared" si="97"/>
        <v/>
      </c>
      <c r="T1076" s="14" t="str">
        <f t="shared" si="98"/>
        <v/>
      </c>
      <c r="U1076" s="14" t="str">
        <f t="shared" si="99"/>
        <v/>
      </c>
      <c r="V1076" s="14" t="str">
        <f t="shared" ca="1" si="100"/>
        <v/>
      </c>
      <c r="W1076" s="14" t="str">
        <f t="shared" ca="1" si="101"/>
        <v/>
      </c>
    </row>
    <row r="1077" spans="1:23" x14ac:dyDescent="0.3">
      <c r="A1077" s="2"/>
      <c r="B1077" s="2"/>
      <c r="C1077" s="2"/>
      <c r="D1077" s="2"/>
      <c r="E1077" s="2"/>
      <c r="F1077" s="2"/>
      <c r="G1077" s="2"/>
      <c r="H1077" s="2"/>
      <c r="I1077" s="16"/>
      <c r="J1077" s="16"/>
      <c r="K1077" s="14" t="str">
        <f>IF($A1077="","",IF(B1077&gt;=Model!$B$4,4,IF(B1077&gt;=Model!$B$5,3,IF(B1077&gt;=Model!$B$6,2,1))))</f>
        <v/>
      </c>
      <c r="L1077" s="14" t="str">
        <f>IF($A1077="","",IF(OR(UPPER(D1077)="Y",UPPER(E1077)="Y"),4,IF(C1077&gt;=Model!$B$10,4,IF(C1077&gt;=Model!$B$11,3,IF(C1077&gt;=Model!$B$12,2,1)))))</f>
        <v/>
      </c>
      <c r="M1077" s="14" t="str">
        <f>IF($A1077="","",IFERROR(VLOOKUP(F1077,Model!$A$19:$B$22,2,FALSE()),""))</f>
        <v/>
      </c>
      <c r="N1077" s="14" t="str">
        <f>IF($A1077="","",IFERROR(VLOOKUP(G1077,Model!$A$25:$B$28,2,FALSE()),""))</f>
        <v/>
      </c>
      <c r="O1077" s="14" t="str">
        <f t="shared" si="96"/>
        <v/>
      </c>
      <c r="P1077" s="14" t="str">
        <f>IF($A1077="","",IF(AND(G1077="Internet-facing",OR(UPPER(D1077)="Y",UPPER(E1077)="Y",C1077&gt;=Model!$B$16)),"P1",""))</f>
        <v/>
      </c>
      <c r="Q1077" s="14" t="str">
        <f>IF($A1077="","",IF(P1077="P1","P1","P"&amp;MIN(4,IF(O1077&gt;=Model!$B$31,1,IF(O1077&gt;=Model!$B$32,2,IF(O1077&gt;=Model!$B$33,3,4)))+IF(UPPER(H1077)="Y",1,0))))</f>
        <v/>
      </c>
      <c r="R1077" s="14" t="str">
        <f>IF($A1077="","",IFERROR(VLOOKUP(VALUE(MID(Q1077,2,1)),Model!$B$38:$C$41,2,FALSE()),""))</f>
        <v/>
      </c>
      <c r="S1077" s="18" t="str">
        <f t="shared" si="97"/>
        <v/>
      </c>
      <c r="T1077" s="14" t="str">
        <f t="shared" si="98"/>
        <v/>
      </c>
      <c r="U1077" s="14" t="str">
        <f t="shared" si="99"/>
        <v/>
      </c>
      <c r="V1077" s="14" t="str">
        <f t="shared" ca="1" si="100"/>
        <v/>
      </c>
      <c r="W1077" s="14" t="str">
        <f t="shared" ca="1" si="101"/>
        <v/>
      </c>
    </row>
    <row r="1078" spans="1:23" x14ac:dyDescent="0.3">
      <c r="A1078" s="2"/>
      <c r="B1078" s="2"/>
      <c r="C1078" s="2"/>
      <c r="D1078" s="2"/>
      <c r="E1078" s="2"/>
      <c r="F1078" s="2"/>
      <c r="G1078" s="2"/>
      <c r="H1078" s="2"/>
      <c r="I1078" s="16"/>
      <c r="J1078" s="16"/>
      <c r="K1078" s="14" t="str">
        <f>IF($A1078="","",IF(B1078&gt;=Model!$B$4,4,IF(B1078&gt;=Model!$B$5,3,IF(B1078&gt;=Model!$B$6,2,1))))</f>
        <v/>
      </c>
      <c r="L1078" s="14" t="str">
        <f>IF($A1078="","",IF(OR(UPPER(D1078)="Y",UPPER(E1078)="Y"),4,IF(C1078&gt;=Model!$B$10,4,IF(C1078&gt;=Model!$B$11,3,IF(C1078&gt;=Model!$B$12,2,1)))))</f>
        <v/>
      </c>
      <c r="M1078" s="14" t="str">
        <f>IF($A1078="","",IFERROR(VLOOKUP(F1078,Model!$A$19:$B$22,2,FALSE()),""))</f>
        <v/>
      </c>
      <c r="N1078" s="14" t="str">
        <f>IF($A1078="","",IFERROR(VLOOKUP(G1078,Model!$A$25:$B$28,2,FALSE()),""))</f>
        <v/>
      </c>
      <c r="O1078" s="14" t="str">
        <f t="shared" si="96"/>
        <v/>
      </c>
      <c r="P1078" s="14" t="str">
        <f>IF($A1078="","",IF(AND(G1078="Internet-facing",OR(UPPER(D1078)="Y",UPPER(E1078)="Y",C1078&gt;=Model!$B$16)),"P1",""))</f>
        <v/>
      </c>
      <c r="Q1078" s="14" t="str">
        <f>IF($A1078="","",IF(P1078="P1","P1","P"&amp;MIN(4,IF(O1078&gt;=Model!$B$31,1,IF(O1078&gt;=Model!$B$32,2,IF(O1078&gt;=Model!$B$33,3,4)))+IF(UPPER(H1078)="Y",1,0))))</f>
        <v/>
      </c>
      <c r="R1078" s="14" t="str">
        <f>IF($A1078="","",IFERROR(VLOOKUP(VALUE(MID(Q1078,2,1)),Model!$B$38:$C$41,2,FALSE()),""))</f>
        <v/>
      </c>
      <c r="S1078" s="18" t="str">
        <f t="shared" si="97"/>
        <v/>
      </c>
      <c r="T1078" s="14" t="str">
        <f t="shared" si="98"/>
        <v/>
      </c>
      <c r="U1078" s="14" t="str">
        <f t="shared" si="99"/>
        <v/>
      </c>
      <c r="V1078" s="14" t="str">
        <f t="shared" ca="1" si="100"/>
        <v/>
      </c>
      <c r="W1078" s="14" t="str">
        <f t="shared" ca="1" si="101"/>
        <v/>
      </c>
    </row>
    <row r="1079" spans="1:23" x14ac:dyDescent="0.3">
      <c r="A1079" s="2"/>
      <c r="B1079" s="2"/>
      <c r="C1079" s="2"/>
      <c r="D1079" s="2"/>
      <c r="E1079" s="2"/>
      <c r="F1079" s="2"/>
      <c r="G1079" s="2"/>
      <c r="H1079" s="2"/>
      <c r="I1079" s="16"/>
      <c r="J1079" s="16"/>
      <c r="K1079" s="14" t="str">
        <f>IF($A1079="","",IF(B1079&gt;=Model!$B$4,4,IF(B1079&gt;=Model!$B$5,3,IF(B1079&gt;=Model!$B$6,2,1))))</f>
        <v/>
      </c>
      <c r="L1079" s="14" t="str">
        <f>IF($A1079="","",IF(OR(UPPER(D1079)="Y",UPPER(E1079)="Y"),4,IF(C1079&gt;=Model!$B$10,4,IF(C1079&gt;=Model!$B$11,3,IF(C1079&gt;=Model!$B$12,2,1)))))</f>
        <v/>
      </c>
      <c r="M1079" s="14" t="str">
        <f>IF($A1079="","",IFERROR(VLOOKUP(F1079,Model!$A$19:$B$22,2,FALSE()),""))</f>
        <v/>
      </c>
      <c r="N1079" s="14" t="str">
        <f>IF($A1079="","",IFERROR(VLOOKUP(G1079,Model!$A$25:$B$28,2,FALSE()),""))</f>
        <v/>
      </c>
      <c r="O1079" s="14" t="str">
        <f t="shared" si="96"/>
        <v/>
      </c>
      <c r="P1079" s="14" t="str">
        <f>IF($A1079="","",IF(AND(G1079="Internet-facing",OR(UPPER(D1079)="Y",UPPER(E1079)="Y",C1079&gt;=Model!$B$16)),"P1",""))</f>
        <v/>
      </c>
      <c r="Q1079" s="14" t="str">
        <f>IF($A1079="","",IF(P1079="P1","P1","P"&amp;MIN(4,IF(O1079&gt;=Model!$B$31,1,IF(O1079&gt;=Model!$B$32,2,IF(O1079&gt;=Model!$B$33,3,4)))+IF(UPPER(H1079)="Y",1,0))))</f>
        <v/>
      </c>
      <c r="R1079" s="14" t="str">
        <f>IF($A1079="","",IFERROR(VLOOKUP(VALUE(MID(Q1079,2,1)),Model!$B$38:$C$41,2,FALSE()),""))</f>
        <v/>
      </c>
      <c r="S1079" s="18" t="str">
        <f t="shared" si="97"/>
        <v/>
      </c>
      <c r="T1079" s="14" t="str">
        <f t="shared" si="98"/>
        <v/>
      </c>
      <c r="U1079" s="14" t="str">
        <f t="shared" si="99"/>
        <v/>
      </c>
      <c r="V1079" s="14" t="str">
        <f t="shared" ca="1" si="100"/>
        <v/>
      </c>
      <c r="W1079" s="14" t="str">
        <f t="shared" ca="1" si="101"/>
        <v/>
      </c>
    </row>
    <row r="1080" spans="1:23" x14ac:dyDescent="0.3">
      <c r="A1080" s="2"/>
      <c r="B1080" s="2"/>
      <c r="C1080" s="2"/>
      <c r="D1080" s="2"/>
      <c r="E1080" s="2"/>
      <c r="F1080" s="2"/>
      <c r="G1080" s="2"/>
      <c r="H1080" s="2"/>
      <c r="I1080" s="16"/>
      <c r="J1080" s="16"/>
      <c r="K1080" s="14" t="str">
        <f>IF($A1080="","",IF(B1080&gt;=Model!$B$4,4,IF(B1080&gt;=Model!$B$5,3,IF(B1080&gt;=Model!$B$6,2,1))))</f>
        <v/>
      </c>
      <c r="L1080" s="14" t="str">
        <f>IF($A1080="","",IF(OR(UPPER(D1080)="Y",UPPER(E1080)="Y"),4,IF(C1080&gt;=Model!$B$10,4,IF(C1080&gt;=Model!$B$11,3,IF(C1080&gt;=Model!$B$12,2,1)))))</f>
        <v/>
      </c>
      <c r="M1080" s="14" t="str">
        <f>IF($A1080="","",IFERROR(VLOOKUP(F1080,Model!$A$19:$B$22,2,FALSE()),""))</f>
        <v/>
      </c>
      <c r="N1080" s="14" t="str">
        <f>IF($A1080="","",IFERROR(VLOOKUP(G1080,Model!$A$25:$B$28,2,FALSE()),""))</f>
        <v/>
      </c>
      <c r="O1080" s="14" t="str">
        <f t="shared" si="96"/>
        <v/>
      </c>
      <c r="P1080" s="14" t="str">
        <f>IF($A1080="","",IF(AND(G1080="Internet-facing",OR(UPPER(D1080)="Y",UPPER(E1080)="Y",C1080&gt;=Model!$B$16)),"P1",""))</f>
        <v/>
      </c>
      <c r="Q1080" s="14" t="str">
        <f>IF($A1080="","",IF(P1080="P1","P1","P"&amp;MIN(4,IF(O1080&gt;=Model!$B$31,1,IF(O1080&gt;=Model!$B$32,2,IF(O1080&gt;=Model!$B$33,3,4)))+IF(UPPER(H1080)="Y",1,0))))</f>
        <v/>
      </c>
      <c r="R1080" s="14" t="str">
        <f>IF($A1080="","",IFERROR(VLOOKUP(VALUE(MID(Q1080,2,1)),Model!$B$38:$C$41,2,FALSE()),""))</f>
        <v/>
      </c>
      <c r="S1080" s="18" t="str">
        <f t="shared" si="97"/>
        <v/>
      </c>
      <c r="T1080" s="14" t="str">
        <f t="shared" si="98"/>
        <v/>
      </c>
      <c r="U1080" s="14" t="str">
        <f t="shared" si="99"/>
        <v/>
      </c>
      <c r="V1080" s="14" t="str">
        <f t="shared" ca="1" si="100"/>
        <v/>
      </c>
      <c r="W1080" s="14" t="str">
        <f t="shared" ca="1" si="101"/>
        <v/>
      </c>
    </row>
    <row r="1081" spans="1:23" x14ac:dyDescent="0.3">
      <c r="A1081" s="2"/>
      <c r="B1081" s="2"/>
      <c r="C1081" s="2"/>
      <c r="D1081" s="2"/>
      <c r="E1081" s="2"/>
      <c r="F1081" s="2"/>
      <c r="G1081" s="2"/>
      <c r="H1081" s="2"/>
      <c r="I1081" s="16"/>
      <c r="J1081" s="16"/>
      <c r="K1081" s="14" t="str">
        <f>IF($A1081="","",IF(B1081&gt;=Model!$B$4,4,IF(B1081&gt;=Model!$B$5,3,IF(B1081&gt;=Model!$B$6,2,1))))</f>
        <v/>
      </c>
      <c r="L1081" s="14" t="str">
        <f>IF($A1081="","",IF(OR(UPPER(D1081)="Y",UPPER(E1081)="Y"),4,IF(C1081&gt;=Model!$B$10,4,IF(C1081&gt;=Model!$B$11,3,IF(C1081&gt;=Model!$B$12,2,1)))))</f>
        <v/>
      </c>
      <c r="M1081" s="14" t="str">
        <f>IF($A1081="","",IFERROR(VLOOKUP(F1081,Model!$A$19:$B$22,2,FALSE()),""))</f>
        <v/>
      </c>
      <c r="N1081" s="14" t="str">
        <f>IF($A1081="","",IFERROR(VLOOKUP(G1081,Model!$A$25:$B$28,2,FALSE()),""))</f>
        <v/>
      </c>
      <c r="O1081" s="14" t="str">
        <f t="shared" si="96"/>
        <v/>
      </c>
      <c r="P1081" s="14" t="str">
        <f>IF($A1081="","",IF(AND(G1081="Internet-facing",OR(UPPER(D1081)="Y",UPPER(E1081)="Y",C1081&gt;=Model!$B$16)),"P1",""))</f>
        <v/>
      </c>
      <c r="Q1081" s="14" t="str">
        <f>IF($A1081="","",IF(P1081="P1","P1","P"&amp;MIN(4,IF(O1081&gt;=Model!$B$31,1,IF(O1081&gt;=Model!$B$32,2,IF(O1081&gt;=Model!$B$33,3,4)))+IF(UPPER(H1081)="Y",1,0))))</f>
        <v/>
      </c>
      <c r="R1081" s="14" t="str">
        <f>IF($A1081="","",IFERROR(VLOOKUP(VALUE(MID(Q1081,2,1)),Model!$B$38:$C$41,2,FALSE()),""))</f>
        <v/>
      </c>
      <c r="S1081" s="18" t="str">
        <f t="shared" si="97"/>
        <v/>
      </c>
      <c r="T1081" s="14" t="str">
        <f t="shared" si="98"/>
        <v/>
      </c>
      <c r="U1081" s="14" t="str">
        <f t="shared" si="99"/>
        <v/>
      </c>
      <c r="V1081" s="14" t="str">
        <f t="shared" ca="1" si="100"/>
        <v/>
      </c>
      <c r="W1081" s="14" t="str">
        <f t="shared" ca="1" si="101"/>
        <v/>
      </c>
    </row>
    <row r="1082" spans="1:23" x14ac:dyDescent="0.3">
      <c r="A1082" s="2"/>
      <c r="B1082" s="2"/>
      <c r="C1082" s="2"/>
      <c r="D1082" s="2"/>
      <c r="E1082" s="2"/>
      <c r="F1082" s="2"/>
      <c r="G1082" s="2"/>
      <c r="H1082" s="2"/>
      <c r="I1082" s="16"/>
      <c r="J1082" s="16"/>
      <c r="K1082" s="14" t="str">
        <f>IF($A1082="","",IF(B1082&gt;=Model!$B$4,4,IF(B1082&gt;=Model!$B$5,3,IF(B1082&gt;=Model!$B$6,2,1))))</f>
        <v/>
      </c>
      <c r="L1082" s="14" t="str">
        <f>IF($A1082="","",IF(OR(UPPER(D1082)="Y",UPPER(E1082)="Y"),4,IF(C1082&gt;=Model!$B$10,4,IF(C1082&gt;=Model!$B$11,3,IF(C1082&gt;=Model!$B$12,2,1)))))</f>
        <v/>
      </c>
      <c r="M1082" s="14" t="str">
        <f>IF($A1082="","",IFERROR(VLOOKUP(F1082,Model!$A$19:$B$22,2,FALSE()),""))</f>
        <v/>
      </c>
      <c r="N1082" s="14" t="str">
        <f>IF($A1082="","",IFERROR(VLOOKUP(G1082,Model!$A$25:$B$28,2,FALSE()),""))</f>
        <v/>
      </c>
      <c r="O1082" s="14" t="str">
        <f t="shared" si="96"/>
        <v/>
      </c>
      <c r="P1082" s="14" t="str">
        <f>IF($A1082="","",IF(AND(G1082="Internet-facing",OR(UPPER(D1082)="Y",UPPER(E1082)="Y",C1082&gt;=Model!$B$16)),"P1",""))</f>
        <v/>
      </c>
      <c r="Q1082" s="14" t="str">
        <f>IF($A1082="","",IF(P1082="P1","P1","P"&amp;MIN(4,IF(O1082&gt;=Model!$B$31,1,IF(O1082&gt;=Model!$B$32,2,IF(O1082&gt;=Model!$B$33,3,4)))+IF(UPPER(H1082)="Y",1,0))))</f>
        <v/>
      </c>
      <c r="R1082" s="14" t="str">
        <f>IF($A1082="","",IFERROR(VLOOKUP(VALUE(MID(Q1082,2,1)),Model!$B$38:$C$41,2,FALSE()),""))</f>
        <v/>
      </c>
      <c r="S1082" s="18" t="str">
        <f t="shared" si="97"/>
        <v/>
      </c>
      <c r="T1082" s="14" t="str">
        <f t="shared" si="98"/>
        <v/>
      </c>
      <c r="U1082" s="14" t="str">
        <f t="shared" si="99"/>
        <v/>
      </c>
      <c r="V1082" s="14" t="str">
        <f t="shared" ca="1" si="100"/>
        <v/>
      </c>
      <c r="W1082" s="14" t="str">
        <f t="shared" ca="1" si="101"/>
        <v/>
      </c>
    </row>
    <row r="1083" spans="1:23" x14ac:dyDescent="0.3">
      <c r="A1083" s="2"/>
      <c r="B1083" s="2"/>
      <c r="C1083" s="2"/>
      <c r="D1083" s="2"/>
      <c r="E1083" s="2"/>
      <c r="F1083" s="2"/>
      <c r="G1083" s="2"/>
      <c r="H1083" s="2"/>
      <c r="I1083" s="16"/>
      <c r="J1083" s="16"/>
      <c r="K1083" s="14" t="str">
        <f>IF($A1083="","",IF(B1083&gt;=Model!$B$4,4,IF(B1083&gt;=Model!$B$5,3,IF(B1083&gt;=Model!$B$6,2,1))))</f>
        <v/>
      </c>
      <c r="L1083" s="14" t="str">
        <f>IF($A1083="","",IF(OR(UPPER(D1083)="Y",UPPER(E1083)="Y"),4,IF(C1083&gt;=Model!$B$10,4,IF(C1083&gt;=Model!$B$11,3,IF(C1083&gt;=Model!$B$12,2,1)))))</f>
        <v/>
      </c>
      <c r="M1083" s="14" t="str">
        <f>IF($A1083="","",IFERROR(VLOOKUP(F1083,Model!$A$19:$B$22,2,FALSE()),""))</f>
        <v/>
      </c>
      <c r="N1083" s="14" t="str">
        <f>IF($A1083="","",IFERROR(VLOOKUP(G1083,Model!$A$25:$B$28,2,FALSE()),""))</f>
        <v/>
      </c>
      <c r="O1083" s="14" t="str">
        <f t="shared" si="96"/>
        <v/>
      </c>
      <c r="P1083" s="14" t="str">
        <f>IF($A1083="","",IF(AND(G1083="Internet-facing",OR(UPPER(D1083)="Y",UPPER(E1083)="Y",C1083&gt;=Model!$B$16)),"P1",""))</f>
        <v/>
      </c>
      <c r="Q1083" s="14" t="str">
        <f>IF($A1083="","",IF(P1083="P1","P1","P"&amp;MIN(4,IF(O1083&gt;=Model!$B$31,1,IF(O1083&gt;=Model!$B$32,2,IF(O1083&gt;=Model!$B$33,3,4)))+IF(UPPER(H1083)="Y",1,0))))</f>
        <v/>
      </c>
      <c r="R1083" s="14" t="str">
        <f>IF($A1083="","",IFERROR(VLOOKUP(VALUE(MID(Q1083,2,1)),Model!$B$38:$C$41,2,FALSE()),""))</f>
        <v/>
      </c>
      <c r="S1083" s="18" t="str">
        <f t="shared" si="97"/>
        <v/>
      </c>
      <c r="T1083" s="14" t="str">
        <f t="shared" si="98"/>
        <v/>
      </c>
      <c r="U1083" s="14" t="str">
        <f t="shared" si="99"/>
        <v/>
      </c>
      <c r="V1083" s="14" t="str">
        <f t="shared" ca="1" si="100"/>
        <v/>
      </c>
      <c r="W1083" s="14" t="str">
        <f t="shared" ca="1" si="101"/>
        <v/>
      </c>
    </row>
    <row r="1084" spans="1:23" x14ac:dyDescent="0.3">
      <c r="A1084" s="2"/>
      <c r="B1084" s="2"/>
      <c r="C1084" s="2"/>
      <c r="D1084" s="2"/>
      <c r="E1084" s="2"/>
      <c r="F1084" s="2"/>
      <c r="G1084" s="2"/>
      <c r="H1084" s="2"/>
      <c r="I1084" s="16"/>
      <c r="J1084" s="16"/>
      <c r="K1084" s="14" t="str">
        <f>IF($A1084="","",IF(B1084&gt;=Model!$B$4,4,IF(B1084&gt;=Model!$B$5,3,IF(B1084&gt;=Model!$B$6,2,1))))</f>
        <v/>
      </c>
      <c r="L1084" s="14" t="str">
        <f>IF($A1084="","",IF(OR(UPPER(D1084)="Y",UPPER(E1084)="Y"),4,IF(C1084&gt;=Model!$B$10,4,IF(C1084&gt;=Model!$B$11,3,IF(C1084&gt;=Model!$B$12,2,1)))))</f>
        <v/>
      </c>
      <c r="M1084" s="14" t="str">
        <f>IF($A1084="","",IFERROR(VLOOKUP(F1084,Model!$A$19:$B$22,2,FALSE()),""))</f>
        <v/>
      </c>
      <c r="N1084" s="14" t="str">
        <f>IF($A1084="","",IFERROR(VLOOKUP(G1084,Model!$A$25:$B$28,2,FALSE()),""))</f>
        <v/>
      </c>
      <c r="O1084" s="14" t="str">
        <f t="shared" si="96"/>
        <v/>
      </c>
      <c r="P1084" s="14" t="str">
        <f>IF($A1084="","",IF(AND(G1084="Internet-facing",OR(UPPER(D1084)="Y",UPPER(E1084)="Y",C1084&gt;=Model!$B$16)),"P1",""))</f>
        <v/>
      </c>
      <c r="Q1084" s="14" t="str">
        <f>IF($A1084="","",IF(P1084="P1","P1","P"&amp;MIN(4,IF(O1084&gt;=Model!$B$31,1,IF(O1084&gt;=Model!$B$32,2,IF(O1084&gt;=Model!$B$33,3,4)))+IF(UPPER(H1084)="Y",1,0))))</f>
        <v/>
      </c>
      <c r="R1084" s="14" t="str">
        <f>IF($A1084="","",IFERROR(VLOOKUP(VALUE(MID(Q1084,2,1)),Model!$B$38:$C$41,2,FALSE()),""))</f>
        <v/>
      </c>
      <c r="S1084" s="18" t="str">
        <f t="shared" si="97"/>
        <v/>
      </c>
      <c r="T1084" s="14" t="str">
        <f t="shared" si="98"/>
        <v/>
      </c>
      <c r="U1084" s="14" t="str">
        <f t="shared" si="99"/>
        <v/>
      </c>
      <c r="V1084" s="14" t="str">
        <f t="shared" ca="1" si="100"/>
        <v/>
      </c>
      <c r="W1084" s="14" t="str">
        <f t="shared" ca="1" si="101"/>
        <v/>
      </c>
    </row>
    <row r="1085" spans="1:23" x14ac:dyDescent="0.3">
      <c r="A1085" s="2"/>
      <c r="B1085" s="2"/>
      <c r="C1085" s="2"/>
      <c r="D1085" s="2"/>
      <c r="E1085" s="2"/>
      <c r="F1085" s="2"/>
      <c r="G1085" s="2"/>
      <c r="H1085" s="2"/>
      <c r="I1085" s="16"/>
      <c r="J1085" s="16"/>
      <c r="K1085" s="14" t="str">
        <f>IF($A1085="","",IF(B1085&gt;=Model!$B$4,4,IF(B1085&gt;=Model!$B$5,3,IF(B1085&gt;=Model!$B$6,2,1))))</f>
        <v/>
      </c>
      <c r="L1085" s="14" t="str">
        <f>IF($A1085="","",IF(OR(UPPER(D1085)="Y",UPPER(E1085)="Y"),4,IF(C1085&gt;=Model!$B$10,4,IF(C1085&gt;=Model!$B$11,3,IF(C1085&gt;=Model!$B$12,2,1)))))</f>
        <v/>
      </c>
      <c r="M1085" s="14" t="str">
        <f>IF($A1085="","",IFERROR(VLOOKUP(F1085,Model!$A$19:$B$22,2,FALSE()),""))</f>
        <v/>
      </c>
      <c r="N1085" s="14" t="str">
        <f>IF($A1085="","",IFERROR(VLOOKUP(G1085,Model!$A$25:$B$28,2,FALSE()),""))</f>
        <v/>
      </c>
      <c r="O1085" s="14" t="str">
        <f t="shared" si="96"/>
        <v/>
      </c>
      <c r="P1085" s="14" t="str">
        <f>IF($A1085="","",IF(AND(G1085="Internet-facing",OR(UPPER(D1085)="Y",UPPER(E1085)="Y",C1085&gt;=Model!$B$16)),"P1",""))</f>
        <v/>
      </c>
      <c r="Q1085" s="14" t="str">
        <f>IF($A1085="","",IF(P1085="P1","P1","P"&amp;MIN(4,IF(O1085&gt;=Model!$B$31,1,IF(O1085&gt;=Model!$B$32,2,IF(O1085&gt;=Model!$B$33,3,4)))+IF(UPPER(H1085)="Y",1,0))))</f>
        <v/>
      </c>
      <c r="R1085" s="14" t="str">
        <f>IF($A1085="","",IFERROR(VLOOKUP(VALUE(MID(Q1085,2,1)),Model!$B$38:$C$41,2,FALSE()),""))</f>
        <v/>
      </c>
      <c r="S1085" s="18" t="str">
        <f t="shared" si="97"/>
        <v/>
      </c>
      <c r="T1085" s="14" t="str">
        <f t="shared" si="98"/>
        <v/>
      </c>
      <c r="U1085" s="14" t="str">
        <f t="shared" si="99"/>
        <v/>
      </c>
      <c r="V1085" s="14" t="str">
        <f t="shared" ca="1" si="100"/>
        <v/>
      </c>
      <c r="W1085" s="14" t="str">
        <f t="shared" ca="1" si="101"/>
        <v/>
      </c>
    </row>
    <row r="1086" spans="1:23" x14ac:dyDescent="0.3">
      <c r="A1086" s="2"/>
      <c r="B1086" s="2"/>
      <c r="C1086" s="2"/>
      <c r="D1086" s="2"/>
      <c r="E1086" s="2"/>
      <c r="F1086" s="2"/>
      <c r="G1086" s="2"/>
      <c r="H1086" s="2"/>
      <c r="I1086" s="16"/>
      <c r="J1086" s="16"/>
      <c r="K1086" s="14" t="str">
        <f>IF($A1086="","",IF(B1086&gt;=Model!$B$4,4,IF(B1086&gt;=Model!$B$5,3,IF(B1086&gt;=Model!$B$6,2,1))))</f>
        <v/>
      </c>
      <c r="L1086" s="14" t="str">
        <f>IF($A1086="","",IF(OR(UPPER(D1086)="Y",UPPER(E1086)="Y"),4,IF(C1086&gt;=Model!$B$10,4,IF(C1086&gt;=Model!$B$11,3,IF(C1086&gt;=Model!$B$12,2,1)))))</f>
        <v/>
      </c>
      <c r="M1086" s="14" t="str">
        <f>IF($A1086="","",IFERROR(VLOOKUP(F1086,Model!$A$19:$B$22,2,FALSE()),""))</f>
        <v/>
      </c>
      <c r="N1086" s="14" t="str">
        <f>IF($A1086="","",IFERROR(VLOOKUP(G1086,Model!$A$25:$B$28,2,FALSE()),""))</f>
        <v/>
      </c>
      <c r="O1086" s="14" t="str">
        <f t="shared" si="96"/>
        <v/>
      </c>
      <c r="P1086" s="14" t="str">
        <f>IF($A1086="","",IF(AND(G1086="Internet-facing",OR(UPPER(D1086)="Y",UPPER(E1086)="Y",C1086&gt;=Model!$B$16)),"P1",""))</f>
        <v/>
      </c>
      <c r="Q1086" s="14" t="str">
        <f>IF($A1086="","",IF(P1086="P1","P1","P"&amp;MIN(4,IF(O1086&gt;=Model!$B$31,1,IF(O1086&gt;=Model!$B$32,2,IF(O1086&gt;=Model!$B$33,3,4)))+IF(UPPER(H1086)="Y",1,0))))</f>
        <v/>
      </c>
      <c r="R1086" s="14" t="str">
        <f>IF($A1086="","",IFERROR(VLOOKUP(VALUE(MID(Q1086,2,1)),Model!$B$38:$C$41,2,FALSE()),""))</f>
        <v/>
      </c>
      <c r="S1086" s="18" t="str">
        <f t="shared" si="97"/>
        <v/>
      </c>
      <c r="T1086" s="14" t="str">
        <f t="shared" si="98"/>
        <v/>
      </c>
      <c r="U1086" s="14" t="str">
        <f t="shared" si="99"/>
        <v/>
      </c>
      <c r="V1086" s="14" t="str">
        <f t="shared" ca="1" si="100"/>
        <v/>
      </c>
      <c r="W1086" s="14" t="str">
        <f t="shared" ca="1" si="101"/>
        <v/>
      </c>
    </row>
    <row r="1087" spans="1:23" x14ac:dyDescent="0.3">
      <c r="A1087" s="2"/>
      <c r="B1087" s="2"/>
      <c r="C1087" s="2"/>
      <c r="D1087" s="2"/>
      <c r="E1087" s="2"/>
      <c r="F1087" s="2"/>
      <c r="G1087" s="2"/>
      <c r="H1087" s="2"/>
      <c r="I1087" s="16"/>
      <c r="J1087" s="16"/>
      <c r="K1087" s="14" t="str">
        <f>IF($A1087="","",IF(B1087&gt;=Model!$B$4,4,IF(B1087&gt;=Model!$B$5,3,IF(B1087&gt;=Model!$B$6,2,1))))</f>
        <v/>
      </c>
      <c r="L1087" s="14" t="str">
        <f>IF($A1087="","",IF(OR(UPPER(D1087)="Y",UPPER(E1087)="Y"),4,IF(C1087&gt;=Model!$B$10,4,IF(C1087&gt;=Model!$B$11,3,IF(C1087&gt;=Model!$B$12,2,1)))))</f>
        <v/>
      </c>
      <c r="M1087" s="14" t="str">
        <f>IF($A1087="","",IFERROR(VLOOKUP(F1087,Model!$A$19:$B$22,2,FALSE()),""))</f>
        <v/>
      </c>
      <c r="N1087" s="14" t="str">
        <f>IF($A1087="","",IFERROR(VLOOKUP(G1087,Model!$A$25:$B$28,2,FALSE()),""))</f>
        <v/>
      </c>
      <c r="O1087" s="14" t="str">
        <f t="shared" si="96"/>
        <v/>
      </c>
      <c r="P1087" s="14" t="str">
        <f>IF($A1087="","",IF(AND(G1087="Internet-facing",OR(UPPER(D1087)="Y",UPPER(E1087)="Y",C1087&gt;=Model!$B$16)),"P1",""))</f>
        <v/>
      </c>
      <c r="Q1087" s="14" t="str">
        <f>IF($A1087="","",IF(P1087="P1","P1","P"&amp;MIN(4,IF(O1087&gt;=Model!$B$31,1,IF(O1087&gt;=Model!$B$32,2,IF(O1087&gt;=Model!$B$33,3,4)))+IF(UPPER(H1087)="Y",1,0))))</f>
        <v/>
      </c>
      <c r="R1087" s="14" t="str">
        <f>IF($A1087="","",IFERROR(VLOOKUP(VALUE(MID(Q1087,2,1)),Model!$B$38:$C$41,2,FALSE()),""))</f>
        <v/>
      </c>
      <c r="S1087" s="18" t="str">
        <f t="shared" si="97"/>
        <v/>
      </c>
      <c r="T1087" s="14" t="str">
        <f t="shared" si="98"/>
        <v/>
      </c>
      <c r="U1087" s="14" t="str">
        <f t="shared" si="99"/>
        <v/>
      </c>
      <c r="V1087" s="14" t="str">
        <f t="shared" ca="1" si="100"/>
        <v/>
      </c>
      <c r="W1087" s="14" t="str">
        <f t="shared" ca="1" si="101"/>
        <v/>
      </c>
    </row>
    <row r="1088" spans="1:23" x14ac:dyDescent="0.3">
      <c r="A1088" s="2"/>
      <c r="B1088" s="2"/>
      <c r="C1088" s="2"/>
      <c r="D1088" s="2"/>
      <c r="E1088" s="2"/>
      <c r="F1088" s="2"/>
      <c r="G1088" s="2"/>
      <c r="H1088" s="2"/>
      <c r="I1088" s="16"/>
      <c r="J1088" s="16"/>
      <c r="K1088" s="14" t="str">
        <f>IF($A1088="","",IF(B1088&gt;=Model!$B$4,4,IF(B1088&gt;=Model!$B$5,3,IF(B1088&gt;=Model!$B$6,2,1))))</f>
        <v/>
      </c>
      <c r="L1088" s="14" t="str">
        <f>IF($A1088="","",IF(OR(UPPER(D1088)="Y",UPPER(E1088)="Y"),4,IF(C1088&gt;=Model!$B$10,4,IF(C1088&gt;=Model!$B$11,3,IF(C1088&gt;=Model!$B$12,2,1)))))</f>
        <v/>
      </c>
      <c r="M1088" s="14" t="str">
        <f>IF($A1088="","",IFERROR(VLOOKUP(F1088,Model!$A$19:$B$22,2,FALSE()),""))</f>
        <v/>
      </c>
      <c r="N1088" s="14" t="str">
        <f>IF($A1088="","",IFERROR(VLOOKUP(G1088,Model!$A$25:$B$28,2,FALSE()),""))</f>
        <v/>
      </c>
      <c r="O1088" s="14" t="str">
        <f t="shared" si="96"/>
        <v/>
      </c>
      <c r="P1088" s="14" t="str">
        <f>IF($A1088="","",IF(AND(G1088="Internet-facing",OR(UPPER(D1088)="Y",UPPER(E1088)="Y",C1088&gt;=Model!$B$16)),"P1",""))</f>
        <v/>
      </c>
      <c r="Q1088" s="14" t="str">
        <f>IF($A1088="","",IF(P1088="P1","P1","P"&amp;MIN(4,IF(O1088&gt;=Model!$B$31,1,IF(O1088&gt;=Model!$B$32,2,IF(O1088&gt;=Model!$B$33,3,4)))+IF(UPPER(H1088)="Y",1,0))))</f>
        <v/>
      </c>
      <c r="R1088" s="14" t="str">
        <f>IF($A1088="","",IFERROR(VLOOKUP(VALUE(MID(Q1088,2,1)),Model!$B$38:$C$41,2,FALSE()),""))</f>
        <v/>
      </c>
      <c r="S1088" s="18" t="str">
        <f t="shared" si="97"/>
        <v/>
      </c>
      <c r="T1088" s="14" t="str">
        <f t="shared" si="98"/>
        <v/>
      </c>
      <c r="U1088" s="14" t="str">
        <f t="shared" si="99"/>
        <v/>
      </c>
      <c r="V1088" s="14" t="str">
        <f t="shared" ca="1" si="100"/>
        <v/>
      </c>
      <c r="W1088" s="14" t="str">
        <f t="shared" ca="1" si="101"/>
        <v/>
      </c>
    </row>
    <row r="1089" spans="1:23" x14ac:dyDescent="0.3">
      <c r="A1089" s="2"/>
      <c r="B1089" s="2"/>
      <c r="C1089" s="2"/>
      <c r="D1089" s="2"/>
      <c r="E1089" s="2"/>
      <c r="F1089" s="2"/>
      <c r="G1089" s="2"/>
      <c r="H1089" s="2"/>
      <c r="I1089" s="16"/>
      <c r="J1089" s="16"/>
      <c r="K1089" s="14" t="str">
        <f>IF($A1089="","",IF(B1089&gt;=Model!$B$4,4,IF(B1089&gt;=Model!$B$5,3,IF(B1089&gt;=Model!$B$6,2,1))))</f>
        <v/>
      </c>
      <c r="L1089" s="14" t="str">
        <f>IF($A1089="","",IF(OR(UPPER(D1089)="Y",UPPER(E1089)="Y"),4,IF(C1089&gt;=Model!$B$10,4,IF(C1089&gt;=Model!$B$11,3,IF(C1089&gt;=Model!$B$12,2,1)))))</f>
        <v/>
      </c>
      <c r="M1089" s="14" t="str">
        <f>IF($A1089="","",IFERROR(VLOOKUP(F1089,Model!$A$19:$B$22,2,FALSE()),""))</f>
        <v/>
      </c>
      <c r="N1089" s="14" t="str">
        <f>IF($A1089="","",IFERROR(VLOOKUP(G1089,Model!$A$25:$B$28,2,FALSE()),""))</f>
        <v/>
      </c>
      <c r="O1089" s="14" t="str">
        <f t="shared" si="96"/>
        <v/>
      </c>
      <c r="P1089" s="14" t="str">
        <f>IF($A1089="","",IF(AND(G1089="Internet-facing",OR(UPPER(D1089)="Y",UPPER(E1089)="Y",C1089&gt;=Model!$B$16)),"P1",""))</f>
        <v/>
      </c>
      <c r="Q1089" s="14" t="str">
        <f>IF($A1089="","",IF(P1089="P1","P1","P"&amp;MIN(4,IF(O1089&gt;=Model!$B$31,1,IF(O1089&gt;=Model!$B$32,2,IF(O1089&gt;=Model!$B$33,3,4)))+IF(UPPER(H1089)="Y",1,0))))</f>
        <v/>
      </c>
      <c r="R1089" s="14" t="str">
        <f>IF($A1089="","",IFERROR(VLOOKUP(VALUE(MID(Q1089,2,1)),Model!$B$38:$C$41,2,FALSE()),""))</f>
        <v/>
      </c>
      <c r="S1089" s="18" t="str">
        <f t="shared" si="97"/>
        <v/>
      </c>
      <c r="T1089" s="14" t="str">
        <f t="shared" si="98"/>
        <v/>
      </c>
      <c r="U1089" s="14" t="str">
        <f t="shared" si="99"/>
        <v/>
      </c>
      <c r="V1089" s="14" t="str">
        <f t="shared" ca="1" si="100"/>
        <v/>
      </c>
      <c r="W1089" s="14" t="str">
        <f t="shared" ca="1" si="101"/>
        <v/>
      </c>
    </row>
    <row r="1090" spans="1:23" x14ac:dyDescent="0.3">
      <c r="A1090" s="2"/>
      <c r="B1090" s="2"/>
      <c r="C1090" s="2"/>
      <c r="D1090" s="2"/>
      <c r="E1090" s="2"/>
      <c r="F1090" s="2"/>
      <c r="G1090" s="2"/>
      <c r="H1090" s="2"/>
      <c r="I1090" s="16"/>
      <c r="J1090" s="16"/>
      <c r="K1090" s="14" t="str">
        <f>IF($A1090="","",IF(B1090&gt;=Model!$B$4,4,IF(B1090&gt;=Model!$B$5,3,IF(B1090&gt;=Model!$B$6,2,1))))</f>
        <v/>
      </c>
      <c r="L1090" s="14" t="str">
        <f>IF($A1090="","",IF(OR(UPPER(D1090)="Y",UPPER(E1090)="Y"),4,IF(C1090&gt;=Model!$B$10,4,IF(C1090&gt;=Model!$B$11,3,IF(C1090&gt;=Model!$B$12,2,1)))))</f>
        <v/>
      </c>
      <c r="M1090" s="14" t="str">
        <f>IF($A1090="","",IFERROR(VLOOKUP(F1090,Model!$A$19:$B$22,2,FALSE()),""))</f>
        <v/>
      </c>
      <c r="N1090" s="14" t="str">
        <f>IF($A1090="","",IFERROR(VLOOKUP(G1090,Model!$A$25:$B$28,2,FALSE()),""))</f>
        <v/>
      </c>
      <c r="O1090" s="14" t="str">
        <f t="shared" ref="O1090:O1153" si="102">IF($A1090="","",K1090*L1090*M1090*N1090)</f>
        <v/>
      </c>
      <c r="P1090" s="14" t="str">
        <f>IF($A1090="","",IF(AND(G1090="Internet-facing",OR(UPPER(D1090)="Y",UPPER(E1090)="Y",C1090&gt;=Model!$B$16)),"P1",""))</f>
        <v/>
      </c>
      <c r="Q1090" s="14" t="str">
        <f>IF($A1090="","",IF(P1090="P1","P1","P"&amp;MIN(4,IF(O1090&gt;=Model!$B$31,1,IF(O1090&gt;=Model!$B$32,2,IF(O1090&gt;=Model!$B$33,3,4)))+IF(UPPER(H1090)="Y",1,0))))</f>
        <v/>
      </c>
      <c r="R1090" s="14" t="str">
        <f>IF($A1090="","",IFERROR(VLOOKUP(VALUE(MID(Q1090,2,1)),Model!$B$38:$C$41,2,FALSE()),""))</f>
        <v/>
      </c>
      <c r="S1090" s="18" t="str">
        <f t="shared" ref="S1090:S1153" si="103">IF(OR($A1090="",$R1090="",$I1090=""),"",$I1090+$R1090)</f>
        <v/>
      </c>
      <c r="T1090" s="14" t="str">
        <f t="shared" ref="T1090:T1153" si="104">IF($A1090="","",IF($J1090="","Open","Closed"))</f>
        <v/>
      </c>
      <c r="U1090" s="14" t="str">
        <f t="shared" ref="U1090:U1153" si="105">IF(OR($A1090="",$J1090="",$I1090=""),"",$J1090-$I1090)</f>
        <v/>
      </c>
      <c r="V1090" s="14" t="str">
        <f t="shared" ref="V1090:V1153" ca="1" si="106">IF(OR($A1090="",$J1090&lt;&gt;"",$I1090=""),"",TODAY()-$I1090)</f>
        <v/>
      </c>
      <c r="W1090" s="14" t="str">
        <f t="shared" ref="W1090:W1153" ca="1" si="107">IF(OR($A1090="",$I1090=""),"",IF($J1090="",IF(TODAY()&gt;$S1090,"Overdue","Open"),IF($J1090&lt;=$S1090,"Yes","No")))</f>
        <v/>
      </c>
    </row>
    <row r="1091" spans="1:23" x14ac:dyDescent="0.3">
      <c r="A1091" s="2"/>
      <c r="B1091" s="2"/>
      <c r="C1091" s="2"/>
      <c r="D1091" s="2"/>
      <c r="E1091" s="2"/>
      <c r="F1091" s="2"/>
      <c r="G1091" s="2"/>
      <c r="H1091" s="2"/>
      <c r="I1091" s="16"/>
      <c r="J1091" s="16"/>
      <c r="K1091" s="14" t="str">
        <f>IF($A1091="","",IF(B1091&gt;=Model!$B$4,4,IF(B1091&gt;=Model!$B$5,3,IF(B1091&gt;=Model!$B$6,2,1))))</f>
        <v/>
      </c>
      <c r="L1091" s="14" t="str">
        <f>IF($A1091="","",IF(OR(UPPER(D1091)="Y",UPPER(E1091)="Y"),4,IF(C1091&gt;=Model!$B$10,4,IF(C1091&gt;=Model!$B$11,3,IF(C1091&gt;=Model!$B$12,2,1)))))</f>
        <v/>
      </c>
      <c r="M1091" s="14" t="str">
        <f>IF($A1091="","",IFERROR(VLOOKUP(F1091,Model!$A$19:$B$22,2,FALSE()),""))</f>
        <v/>
      </c>
      <c r="N1091" s="14" t="str">
        <f>IF($A1091="","",IFERROR(VLOOKUP(G1091,Model!$A$25:$B$28,2,FALSE()),""))</f>
        <v/>
      </c>
      <c r="O1091" s="14" t="str">
        <f t="shared" si="102"/>
        <v/>
      </c>
      <c r="P1091" s="14" t="str">
        <f>IF($A1091="","",IF(AND(G1091="Internet-facing",OR(UPPER(D1091)="Y",UPPER(E1091)="Y",C1091&gt;=Model!$B$16)),"P1",""))</f>
        <v/>
      </c>
      <c r="Q1091" s="14" t="str">
        <f>IF($A1091="","",IF(P1091="P1","P1","P"&amp;MIN(4,IF(O1091&gt;=Model!$B$31,1,IF(O1091&gt;=Model!$B$32,2,IF(O1091&gt;=Model!$B$33,3,4)))+IF(UPPER(H1091)="Y",1,0))))</f>
        <v/>
      </c>
      <c r="R1091" s="14" t="str">
        <f>IF($A1091="","",IFERROR(VLOOKUP(VALUE(MID(Q1091,2,1)),Model!$B$38:$C$41,2,FALSE()),""))</f>
        <v/>
      </c>
      <c r="S1091" s="18" t="str">
        <f t="shared" si="103"/>
        <v/>
      </c>
      <c r="T1091" s="14" t="str">
        <f t="shared" si="104"/>
        <v/>
      </c>
      <c r="U1091" s="14" t="str">
        <f t="shared" si="105"/>
        <v/>
      </c>
      <c r="V1091" s="14" t="str">
        <f t="shared" ca="1" si="106"/>
        <v/>
      </c>
      <c r="W1091" s="14" t="str">
        <f t="shared" ca="1" si="107"/>
        <v/>
      </c>
    </row>
    <row r="1092" spans="1:23" x14ac:dyDescent="0.3">
      <c r="A1092" s="2"/>
      <c r="B1092" s="2"/>
      <c r="C1092" s="2"/>
      <c r="D1092" s="2"/>
      <c r="E1092" s="2"/>
      <c r="F1092" s="2"/>
      <c r="G1092" s="2"/>
      <c r="H1092" s="2"/>
      <c r="I1092" s="16"/>
      <c r="J1092" s="16"/>
      <c r="K1092" s="14" t="str">
        <f>IF($A1092="","",IF(B1092&gt;=Model!$B$4,4,IF(B1092&gt;=Model!$B$5,3,IF(B1092&gt;=Model!$B$6,2,1))))</f>
        <v/>
      </c>
      <c r="L1092" s="14" t="str">
        <f>IF($A1092="","",IF(OR(UPPER(D1092)="Y",UPPER(E1092)="Y"),4,IF(C1092&gt;=Model!$B$10,4,IF(C1092&gt;=Model!$B$11,3,IF(C1092&gt;=Model!$B$12,2,1)))))</f>
        <v/>
      </c>
      <c r="M1092" s="14" t="str">
        <f>IF($A1092="","",IFERROR(VLOOKUP(F1092,Model!$A$19:$B$22,2,FALSE()),""))</f>
        <v/>
      </c>
      <c r="N1092" s="14" t="str">
        <f>IF($A1092="","",IFERROR(VLOOKUP(G1092,Model!$A$25:$B$28,2,FALSE()),""))</f>
        <v/>
      </c>
      <c r="O1092" s="14" t="str">
        <f t="shared" si="102"/>
        <v/>
      </c>
      <c r="P1092" s="14" t="str">
        <f>IF($A1092="","",IF(AND(G1092="Internet-facing",OR(UPPER(D1092)="Y",UPPER(E1092)="Y",C1092&gt;=Model!$B$16)),"P1",""))</f>
        <v/>
      </c>
      <c r="Q1092" s="14" t="str">
        <f>IF($A1092="","",IF(P1092="P1","P1","P"&amp;MIN(4,IF(O1092&gt;=Model!$B$31,1,IF(O1092&gt;=Model!$B$32,2,IF(O1092&gt;=Model!$B$33,3,4)))+IF(UPPER(H1092)="Y",1,0))))</f>
        <v/>
      </c>
      <c r="R1092" s="14" t="str">
        <f>IF($A1092="","",IFERROR(VLOOKUP(VALUE(MID(Q1092,2,1)),Model!$B$38:$C$41,2,FALSE()),""))</f>
        <v/>
      </c>
      <c r="S1092" s="18" t="str">
        <f t="shared" si="103"/>
        <v/>
      </c>
      <c r="T1092" s="14" t="str">
        <f t="shared" si="104"/>
        <v/>
      </c>
      <c r="U1092" s="14" t="str">
        <f t="shared" si="105"/>
        <v/>
      </c>
      <c r="V1092" s="14" t="str">
        <f t="shared" ca="1" si="106"/>
        <v/>
      </c>
      <c r="W1092" s="14" t="str">
        <f t="shared" ca="1" si="107"/>
        <v/>
      </c>
    </row>
    <row r="1093" spans="1:23" x14ac:dyDescent="0.3">
      <c r="A1093" s="2"/>
      <c r="B1093" s="2"/>
      <c r="C1093" s="2"/>
      <c r="D1093" s="2"/>
      <c r="E1093" s="2"/>
      <c r="F1093" s="2"/>
      <c r="G1093" s="2"/>
      <c r="H1093" s="2"/>
      <c r="I1093" s="16"/>
      <c r="J1093" s="16"/>
      <c r="K1093" s="14" t="str">
        <f>IF($A1093="","",IF(B1093&gt;=Model!$B$4,4,IF(B1093&gt;=Model!$B$5,3,IF(B1093&gt;=Model!$B$6,2,1))))</f>
        <v/>
      </c>
      <c r="L1093" s="14" t="str">
        <f>IF($A1093="","",IF(OR(UPPER(D1093)="Y",UPPER(E1093)="Y"),4,IF(C1093&gt;=Model!$B$10,4,IF(C1093&gt;=Model!$B$11,3,IF(C1093&gt;=Model!$B$12,2,1)))))</f>
        <v/>
      </c>
      <c r="M1093" s="14" t="str">
        <f>IF($A1093="","",IFERROR(VLOOKUP(F1093,Model!$A$19:$B$22,2,FALSE()),""))</f>
        <v/>
      </c>
      <c r="N1093" s="14" t="str">
        <f>IF($A1093="","",IFERROR(VLOOKUP(G1093,Model!$A$25:$B$28,2,FALSE()),""))</f>
        <v/>
      </c>
      <c r="O1093" s="14" t="str">
        <f t="shared" si="102"/>
        <v/>
      </c>
      <c r="P1093" s="14" t="str">
        <f>IF($A1093="","",IF(AND(G1093="Internet-facing",OR(UPPER(D1093)="Y",UPPER(E1093)="Y",C1093&gt;=Model!$B$16)),"P1",""))</f>
        <v/>
      </c>
      <c r="Q1093" s="14" t="str">
        <f>IF($A1093="","",IF(P1093="P1","P1","P"&amp;MIN(4,IF(O1093&gt;=Model!$B$31,1,IF(O1093&gt;=Model!$B$32,2,IF(O1093&gt;=Model!$B$33,3,4)))+IF(UPPER(H1093)="Y",1,0))))</f>
        <v/>
      </c>
      <c r="R1093" s="14" t="str">
        <f>IF($A1093="","",IFERROR(VLOOKUP(VALUE(MID(Q1093,2,1)),Model!$B$38:$C$41,2,FALSE()),""))</f>
        <v/>
      </c>
      <c r="S1093" s="18" t="str">
        <f t="shared" si="103"/>
        <v/>
      </c>
      <c r="T1093" s="14" t="str">
        <f t="shared" si="104"/>
        <v/>
      </c>
      <c r="U1093" s="14" t="str">
        <f t="shared" si="105"/>
        <v/>
      </c>
      <c r="V1093" s="14" t="str">
        <f t="shared" ca="1" si="106"/>
        <v/>
      </c>
      <c r="W1093" s="14" t="str">
        <f t="shared" ca="1" si="107"/>
        <v/>
      </c>
    </row>
    <row r="1094" spans="1:23" x14ac:dyDescent="0.3">
      <c r="A1094" s="2"/>
      <c r="B1094" s="2"/>
      <c r="C1094" s="2"/>
      <c r="D1094" s="2"/>
      <c r="E1094" s="2"/>
      <c r="F1094" s="2"/>
      <c r="G1094" s="2"/>
      <c r="H1094" s="2"/>
      <c r="I1094" s="16"/>
      <c r="J1094" s="16"/>
      <c r="K1094" s="14" t="str">
        <f>IF($A1094="","",IF(B1094&gt;=Model!$B$4,4,IF(B1094&gt;=Model!$B$5,3,IF(B1094&gt;=Model!$B$6,2,1))))</f>
        <v/>
      </c>
      <c r="L1094" s="14" t="str">
        <f>IF($A1094="","",IF(OR(UPPER(D1094)="Y",UPPER(E1094)="Y"),4,IF(C1094&gt;=Model!$B$10,4,IF(C1094&gt;=Model!$B$11,3,IF(C1094&gt;=Model!$B$12,2,1)))))</f>
        <v/>
      </c>
      <c r="M1094" s="14" t="str">
        <f>IF($A1094="","",IFERROR(VLOOKUP(F1094,Model!$A$19:$B$22,2,FALSE()),""))</f>
        <v/>
      </c>
      <c r="N1094" s="14" t="str">
        <f>IF($A1094="","",IFERROR(VLOOKUP(G1094,Model!$A$25:$B$28,2,FALSE()),""))</f>
        <v/>
      </c>
      <c r="O1094" s="14" t="str">
        <f t="shared" si="102"/>
        <v/>
      </c>
      <c r="P1094" s="14" t="str">
        <f>IF($A1094="","",IF(AND(G1094="Internet-facing",OR(UPPER(D1094)="Y",UPPER(E1094)="Y",C1094&gt;=Model!$B$16)),"P1",""))</f>
        <v/>
      </c>
      <c r="Q1094" s="14" t="str">
        <f>IF($A1094="","",IF(P1094="P1","P1","P"&amp;MIN(4,IF(O1094&gt;=Model!$B$31,1,IF(O1094&gt;=Model!$B$32,2,IF(O1094&gt;=Model!$B$33,3,4)))+IF(UPPER(H1094)="Y",1,0))))</f>
        <v/>
      </c>
      <c r="R1094" s="14" t="str">
        <f>IF($A1094="","",IFERROR(VLOOKUP(VALUE(MID(Q1094,2,1)),Model!$B$38:$C$41,2,FALSE()),""))</f>
        <v/>
      </c>
      <c r="S1094" s="18" t="str">
        <f t="shared" si="103"/>
        <v/>
      </c>
      <c r="T1094" s="14" t="str">
        <f t="shared" si="104"/>
        <v/>
      </c>
      <c r="U1094" s="14" t="str">
        <f t="shared" si="105"/>
        <v/>
      </c>
      <c r="V1094" s="14" t="str">
        <f t="shared" ca="1" si="106"/>
        <v/>
      </c>
      <c r="W1094" s="14" t="str">
        <f t="shared" ca="1" si="107"/>
        <v/>
      </c>
    </row>
    <row r="1095" spans="1:23" x14ac:dyDescent="0.3">
      <c r="A1095" s="2"/>
      <c r="B1095" s="2"/>
      <c r="C1095" s="2"/>
      <c r="D1095" s="2"/>
      <c r="E1095" s="2"/>
      <c r="F1095" s="2"/>
      <c r="G1095" s="2"/>
      <c r="H1095" s="2"/>
      <c r="I1095" s="16"/>
      <c r="J1095" s="16"/>
      <c r="K1095" s="14" t="str">
        <f>IF($A1095="","",IF(B1095&gt;=Model!$B$4,4,IF(B1095&gt;=Model!$B$5,3,IF(B1095&gt;=Model!$B$6,2,1))))</f>
        <v/>
      </c>
      <c r="L1095" s="14" t="str">
        <f>IF($A1095="","",IF(OR(UPPER(D1095)="Y",UPPER(E1095)="Y"),4,IF(C1095&gt;=Model!$B$10,4,IF(C1095&gt;=Model!$B$11,3,IF(C1095&gt;=Model!$B$12,2,1)))))</f>
        <v/>
      </c>
      <c r="M1095" s="14" t="str">
        <f>IF($A1095="","",IFERROR(VLOOKUP(F1095,Model!$A$19:$B$22,2,FALSE()),""))</f>
        <v/>
      </c>
      <c r="N1095" s="14" t="str">
        <f>IF($A1095="","",IFERROR(VLOOKUP(G1095,Model!$A$25:$B$28,2,FALSE()),""))</f>
        <v/>
      </c>
      <c r="O1095" s="14" t="str">
        <f t="shared" si="102"/>
        <v/>
      </c>
      <c r="P1095" s="14" t="str">
        <f>IF($A1095="","",IF(AND(G1095="Internet-facing",OR(UPPER(D1095)="Y",UPPER(E1095)="Y",C1095&gt;=Model!$B$16)),"P1",""))</f>
        <v/>
      </c>
      <c r="Q1095" s="14" t="str">
        <f>IF($A1095="","",IF(P1095="P1","P1","P"&amp;MIN(4,IF(O1095&gt;=Model!$B$31,1,IF(O1095&gt;=Model!$B$32,2,IF(O1095&gt;=Model!$B$33,3,4)))+IF(UPPER(H1095)="Y",1,0))))</f>
        <v/>
      </c>
      <c r="R1095" s="14" t="str">
        <f>IF($A1095="","",IFERROR(VLOOKUP(VALUE(MID(Q1095,2,1)),Model!$B$38:$C$41,2,FALSE()),""))</f>
        <v/>
      </c>
      <c r="S1095" s="18" t="str">
        <f t="shared" si="103"/>
        <v/>
      </c>
      <c r="T1095" s="14" t="str">
        <f t="shared" si="104"/>
        <v/>
      </c>
      <c r="U1095" s="14" t="str">
        <f t="shared" si="105"/>
        <v/>
      </c>
      <c r="V1095" s="14" t="str">
        <f t="shared" ca="1" si="106"/>
        <v/>
      </c>
      <c r="W1095" s="14" t="str">
        <f t="shared" ca="1" si="107"/>
        <v/>
      </c>
    </row>
    <row r="1096" spans="1:23" x14ac:dyDescent="0.3">
      <c r="A1096" s="2"/>
      <c r="B1096" s="2"/>
      <c r="C1096" s="2"/>
      <c r="D1096" s="2"/>
      <c r="E1096" s="2"/>
      <c r="F1096" s="2"/>
      <c r="G1096" s="2"/>
      <c r="H1096" s="2"/>
      <c r="I1096" s="16"/>
      <c r="J1096" s="16"/>
      <c r="K1096" s="14" t="str">
        <f>IF($A1096="","",IF(B1096&gt;=Model!$B$4,4,IF(B1096&gt;=Model!$B$5,3,IF(B1096&gt;=Model!$B$6,2,1))))</f>
        <v/>
      </c>
      <c r="L1096" s="14" t="str">
        <f>IF($A1096="","",IF(OR(UPPER(D1096)="Y",UPPER(E1096)="Y"),4,IF(C1096&gt;=Model!$B$10,4,IF(C1096&gt;=Model!$B$11,3,IF(C1096&gt;=Model!$B$12,2,1)))))</f>
        <v/>
      </c>
      <c r="M1096" s="14" t="str">
        <f>IF($A1096="","",IFERROR(VLOOKUP(F1096,Model!$A$19:$B$22,2,FALSE()),""))</f>
        <v/>
      </c>
      <c r="N1096" s="14" t="str">
        <f>IF($A1096="","",IFERROR(VLOOKUP(G1096,Model!$A$25:$B$28,2,FALSE()),""))</f>
        <v/>
      </c>
      <c r="O1096" s="14" t="str">
        <f t="shared" si="102"/>
        <v/>
      </c>
      <c r="P1096" s="14" t="str">
        <f>IF($A1096="","",IF(AND(G1096="Internet-facing",OR(UPPER(D1096)="Y",UPPER(E1096)="Y",C1096&gt;=Model!$B$16)),"P1",""))</f>
        <v/>
      </c>
      <c r="Q1096" s="14" t="str">
        <f>IF($A1096="","",IF(P1096="P1","P1","P"&amp;MIN(4,IF(O1096&gt;=Model!$B$31,1,IF(O1096&gt;=Model!$B$32,2,IF(O1096&gt;=Model!$B$33,3,4)))+IF(UPPER(H1096)="Y",1,0))))</f>
        <v/>
      </c>
      <c r="R1096" s="14" t="str">
        <f>IF($A1096="","",IFERROR(VLOOKUP(VALUE(MID(Q1096,2,1)),Model!$B$38:$C$41,2,FALSE()),""))</f>
        <v/>
      </c>
      <c r="S1096" s="18" t="str">
        <f t="shared" si="103"/>
        <v/>
      </c>
      <c r="T1096" s="14" t="str">
        <f t="shared" si="104"/>
        <v/>
      </c>
      <c r="U1096" s="14" t="str">
        <f t="shared" si="105"/>
        <v/>
      </c>
      <c r="V1096" s="14" t="str">
        <f t="shared" ca="1" si="106"/>
        <v/>
      </c>
      <c r="W1096" s="14" t="str">
        <f t="shared" ca="1" si="107"/>
        <v/>
      </c>
    </row>
    <row r="1097" spans="1:23" x14ac:dyDescent="0.3">
      <c r="A1097" s="2"/>
      <c r="B1097" s="2"/>
      <c r="C1097" s="2"/>
      <c r="D1097" s="2"/>
      <c r="E1097" s="2"/>
      <c r="F1097" s="2"/>
      <c r="G1097" s="2"/>
      <c r="H1097" s="2"/>
      <c r="I1097" s="16"/>
      <c r="J1097" s="16"/>
      <c r="K1097" s="14" t="str">
        <f>IF($A1097="","",IF(B1097&gt;=Model!$B$4,4,IF(B1097&gt;=Model!$B$5,3,IF(B1097&gt;=Model!$B$6,2,1))))</f>
        <v/>
      </c>
      <c r="L1097" s="14" t="str">
        <f>IF($A1097="","",IF(OR(UPPER(D1097)="Y",UPPER(E1097)="Y"),4,IF(C1097&gt;=Model!$B$10,4,IF(C1097&gt;=Model!$B$11,3,IF(C1097&gt;=Model!$B$12,2,1)))))</f>
        <v/>
      </c>
      <c r="M1097" s="14" t="str">
        <f>IF($A1097="","",IFERROR(VLOOKUP(F1097,Model!$A$19:$B$22,2,FALSE()),""))</f>
        <v/>
      </c>
      <c r="N1097" s="14" t="str">
        <f>IF($A1097="","",IFERROR(VLOOKUP(G1097,Model!$A$25:$B$28,2,FALSE()),""))</f>
        <v/>
      </c>
      <c r="O1097" s="14" t="str">
        <f t="shared" si="102"/>
        <v/>
      </c>
      <c r="P1097" s="14" t="str">
        <f>IF($A1097="","",IF(AND(G1097="Internet-facing",OR(UPPER(D1097)="Y",UPPER(E1097)="Y",C1097&gt;=Model!$B$16)),"P1",""))</f>
        <v/>
      </c>
      <c r="Q1097" s="14" t="str">
        <f>IF($A1097="","",IF(P1097="P1","P1","P"&amp;MIN(4,IF(O1097&gt;=Model!$B$31,1,IF(O1097&gt;=Model!$B$32,2,IF(O1097&gt;=Model!$B$33,3,4)))+IF(UPPER(H1097)="Y",1,0))))</f>
        <v/>
      </c>
      <c r="R1097" s="14" t="str">
        <f>IF($A1097="","",IFERROR(VLOOKUP(VALUE(MID(Q1097,2,1)),Model!$B$38:$C$41,2,FALSE()),""))</f>
        <v/>
      </c>
      <c r="S1097" s="18" t="str">
        <f t="shared" si="103"/>
        <v/>
      </c>
      <c r="T1097" s="14" t="str">
        <f t="shared" si="104"/>
        <v/>
      </c>
      <c r="U1097" s="14" t="str">
        <f t="shared" si="105"/>
        <v/>
      </c>
      <c r="V1097" s="14" t="str">
        <f t="shared" ca="1" si="106"/>
        <v/>
      </c>
      <c r="W1097" s="14" t="str">
        <f t="shared" ca="1" si="107"/>
        <v/>
      </c>
    </row>
    <row r="1098" spans="1:23" x14ac:dyDescent="0.3">
      <c r="A1098" s="2"/>
      <c r="B1098" s="2"/>
      <c r="C1098" s="2"/>
      <c r="D1098" s="2"/>
      <c r="E1098" s="2"/>
      <c r="F1098" s="2"/>
      <c r="G1098" s="2"/>
      <c r="H1098" s="2"/>
      <c r="I1098" s="16"/>
      <c r="J1098" s="16"/>
      <c r="K1098" s="14" t="str">
        <f>IF($A1098="","",IF(B1098&gt;=Model!$B$4,4,IF(B1098&gt;=Model!$B$5,3,IF(B1098&gt;=Model!$B$6,2,1))))</f>
        <v/>
      </c>
      <c r="L1098" s="14" t="str">
        <f>IF($A1098="","",IF(OR(UPPER(D1098)="Y",UPPER(E1098)="Y"),4,IF(C1098&gt;=Model!$B$10,4,IF(C1098&gt;=Model!$B$11,3,IF(C1098&gt;=Model!$B$12,2,1)))))</f>
        <v/>
      </c>
      <c r="M1098" s="14" t="str">
        <f>IF($A1098="","",IFERROR(VLOOKUP(F1098,Model!$A$19:$B$22,2,FALSE()),""))</f>
        <v/>
      </c>
      <c r="N1098" s="14" t="str">
        <f>IF($A1098="","",IFERROR(VLOOKUP(G1098,Model!$A$25:$B$28,2,FALSE()),""))</f>
        <v/>
      </c>
      <c r="O1098" s="14" t="str">
        <f t="shared" si="102"/>
        <v/>
      </c>
      <c r="P1098" s="14" t="str">
        <f>IF($A1098="","",IF(AND(G1098="Internet-facing",OR(UPPER(D1098)="Y",UPPER(E1098)="Y",C1098&gt;=Model!$B$16)),"P1",""))</f>
        <v/>
      </c>
      <c r="Q1098" s="14" t="str">
        <f>IF($A1098="","",IF(P1098="P1","P1","P"&amp;MIN(4,IF(O1098&gt;=Model!$B$31,1,IF(O1098&gt;=Model!$B$32,2,IF(O1098&gt;=Model!$B$33,3,4)))+IF(UPPER(H1098)="Y",1,0))))</f>
        <v/>
      </c>
      <c r="R1098" s="14" t="str">
        <f>IF($A1098="","",IFERROR(VLOOKUP(VALUE(MID(Q1098,2,1)),Model!$B$38:$C$41,2,FALSE()),""))</f>
        <v/>
      </c>
      <c r="S1098" s="18" t="str">
        <f t="shared" si="103"/>
        <v/>
      </c>
      <c r="T1098" s="14" t="str">
        <f t="shared" si="104"/>
        <v/>
      </c>
      <c r="U1098" s="14" t="str">
        <f t="shared" si="105"/>
        <v/>
      </c>
      <c r="V1098" s="14" t="str">
        <f t="shared" ca="1" si="106"/>
        <v/>
      </c>
      <c r="W1098" s="14" t="str">
        <f t="shared" ca="1" si="107"/>
        <v/>
      </c>
    </row>
    <row r="1099" spans="1:23" x14ac:dyDescent="0.3">
      <c r="A1099" s="2"/>
      <c r="B1099" s="2"/>
      <c r="C1099" s="2"/>
      <c r="D1099" s="2"/>
      <c r="E1099" s="2"/>
      <c r="F1099" s="2"/>
      <c r="G1099" s="2"/>
      <c r="H1099" s="2"/>
      <c r="I1099" s="16"/>
      <c r="J1099" s="16"/>
      <c r="K1099" s="14" t="str">
        <f>IF($A1099="","",IF(B1099&gt;=Model!$B$4,4,IF(B1099&gt;=Model!$B$5,3,IF(B1099&gt;=Model!$B$6,2,1))))</f>
        <v/>
      </c>
      <c r="L1099" s="14" t="str">
        <f>IF($A1099="","",IF(OR(UPPER(D1099)="Y",UPPER(E1099)="Y"),4,IF(C1099&gt;=Model!$B$10,4,IF(C1099&gt;=Model!$B$11,3,IF(C1099&gt;=Model!$B$12,2,1)))))</f>
        <v/>
      </c>
      <c r="M1099" s="14" t="str">
        <f>IF($A1099="","",IFERROR(VLOOKUP(F1099,Model!$A$19:$B$22,2,FALSE()),""))</f>
        <v/>
      </c>
      <c r="N1099" s="14" t="str">
        <f>IF($A1099="","",IFERROR(VLOOKUP(G1099,Model!$A$25:$B$28,2,FALSE()),""))</f>
        <v/>
      </c>
      <c r="O1099" s="14" t="str">
        <f t="shared" si="102"/>
        <v/>
      </c>
      <c r="P1099" s="14" t="str">
        <f>IF($A1099="","",IF(AND(G1099="Internet-facing",OR(UPPER(D1099)="Y",UPPER(E1099)="Y",C1099&gt;=Model!$B$16)),"P1",""))</f>
        <v/>
      </c>
      <c r="Q1099" s="14" t="str">
        <f>IF($A1099="","",IF(P1099="P1","P1","P"&amp;MIN(4,IF(O1099&gt;=Model!$B$31,1,IF(O1099&gt;=Model!$B$32,2,IF(O1099&gt;=Model!$B$33,3,4)))+IF(UPPER(H1099)="Y",1,0))))</f>
        <v/>
      </c>
      <c r="R1099" s="14" t="str">
        <f>IF($A1099="","",IFERROR(VLOOKUP(VALUE(MID(Q1099,2,1)),Model!$B$38:$C$41,2,FALSE()),""))</f>
        <v/>
      </c>
      <c r="S1099" s="18" t="str">
        <f t="shared" si="103"/>
        <v/>
      </c>
      <c r="T1099" s="14" t="str">
        <f t="shared" si="104"/>
        <v/>
      </c>
      <c r="U1099" s="14" t="str">
        <f t="shared" si="105"/>
        <v/>
      </c>
      <c r="V1099" s="14" t="str">
        <f t="shared" ca="1" si="106"/>
        <v/>
      </c>
      <c r="W1099" s="14" t="str">
        <f t="shared" ca="1" si="107"/>
        <v/>
      </c>
    </row>
    <row r="1100" spans="1:23" x14ac:dyDescent="0.3">
      <c r="A1100" s="2"/>
      <c r="B1100" s="2"/>
      <c r="C1100" s="2"/>
      <c r="D1100" s="2"/>
      <c r="E1100" s="2"/>
      <c r="F1100" s="2"/>
      <c r="G1100" s="2"/>
      <c r="H1100" s="2"/>
      <c r="I1100" s="16"/>
      <c r="J1100" s="16"/>
      <c r="K1100" s="14" t="str">
        <f>IF($A1100="","",IF(B1100&gt;=Model!$B$4,4,IF(B1100&gt;=Model!$B$5,3,IF(B1100&gt;=Model!$B$6,2,1))))</f>
        <v/>
      </c>
      <c r="L1100" s="14" t="str">
        <f>IF($A1100="","",IF(OR(UPPER(D1100)="Y",UPPER(E1100)="Y"),4,IF(C1100&gt;=Model!$B$10,4,IF(C1100&gt;=Model!$B$11,3,IF(C1100&gt;=Model!$B$12,2,1)))))</f>
        <v/>
      </c>
      <c r="M1100" s="14" t="str">
        <f>IF($A1100="","",IFERROR(VLOOKUP(F1100,Model!$A$19:$B$22,2,FALSE()),""))</f>
        <v/>
      </c>
      <c r="N1100" s="14" t="str">
        <f>IF($A1100="","",IFERROR(VLOOKUP(G1100,Model!$A$25:$B$28,2,FALSE()),""))</f>
        <v/>
      </c>
      <c r="O1100" s="14" t="str">
        <f t="shared" si="102"/>
        <v/>
      </c>
      <c r="P1100" s="14" t="str">
        <f>IF($A1100="","",IF(AND(G1100="Internet-facing",OR(UPPER(D1100)="Y",UPPER(E1100)="Y",C1100&gt;=Model!$B$16)),"P1",""))</f>
        <v/>
      </c>
      <c r="Q1100" s="14" t="str">
        <f>IF($A1100="","",IF(P1100="P1","P1","P"&amp;MIN(4,IF(O1100&gt;=Model!$B$31,1,IF(O1100&gt;=Model!$B$32,2,IF(O1100&gt;=Model!$B$33,3,4)))+IF(UPPER(H1100)="Y",1,0))))</f>
        <v/>
      </c>
      <c r="R1100" s="14" t="str">
        <f>IF($A1100="","",IFERROR(VLOOKUP(VALUE(MID(Q1100,2,1)),Model!$B$38:$C$41,2,FALSE()),""))</f>
        <v/>
      </c>
      <c r="S1100" s="18" t="str">
        <f t="shared" si="103"/>
        <v/>
      </c>
      <c r="T1100" s="14" t="str">
        <f t="shared" si="104"/>
        <v/>
      </c>
      <c r="U1100" s="14" t="str">
        <f t="shared" si="105"/>
        <v/>
      </c>
      <c r="V1100" s="14" t="str">
        <f t="shared" ca="1" si="106"/>
        <v/>
      </c>
      <c r="W1100" s="14" t="str">
        <f t="shared" ca="1" si="107"/>
        <v/>
      </c>
    </row>
    <row r="1101" spans="1:23" x14ac:dyDescent="0.3">
      <c r="A1101" s="2"/>
      <c r="B1101" s="2"/>
      <c r="C1101" s="2"/>
      <c r="D1101" s="2"/>
      <c r="E1101" s="2"/>
      <c r="F1101" s="2"/>
      <c r="G1101" s="2"/>
      <c r="H1101" s="2"/>
      <c r="I1101" s="16"/>
      <c r="J1101" s="16"/>
      <c r="K1101" s="14" t="str">
        <f>IF($A1101="","",IF(B1101&gt;=Model!$B$4,4,IF(B1101&gt;=Model!$B$5,3,IF(B1101&gt;=Model!$B$6,2,1))))</f>
        <v/>
      </c>
      <c r="L1101" s="14" t="str">
        <f>IF($A1101="","",IF(OR(UPPER(D1101)="Y",UPPER(E1101)="Y"),4,IF(C1101&gt;=Model!$B$10,4,IF(C1101&gt;=Model!$B$11,3,IF(C1101&gt;=Model!$B$12,2,1)))))</f>
        <v/>
      </c>
      <c r="M1101" s="14" t="str">
        <f>IF($A1101="","",IFERROR(VLOOKUP(F1101,Model!$A$19:$B$22,2,FALSE()),""))</f>
        <v/>
      </c>
      <c r="N1101" s="14" t="str">
        <f>IF($A1101="","",IFERROR(VLOOKUP(G1101,Model!$A$25:$B$28,2,FALSE()),""))</f>
        <v/>
      </c>
      <c r="O1101" s="14" t="str">
        <f t="shared" si="102"/>
        <v/>
      </c>
      <c r="P1101" s="14" t="str">
        <f>IF($A1101="","",IF(AND(G1101="Internet-facing",OR(UPPER(D1101)="Y",UPPER(E1101)="Y",C1101&gt;=Model!$B$16)),"P1",""))</f>
        <v/>
      </c>
      <c r="Q1101" s="14" t="str">
        <f>IF($A1101="","",IF(P1101="P1","P1","P"&amp;MIN(4,IF(O1101&gt;=Model!$B$31,1,IF(O1101&gt;=Model!$B$32,2,IF(O1101&gt;=Model!$B$33,3,4)))+IF(UPPER(H1101)="Y",1,0))))</f>
        <v/>
      </c>
      <c r="R1101" s="14" t="str">
        <f>IF($A1101="","",IFERROR(VLOOKUP(VALUE(MID(Q1101,2,1)),Model!$B$38:$C$41,2,FALSE()),""))</f>
        <v/>
      </c>
      <c r="S1101" s="18" t="str">
        <f t="shared" si="103"/>
        <v/>
      </c>
      <c r="T1101" s="14" t="str">
        <f t="shared" si="104"/>
        <v/>
      </c>
      <c r="U1101" s="14" t="str">
        <f t="shared" si="105"/>
        <v/>
      </c>
      <c r="V1101" s="14" t="str">
        <f t="shared" ca="1" si="106"/>
        <v/>
      </c>
      <c r="W1101" s="14" t="str">
        <f t="shared" ca="1" si="107"/>
        <v/>
      </c>
    </row>
    <row r="1102" spans="1:23" x14ac:dyDescent="0.3">
      <c r="A1102" s="2"/>
      <c r="B1102" s="2"/>
      <c r="C1102" s="2"/>
      <c r="D1102" s="2"/>
      <c r="E1102" s="2"/>
      <c r="F1102" s="2"/>
      <c r="G1102" s="2"/>
      <c r="H1102" s="2"/>
      <c r="I1102" s="16"/>
      <c r="J1102" s="16"/>
      <c r="K1102" s="14" t="str">
        <f>IF($A1102="","",IF(B1102&gt;=Model!$B$4,4,IF(B1102&gt;=Model!$B$5,3,IF(B1102&gt;=Model!$B$6,2,1))))</f>
        <v/>
      </c>
      <c r="L1102" s="14" t="str">
        <f>IF($A1102="","",IF(OR(UPPER(D1102)="Y",UPPER(E1102)="Y"),4,IF(C1102&gt;=Model!$B$10,4,IF(C1102&gt;=Model!$B$11,3,IF(C1102&gt;=Model!$B$12,2,1)))))</f>
        <v/>
      </c>
      <c r="M1102" s="14" t="str">
        <f>IF($A1102="","",IFERROR(VLOOKUP(F1102,Model!$A$19:$B$22,2,FALSE()),""))</f>
        <v/>
      </c>
      <c r="N1102" s="14" t="str">
        <f>IF($A1102="","",IFERROR(VLOOKUP(G1102,Model!$A$25:$B$28,2,FALSE()),""))</f>
        <v/>
      </c>
      <c r="O1102" s="14" t="str">
        <f t="shared" si="102"/>
        <v/>
      </c>
      <c r="P1102" s="14" t="str">
        <f>IF($A1102="","",IF(AND(G1102="Internet-facing",OR(UPPER(D1102)="Y",UPPER(E1102)="Y",C1102&gt;=Model!$B$16)),"P1",""))</f>
        <v/>
      </c>
      <c r="Q1102" s="14" t="str">
        <f>IF($A1102="","",IF(P1102="P1","P1","P"&amp;MIN(4,IF(O1102&gt;=Model!$B$31,1,IF(O1102&gt;=Model!$B$32,2,IF(O1102&gt;=Model!$B$33,3,4)))+IF(UPPER(H1102)="Y",1,0))))</f>
        <v/>
      </c>
      <c r="R1102" s="14" t="str">
        <f>IF($A1102="","",IFERROR(VLOOKUP(VALUE(MID(Q1102,2,1)),Model!$B$38:$C$41,2,FALSE()),""))</f>
        <v/>
      </c>
      <c r="S1102" s="18" t="str">
        <f t="shared" si="103"/>
        <v/>
      </c>
      <c r="T1102" s="14" t="str">
        <f t="shared" si="104"/>
        <v/>
      </c>
      <c r="U1102" s="14" t="str">
        <f t="shared" si="105"/>
        <v/>
      </c>
      <c r="V1102" s="14" t="str">
        <f t="shared" ca="1" si="106"/>
        <v/>
      </c>
      <c r="W1102" s="14" t="str">
        <f t="shared" ca="1" si="107"/>
        <v/>
      </c>
    </row>
    <row r="1103" spans="1:23" x14ac:dyDescent="0.3">
      <c r="A1103" s="2"/>
      <c r="B1103" s="2"/>
      <c r="C1103" s="2"/>
      <c r="D1103" s="2"/>
      <c r="E1103" s="2"/>
      <c r="F1103" s="2"/>
      <c r="G1103" s="2"/>
      <c r="H1103" s="2"/>
      <c r="I1103" s="16"/>
      <c r="J1103" s="16"/>
      <c r="K1103" s="14" t="str">
        <f>IF($A1103="","",IF(B1103&gt;=Model!$B$4,4,IF(B1103&gt;=Model!$B$5,3,IF(B1103&gt;=Model!$B$6,2,1))))</f>
        <v/>
      </c>
      <c r="L1103" s="14" t="str">
        <f>IF($A1103="","",IF(OR(UPPER(D1103)="Y",UPPER(E1103)="Y"),4,IF(C1103&gt;=Model!$B$10,4,IF(C1103&gt;=Model!$B$11,3,IF(C1103&gt;=Model!$B$12,2,1)))))</f>
        <v/>
      </c>
      <c r="M1103" s="14" t="str">
        <f>IF($A1103="","",IFERROR(VLOOKUP(F1103,Model!$A$19:$B$22,2,FALSE()),""))</f>
        <v/>
      </c>
      <c r="N1103" s="14" t="str">
        <f>IF($A1103="","",IFERROR(VLOOKUP(G1103,Model!$A$25:$B$28,2,FALSE()),""))</f>
        <v/>
      </c>
      <c r="O1103" s="14" t="str">
        <f t="shared" si="102"/>
        <v/>
      </c>
      <c r="P1103" s="14" t="str">
        <f>IF($A1103="","",IF(AND(G1103="Internet-facing",OR(UPPER(D1103)="Y",UPPER(E1103)="Y",C1103&gt;=Model!$B$16)),"P1",""))</f>
        <v/>
      </c>
      <c r="Q1103" s="14" t="str">
        <f>IF($A1103="","",IF(P1103="P1","P1","P"&amp;MIN(4,IF(O1103&gt;=Model!$B$31,1,IF(O1103&gt;=Model!$B$32,2,IF(O1103&gt;=Model!$B$33,3,4)))+IF(UPPER(H1103)="Y",1,0))))</f>
        <v/>
      </c>
      <c r="R1103" s="14" t="str">
        <f>IF($A1103="","",IFERROR(VLOOKUP(VALUE(MID(Q1103,2,1)),Model!$B$38:$C$41,2,FALSE()),""))</f>
        <v/>
      </c>
      <c r="S1103" s="18" t="str">
        <f t="shared" si="103"/>
        <v/>
      </c>
      <c r="T1103" s="14" t="str">
        <f t="shared" si="104"/>
        <v/>
      </c>
      <c r="U1103" s="14" t="str">
        <f t="shared" si="105"/>
        <v/>
      </c>
      <c r="V1103" s="14" t="str">
        <f t="shared" ca="1" si="106"/>
        <v/>
      </c>
      <c r="W1103" s="14" t="str">
        <f t="shared" ca="1" si="107"/>
        <v/>
      </c>
    </row>
    <row r="1104" spans="1:23" x14ac:dyDescent="0.3">
      <c r="A1104" s="2"/>
      <c r="B1104" s="2"/>
      <c r="C1104" s="2"/>
      <c r="D1104" s="2"/>
      <c r="E1104" s="2"/>
      <c r="F1104" s="2"/>
      <c r="G1104" s="2"/>
      <c r="H1104" s="2"/>
      <c r="I1104" s="16"/>
      <c r="J1104" s="16"/>
      <c r="K1104" s="14" t="str">
        <f>IF($A1104="","",IF(B1104&gt;=Model!$B$4,4,IF(B1104&gt;=Model!$B$5,3,IF(B1104&gt;=Model!$B$6,2,1))))</f>
        <v/>
      </c>
      <c r="L1104" s="14" t="str">
        <f>IF($A1104="","",IF(OR(UPPER(D1104)="Y",UPPER(E1104)="Y"),4,IF(C1104&gt;=Model!$B$10,4,IF(C1104&gt;=Model!$B$11,3,IF(C1104&gt;=Model!$B$12,2,1)))))</f>
        <v/>
      </c>
      <c r="M1104" s="14" t="str">
        <f>IF($A1104="","",IFERROR(VLOOKUP(F1104,Model!$A$19:$B$22,2,FALSE()),""))</f>
        <v/>
      </c>
      <c r="N1104" s="14" t="str">
        <f>IF($A1104="","",IFERROR(VLOOKUP(G1104,Model!$A$25:$B$28,2,FALSE()),""))</f>
        <v/>
      </c>
      <c r="O1104" s="14" t="str">
        <f t="shared" si="102"/>
        <v/>
      </c>
      <c r="P1104" s="14" t="str">
        <f>IF($A1104="","",IF(AND(G1104="Internet-facing",OR(UPPER(D1104)="Y",UPPER(E1104)="Y",C1104&gt;=Model!$B$16)),"P1",""))</f>
        <v/>
      </c>
      <c r="Q1104" s="14" t="str">
        <f>IF($A1104="","",IF(P1104="P1","P1","P"&amp;MIN(4,IF(O1104&gt;=Model!$B$31,1,IF(O1104&gt;=Model!$B$32,2,IF(O1104&gt;=Model!$B$33,3,4)))+IF(UPPER(H1104)="Y",1,0))))</f>
        <v/>
      </c>
      <c r="R1104" s="14" t="str">
        <f>IF($A1104="","",IFERROR(VLOOKUP(VALUE(MID(Q1104,2,1)),Model!$B$38:$C$41,2,FALSE()),""))</f>
        <v/>
      </c>
      <c r="S1104" s="18" t="str">
        <f t="shared" si="103"/>
        <v/>
      </c>
      <c r="T1104" s="14" t="str">
        <f t="shared" si="104"/>
        <v/>
      </c>
      <c r="U1104" s="14" t="str">
        <f t="shared" si="105"/>
        <v/>
      </c>
      <c r="V1104" s="14" t="str">
        <f t="shared" ca="1" si="106"/>
        <v/>
      </c>
      <c r="W1104" s="14" t="str">
        <f t="shared" ca="1" si="107"/>
        <v/>
      </c>
    </row>
    <row r="1105" spans="1:23" x14ac:dyDescent="0.3">
      <c r="A1105" s="2"/>
      <c r="B1105" s="2"/>
      <c r="C1105" s="2"/>
      <c r="D1105" s="2"/>
      <c r="E1105" s="2"/>
      <c r="F1105" s="2"/>
      <c r="G1105" s="2"/>
      <c r="H1105" s="2"/>
      <c r="I1105" s="16"/>
      <c r="J1105" s="16"/>
      <c r="K1105" s="14" t="str">
        <f>IF($A1105="","",IF(B1105&gt;=Model!$B$4,4,IF(B1105&gt;=Model!$B$5,3,IF(B1105&gt;=Model!$B$6,2,1))))</f>
        <v/>
      </c>
      <c r="L1105" s="14" t="str">
        <f>IF($A1105="","",IF(OR(UPPER(D1105)="Y",UPPER(E1105)="Y"),4,IF(C1105&gt;=Model!$B$10,4,IF(C1105&gt;=Model!$B$11,3,IF(C1105&gt;=Model!$B$12,2,1)))))</f>
        <v/>
      </c>
      <c r="M1105" s="14" t="str">
        <f>IF($A1105="","",IFERROR(VLOOKUP(F1105,Model!$A$19:$B$22,2,FALSE()),""))</f>
        <v/>
      </c>
      <c r="N1105" s="14" t="str">
        <f>IF($A1105="","",IFERROR(VLOOKUP(G1105,Model!$A$25:$B$28,2,FALSE()),""))</f>
        <v/>
      </c>
      <c r="O1105" s="14" t="str">
        <f t="shared" si="102"/>
        <v/>
      </c>
      <c r="P1105" s="14" t="str">
        <f>IF($A1105="","",IF(AND(G1105="Internet-facing",OR(UPPER(D1105)="Y",UPPER(E1105)="Y",C1105&gt;=Model!$B$16)),"P1",""))</f>
        <v/>
      </c>
      <c r="Q1105" s="14" t="str">
        <f>IF($A1105="","",IF(P1105="P1","P1","P"&amp;MIN(4,IF(O1105&gt;=Model!$B$31,1,IF(O1105&gt;=Model!$B$32,2,IF(O1105&gt;=Model!$B$33,3,4)))+IF(UPPER(H1105)="Y",1,0))))</f>
        <v/>
      </c>
      <c r="R1105" s="14" t="str">
        <f>IF($A1105="","",IFERROR(VLOOKUP(VALUE(MID(Q1105,2,1)),Model!$B$38:$C$41,2,FALSE()),""))</f>
        <v/>
      </c>
      <c r="S1105" s="18" t="str">
        <f t="shared" si="103"/>
        <v/>
      </c>
      <c r="T1105" s="14" t="str">
        <f t="shared" si="104"/>
        <v/>
      </c>
      <c r="U1105" s="14" t="str">
        <f t="shared" si="105"/>
        <v/>
      </c>
      <c r="V1105" s="14" t="str">
        <f t="shared" ca="1" si="106"/>
        <v/>
      </c>
      <c r="W1105" s="14" t="str">
        <f t="shared" ca="1" si="107"/>
        <v/>
      </c>
    </row>
    <row r="1106" spans="1:23" x14ac:dyDescent="0.3">
      <c r="A1106" s="2"/>
      <c r="B1106" s="2"/>
      <c r="C1106" s="2"/>
      <c r="D1106" s="2"/>
      <c r="E1106" s="2"/>
      <c r="F1106" s="2"/>
      <c r="G1106" s="2"/>
      <c r="H1106" s="2"/>
      <c r="I1106" s="16"/>
      <c r="J1106" s="16"/>
      <c r="K1106" s="14" t="str">
        <f>IF($A1106="","",IF(B1106&gt;=Model!$B$4,4,IF(B1106&gt;=Model!$B$5,3,IF(B1106&gt;=Model!$B$6,2,1))))</f>
        <v/>
      </c>
      <c r="L1106" s="14" t="str">
        <f>IF($A1106="","",IF(OR(UPPER(D1106)="Y",UPPER(E1106)="Y"),4,IF(C1106&gt;=Model!$B$10,4,IF(C1106&gt;=Model!$B$11,3,IF(C1106&gt;=Model!$B$12,2,1)))))</f>
        <v/>
      </c>
      <c r="M1106" s="14" t="str">
        <f>IF($A1106="","",IFERROR(VLOOKUP(F1106,Model!$A$19:$B$22,2,FALSE()),""))</f>
        <v/>
      </c>
      <c r="N1106" s="14" t="str">
        <f>IF($A1106="","",IFERROR(VLOOKUP(G1106,Model!$A$25:$B$28,2,FALSE()),""))</f>
        <v/>
      </c>
      <c r="O1106" s="14" t="str">
        <f t="shared" si="102"/>
        <v/>
      </c>
      <c r="P1106" s="14" t="str">
        <f>IF($A1106="","",IF(AND(G1106="Internet-facing",OR(UPPER(D1106)="Y",UPPER(E1106)="Y",C1106&gt;=Model!$B$16)),"P1",""))</f>
        <v/>
      </c>
      <c r="Q1106" s="14" t="str">
        <f>IF($A1106="","",IF(P1106="P1","P1","P"&amp;MIN(4,IF(O1106&gt;=Model!$B$31,1,IF(O1106&gt;=Model!$B$32,2,IF(O1106&gt;=Model!$B$33,3,4)))+IF(UPPER(H1106)="Y",1,0))))</f>
        <v/>
      </c>
      <c r="R1106" s="14" t="str">
        <f>IF($A1106="","",IFERROR(VLOOKUP(VALUE(MID(Q1106,2,1)),Model!$B$38:$C$41,2,FALSE()),""))</f>
        <v/>
      </c>
      <c r="S1106" s="18" t="str">
        <f t="shared" si="103"/>
        <v/>
      </c>
      <c r="T1106" s="14" t="str">
        <f t="shared" si="104"/>
        <v/>
      </c>
      <c r="U1106" s="14" t="str">
        <f t="shared" si="105"/>
        <v/>
      </c>
      <c r="V1106" s="14" t="str">
        <f t="shared" ca="1" si="106"/>
        <v/>
      </c>
      <c r="W1106" s="14" t="str">
        <f t="shared" ca="1" si="107"/>
        <v/>
      </c>
    </row>
    <row r="1107" spans="1:23" x14ac:dyDescent="0.3">
      <c r="A1107" s="2"/>
      <c r="B1107" s="2"/>
      <c r="C1107" s="2"/>
      <c r="D1107" s="2"/>
      <c r="E1107" s="2"/>
      <c r="F1107" s="2"/>
      <c r="G1107" s="2"/>
      <c r="H1107" s="2"/>
      <c r="I1107" s="16"/>
      <c r="J1107" s="16"/>
      <c r="K1107" s="14" t="str">
        <f>IF($A1107="","",IF(B1107&gt;=Model!$B$4,4,IF(B1107&gt;=Model!$B$5,3,IF(B1107&gt;=Model!$B$6,2,1))))</f>
        <v/>
      </c>
      <c r="L1107" s="14" t="str">
        <f>IF($A1107="","",IF(OR(UPPER(D1107)="Y",UPPER(E1107)="Y"),4,IF(C1107&gt;=Model!$B$10,4,IF(C1107&gt;=Model!$B$11,3,IF(C1107&gt;=Model!$B$12,2,1)))))</f>
        <v/>
      </c>
      <c r="M1107" s="14" t="str">
        <f>IF($A1107="","",IFERROR(VLOOKUP(F1107,Model!$A$19:$B$22,2,FALSE()),""))</f>
        <v/>
      </c>
      <c r="N1107" s="14" t="str">
        <f>IF($A1107="","",IFERROR(VLOOKUP(G1107,Model!$A$25:$B$28,2,FALSE()),""))</f>
        <v/>
      </c>
      <c r="O1107" s="14" t="str">
        <f t="shared" si="102"/>
        <v/>
      </c>
      <c r="P1107" s="14" t="str">
        <f>IF($A1107="","",IF(AND(G1107="Internet-facing",OR(UPPER(D1107)="Y",UPPER(E1107)="Y",C1107&gt;=Model!$B$16)),"P1",""))</f>
        <v/>
      </c>
      <c r="Q1107" s="14" t="str">
        <f>IF($A1107="","",IF(P1107="P1","P1","P"&amp;MIN(4,IF(O1107&gt;=Model!$B$31,1,IF(O1107&gt;=Model!$B$32,2,IF(O1107&gt;=Model!$B$33,3,4)))+IF(UPPER(H1107)="Y",1,0))))</f>
        <v/>
      </c>
      <c r="R1107" s="14" t="str">
        <f>IF($A1107="","",IFERROR(VLOOKUP(VALUE(MID(Q1107,2,1)),Model!$B$38:$C$41,2,FALSE()),""))</f>
        <v/>
      </c>
      <c r="S1107" s="18" t="str">
        <f t="shared" si="103"/>
        <v/>
      </c>
      <c r="T1107" s="14" t="str">
        <f t="shared" si="104"/>
        <v/>
      </c>
      <c r="U1107" s="14" t="str">
        <f t="shared" si="105"/>
        <v/>
      </c>
      <c r="V1107" s="14" t="str">
        <f t="shared" ca="1" si="106"/>
        <v/>
      </c>
      <c r="W1107" s="14" t="str">
        <f t="shared" ca="1" si="107"/>
        <v/>
      </c>
    </row>
    <row r="1108" spans="1:23" x14ac:dyDescent="0.3">
      <c r="A1108" s="2"/>
      <c r="B1108" s="2"/>
      <c r="C1108" s="2"/>
      <c r="D1108" s="2"/>
      <c r="E1108" s="2"/>
      <c r="F1108" s="2"/>
      <c r="G1108" s="2"/>
      <c r="H1108" s="2"/>
      <c r="I1108" s="16"/>
      <c r="J1108" s="16"/>
      <c r="K1108" s="14" t="str">
        <f>IF($A1108="","",IF(B1108&gt;=Model!$B$4,4,IF(B1108&gt;=Model!$B$5,3,IF(B1108&gt;=Model!$B$6,2,1))))</f>
        <v/>
      </c>
      <c r="L1108" s="14" t="str">
        <f>IF($A1108="","",IF(OR(UPPER(D1108)="Y",UPPER(E1108)="Y"),4,IF(C1108&gt;=Model!$B$10,4,IF(C1108&gt;=Model!$B$11,3,IF(C1108&gt;=Model!$B$12,2,1)))))</f>
        <v/>
      </c>
      <c r="M1108" s="14" t="str">
        <f>IF($A1108="","",IFERROR(VLOOKUP(F1108,Model!$A$19:$B$22,2,FALSE()),""))</f>
        <v/>
      </c>
      <c r="N1108" s="14" t="str">
        <f>IF($A1108="","",IFERROR(VLOOKUP(G1108,Model!$A$25:$B$28,2,FALSE()),""))</f>
        <v/>
      </c>
      <c r="O1108" s="14" t="str">
        <f t="shared" si="102"/>
        <v/>
      </c>
      <c r="P1108" s="14" t="str">
        <f>IF($A1108="","",IF(AND(G1108="Internet-facing",OR(UPPER(D1108)="Y",UPPER(E1108)="Y",C1108&gt;=Model!$B$16)),"P1",""))</f>
        <v/>
      </c>
      <c r="Q1108" s="14" t="str">
        <f>IF($A1108="","",IF(P1108="P1","P1","P"&amp;MIN(4,IF(O1108&gt;=Model!$B$31,1,IF(O1108&gt;=Model!$B$32,2,IF(O1108&gt;=Model!$B$33,3,4)))+IF(UPPER(H1108)="Y",1,0))))</f>
        <v/>
      </c>
      <c r="R1108" s="14" t="str">
        <f>IF($A1108="","",IFERROR(VLOOKUP(VALUE(MID(Q1108,2,1)),Model!$B$38:$C$41,2,FALSE()),""))</f>
        <v/>
      </c>
      <c r="S1108" s="18" t="str">
        <f t="shared" si="103"/>
        <v/>
      </c>
      <c r="T1108" s="14" t="str">
        <f t="shared" si="104"/>
        <v/>
      </c>
      <c r="U1108" s="14" t="str">
        <f t="shared" si="105"/>
        <v/>
      </c>
      <c r="V1108" s="14" t="str">
        <f t="shared" ca="1" si="106"/>
        <v/>
      </c>
      <c r="W1108" s="14" t="str">
        <f t="shared" ca="1" si="107"/>
        <v/>
      </c>
    </row>
    <row r="1109" spans="1:23" x14ac:dyDescent="0.3">
      <c r="A1109" s="2"/>
      <c r="B1109" s="2"/>
      <c r="C1109" s="2"/>
      <c r="D1109" s="2"/>
      <c r="E1109" s="2"/>
      <c r="F1109" s="2"/>
      <c r="G1109" s="2"/>
      <c r="H1109" s="2"/>
      <c r="I1109" s="16"/>
      <c r="J1109" s="16"/>
      <c r="K1109" s="14" t="str">
        <f>IF($A1109="","",IF(B1109&gt;=Model!$B$4,4,IF(B1109&gt;=Model!$B$5,3,IF(B1109&gt;=Model!$B$6,2,1))))</f>
        <v/>
      </c>
      <c r="L1109" s="14" t="str">
        <f>IF($A1109="","",IF(OR(UPPER(D1109)="Y",UPPER(E1109)="Y"),4,IF(C1109&gt;=Model!$B$10,4,IF(C1109&gt;=Model!$B$11,3,IF(C1109&gt;=Model!$B$12,2,1)))))</f>
        <v/>
      </c>
      <c r="M1109" s="14" t="str">
        <f>IF($A1109="","",IFERROR(VLOOKUP(F1109,Model!$A$19:$B$22,2,FALSE()),""))</f>
        <v/>
      </c>
      <c r="N1109" s="14" t="str">
        <f>IF($A1109="","",IFERROR(VLOOKUP(G1109,Model!$A$25:$B$28,2,FALSE()),""))</f>
        <v/>
      </c>
      <c r="O1109" s="14" t="str">
        <f t="shared" si="102"/>
        <v/>
      </c>
      <c r="P1109" s="14" t="str">
        <f>IF($A1109="","",IF(AND(G1109="Internet-facing",OR(UPPER(D1109)="Y",UPPER(E1109)="Y",C1109&gt;=Model!$B$16)),"P1",""))</f>
        <v/>
      </c>
      <c r="Q1109" s="14" t="str">
        <f>IF($A1109="","",IF(P1109="P1","P1","P"&amp;MIN(4,IF(O1109&gt;=Model!$B$31,1,IF(O1109&gt;=Model!$B$32,2,IF(O1109&gt;=Model!$B$33,3,4)))+IF(UPPER(H1109)="Y",1,0))))</f>
        <v/>
      </c>
      <c r="R1109" s="14" t="str">
        <f>IF($A1109="","",IFERROR(VLOOKUP(VALUE(MID(Q1109,2,1)),Model!$B$38:$C$41,2,FALSE()),""))</f>
        <v/>
      </c>
      <c r="S1109" s="18" t="str">
        <f t="shared" si="103"/>
        <v/>
      </c>
      <c r="T1109" s="14" t="str">
        <f t="shared" si="104"/>
        <v/>
      </c>
      <c r="U1109" s="14" t="str">
        <f t="shared" si="105"/>
        <v/>
      </c>
      <c r="V1109" s="14" t="str">
        <f t="shared" ca="1" si="106"/>
        <v/>
      </c>
      <c r="W1109" s="14" t="str">
        <f t="shared" ca="1" si="107"/>
        <v/>
      </c>
    </row>
    <row r="1110" spans="1:23" x14ac:dyDescent="0.3">
      <c r="A1110" s="2"/>
      <c r="B1110" s="2"/>
      <c r="C1110" s="2"/>
      <c r="D1110" s="2"/>
      <c r="E1110" s="2"/>
      <c r="F1110" s="2"/>
      <c r="G1110" s="2"/>
      <c r="H1110" s="2"/>
      <c r="I1110" s="16"/>
      <c r="J1110" s="16"/>
      <c r="K1110" s="14" t="str">
        <f>IF($A1110="","",IF(B1110&gt;=Model!$B$4,4,IF(B1110&gt;=Model!$B$5,3,IF(B1110&gt;=Model!$B$6,2,1))))</f>
        <v/>
      </c>
      <c r="L1110" s="14" t="str">
        <f>IF($A1110="","",IF(OR(UPPER(D1110)="Y",UPPER(E1110)="Y"),4,IF(C1110&gt;=Model!$B$10,4,IF(C1110&gt;=Model!$B$11,3,IF(C1110&gt;=Model!$B$12,2,1)))))</f>
        <v/>
      </c>
      <c r="M1110" s="14" t="str">
        <f>IF($A1110="","",IFERROR(VLOOKUP(F1110,Model!$A$19:$B$22,2,FALSE()),""))</f>
        <v/>
      </c>
      <c r="N1110" s="14" t="str">
        <f>IF($A1110="","",IFERROR(VLOOKUP(G1110,Model!$A$25:$B$28,2,FALSE()),""))</f>
        <v/>
      </c>
      <c r="O1110" s="14" t="str">
        <f t="shared" si="102"/>
        <v/>
      </c>
      <c r="P1110" s="14" t="str">
        <f>IF($A1110="","",IF(AND(G1110="Internet-facing",OR(UPPER(D1110)="Y",UPPER(E1110)="Y",C1110&gt;=Model!$B$16)),"P1",""))</f>
        <v/>
      </c>
      <c r="Q1110" s="14" t="str">
        <f>IF($A1110="","",IF(P1110="P1","P1","P"&amp;MIN(4,IF(O1110&gt;=Model!$B$31,1,IF(O1110&gt;=Model!$B$32,2,IF(O1110&gt;=Model!$B$33,3,4)))+IF(UPPER(H1110)="Y",1,0))))</f>
        <v/>
      </c>
      <c r="R1110" s="14" t="str">
        <f>IF($A1110="","",IFERROR(VLOOKUP(VALUE(MID(Q1110,2,1)),Model!$B$38:$C$41,2,FALSE()),""))</f>
        <v/>
      </c>
      <c r="S1110" s="18" t="str">
        <f t="shared" si="103"/>
        <v/>
      </c>
      <c r="T1110" s="14" t="str">
        <f t="shared" si="104"/>
        <v/>
      </c>
      <c r="U1110" s="14" t="str">
        <f t="shared" si="105"/>
        <v/>
      </c>
      <c r="V1110" s="14" t="str">
        <f t="shared" ca="1" si="106"/>
        <v/>
      </c>
      <c r="W1110" s="14" t="str">
        <f t="shared" ca="1" si="107"/>
        <v/>
      </c>
    </row>
    <row r="1111" spans="1:23" x14ac:dyDescent="0.3">
      <c r="A1111" s="2"/>
      <c r="B1111" s="2"/>
      <c r="C1111" s="2"/>
      <c r="D1111" s="2"/>
      <c r="E1111" s="2"/>
      <c r="F1111" s="2"/>
      <c r="G1111" s="2"/>
      <c r="H1111" s="2"/>
      <c r="I1111" s="16"/>
      <c r="J1111" s="16"/>
      <c r="K1111" s="14" t="str">
        <f>IF($A1111="","",IF(B1111&gt;=Model!$B$4,4,IF(B1111&gt;=Model!$B$5,3,IF(B1111&gt;=Model!$B$6,2,1))))</f>
        <v/>
      </c>
      <c r="L1111" s="14" t="str">
        <f>IF($A1111="","",IF(OR(UPPER(D1111)="Y",UPPER(E1111)="Y"),4,IF(C1111&gt;=Model!$B$10,4,IF(C1111&gt;=Model!$B$11,3,IF(C1111&gt;=Model!$B$12,2,1)))))</f>
        <v/>
      </c>
      <c r="M1111" s="14" t="str">
        <f>IF($A1111="","",IFERROR(VLOOKUP(F1111,Model!$A$19:$B$22,2,FALSE()),""))</f>
        <v/>
      </c>
      <c r="N1111" s="14" t="str">
        <f>IF($A1111="","",IFERROR(VLOOKUP(G1111,Model!$A$25:$B$28,2,FALSE()),""))</f>
        <v/>
      </c>
      <c r="O1111" s="14" t="str">
        <f t="shared" si="102"/>
        <v/>
      </c>
      <c r="P1111" s="14" t="str">
        <f>IF($A1111="","",IF(AND(G1111="Internet-facing",OR(UPPER(D1111)="Y",UPPER(E1111)="Y",C1111&gt;=Model!$B$16)),"P1",""))</f>
        <v/>
      </c>
      <c r="Q1111" s="14" t="str">
        <f>IF($A1111="","",IF(P1111="P1","P1","P"&amp;MIN(4,IF(O1111&gt;=Model!$B$31,1,IF(O1111&gt;=Model!$B$32,2,IF(O1111&gt;=Model!$B$33,3,4)))+IF(UPPER(H1111)="Y",1,0))))</f>
        <v/>
      </c>
      <c r="R1111" s="14" t="str">
        <f>IF($A1111="","",IFERROR(VLOOKUP(VALUE(MID(Q1111,2,1)),Model!$B$38:$C$41,2,FALSE()),""))</f>
        <v/>
      </c>
      <c r="S1111" s="18" t="str">
        <f t="shared" si="103"/>
        <v/>
      </c>
      <c r="T1111" s="14" t="str">
        <f t="shared" si="104"/>
        <v/>
      </c>
      <c r="U1111" s="14" t="str">
        <f t="shared" si="105"/>
        <v/>
      </c>
      <c r="V1111" s="14" t="str">
        <f t="shared" ca="1" si="106"/>
        <v/>
      </c>
      <c r="W1111" s="14" t="str">
        <f t="shared" ca="1" si="107"/>
        <v/>
      </c>
    </row>
    <row r="1112" spans="1:23" x14ac:dyDescent="0.3">
      <c r="A1112" s="2"/>
      <c r="B1112" s="2"/>
      <c r="C1112" s="2"/>
      <c r="D1112" s="2"/>
      <c r="E1112" s="2"/>
      <c r="F1112" s="2"/>
      <c r="G1112" s="2"/>
      <c r="H1112" s="2"/>
      <c r="I1112" s="16"/>
      <c r="J1112" s="16"/>
      <c r="K1112" s="14" t="str">
        <f>IF($A1112="","",IF(B1112&gt;=Model!$B$4,4,IF(B1112&gt;=Model!$B$5,3,IF(B1112&gt;=Model!$B$6,2,1))))</f>
        <v/>
      </c>
      <c r="L1112" s="14" t="str">
        <f>IF($A1112="","",IF(OR(UPPER(D1112)="Y",UPPER(E1112)="Y"),4,IF(C1112&gt;=Model!$B$10,4,IF(C1112&gt;=Model!$B$11,3,IF(C1112&gt;=Model!$B$12,2,1)))))</f>
        <v/>
      </c>
      <c r="M1112" s="14" t="str">
        <f>IF($A1112="","",IFERROR(VLOOKUP(F1112,Model!$A$19:$B$22,2,FALSE()),""))</f>
        <v/>
      </c>
      <c r="N1112" s="14" t="str">
        <f>IF($A1112="","",IFERROR(VLOOKUP(G1112,Model!$A$25:$B$28,2,FALSE()),""))</f>
        <v/>
      </c>
      <c r="O1112" s="14" t="str">
        <f t="shared" si="102"/>
        <v/>
      </c>
      <c r="P1112" s="14" t="str">
        <f>IF($A1112="","",IF(AND(G1112="Internet-facing",OR(UPPER(D1112)="Y",UPPER(E1112)="Y",C1112&gt;=Model!$B$16)),"P1",""))</f>
        <v/>
      </c>
      <c r="Q1112" s="14" t="str">
        <f>IF($A1112="","",IF(P1112="P1","P1","P"&amp;MIN(4,IF(O1112&gt;=Model!$B$31,1,IF(O1112&gt;=Model!$B$32,2,IF(O1112&gt;=Model!$B$33,3,4)))+IF(UPPER(H1112)="Y",1,0))))</f>
        <v/>
      </c>
      <c r="R1112" s="14" t="str">
        <f>IF($A1112="","",IFERROR(VLOOKUP(VALUE(MID(Q1112,2,1)),Model!$B$38:$C$41,2,FALSE()),""))</f>
        <v/>
      </c>
      <c r="S1112" s="18" t="str">
        <f t="shared" si="103"/>
        <v/>
      </c>
      <c r="T1112" s="14" t="str">
        <f t="shared" si="104"/>
        <v/>
      </c>
      <c r="U1112" s="14" t="str">
        <f t="shared" si="105"/>
        <v/>
      </c>
      <c r="V1112" s="14" t="str">
        <f t="shared" ca="1" si="106"/>
        <v/>
      </c>
      <c r="W1112" s="14" t="str">
        <f t="shared" ca="1" si="107"/>
        <v/>
      </c>
    </row>
    <row r="1113" spans="1:23" x14ac:dyDescent="0.3">
      <c r="A1113" s="2"/>
      <c r="B1113" s="2"/>
      <c r="C1113" s="2"/>
      <c r="D1113" s="2"/>
      <c r="E1113" s="2"/>
      <c r="F1113" s="2"/>
      <c r="G1113" s="2"/>
      <c r="H1113" s="2"/>
      <c r="I1113" s="16"/>
      <c r="J1113" s="16"/>
      <c r="K1113" s="14" t="str">
        <f>IF($A1113="","",IF(B1113&gt;=Model!$B$4,4,IF(B1113&gt;=Model!$B$5,3,IF(B1113&gt;=Model!$B$6,2,1))))</f>
        <v/>
      </c>
      <c r="L1113" s="14" t="str">
        <f>IF($A1113="","",IF(OR(UPPER(D1113)="Y",UPPER(E1113)="Y"),4,IF(C1113&gt;=Model!$B$10,4,IF(C1113&gt;=Model!$B$11,3,IF(C1113&gt;=Model!$B$12,2,1)))))</f>
        <v/>
      </c>
      <c r="M1113" s="14" t="str">
        <f>IF($A1113="","",IFERROR(VLOOKUP(F1113,Model!$A$19:$B$22,2,FALSE()),""))</f>
        <v/>
      </c>
      <c r="N1113" s="14" t="str">
        <f>IF($A1113="","",IFERROR(VLOOKUP(G1113,Model!$A$25:$B$28,2,FALSE()),""))</f>
        <v/>
      </c>
      <c r="O1113" s="14" t="str">
        <f t="shared" si="102"/>
        <v/>
      </c>
      <c r="P1113" s="14" t="str">
        <f>IF($A1113="","",IF(AND(G1113="Internet-facing",OR(UPPER(D1113)="Y",UPPER(E1113)="Y",C1113&gt;=Model!$B$16)),"P1",""))</f>
        <v/>
      </c>
      <c r="Q1113" s="14" t="str">
        <f>IF($A1113="","",IF(P1113="P1","P1","P"&amp;MIN(4,IF(O1113&gt;=Model!$B$31,1,IF(O1113&gt;=Model!$B$32,2,IF(O1113&gt;=Model!$B$33,3,4)))+IF(UPPER(H1113)="Y",1,0))))</f>
        <v/>
      </c>
      <c r="R1113" s="14" t="str">
        <f>IF($A1113="","",IFERROR(VLOOKUP(VALUE(MID(Q1113,2,1)),Model!$B$38:$C$41,2,FALSE()),""))</f>
        <v/>
      </c>
      <c r="S1113" s="18" t="str">
        <f t="shared" si="103"/>
        <v/>
      </c>
      <c r="T1113" s="14" t="str">
        <f t="shared" si="104"/>
        <v/>
      </c>
      <c r="U1113" s="14" t="str">
        <f t="shared" si="105"/>
        <v/>
      </c>
      <c r="V1113" s="14" t="str">
        <f t="shared" ca="1" si="106"/>
        <v/>
      </c>
      <c r="W1113" s="14" t="str">
        <f t="shared" ca="1" si="107"/>
        <v/>
      </c>
    </row>
    <row r="1114" spans="1:23" x14ac:dyDescent="0.3">
      <c r="A1114" s="2"/>
      <c r="B1114" s="2"/>
      <c r="C1114" s="2"/>
      <c r="D1114" s="2"/>
      <c r="E1114" s="2"/>
      <c r="F1114" s="2"/>
      <c r="G1114" s="2"/>
      <c r="H1114" s="2"/>
      <c r="I1114" s="16"/>
      <c r="J1114" s="16"/>
      <c r="K1114" s="14" t="str">
        <f>IF($A1114="","",IF(B1114&gt;=Model!$B$4,4,IF(B1114&gt;=Model!$B$5,3,IF(B1114&gt;=Model!$B$6,2,1))))</f>
        <v/>
      </c>
      <c r="L1114" s="14" t="str">
        <f>IF($A1114="","",IF(OR(UPPER(D1114)="Y",UPPER(E1114)="Y"),4,IF(C1114&gt;=Model!$B$10,4,IF(C1114&gt;=Model!$B$11,3,IF(C1114&gt;=Model!$B$12,2,1)))))</f>
        <v/>
      </c>
      <c r="M1114" s="14" t="str">
        <f>IF($A1114="","",IFERROR(VLOOKUP(F1114,Model!$A$19:$B$22,2,FALSE()),""))</f>
        <v/>
      </c>
      <c r="N1114" s="14" t="str">
        <f>IF($A1114="","",IFERROR(VLOOKUP(G1114,Model!$A$25:$B$28,2,FALSE()),""))</f>
        <v/>
      </c>
      <c r="O1114" s="14" t="str">
        <f t="shared" si="102"/>
        <v/>
      </c>
      <c r="P1114" s="14" t="str">
        <f>IF($A1114="","",IF(AND(G1114="Internet-facing",OR(UPPER(D1114)="Y",UPPER(E1114)="Y",C1114&gt;=Model!$B$16)),"P1",""))</f>
        <v/>
      </c>
      <c r="Q1114" s="14" t="str">
        <f>IF($A1114="","",IF(P1114="P1","P1","P"&amp;MIN(4,IF(O1114&gt;=Model!$B$31,1,IF(O1114&gt;=Model!$B$32,2,IF(O1114&gt;=Model!$B$33,3,4)))+IF(UPPER(H1114)="Y",1,0))))</f>
        <v/>
      </c>
      <c r="R1114" s="14" t="str">
        <f>IF($A1114="","",IFERROR(VLOOKUP(VALUE(MID(Q1114,2,1)),Model!$B$38:$C$41,2,FALSE()),""))</f>
        <v/>
      </c>
      <c r="S1114" s="18" t="str">
        <f t="shared" si="103"/>
        <v/>
      </c>
      <c r="T1114" s="14" t="str">
        <f t="shared" si="104"/>
        <v/>
      </c>
      <c r="U1114" s="14" t="str">
        <f t="shared" si="105"/>
        <v/>
      </c>
      <c r="V1114" s="14" t="str">
        <f t="shared" ca="1" si="106"/>
        <v/>
      </c>
      <c r="W1114" s="14" t="str">
        <f t="shared" ca="1" si="107"/>
        <v/>
      </c>
    </row>
    <row r="1115" spans="1:23" x14ac:dyDescent="0.3">
      <c r="A1115" s="2"/>
      <c r="B1115" s="2"/>
      <c r="C1115" s="2"/>
      <c r="D1115" s="2"/>
      <c r="E1115" s="2"/>
      <c r="F1115" s="2"/>
      <c r="G1115" s="2"/>
      <c r="H1115" s="2"/>
      <c r="I1115" s="16"/>
      <c r="J1115" s="16"/>
      <c r="K1115" s="14" t="str">
        <f>IF($A1115="","",IF(B1115&gt;=Model!$B$4,4,IF(B1115&gt;=Model!$B$5,3,IF(B1115&gt;=Model!$B$6,2,1))))</f>
        <v/>
      </c>
      <c r="L1115" s="14" t="str">
        <f>IF($A1115="","",IF(OR(UPPER(D1115)="Y",UPPER(E1115)="Y"),4,IF(C1115&gt;=Model!$B$10,4,IF(C1115&gt;=Model!$B$11,3,IF(C1115&gt;=Model!$B$12,2,1)))))</f>
        <v/>
      </c>
      <c r="M1115" s="14" t="str">
        <f>IF($A1115="","",IFERROR(VLOOKUP(F1115,Model!$A$19:$B$22,2,FALSE()),""))</f>
        <v/>
      </c>
      <c r="N1115" s="14" t="str">
        <f>IF($A1115="","",IFERROR(VLOOKUP(G1115,Model!$A$25:$B$28,2,FALSE()),""))</f>
        <v/>
      </c>
      <c r="O1115" s="14" t="str">
        <f t="shared" si="102"/>
        <v/>
      </c>
      <c r="P1115" s="14" t="str">
        <f>IF($A1115="","",IF(AND(G1115="Internet-facing",OR(UPPER(D1115)="Y",UPPER(E1115)="Y",C1115&gt;=Model!$B$16)),"P1",""))</f>
        <v/>
      </c>
      <c r="Q1115" s="14" t="str">
        <f>IF($A1115="","",IF(P1115="P1","P1","P"&amp;MIN(4,IF(O1115&gt;=Model!$B$31,1,IF(O1115&gt;=Model!$B$32,2,IF(O1115&gt;=Model!$B$33,3,4)))+IF(UPPER(H1115)="Y",1,0))))</f>
        <v/>
      </c>
      <c r="R1115" s="14" t="str">
        <f>IF($A1115="","",IFERROR(VLOOKUP(VALUE(MID(Q1115,2,1)),Model!$B$38:$C$41,2,FALSE()),""))</f>
        <v/>
      </c>
      <c r="S1115" s="18" t="str">
        <f t="shared" si="103"/>
        <v/>
      </c>
      <c r="T1115" s="14" t="str">
        <f t="shared" si="104"/>
        <v/>
      </c>
      <c r="U1115" s="14" t="str">
        <f t="shared" si="105"/>
        <v/>
      </c>
      <c r="V1115" s="14" t="str">
        <f t="shared" ca="1" si="106"/>
        <v/>
      </c>
      <c r="W1115" s="14" t="str">
        <f t="shared" ca="1" si="107"/>
        <v/>
      </c>
    </row>
    <row r="1116" spans="1:23" x14ac:dyDescent="0.3">
      <c r="A1116" s="2"/>
      <c r="B1116" s="2"/>
      <c r="C1116" s="2"/>
      <c r="D1116" s="2"/>
      <c r="E1116" s="2"/>
      <c r="F1116" s="2"/>
      <c r="G1116" s="2"/>
      <c r="H1116" s="2"/>
      <c r="I1116" s="16"/>
      <c r="J1116" s="16"/>
      <c r="K1116" s="14" t="str">
        <f>IF($A1116="","",IF(B1116&gt;=Model!$B$4,4,IF(B1116&gt;=Model!$B$5,3,IF(B1116&gt;=Model!$B$6,2,1))))</f>
        <v/>
      </c>
      <c r="L1116" s="14" t="str">
        <f>IF($A1116="","",IF(OR(UPPER(D1116)="Y",UPPER(E1116)="Y"),4,IF(C1116&gt;=Model!$B$10,4,IF(C1116&gt;=Model!$B$11,3,IF(C1116&gt;=Model!$B$12,2,1)))))</f>
        <v/>
      </c>
      <c r="M1116" s="14" t="str">
        <f>IF($A1116="","",IFERROR(VLOOKUP(F1116,Model!$A$19:$B$22,2,FALSE()),""))</f>
        <v/>
      </c>
      <c r="N1116" s="14" t="str">
        <f>IF($A1116="","",IFERROR(VLOOKUP(G1116,Model!$A$25:$B$28,2,FALSE()),""))</f>
        <v/>
      </c>
      <c r="O1116" s="14" t="str">
        <f t="shared" si="102"/>
        <v/>
      </c>
      <c r="P1116" s="14" t="str">
        <f>IF($A1116="","",IF(AND(G1116="Internet-facing",OR(UPPER(D1116)="Y",UPPER(E1116)="Y",C1116&gt;=Model!$B$16)),"P1",""))</f>
        <v/>
      </c>
      <c r="Q1116" s="14" t="str">
        <f>IF($A1116="","",IF(P1116="P1","P1","P"&amp;MIN(4,IF(O1116&gt;=Model!$B$31,1,IF(O1116&gt;=Model!$B$32,2,IF(O1116&gt;=Model!$B$33,3,4)))+IF(UPPER(H1116)="Y",1,0))))</f>
        <v/>
      </c>
      <c r="R1116" s="14" t="str">
        <f>IF($A1116="","",IFERROR(VLOOKUP(VALUE(MID(Q1116,2,1)),Model!$B$38:$C$41,2,FALSE()),""))</f>
        <v/>
      </c>
      <c r="S1116" s="18" t="str">
        <f t="shared" si="103"/>
        <v/>
      </c>
      <c r="T1116" s="14" t="str">
        <f t="shared" si="104"/>
        <v/>
      </c>
      <c r="U1116" s="14" t="str">
        <f t="shared" si="105"/>
        <v/>
      </c>
      <c r="V1116" s="14" t="str">
        <f t="shared" ca="1" si="106"/>
        <v/>
      </c>
      <c r="W1116" s="14" t="str">
        <f t="shared" ca="1" si="107"/>
        <v/>
      </c>
    </row>
    <row r="1117" spans="1:23" x14ac:dyDescent="0.3">
      <c r="A1117" s="2"/>
      <c r="B1117" s="2"/>
      <c r="C1117" s="2"/>
      <c r="D1117" s="2"/>
      <c r="E1117" s="2"/>
      <c r="F1117" s="2"/>
      <c r="G1117" s="2"/>
      <c r="H1117" s="2"/>
      <c r="I1117" s="16"/>
      <c r="J1117" s="16"/>
      <c r="K1117" s="14" t="str">
        <f>IF($A1117="","",IF(B1117&gt;=Model!$B$4,4,IF(B1117&gt;=Model!$B$5,3,IF(B1117&gt;=Model!$B$6,2,1))))</f>
        <v/>
      </c>
      <c r="L1117" s="14" t="str">
        <f>IF($A1117="","",IF(OR(UPPER(D1117)="Y",UPPER(E1117)="Y"),4,IF(C1117&gt;=Model!$B$10,4,IF(C1117&gt;=Model!$B$11,3,IF(C1117&gt;=Model!$B$12,2,1)))))</f>
        <v/>
      </c>
      <c r="M1117" s="14" t="str">
        <f>IF($A1117="","",IFERROR(VLOOKUP(F1117,Model!$A$19:$B$22,2,FALSE()),""))</f>
        <v/>
      </c>
      <c r="N1117" s="14" t="str">
        <f>IF($A1117="","",IFERROR(VLOOKUP(G1117,Model!$A$25:$B$28,2,FALSE()),""))</f>
        <v/>
      </c>
      <c r="O1117" s="14" t="str">
        <f t="shared" si="102"/>
        <v/>
      </c>
      <c r="P1117" s="14" t="str">
        <f>IF($A1117="","",IF(AND(G1117="Internet-facing",OR(UPPER(D1117)="Y",UPPER(E1117)="Y",C1117&gt;=Model!$B$16)),"P1",""))</f>
        <v/>
      </c>
      <c r="Q1117" s="14" t="str">
        <f>IF($A1117="","",IF(P1117="P1","P1","P"&amp;MIN(4,IF(O1117&gt;=Model!$B$31,1,IF(O1117&gt;=Model!$B$32,2,IF(O1117&gt;=Model!$B$33,3,4)))+IF(UPPER(H1117)="Y",1,0))))</f>
        <v/>
      </c>
      <c r="R1117" s="14" t="str">
        <f>IF($A1117="","",IFERROR(VLOOKUP(VALUE(MID(Q1117,2,1)),Model!$B$38:$C$41,2,FALSE()),""))</f>
        <v/>
      </c>
      <c r="S1117" s="18" t="str">
        <f t="shared" si="103"/>
        <v/>
      </c>
      <c r="T1117" s="14" t="str">
        <f t="shared" si="104"/>
        <v/>
      </c>
      <c r="U1117" s="14" t="str">
        <f t="shared" si="105"/>
        <v/>
      </c>
      <c r="V1117" s="14" t="str">
        <f t="shared" ca="1" si="106"/>
        <v/>
      </c>
      <c r="W1117" s="14" t="str">
        <f t="shared" ca="1" si="107"/>
        <v/>
      </c>
    </row>
    <row r="1118" spans="1:23" x14ac:dyDescent="0.3">
      <c r="A1118" s="2"/>
      <c r="B1118" s="2"/>
      <c r="C1118" s="2"/>
      <c r="D1118" s="2"/>
      <c r="E1118" s="2"/>
      <c r="F1118" s="2"/>
      <c r="G1118" s="2"/>
      <c r="H1118" s="2"/>
      <c r="I1118" s="16"/>
      <c r="J1118" s="16"/>
      <c r="K1118" s="14" t="str">
        <f>IF($A1118="","",IF(B1118&gt;=Model!$B$4,4,IF(B1118&gt;=Model!$B$5,3,IF(B1118&gt;=Model!$B$6,2,1))))</f>
        <v/>
      </c>
      <c r="L1118" s="14" t="str">
        <f>IF($A1118="","",IF(OR(UPPER(D1118)="Y",UPPER(E1118)="Y"),4,IF(C1118&gt;=Model!$B$10,4,IF(C1118&gt;=Model!$B$11,3,IF(C1118&gt;=Model!$B$12,2,1)))))</f>
        <v/>
      </c>
      <c r="M1118" s="14" t="str">
        <f>IF($A1118="","",IFERROR(VLOOKUP(F1118,Model!$A$19:$B$22,2,FALSE()),""))</f>
        <v/>
      </c>
      <c r="N1118" s="14" t="str">
        <f>IF($A1118="","",IFERROR(VLOOKUP(G1118,Model!$A$25:$B$28,2,FALSE()),""))</f>
        <v/>
      </c>
      <c r="O1118" s="14" t="str">
        <f t="shared" si="102"/>
        <v/>
      </c>
      <c r="P1118" s="14" t="str">
        <f>IF($A1118="","",IF(AND(G1118="Internet-facing",OR(UPPER(D1118)="Y",UPPER(E1118)="Y",C1118&gt;=Model!$B$16)),"P1",""))</f>
        <v/>
      </c>
      <c r="Q1118" s="14" t="str">
        <f>IF($A1118="","",IF(P1118="P1","P1","P"&amp;MIN(4,IF(O1118&gt;=Model!$B$31,1,IF(O1118&gt;=Model!$B$32,2,IF(O1118&gt;=Model!$B$33,3,4)))+IF(UPPER(H1118)="Y",1,0))))</f>
        <v/>
      </c>
      <c r="R1118" s="14" t="str">
        <f>IF($A1118="","",IFERROR(VLOOKUP(VALUE(MID(Q1118,2,1)),Model!$B$38:$C$41,2,FALSE()),""))</f>
        <v/>
      </c>
      <c r="S1118" s="18" t="str">
        <f t="shared" si="103"/>
        <v/>
      </c>
      <c r="T1118" s="14" t="str">
        <f t="shared" si="104"/>
        <v/>
      </c>
      <c r="U1118" s="14" t="str">
        <f t="shared" si="105"/>
        <v/>
      </c>
      <c r="V1118" s="14" t="str">
        <f t="shared" ca="1" si="106"/>
        <v/>
      </c>
      <c r="W1118" s="14" t="str">
        <f t="shared" ca="1" si="107"/>
        <v/>
      </c>
    </row>
    <row r="1119" spans="1:23" x14ac:dyDescent="0.3">
      <c r="A1119" s="2"/>
      <c r="B1119" s="2"/>
      <c r="C1119" s="2"/>
      <c r="D1119" s="2"/>
      <c r="E1119" s="2"/>
      <c r="F1119" s="2"/>
      <c r="G1119" s="2"/>
      <c r="H1119" s="2"/>
      <c r="I1119" s="16"/>
      <c r="J1119" s="16"/>
      <c r="K1119" s="14" t="str">
        <f>IF($A1119="","",IF(B1119&gt;=Model!$B$4,4,IF(B1119&gt;=Model!$B$5,3,IF(B1119&gt;=Model!$B$6,2,1))))</f>
        <v/>
      </c>
      <c r="L1119" s="14" t="str">
        <f>IF($A1119="","",IF(OR(UPPER(D1119)="Y",UPPER(E1119)="Y"),4,IF(C1119&gt;=Model!$B$10,4,IF(C1119&gt;=Model!$B$11,3,IF(C1119&gt;=Model!$B$12,2,1)))))</f>
        <v/>
      </c>
      <c r="M1119" s="14" t="str">
        <f>IF($A1119="","",IFERROR(VLOOKUP(F1119,Model!$A$19:$B$22,2,FALSE()),""))</f>
        <v/>
      </c>
      <c r="N1119" s="14" t="str">
        <f>IF($A1119="","",IFERROR(VLOOKUP(G1119,Model!$A$25:$B$28,2,FALSE()),""))</f>
        <v/>
      </c>
      <c r="O1119" s="14" t="str">
        <f t="shared" si="102"/>
        <v/>
      </c>
      <c r="P1119" s="14" t="str">
        <f>IF($A1119="","",IF(AND(G1119="Internet-facing",OR(UPPER(D1119)="Y",UPPER(E1119)="Y",C1119&gt;=Model!$B$16)),"P1",""))</f>
        <v/>
      </c>
      <c r="Q1119" s="14" t="str">
        <f>IF($A1119="","",IF(P1119="P1","P1","P"&amp;MIN(4,IF(O1119&gt;=Model!$B$31,1,IF(O1119&gt;=Model!$B$32,2,IF(O1119&gt;=Model!$B$33,3,4)))+IF(UPPER(H1119)="Y",1,0))))</f>
        <v/>
      </c>
      <c r="R1119" s="14" t="str">
        <f>IF($A1119="","",IFERROR(VLOOKUP(VALUE(MID(Q1119,2,1)),Model!$B$38:$C$41,2,FALSE()),""))</f>
        <v/>
      </c>
      <c r="S1119" s="18" t="str">
        <f t="shared" si="103"/>
        <v/>
      </c>
      <c r="T1119" s="14" t="str">
        <f t="shared" si="104"/>
        <v/>
      </c>
      <c r="U1119" s="14" t="str">
        <f t="shared" si="105"/>
        <v/>
      </c>
      <c r="V1119" s="14" t="str">
        <f t="shared" ca="1" si="106"/>
        <v/>
      </c>
      <c r="W1119" s="14" t="str">
        <f t="shared" ca="1" si="107"/>
        <v/>
      </c>
    </row>
    <row r="1120" spans="1:23" x14ac:dyDescent="0.3">
      <c r="A1120" s="2"/>
      <c r="B1120" s="2"/>
      <c r="C1120" s="2"/>
      <c r="D1120" s="2"/>
      <c r="E1120" s="2"/>
      <c r="F1120" s="2"/>
      <c r="G1120" s="2"/>
      <c r="H1120" s="2"/>
      <c r="I1120" s="16"/>
      <c r="J1120" s="16"/>
      <c r="K1120" s="14" t="str">
        <f>IF($A1120="","",IF(B1120&gt;=Model!$B$4,4,IF(B1120&gt;=Model!$B$5,3,IF(B1120&gt;=Model!$B$6,2,1))))</f>
        <v/>
      </c>
      <c r="L1120" s="14" t="str">
        <f>IF($A1120="","",IF(OR(UPPER(D1120)="Y",UPPER(E1120)="Y"),4,IF(C1120&gt;=Model!$B$10,4,IF(C1120&gt;=Model!$B$11,3,IF(C1120&gt;=Model!$B$12,2,1)))))</f>
        <v/>
      </c>
      <c r="M1120" s="14" t="str">
        <f>IF($A1120="","",IFERROR(VLOOKUP(F1120,Model!$A$19:$B$22,2,FALSE()),""))</f>
        <v/>
      </c>
      <c r="N1120" s="14" t="str">
        <f>IF($A1120="","",IFERROR(VLOOKUP(G1120,Model!$A$25:$B$28,2,FALSE()),""))</f>
        <v/>
      </c>
      <c r="O1120" s="14" t="str">
        <f t="shared" si="102"/>
        <v/>
      </c>
      <c r="P1120" s="14" t="str">
        <f>IF($A1120="","",IF(AND(G1120="Internet-facing",OR(UPPER(D1120)="Y",UPPER(E1120)="Y",C1120&gt;=Model!$B$16)),"P1",""))</f>
        <v/>
      </c>
      <c r="Q1120" s="14" t="str">
        <f>IF($A1120="","",IF(P1120="P1","P1","P"&amp;MIN(4,IF(O1120&gt;=Model!$B$31,1,IF(O1120&gt;=Model!$B$32,2,IF(O1120&gt;=Model!$B$33,3,4)))+IF(UPPER(H1120)="Y",1,0))))</f>
        <v/>
      </c>
      <c r="R1120" s="14" t="str">
        <f>IF($A1120="","",IFERROR(VLOOKUP(VALUE(MID(Q1120,2,1)),Model!$B$38:$C$41,2,FALSE()),""))</f>
        <v/>
      </c>
      <c r="S1120" s="18" t="str">
        <f t="shared" si="103"/>
        <v/>
      </c>
      <c r="T1120" s="14" t="str">
        <f t="shared" si="104"/>
        <v/>
      </c>
      <c r="U1120" s="14" t="str">
        <f t="shared" si="105"/>
        <v/>
      </c>
      <c r="V1120" s="14" t="str">
        <f t="shared" ca="1" si="106"/>
        <v/>
      </c>
      <c r="W1120" s="14" t="str">
        <f t="shared" ca="1" si="107"/>
        <v/>
      </c>
    </row>
    <row r="1121" spans="1:23" x14ac:dyDescent="0.3">
      <c r="A1121" s="2"/>
      <c r="B1121" s="2"/>
      <c r="C1121" s="2"/>
      <c r="D1121" s="2"/>
      <c r="E1121" s="2"/>
      <c r="F1121" s="2"/>
      <c r="G1121" s="2"/>
      <c r="H1121" s="2"/>
      <c r="I1121" s="16"/>
      <c r="J1121" s="16"/>
      <c r="K1121" s="14" t="str">
        <f>IF($A1121="","",IF(B1121&gt;=Model!$B$4,4,IF(B1121&gt;=Model!$B$5,3,IF(B1121&gt;=Model!$B$6,2,1))))</f>
        <v/>
      </c>
      <c r="L1121" s="14" t="str">
        <f>IF($A1121="","",IF(OR(UPPER(D1121)="Y",UPPER(E1121)="Y"),4,IF(C1121&gt;=Model!$B$10,4,IF(C1121&gt;=Model!$B$11,3,IF(C1121&gt;=Model!$B$12,2,1)))))</f>
        <v/>
      </c>
      <c r="M1121" s="14" t="str">
        <f>IF($A1121="","",IFERROR(VLOOKUP(F1121,Model!$A$19:$B$22,2,FALSE()),""))</f>
        <v/>
      </c>
      <c r="N1121" s="14" t="str">
        <f>IF($A1121="","",IFERROR(VLOOKUP(G1121,Model!$A$25:$B$28,2,FALSE()),""))</f>
        <v/>
      </c>
      <c r="O1121" s="14" t="str">
        <f t="shared" si="102"/>
        <v/>
      </c>
      <c r="P1121" s="14" t="str">
        <f>IF($A1121="","",IF(AND(G1121="Internet-facing",OR(UPPER(D1121)="Y",UPPER(E1121)="Y",C1121&gt;=Model!$B$16)),"P1",""))</f>
        <v/>
      </c>
      <c r="Q1121" s="14" t="str">
        <f>IF($A1121="","",IF(P1121="P1","P1","P"&amp;MIN(4,IF(O1121&gt;=Model!$B$31,1,IF(O1121&gt;=Model!$B$32,2,IF(O1121&gt;=Model!$B$33,3,4)))+IF(UPPER(H1121)="Y",1,0))))</f>
        <v/>
      </c>
      <c r="R1121" s="14" t="str">
        <f>IF($A1121="","",IFERROR(VLOOKUP(VALUE(MID(Q1121,2,1)),Model!$B$38:$C$41,2,FALSE()),""))</f>
        <v/>
      </c>
      <c r="S1121" s="18" t="str">
        <f t="shared" si="103"/>
        <v/>
      </c>
      <c r="T1121" s="14" t="str">
        <f t="shared" si="104"/>
        <v/>
      </c>
      <c r="U1121" s="14" t="str">
        <f t="shared" si="105"/>
        <v/>
      </c>
      <c r="V1121" s="14" t="str">
        <f t="shared" ca="1" si="106"/>
        <v/>
      </c>
      <c r="W1121" s="14" t="str">
        <f t="shared" ca="1" si="107"/>
        <v/>
      </c>
    </row>
    <row r="1122" spans="1:23" x14ac:dyDescent="0.3">
      <c r="A1122" s="2"/>
      <c r="B1122" s="2"/>
      <c r="C1122" s="2"/>
      <c r="D1122" s="2"/>
      <c r="E1122" s="2"/>
      <c r="F1122" s="2"/>
      <c r="G1122" s="2"/>
      <c r="H1122" s="2"/>
      <c r="I1122" s="16"/>
      <c r="J1122" s="16"/>
      <c r="K1122" s="14" t="str">
        <f>IF($A1122="","",IF(B1122&gt;=Model!$B$4,4,IF(B1122&gt;=Model!$B$5,3,IF(B1122&gt;=Model!$B$6,2,1))))</f>
        <v/>
      </c>
      <c r="L1122" s="14" t="str">
        <f>IF($A1122="","",IF(OR(UPPER(D1122)="Y",UPPER(E1122)="Y"),4,IF(C1122&gt;=Model!$B$10,4,IF(C1122&gt;=Model!$B$11,3,IF(C1122&gt;=Model!$B$12,2,1)))))</f>
        <v/>
      </c>
      <c r="M1122" s="14" t="str">
        <f>IF($A1122="","",IFERROR(VLOOKUP(F1122,Model!$A$19:$B$22,2,FALSE()),""))</f>
        <v/>
      </c>
      <c r="N1122" s="14" t="str">
        <f>IF($A1122="","",IFERROR(VLOOKUP(G1122,Model!$A$25:$B$28,2,FALSE()),""))</f>
        <v/>
      </c>
      <c r="O1122" s="14" t="str">
        <f t="shared" si="102"/>
        <v/>
      </c>
      <c r="P1122" s="14" t="str">
        <f>IF($A1122="","",IF(AND(G1122="Internet-facing",OR(UPPER(D1122)="Y",UPPER(E1122)="Y",C1122&gt;=Model!$B$16)),"P1",""))</f>
        <v/>
      </c>
      <c r="Q1122" s="14" t="str">
        <f>IF($A1122="","",IF(P1122="P1","P1","P"&amp;MIN(4,IF(O1122&gt;=Model!$B$31,1,IF(O1122&gt;=Model!$B$32,2,IF(O1122&gt;=Model!$B$33,3,4)))+IF(UPPER(H1122)="Y",1,0))))</f>
        <v/>
      </c>
      <c r="R1122" s="14" t="str">
        <f>IF($A1122="","",IFERROR(VLOOKUP(VALUE(MID(Q1122,2,1)),Model!$B$38:$C$41,2,FALSE()),""))</f>
        <v/>
      </c>
      <c r="S1122" s="18" t="str">
        <f t="shared" si="103"/>
        <v/>
      </c>
      <c r="T1122" s="14" t="str">
        <f t="shared" si="104"/>
        <v/>
      </c>
      <c r="U1122" s="14" t="str">
        <f t="shared" si="105"/>
        <v/>
      </c>
      <c r="V1122" s="14" t="str">
        <f t="shared" ca="1" si="106"/>
        <v/>
      </c>
      <c r="W1122" s="14" t="str">
        <f t="shared" ca="1" si="107"/>
        <v/>
      </c>
    </row>
    <row r="1123" spans="1:23" x14ac:dyDescent="0.3">
      <c r="A1123" s="2"/>
      <c r="B1123" s="2"/>
      <c r="C1123" s="2"/>
      <c r="D1123" s="2"/>
      <c r="E1123" s="2"/>
      <c r="F1123" s="2"/>
      <c r="G1123" s="2"/>
      <c r="H1123" s="2"/>
      <c r="I1123" s="16"/>
      <c r="J1123" s="16"/>
      <c r="K1123" s="14" t="str">
        <f>IF($A1123="","",IF(B1123&gt;=Model!$B$4,4,IF(B1123&gt;=Model!$B$5,3,IF(B1123&gt;=Model!$B$6,2,1))))</f>
        <v/>
      </c>
      <c r="L1123" s="14" t="str">
        <f>IF($A1123="","",IF(OR(UPPER(D1123)="Y",UPPER(E1123)="Y"),4,IF(C1123&gt;=Model!$B$10,4,IF(C1123&gt;=Model!$B$11,3,IF(C1123&gt;=Model!$B$12,2,1)))))</f>
        <v/>
      </c>
      <c r="M1123" s="14" t="str">
        <f>IF($A1123="","",IFERROR(VLOOKUP(F1123,Model!$A$19:$B$22,2,FALSE()),""))</f>
        <v/>
      </c>
      <c r="N1123" s="14" t="str">
        <f>IF($A1123="","",IFERROR(VLOOKUP(G1123,Model!$A$25:$B$28,2,FALSE()),""))</f>
        <v/>
      </c>
      <c r="O1123" s="14" t="str">
        <f t="shared" si="102"/>
        <v/>
      </c>
      <c r="P1123" s="14" t="str">
        <f>IF($A1123="","",IF(AND(G1123="Internet-facing",OR(UPPER(D1123)="Y",UPPER(E1123)="Y",C1123&gt;=Model!$B$16)),"P1",""))</f>
        <v/>
      </c>
      <c r="Q1123" s="14" t="str">
        <f>IF($A1123="","",IF(P1123="P1","P1","P"&amp;MIN(4,IF(O1123&gt;=Model!$B$31,1,IF(O1123&gt;=Model!$B$32,2,IF(O1123&gt;=Model!$B$33,3,4)))+IF(UPPER(H1123)="Y",1,0))))</f>
        <v/>
      </c>
      <c r="R1123" s="14" t="str">
        <f>IF($A1123="","",IFERROR(VLOOKUP(VALUE(MID(Q1123,2,1)),Model!$B$38:$C$41,2,FALSE()),""))</f>
        <v/>
      </c>
      <c r="S1123" s="18" t="str">
        <f t="shared" si="103"/>
        <v/>
      </c>
      <c r="T1123" s="14" t="str">
        <f t="shared" si="104"/>
        <v/>
      </c>
      <c r="U1123" s="14" t="str">
        <f t="shared" si="105"/>
        <v/>
      </c>
      <c r="V1123" s="14" t="str">
        <f t="shared" ca="1" si="106"/>
        <v/>
      </c>
      <c r="W1123" s="14" t="str">
        <f t="shared" ca="1" si="107"/>
        <v/>
      </c>
    </row>
    <row r="1124" spans="1:23" x14ac:dyDescent="0.3">
      <c r="A1124" s="2"/>
      <c r="B1124" s="2"/>
      <c r="C1124" s="2"/>
      <c r="D1124" s="2"/>
      <c r="E1124" s="2"/>
      <c r="F1124" s="2"/>
      <c r="G1124" s="2"/>
      <c r="H1124" s="2"/>
      <c r="I1124" s="16"/>
      <c r="J1124" s="16"/>
      <c r="K1124" s="14" t="str">
        <f>IF($A1124="","",IF(B1124&gt;=Model!$B$4,4,IF(B1124&gt;=Model!$B$5,3,IF(B1124&gt;=Model!$B$6,2,1))))</f>
        <v/>
      </c>
      <c r="L1124" s="14" t="str">
        <f>IF($A1124="","",IF(OR(UPPER(D1124)="Y",UPPER(E1124)="Y"),4,IF(C1124&gt;=Model!$B$10,4,IF(C1124&gt;=Model!$B$11,3,IF(C1124&gt;=Model!$B$12,2,1)))))</f>
        <v/>
      </c>
      <c r="M1124" s="14" t="str">
        <f>IF($A1124="","",IFERROR(VLOOKUP(F1124,Model!$A$19:$B$22,2,FALSE()),""))</f>
        <v/>
      </c>
      <c r="N1124" s="14" t="str">
        <f>IF($A1124="","",IFERROR(VLOOKUP(G1124,Model!$A$25:$B$28,2,FALSE()),""))</f>
        <v/>
      </c>
      <c r="O1124" s="14" t="str">
        <f t="shared" si="102"/>
        <v/>
      </c>
      <c r="P1124" s="14" t="str">
        <f>IF($A1124="","",IF(AND(G1124="Internet-facing",OR(UPPER(D1124)="Y",UPPER(E1124)="Y",C1124&gt;=Model!$B$16)),"P1",""))</f>
        <v/>
      </c>
      <c r="Q1124" s="14" t="str">
        <f>IF($A1124="","",IF(P1124="P1","P1","P"&amp;MIN(4,IF(O1124&gt;=Model!$B$31,1,IF(O1124&gt;=Model!$B$32,2,IF(O1124&gt;=Model!$B$33,3,4)))+IF(UPPER(H1124)="Y",1,0))))</f>
        <v/>
      </c>
      <c r="R1124" s="14" t="str">
        <f>IF($A1124="","",IFERROR(VLOOKUP(VALUE(MID(Q1124,2,1)),Model!$B$38:$C$41,2,FALSE()),""))</f>
        <v/>
      </c>
      <c r="S1124" s="18" t="str">
        <f t="shared" si="103"/>
        <v/>
      </c>
      <c r="T1124" s="14" t="str">
        <f t="shared" si="104"/>
        <v/>
      </c>
      <c r="U1124" s="14" t="str">
        <f t="shared" si="105"/>
        <v/>
      </c>
      <c r="V1124" s="14" t="str">
        <f t="shared" ca="1" si="106"/>
        <v/>
      </c>
      <c r="W1124" s="14" t="str">
        <f t="shared" ca="1" si="107"/>
        <v/>
      </c>
    </row>
    <row r="1125" spans="1:23" x14ac:dyDescent="0.3">
      <c r="A1125" s="2"/>
      <c r="B1125" s="2"/>
      <c r="C1125" s="2"/>
      <c r="D1125" s="2"/>
      <c r="E1125" s="2"/>
      <c r="F1125" s="2"/>
      <c r="G1125" s="2"/>
      <c r="H1125" s="2"/>
      <c r="I1125" s="16"/>
      <c r="J1125" s="16"/>
      <c r="K1125" s="14" t="str">
        <f>IF($A1125="","",IF(B1125&gt;=Model!$B$4,4,IF(B1125&gt;=Model!$B$5,3,IF(B1125&gt;=Model!$B$6,2,1))))</f>
        <v/>
      </c>
      <c r="L1125" s="14" t="str">
        <f>IF($A1125="","",IF(OR(UPPER(D1125)="Y",UPPER(E1125)="Y"),4,IF(C1125&gt;=Model!$B$10,4,IF(C1125&gt;=Model!$B$11,3,IF(C1125&gt;=Model!$B$12,2,1)))))</f>
        <v/>
      </c>
      <c r="M1125" s="14" t="str">
        <f>IF($A1125="","",IFERROR(VLOOKUP(F1125,Model!$A$19:$B$22,2,FALSE()),""))</f>
        <v/>
      </c>
      <c r="N1125" s="14" t="str">
        <f>IF($A1125="","",IFERROR(VLOOKUP(G1125,Model!$A$25:$B$28,2,FALSE()),""))</f>
        <v/>
      </c>
      <c r="O1125" s="14" t="str">
        <f t="shared" si="102"/>
        <v/>
      </c>
      <c r="P1125" s="14" t="str">
        <f>IF($A1125="","",IF(AND(G1125="Internet-facing",OR(UPPER(D1125)="Y",UPPER(E1125)="Y",C1125&gt;=Model!$B$16)),"P1",""))</f>
        <v/>
      </c>
      <c r="Q1125" s="14" t="str">
        <f>IF($A1125="","",IF(P1125="P1","P1","P"&amp;MIN(4,IF(O1125&gt;=Model!$B$31,1,IF(O1125&gt;=Model!$B$32,2,IF(O1125&gt;=Model!$B$33,3,4)))+IF(UPPER(H1125)="Y",1,0))))</f>
        <v/>
      </c>
      <c r="R1125" s="14" t="str">
        <f>IF($A1125="","",IFERROR(VLOOKUP(VALUE(MID(Q1125,2,1)),Model!$B$38:$C$41,2,FALSE()),""))</f>
        <v/>
      </c>
      <c r="S1125" s="18" t="str">
        <f t="shared" si="103"/>
        <v/>
      </c>
      <c r="T1125" s="14" t="str">
        <f t="shared" si="104"/>
        <v/>
      </c>
      <c r="U1125" s="14" t="str">
        <f t="shared" si="105"/>
        <v/>
      </c>
      <c r="V1125" s="14" t="str">
        <f t="shared" ca="1" si="106"/>
        <v/>
      </c>
      <c r="W1125" s="14" t="str">
        <f t="shared" ca="1" si="107"/>
        <v/>
      </c>
    </row>
    <row r="1126" spans="1:23" x14ac:dyDescent="0.3">
      <c r="A1126" s="2"/>
      <c r="B1126" s="2"/>
      <c r="C1126" s="2"/>
      <c r="D1126" s="2"/>
      <c r="E1126" s="2"/>
      <c r="F1126" s="2"/>
      <c r="G1126" s="2"/>
      <c r="H1126" s="2"/>
      <c r="I1126" s="16"/>
      <c r="J1126" s="16"/>
      <c r="K1126" s="14" t="str">
        <f>IF($A1126="","",IF(B1126&gt;=Model!$B$4,4,IF(B1126&gt;=Model!$B$5,3,IF(B1126&gt;=Model!$B$6,2,1))))</f>
        <v/>
      </c>
      <c r="L1126" s="14" t="str">
        <f>IF($A1126="","",IF(OR(UPPER(D1126)="Y",UPPER(E1126)="Y"),4,IF(C1126&gt;=Model!$B$10,4,IF(C1126&gt;=Model!$B$11,3,IF(C1126&gt;=Model!$B$12,2,1)))))</f>
        <v/>
      </c>
      <c r="M1126" s="14" t="str">
        <f>IF($A1126="","",IFERROR(VLOOKUP(F1126,Model!$A$19:$B$22,2,FALSE()),""))</f>
        <v/>
      </c>
      <c r="N1126" s="14" t="str">
        <f>IF($A1126="","",IFERROR(VLOOKUP(G1126,Model!$A$25:$B$28,2,FALSE()),""))</f>
        <v/>
      </c>
      <c r="O1126" s="14" t="str">
        <f t="shared" si="102"/>
        <v/>
      </c>
      <c r="P1126" s="14" t="str">
        <f>IF($A1126="","",IF(AND(G1126="Internet-facing",OR(UPPER(D1126)="Y",UPPER(E1126)="Y",C1126&gt;=Model!$B$16)),"P1",""))</f>
        <v/>
      </c>
      <c r="Q1126" s="14" t="str">
        <f>IF($A1126="","",IF(P1126="P1","P1","P"&amp;MIN(4,IF(O1126&gt;=Model!$B$31,1,IF(O1126&gt;=Model!$B$32,2,IF(O1126&gt;=Model!$B$33,3,4)))+IF(UPPER(H1126)="Y",1,0))))</f>
        <v/>
      </c>
      <c r="R1126" s="14" t="str">
        <f>IF($A1126="","",IFERROR(VLOOKUP(VALUE(MID(Q1126,2,1)),Model!$B$38:$C$41,2,FALSE()),""))</f>
        <v/>
      </c>
      <c r="S1126" s="18" t="str">
        <f t="shared" si="103"/>
        <v/>
      </c>
      <c r="T1126" s="14" t="str">
        <f t="shared" si="104"/>
        <v/>
      </c>
      <c r="U1126" s="14" t="str">
        <f t="shared" si="105"/>
        <v/>
      </c>
      <c r="V1126" s="14" t="str">
        <f t="shared" ca="1" si="106"/>
        <v/>
      </c>
      <c r="W1126" s="14" t="str">
        <f t="shared" ca="1" si="107"/>
        <v/>
      </c>
    </row>
    <row r="1127" spans="1:23" x14ac:dyDescent="0.3">
      <c r="A1127" s="2"/>
      <c r="B1127" s="2"/>
      <c r="C1127" s="2"/>
      <c r="D1127" s="2"/>
      <c r="E1127" s="2"/>
      <c r="F1127" s="2"/>
      <c r="G1127" s="2"/>
      <c r="H1127" s="2"/>
      <c r="I1127" s="16"/>
      <c r="J1127" s="16"/>
      <c r="K1127" s="14" t="str">
        <f>IF($A1127="","",IF(B1127&gt;=Model!$B$4,4,IF(B1127&gt;=Model!$B$5,3,IF(B1127&gt;=Model!$B$6,2,1))))</f>
        <v/>
      </c>
      <c r="L1127" s="14" t="str">
        <f>IF($A1127="","",IF(OR(UPPER(D1127)="Y",UPPER(E1127)="Y"),4,IF(C1127&gt;=Model!$B$10,4,IF(C1127&gt;=Model!$B$11,3,IF(C1127&gt;=Model!$B$12,2,1)))))</f>
        <v/>
      </c>
      <c r="M1127" s="14" t="str">
        <f>IF($A1127="","",IFERROR(VLOOKUP(F1127,Model!$A$19:$B$22,2,FALSE()),""))</f>
        <v/>
      </c>
      <c r="N1127" s="14" t="str">
        <f>IF($A1127="","",IFERROR(VLOOKUP(G1127,Model!$A$25:$B$28,2,FALSE()),""))</f>
        <v/>
      </c>
      <c r="O1127" s="14" t="str">
        <f t="shared" si="102"/>
        <v/>
      </c>
      <c r="P1127" s="14" t="str">
        <f>IF($A1127="","",IF(AND(G1127="Internet-facing",OR(UPPER(D1127)="Y",UPPER(E1127)="Y",C1127&gt;=Model!$B$16)),"P1",""))</f>
        <v/>
      </c>
      <c r="Q1127" s="14" t="str">
        <f>IF($A1127="","",IF(P1127="P1","P1","P"&amp;MIN(4,IF(O1127&gt;=Model!$B$31,1,IF(O1127&gt;=Model!$B$32,2,IF(O1127&gt;=Model!$B$33,3,4)))+IF(UPPER(H1127)="Y",1,0))))</f>
        <v/>
      </c>
      <c r="R1127" s="14" t="str">
        <f>IF($A1127="","",IFERROR(VLOOKUP(VALUE(MID(Q1127,2,1)),Model!$B$38:$C$41,2,FALSE()),""))</f>
        <v/>
      </c>
      <c r="S1127" s="18" t="str">
        <f t="shared" si="103"/>
        <v/>
      </c>
      <c r="T1127" s="14" t="str">
        <f t="shared" si="104"/>
        <v/>
      </c>
      <c r="U1127" s="14" t="str">
        <f t="shared" si="105"/>
        <v/>
      </c>
      <c r="V1127" s="14" t="str">
        <f t="shared" ca="1" si="106"/>
        <v/>
      </c>
      <c r="W1127" s="14" t="str">
        <f t="shared" ca="1" si="107"/>
        <v/>
      </c>
    </row>
    <row r="1128" spans="1:23" x14ac:dyDescent="0.3">
      <c r="A1128" s="2"/>
      <c r="B1128" s="2"/>
      <c r="C1128" s="2"/>
      <c r="D1128" s="2"/>
      <c r="E1128" s="2"/>
      <c r="F1128" s="2"/>
      <c r="G1128" s="2"/>
      <c r="H1128" s="2"/>
      <c r="I1128" s="16"/>
      <c r="J1128" s="16"/>
      <c r="K1128" s="14" t="str">
        <f>IF($A1128="","",IF(B1128&gt;=Model!$B$4,4,IF(B1128&gt;=Model!$B$5,3,IF(B1128&gt;=Model!$B$6,2,1))))</f>
        <v/>
      </c>
      <c r="L1128" s="14" t="str">
        <f>IF($A1128="","",IF(OR(UPPER(D1128)="Y",UPPER(E1128)="Y"),4,IF(C1128&gt;=Model!$B$10,4,IF(C1128&gt;=Model!$B$11,3,IF(C1128&gt;=Model!$B$12,2,1)))))</f>
        <v/>
      </c>
      <c r="M1128" s="14" t="str">
        <f>IF($A1128="","",IFERROR(VLOOKUP(F1128,Model!$A$19:$B$22,2,FALSE()),""))</f>
        <v/>
      </c>
      <c r="N1128" s="14" t="str">
        <f>IF($A1128="","",IFERROR(VLOOKUP(G1128,Model!$A$25:$B$28,2,FALSE()),""))</f>
        <v/>
      </c>
      <c r="O1128" s="14" t="str">
        <f t="shared" si="102"/>
        <v/>
      </c>
      <c r="P1128" s="14" t="str">
        <f>IF($A1128="","",IF(AND(G1128="Internet-facing",OR(UPPER(D1128)="Y",UPPER(E1128)="Y",C1128&gt;=Model!$B$16)),"P1",""))</f>
        <v/>
      </c>
      <c r="Q1128" s="14" t="str">
        <f>IF($A1128="","",IF(P1128="P1","P1","P"&amp;MIN(4,IF(O1128&gt;=Model!$B$31,1,IF(O1128&gt;=Model!$B$32,2,IF(O1128&gt;=Model!$B$33,3,4)))+IF(UPPER(H1128)="Y",1,0))))</f>
        <v/>
      </c>
      <c r="R1128" s="14" t="str">
        <f>IF($A1128="","",IFERROR(VLOOKUP(VALUE(MID(Q1128,2,1)),Model!$B$38:$C$41,2,FALSE()),""))</f>
        <v/>
      </c>
      <c r="S1128" s="18" t="str">
        <f t="shared" si="103"/>
        <v/>
      </c>
      <c r="T1128" s="14" t="str">
        <f t="shared" si="104"/>
        <v/>
      </c>
      <c r="U1128" s="14" t="str">
        <f t="shared" si="105"/>
        <v/>
      </c>
      <c r="V1128" s="14" t="str">
        <f t="shared" ca="1" si="106"/>
        <v/>
      </c>
      <c r="W1128" s="14" t="str">
        <f t="shared" ca="1" si="107"/>
        <v/>
      </c>
    </row>
    <row r="1129" spans="1:23" x14ac:dyDescent="0.3">
      <c r="A1129" s="2"/>
      <c r="B1129" s="2"/>
      <c r="C1129" s="2"/>
      <c r="D1129" s="2"/>
      <c r="E1129" s="2"/>
      <c r="F1129" s="2"/>
      <c r="G1129" s="2"/>
      <c r="H1129" s="2"/>
      <c r="I1129" s="16"/>
      <c r="J1129" s="16"/>
      <c r="K1129" s="14" t="str">
        <f>IF($A1129="","",IF(B1129&gt;=Model!$B$4,4,IF(B1129&gt;=Model!$B$5,3,IF(B1129&gt;=Model!$B$6,2,1))))</f>
        <v/>
      </c>
      <c r="L1129" s="14" t="str">
        <f>IF($A1129="","",IF(OR(UPPER(D1129)="Y",UPPER(E1129)="Y"),4,IF(C1129&gt;=Model!$B$10,4,IF(C1129&gt;=Model!$B$11,3,IF(C1129&gt;=Model!$B$12,2,1)))))</f>
        <v/>
      </c>
      <c r="M1129" s="14" t="str">
        <f>IF($A1129="","",IFERROR(VLOOKUP(F1129,Model!$A$19:$B$22,2,FALSE()),""))</f>
        <v/>
      </c>
      <c r="N1129" s="14" t="str">
        <f>IF($A1129="","",IFERROR(VLOOKUP(G1129,Model!$A$25:$B$28,2,FALSE()),""))</f>
        <v/>
      </c>
      <c r="O1129" s="14" t="str">
        <f t="shared" si="102"/>
        <v/>
      </c>
      <c r="P1129" s="14" t="str">
        <f>IF($A1129="","",IF(AND(G1129="Internet-facing",OR(UPPER(D1129)="Y",UPPER(E1129)="Y",C1129&gt;=Model!$B$16)),"P1",""))</f>
        <v/>
      </c>
      <c r="Q1129" s="14" t="str">
        <f>IF($A1129="","",IF(P1129="P1","P1","P"&amp;MIN(4,IF(O1129&gt;=Model!$B$31,1,IF(O1129&gt;=Model!$B$32,2,IF(O1129&gt;=Model!$B$33,3,4)))+IF(UPPER(H1129)="Y",1,0))))</f>
        <v/>
      </c>
      <c r="R1129" s="14" t="str">
        <f>IF($A1129="","",IFERROR(VLOOKUP(VALUE(MID(Q1129,2,1)),Model!$B$38:$C$41,2,FALSE()),""))</f>
        <v/>
      </c>
      <c r="S1129" s="18" t="str">
        <f t="shared" si="103"/>
        <v/>
      </c>
      <c r="T1129" s="14" t="str">
        <f t="shared" si="104"/>
        <v/>
      </c>
      <c r="U1129" s="14" t="str">
        <f t="shared" si="105"/>
        <v/>
      </c>
      <c r="V1129" s="14" t="str">
        <f t="shared" ca="1" si="106"/>
        <v/>
      </c>
      <c r="W1129" s="14" t="str">
        <f t="shared" ca="1" si="107"/>
        <v/>
      </c>
    </row>
    <row r="1130" spans="1:23" x14ac:dyDescent="0.3">
      <c r="A1130" s="2"/>
      <c r="B1130" s="2"/>
      <c r="C1130" s="2"/>
      <c r="D1130" s="2"/>
      <c r="E1130" s="2"/>
      <c r="F1130" s="2"/>
      <c r="G1130" s="2"/>
      <c r="H1130" s="2"/>
      <c r="I1130" s="16"/>
      <c r="J1130" s="16"/>
      <c r="K1130" s="14" t="str">
        <f>IF($A1130="","",IF(B1130&gt;=Model!$B$4,4,IF(B1130&gt;=Model!$B$5,3,IF(B1130&gt;=Model!$B$6,2,1))))</f>
        <v/>
      </c>
      <c r="L1130" s="14" t="str">
        <f>IF($A1130="","",IF(OR(UPPER(D1130)="Y",UPPER(E1130)="Y"),4,IF(C1130&gt;=Model!$B$10,4,IF(C1130&gt;=Model!$B$11,3,IF(C1130&gt;=Model!$B$12,2,1)))))</f>
        <v/>
      </c>
      <c r="M1130" s="14" t="str">
        <f>IF($A1130="","",IFERROR(VLOOKUP(F1130,Model!$A$19:$B$22,2,FALSE()),""))</f>
        <v/>
      </c>
      <c r="N1130" s="14" t="str">
        <f>IF($A1130="","",IFERROR(VLOOKUP(G1130,Model!$A$25:$B$28,2,FALSE()),""))</f>
        <v/>
      </c>
      <c r="O1130" s="14" t="str">
        <f t="shared" si="102"/>
        <v/>
      </c>
      <c r="P1130" s="14" t="str">
        <f>IF($A1130="","",IF(AND(G1130="Internet-facing",OR(UPPER(D1130)="Y",UPPER(E1130)="Y",C1130&gt;=Model!$B$16)),"P1",""))</f>
        <v/>
      </c>
      <c r="Q1130" s="14" t="str">
        <f>IF($A1130="","",IF(P1130="P1","P1","P"&amp;MIN(4,IF(O1130&gt;=Model!$B$31,1,IF(O1130&gt;=Model!$B$32,2,IF(O1130&gt;=Model!$B$33,3,4)))+IF(UPPER(H1130)="Y",1,0))))</f>
        <v/>
      </c>
      <c r="R1130" s="14" t="str">
        <f>IF($A1130="","",IFERROR(VLOOKUP(VALUE(MID(Q1130,2,1)),Model!$B$38:$C$41,2,FALSE()),""))</f>
        <v/>
      </c>
      <c r="S1130" s="18" t="str">
        <f t="shared" si="103"/>
        <v/>
      </c>
      <c r="T1130" s="14" t="str">
        <f t="shared" si="104"/>
        <v/>
      </c>
      <c r="U1130" s="14" t="str">
        <f t="shared" si="105"/>
        <v/>
      </c>
      <c r="V1130" s="14" t="str">
        <f t="shared" ca="1" si="106"/>
        <v/>
      </c>
      <c r="W1130" s="14" t="str">
        <f t="shared" ca="1" si="107"/>
        <v/>
      </c>
    </row>
    <row r="1131" spans="1:23" x14ac:dyDescent="0.3">
      <c r="A1131" s="2"/>
      <c r="B1131" s="2"/>
      <c r="C1131" s="2"/>
      <c r="D1131" s="2"/>
      <c r="E1131" s="2"/>
      <c r="F1131" s="2"/>
      <c r="G1131" s="2"/>
      <c r="H1131" s="2"/>
      <c r="I1131" s="16"/>
      <c r="J1131" s="16"/>
      <c r="K1131" s="14" t="str">
        <f>IF($A1131="","",IF(B1131&gt;=Model!$B$4,4,IF(B1131&gt;=Model!$B$5,3,IF(B1131&gt;=Model!$B$6,2,1))))</f>
        <v/>
      </c>
      <c r="L1131" s="14" t="str">
        <f>IF($A1131="","",IF(OR(UPPER(D1131)="Y",UPPER(E1131)="Y"),4,IF(C1131&gt;=Model!$B$10,4,IF(C1131&gt;=Model!$B$11,3,IF(C1131&gt;=Model!$B$12,2,1)))))</f>
        <v/>
      </c>
      <c r="M1131" s="14" t="str">
        <f>IF($A1131="","",IFERROR(VLOOKUP(F1131,Model!$A$19:$B$22,2,FALSE()),""))</f>
        <v/>
      </c>
      <c r="N1131" s="14" t="str">
        <f>IF($A1131="","",IFERROR(VLOOKUP(G1131,Model!$A$25:$B$28,2,FALSE()),""))</f>
        <v/>
      </c>
      <c r="O1131" s="14" t="str">
        <f t="shared" si="102"/>
        <v/>
      </c>
      <c r="P1131" s="14" t="str">
        <f>IF($A1131="","",IF(AND(G1131="Internet-facing",OR(UPPER(D1131)="Y",UPPER(E1131)="Y",C1131&gt;=Model!$B$16)),"P1",""))</f>
        <v/>
      </c>
      <c r="Q1131" s="14" t="str">
        <f>IF($A1131="","",IF(P1131="P1","P1","P"&amp;MIN(4,IF(O1131&gt;=Model!$B$31,1,IF(O1131&gt;=Model!$B$32,2,IF(O1131&gt;=Model!$B$33,3,4)))+IF(UPPER(H1131)="Y",1,0))))</f>
        <v/>
      </c>
      <c r="R1131" s="14" t="str">
        <f>IF($A1131="","",IFERROR(VLOOKUP(VALUE(MID(Q1131,2,1)),Model!$B$38:$C$41,2,FALSE()),""))</f>
        <v/>
      </c>
      <c r="S1131" s="18" t="str">
        <f t="shared" si="103"/>
        <v/>
      </c>
      <c r="T1131" s="14" t="str">
        <f t="shared" si="104"/>
        <v/>
      </c>
      <c r="U1131" s="14" t="str">
        <f t="shared" si="105"/>
        <v/>
      </c>
      <c r="V1131" s="14" t="str">
        <f t="shared" ca="1" si="106"/>
        <v/>
      </c>
      <c r="W1131" s="14" t="str">
        <f t="shared" ca="1" si="107"/>
        <v/>
      </c>
    </row>
    <row r="1132" spans="1:23" x14ac:dyDescent="0.3">
      <c r="A1132" s="2"/>
      <c r="B1132" s="2"/>
      <c r="C1132" s="2"/>
      <c r="D1132" s="2"/>
      <c r="E1132" s="2"/>
      <c r="F1132" s="2"/>
      <c r="G1132" s="2"/>
      <c r="H1132" s="2"/>
      <c r="I1132" s="16"/>
      <c r="J1132" s="16"/>
      <c r="K1132" s="14" t="str">
        <f>IF($A1132="","",IF(B1132&gt;=Model!$B$4,4,IF(B1132&gt;=Model!$B$5,3,IF(B1132&gt;=Model!$B$6,2,1))))</f>
        <v/>
      </c>
      <c r="L1132" s="14" t="str">
        <f>IF($A1132="","",IF(OR(UPPER(D1132)="Y",UPPER(E1132)="Y"),4,IF(C1132&gt;=Model!$B$10,4,IF(C1132&gt;=Model!$B$11,3,IF(C1132&gt;=Model!$B$12,2,1)))))</f>
        <v/>
      </c>
      <c r="M1132" s="14" t="str">
        <f>IF($A1132="","",IFERROR(VLOOKUP(F1132,Model!$A$19:$B$22,2,FALSE()),""))</f>
        <v/>
      </c>
      <c r="N1132" s="14" t="str">
        <f>IF($A1132="","",IFERROR(VLOOKUP(G1132,Model!$A$25:$B$28,2,FALSE()),""))</f>
        <v/>
      </c>
      <c r="O1132" s="14" t="str">
        <f t="shared" si="102"/>
        <v/>
      </c>
      <c r="P1132" s="14" t="str">
        <f>IF($A1132="","",IF(AND(G1132="Internet-facing",OR(UPPER(D1132)="Y",UPPER(E1132)="Y",C1132&gt;=Model!$B$16)),"P1",""))</f>
        <v/>
      </c>
      <c r="Q1132" s="14" t="str">
        <f>IF($A1132="","",IF(P1132="P1","P1","P"&amp;MIN(4,IF(O1132&gt;=Model!$B$31,1,IF(O1132&gt;=Model!$B$32,2,IF(O1132&gt;=Model!$B$33,3,4)))+IF(UPPER(H1132)="Y",1,0))))</f>
        <v/>
      </c>
      <c r="R1132" s="14" t="str">
        <f>IF($A1132="","",IFERROR(VLOOKUP(VALUE(MID(Q1132,2,1)),Model!$B$38:$C$41,2,FALSE()),""))</f>
        <v/>
      </c>
      <c r="S1132" s="18" t="str">
        <f t="shared" si="103"/>
        <v/>
      </c>
      <c r="T1132" s="14" t="str">
        <f t="shared" si="104"/>
        <v/>
      </c>
      <c r="U1132" s="14" t="str">
        <f t="shared" si="105"/>
        <v/>
      </c>
      <c r="V1132" s="14" t="str">
        <f t="shared" ca="1" si="106"/>
        <v/>
      </c>
      <c r="W1132" s="14" t="str">
        <f t="shared" ca="1" si="107"/>
        <v/>
      </c>
    </row>
    <row r="1133" spans="1:23" x14ac:dyDescent="0.3">
      <c r="A1133" s="2"/>
      <c r="B1133" s="2"/>
      <c r="C1133" s="2"/>
      <c r="D1133" s="2"/>
      <c r="E1133" s="2"/>
      <c r="F1133" s="2"/>
      <c r="G1133" s="2"/>
      <c r="H1133" s="2"/>
      <c r="I1133" s="16"/>
      <c r="J1133" s="16"/>
      <c r="K1133" s="14" t="str">
        <f>IF($A1133="","",IF(B1133&gt;=Model!$B$4,4,IF(B1133&gt;=Model!$B$5,3,IF(B1133&gt;=Model!$B$6,2,1))))</f>
        <v/>
      </c>
      <c r="L1133" s="14" t="str">
        <f>IF($A1133="","",IF(OR(UPPER(D1133)="Y",UPPER(E1133)="Y"),4,IF(C1133&gt;=Model!$B$10,4,IF(C1133&gt;=Model!$B$11,3,IF(C1133&gt;=Model!$B$12,2,1)))))</f>
        <v/>
      </c>
      <c r="M1133" s="14" t="str">
        <f>IF($A1133="","",IFERROR(VLOOKUP(F1133,Model!$A$19:$B$22,2,FALSE()),""))</f>
        <v/>
      </c>
      <c r="N1133" s="14" t="str">
        <f>IF($A1133="","",IFERROR(VLOOKUP(G1133,Model!$A$25:$B$28,2,FALSE()),""))</f>
        <v/>
      </c>
      <c r="O1133" s="14" t="str">
        <f t="shared" si="102"/>
        <v/>
      </c>
      <c r="P1133" s="14" t="str">
        <f>IF($A1133="","",IF(AND(G1133="Internet-facing",OR(UPPER(D1133)="Y",UPPER(E1133)="Y",C1133&gt;=Model!$B$16)),"P1",""))</f>
        <v/>
      </c>
      <c r="Q1133" s="14" t="str">
        <f>IF($A1133="","",IF(P1133="P1","P1","P"&amp;MIN(4,IF(O1133&gt;=Model!$B$31,1,IF(O1133&gt;=Model!$B$32,2,IF(O1133&gt;=Model!$B$33,3,4)))+IF(UPPER(H1133)="Y",1,0))))</f>
        <v/>
      </c>
      <c r="R1133" s="14" t="str">
        <f>IF($A1133="","",IFERROR(VLOOKUP(VALUE(MID(Q1133,2,1)),Model!$B$38:$C$41,2,FALSE()),""))</f>
        <v/>
      </c>
      <c r="S1133" s="18" t="str">
        <f t="shared" si="103"/>
        <v/>
      </c>
      <c r="T1133" s="14" t="str">
        <f t="shared" si="104"/>
        <v/>
      </c>
      <c r="U1133" s="14" t="str">
        <f t="shared" si="105"/>
        <v/>
      </c>
      <c r="V1133" s="14" t="str">
        <f t="shared" ca="1" si="106"/>
        <v/>
      </c>
      <c r="W1133" s="14" t="str">
        <f t="shared" ca="1" si="107"/>
        <v/>
      </c>
    </row>
    <row r="1134" spans="1:23" x14ac:dyDescent="0.3">
      <c r="A1134" s="2"/>
      <c r="B1134" s="2"/>
      <c r="C1134" s="2"/>
      <c r="D1134" s="2"/>
      <c r="E1134" s="2"/>
      <c r="F1134" s="2"/>
      <c r="G1134" s="2"/>
      <c r="H1134" s="2"/>
      <c r="I1134" s="16"/>
      <c r="J1134" s="16"/>
      <c r="K1134" s="14" t="str">
        <f>IF($A1134="","",IF(B1134&gt;=Model!$B$4,4,IF(B1134&gt;=Model!$B$5,3,IF(B1134&gt;=Model!$B$6,2,1))))</f>
        <v/>
      </c>
      <c r="L1134" s="14" t="str">
        <f>IF($A1134="","",IF(OR(UPPER(D1134)="Y",UPPER(E1134)="Y"),4,IF(C1134&gt;=Model!$B$10,4,IF(C1134&gt;=Model!$B$11,3,IF(C1134&gt;=Model!$B$12,2,1)))))</f>
        <v/>
      </c>
      <c r="M1134" s="14" t="str">
        <f>IF($A1134="","",IFERROR(VLOOKUP(F1134,Model!$A$19:$B$22,2,FALSE()),""))</f>
        <v/>
      </c>
      <c r="N1134" s="14" t="str">
        <f>IF($A1134="","",IFERROR(VLOOKUP(G1134,Model!$A$25:$B$28,2,FALSE()),""))</f>
        <v/>
      </c>
      <c r="O1134" s="14" t="str">
        <f t="shared" si="102"/>
        <v/>
      </c>
      <c r="P1134" s="14" t="str">
        <f>IF($A1134="","",IF(AND(G1134="Internet-facing",OR(UPPER(D1134)="Y",UPPER(E1134)="Y",C1134&gt;=Model!$B$16)),"P1",""))</f>
        <v/>
      </c>
      <c r="Q1134" s="14" t="str">
        <f>IF($A1134="","",IF(P1134="P1","P1","P"&amp;MIN(4,IF(O1134&gt;=Model!$B$31,1,IF(O1134&gt;=Model!$B$32,2,IF(O1134&gt;=Model!$B$33,3,4)))+IF(UPPER(H1134)="Y",1,0))))</f>
        <v/>
      </c>
      <c r="R1134" s="14" t="str">
        <f>IF($A1134="","",IFERROR(VLOOKUP(VALUE(MID(Q1134,2,1)),Model!$B$38:$C$41,2,FALSE()),""))</f>
        <v/>
      </c>
      <c r="S1134" s="18" t="str">
        <f t="shared" si="103"/>
        <v/>
      </c>
      <c r="T1134" s="14" t="str">
        <f t="shared" si="104"/>
        <v/>
      </c>
      <c r="U1134" s="14" t="str">
        <f t="shared" si="105"/>
        <v/>
      </c>
      <c r="V1134" s="14" t="str">
        <f t="shared" ca="1" si="106"/>
        <v/>
      </c>
      <c r="W1134" s="14" t="str">
        <f t="shared" ca="1" si="107"/>
        <v/>
      </c>
    </row>
    <row r="1135" spans="1:23" x14ac:dyDescent="0.3">
      <c r="A1135" s="2"/>
      <c r="B1135" s="2"/>
      <c r="C1135" s="2"/>
      <c r="D1135" s="2"/>
      <c r="E1135" s="2"/>
      <c r="F1135" s="2"/>
      <c r="G1135" s="2"/>
      <c r="H1135" s="2"/>
      <c r="I1135" s="16"/>
      <c r="J1135" s="16"/>
      <c r="K1135" s="14" t="str">
        <f>IF($A1135="","",IF(B1135&gt;=Model!$B$4,4,IF(B1135&gt;=Model!$B$5,3,IF(B1135&gt;=Model!$B$6,2,1))))</f>
        <v/>
      </c>
      <c r="L1135" s="14" t="str">
        <f>IF($A1135="","",IF(OR(UPPER(D1135)="Y",UPPER(E1135)="Y"),4,IF(C1135&gt;=Model!$B$10,4,IF(C1135&gt;=Model!$B$11,3,IF(C1135&gt;=Model!$B$12,2,1)))))</f>
        <v/>
      </c>
      <c r="M1135" s="14" t="str">
        <f>IF($A1135="","",IFERROR(VLOOKUP(F1135,Model!$A$19:$B$22,2,FALSE()),""))</f>
        <v/>
      </c>
      <c r="N1135" s="14" t="str">
        <f>IF($A1135="","",IFERROR(VLOOKUP(G1135,Model!$A$25:$B$28,2,FALSE()),""))</f>
        <v/>
      </c>
      <c r="O1135" s="14" t="str">
        <f t="shared" si="102"/>
        <v/>
      </c>
      <c r="P1135" s="14" t="str">
        <f>IF($A1135="","",IF(AND(G1135="Internet-facing",OR(UPPER(D1135)="Y",UPPER(E1135)="Y",C1135&gt;=Model!$B$16)),"P1",""))</f>
        <v/>
      </c>
      <c r="Q1135" s="14" t="str">
        <f>IF($A1135="","",IF(P1135="P1","P1","P"&amp;MIN(4,IF(O1135&gt;=Model!$B$31,1,IF(O1135&gt;=Model!$B$32,2,IF(O1135&gt;=Model!$B$33,3,4)))+IF(UPPER(H1135)="Y",1,0))))</f>
        <v/>
      </c>
      <c r="R1135" s="14" t="str">
        <f>IF($A1135="","",IFERROR(VLOOKUP(VALUE(MID(Q1135,2,1)),Model!$B$38:$C$41,2,FALSE()),""))</f>
        <v/>
      </c>
      <c r="S1135" s="18" t="str">
        <f t="shared" si="103"/>
        <v/>
      </c>
      <c r="T1135" s="14" t="str">
        <f t="shared" si="104"/>
        <v/>
      </c>
      <c r="U1135" s="14" t="str">
        <f t="shared" si="105"/>
        <v/>
      </c>
      <c r="V1135" s="14" t="str">
        <f t="shared" ca="1" si="106"/>
        <v/>
      </c>
      <c r="W1135" s="14" t="str">
        <f t="shared" ca="1" si="107"/>
        <v/>
      </c>
    </row>
    <row r="1136" spans="1:23" x14ac:dyDescent="0.3">
      <c r="A1136" s="2"/>
      <c r="B1136" s="2"/>
      <c r="C1136" s="2"/>
      <c r="D1136" s="2"/>
      <c r="E1136" s="2"/>
      <c r="F1136" s="2"/>
      <c r="G1136" s="2"/>
      <c r="H1136" s="2"/>
      <c r="I1136" s="16"/>
      <c r="J1136" s="16"/>
      <c r="K1136" s="14" t="str">
        <f>IF($A1136="","",IF(B1136&gt;=Model!$B$4,4,IF(B1136&gt;=Model!$B$5,3,IF(B1136&gt;=Model!$B$6,2,1))))</f>
        <v/>
      </c>
      <c r="L1136" s="14" t="str">
        <f>IF($A1136="","",IF(OR(UPPER(D1136)="Y",UPPER(E1136)="Y"),4,IF(C1136&gt;=Model!$B$10,4,IF(C1136&gt;=Model!$B$11,3,IF(C1136&gt;=Model!$B$12,2,1)))))</f>
        <v/>
      </c>
      <c r="M1136" s="14" t="str">
        <f>IF($A1136="","",IFERROR(VLOOKUP(F1136,Model!$A$19:$B$22,2,FALSE()),""))</f>
        <v/>
      </c>
      <c r="N1136" s="14" t="str">
        <f>IF($A1136="","",IFERROR(VLOOKUP(G1136,Model!$A$25:$B$28,2,FALSE()),""))</f>
        <v/>
      </c>
      <c r="O1136" s="14" t="str">
        <f t="shared" si="102"/>
        <v/>
      </c>
      <c r="P1136" s="14" t="str">
        <f>IF($A1136="","",IF(AND(G1136="Internet-facing",OR(UPPER(D1136)="Y",UPPER(E1136)="Y",C1136&gt;=Model!$B$16)),"P1",""))</f>
        <v/>
      </c>
      <c r="Q1136" s="14" t="str">
        <f>IF($A1136="","",IF(P1136="P1","P1","P"&amp;MIN(4,IF(O1136&gt;=Model!$B$31,1,IF(O1136&gt;=Model!$B$32,2,IF(O1136&gt;=Model!$B$33,3,4)))+IF(UPPER(H1136)="Y",1,0))))</f>
        <v/>
      </c>
      <c r="R1136" s="14" t="str">
        <f>IF($A1136="","",IFERROR(VLOOKUP(VALUE(MID(Q1136,2,1)),Model!$B$38:$C$41,2,FALSE()),""))</f>
        <v/>
      </c>
      <c r="S1136" s="18" t="str">
        <f t="shared" si="103"/>
        <v/>
      </c>
      <c r="T1136" s="14" t="str">
        <f t="shared" si="104"/>
        <v/>
      </c>
      <c r="U1136" s="14" t="str">
        <f t="shared" si="105"/>
        <v/>
      </c>
      <c r="V1136" s="14" t="str">
        <f t="shared" ca="1" si="106"/>
        <v/>
      </c>
      <c r="W1136" s="14" t="str">
        <f t="shared" ca="1" si="107"/>
        <v/>
      </c>
    </row>
    <row r="1137" spans="1:23" x14ac:dyDescent="0.3">
      <c r="A1137" s="2"/>
      <c r="B1137" s="2"/>
      <c r="C1137" s="2"/>
      <c r="D1137" s="2"/>
      <c r="E1137" s="2"/>
      <c r="F1137" s="2"/>
      <c r="G1137" s="2"/>
      <c r="H1137" s="2"/>
      <c r="I1137" s="16"/>
      <c r="J1137" s="16"/>
      <c r="K1137" s="14" t="str">
        <f>IF($A1137="","",IF(B1137&gt;=Model!$B$4,4,IF(B1137&gt;=Model!$B$5,3,IF(B1137&gt;=Model!$B$6,2,1))))</f>
        <v/>
      </c>
      <c r="L1137" s="14" t="str">
        <f>IF($A1137="","",IF(OR(UPPER(D1137)="Y",UPPER(E1137)="Y"),4,IF(C1137&gt;=Model!$B$10,4,IF(C1137&gt;=Model!$B$11,3,IF(C1137&gt;=Model!$B$12,2,1)))))</f>
        <v/>
      </c>
      <c r="M1137" s="14" t="str">
        <f>IF($A1137="","",IFERROR(VLOOKUP(F1137,Model!$A$19:$B$22,2,FALSE()),""))</f>
        <v/>
      </c>
      <c r="N1137" s="14" t="str">
        <f>IF($A1137="","",IFERROR(VLOOKUP(G1137,Model!$A$25:$B$28,2,FALSE()),""))</f>
        <v/>
      </c>
      <c r="O1137" s="14" t="str">
        <f t="shared" si="102"/>
        <v/>
      </c>
      <c r="P1137" s="14" t="str">
        <f>IF($A1137="","",IF(AND(G1137="Internet-facing",OR(UPPER(D1137)="Y",UPPER(E1137)="Y",C1137&gt;=Model!$B$16)),"P1",""))</f>
        <v/>
      </c>
      <c r="Q1137" s="14" t="str">
        <f>IF($A1137="","",IF(P1137="P1","P1","P"&amp;MIN(4,IF(O1137&gt;=Model!$B$31,1,IF(O1137&gt;=Model!$B$32,2,IF(O1137&gt;=Model!$B$33,3,4)))+IF(UPPER(H1137)="Y",1,0))))</f>
        <v/>
      </c>
      <c r="R1137" s="14" t="str">
        <f>IF($A1137="","",IFERROR(VLOOKUP(VALUE(MID(Q1137,2,1)),Model!$B$38:$C$41,2,FALSE()),""))</f>
        <v/>
      </c>
      <c r="S1137" s="18" t="str">
        <f t="shared" si="103"/>
        <v/>
      </c>
      <c r="T1137" s="14" t="str">
        <f t="shared" si="104"/>
        <v/>
      </c>
      <c r="U1137" s="14" t="str">
        <f t="shared" si="105"/>
        <v/>
      </c>
      <c r="V1137" s="14" t="str">
        <f t="shared" ca="1" si="106"/>
        <v/>
      </c>
      <c r="W1137" s="14" t="str">
        <f t="shared" ca="1" si="107"/>
        <v/>
      </c>
    </row>
    <row r="1138" spans="1:23" x14ac:dyDescent="0.3">
      <c r="A1138" s="2"/>
      <c r="B1138" s="2"/>
      <c r="C1138" s="2"/>
      <c r="D1138" s="2"/>
      <c r="E1138" s="2"/>
      <c r="F1138" s="2"/>
      <c r="G1138" s="2"/>
      <c r="H1138" s="2"/>
      <c r="I1138" s="16"/>
      <c r="J1138" s="16"/>
      <c r="K1138" s="14" t="str">
        <f>IF($A1138="","",IF(B1138&gt;=Model!$B$4,4,IF(B1138&gt;=Model!$B$5,3,IF(B1138&gt;=Model!$B$6,2,1))))</f>
        <v/>
      </c>
      <c r="L1138" s="14" t="str">
        <f>IF($A1138="","",IF(OR(UPPER(D1138)="Y",UPPER(E1138)="Y"),4,IF(C1138&gt;=Model!$B$10,4,IF(C1138&gt;=Model!$B$11,3,IF(C1138&gt;=Model!$B$12,2,1)))))</f>
        <v/>
      </c>
      <c r="M1138" s="14" t="str">
        <f>IF($A1138="","",IFERROR(VLOOKUP(F1138,Model!$A$19:$B$22,2,FALSE()),""))</f>
        <v/>
      </c>
      <c r="N1138" s="14" t="str">
        <f>IF($A1138="","",IFERROR(VLOOKUP(G1138,Model!$A$25:$B$28,2,FALSE()),""))</f>
        <v/>
      </c>
      <c r="O1138" s="14" t="str">
        <f t="shared" si="102"/>
        <v/>
      </c>
      <c r="P1138" s="14" t="str">
        <f>IF($A1138="","",IF(AND(G1138="Internet-facing",OR(UPPER(D1138)="Y",UPPER(E1138)="Y",C1138&gt;=Model!$B$16)),"P1",""))</f>
        <v/>
      </c>
      <c r="Q1138" s="14" t="str">
        <f>IF($A1138="","",IF(P1138="P1","P1","P"&amp;MIN(4,IF(O1138&gt;=Model!$B$31,1,IF(O1138&gt;=Model!$B$32,2,IF(O1138&gt;=Model!$B$33,3,4)))+IF(UPPER(H1138)="Y",1,0))))</f>
        <v/>
      </c>
      <c r="R1138" s="14" t="str">
        <f>IF($A1138="","",IFERROR(VLOOKUP(VALUE(MID(Q1138,2,1)),Model!$B$38:$C$41,2,FALSE()),""))</f>
        <v/>
      </c>
      <c r="S1138" s="18" t="str">
        <f t="shared" si="103"/>
        <v/>
      </c>
      <c r="T1138" s="14" t="str">
        <f t="shared" si="104"/>
        <v/>
      </c>
      <c r="U1138" s="14" t="str">
        <f t="shared" si="105"/>
        <v/>
      </c>
      <c r="V1138" s="14" t="str">
        <f t="shared" ca="1" si="106"/>
        <v/>
      </c>
      <c r="W1138" s="14" t="str">
        <f t="shared" ca="1" si="107"/>
        <v/>
      </c>
    </row>
    <row r="1139" spans="1:23" x14ac:dyDescent="0.3">
      <c r="A1139" s="2"/>
      <c r="B1139" s="2"/>
      <c r="C1139" s="2"/>
      <c r="D1139" s="2"/>
      <c r="E1139" s="2"/>
      <c r="F1139" s="2"/>
      <c r="G1139" s="2"/>
      <c r="H1139" s="2"/>
      <c r="I1139" s="16"/>
      <c r="J1139" s="16"/>
      <c r="K1139" s="14" t="str">
        <f>IF($A1139="","",IF(B1139&gt;=Model!$B$4,4,IF(B1139&gt;=Model!$B$5,3,IF(B1139&gt;=Model!$B$6,2,1))))</f>
        <v/>
      </c>
      <c r="L1139" s="14" t="str">
        <f>IF($A1139="","",IF(OR(UPPER(D1139)="Y",UPPER(E1139)="Y"),4,IF(C1139&gt;=Model!$B$10,4,IF(C1139&gt;=Model!$B$11,3,IF(C1139&gt;=Model!$B$12,2,1)))))</f>
        <v/>
      </c>
      <c r="M1139" s="14" t="str">
        <f>IF($A1139="","",IFERROR(VLOOKUP(F1139,Model!$A$19:$B$22,2,FALSE()),""))</f>
        <v/>
      </c>
      <c r="N1139" s="14" t="str">
        <f>IF($A1139="","",IFERROR(VLOOKUP(G1139,Model!$A$25:$B$28,2,FALSE()),""))</f>
        <v/>
      </c>
      <c r="O1139" s="14" t="str">
        <f t="shared" si="102"/>
        <v/>
      </c>
      <c r="P1139" s="14" t="str">
        <f>IF($A1139="","",IF(AND(G1139="Internet-facing",OR(UPPER(D1139)="Y",UPPER(E1139)="Y",C1139&gt;=Model!$B$16)),"P1",""))</f>
        <v/>
      </c>
      <c r="Q1139" s="14" t="str">
        <f>IF($A1139="","",IF(P1139="P1","P1","P"&amp;MIN(4,IF(O1139&gt;=Model!$B$31,1,IF(O1139&gt;=Model!$B$32,2,IF(O1139&gt;=Model!$B$33,3,4)))+IF(UPPER(H1139)="Y",1,0))))</f>
        <v/>
      </c>
      <c r="R1139" s="14" t="str">
        <f>IF($A1139="","",IFERROR(VLOOKUP(VALUE(MID(Q1139,2,1)),Model!$B$38:$C$41,2,FALSE()),""))</f>
        <v/>
      </c>
      <c r="S1139" s="18" t="str">
        <f t="shared" si="103"/>
        <v/>
      </c>
      <c r="T1139" s="14" t="str">
        <f t="shared" si="104"/>
        <v/>
      </c>
      <c r="U1139" s="14" t="str">
        <f t="shared" si="105"/>
        <v/>
      </c>
      <c r="V1139" s="14" t="str">
        <f t="shared" ca="1" si="106"/>
        <v/>
      </c>
      <c r="W1139" s="14" t="str">
        <f t="shared" ca="1" si="107"/>
        <v/>
      </c>
    </row>
    <row r="1140" spans="1:23" x14ac:dyDescent="0.3">
      <c r="A1140" s="2"/>
      <c r="B1140" s="2"/>
      <c r="C1140" s="2"/>
      <c r="D1140" s="2"/>
      <c r="E1140" s="2"/>
      <c r="F1140" s="2"/>
      <c r="G1140" s="2"/>
      <c r="H1140" s="2"/>
      <c r="I1140" s="16"/>
      <c r="J1140" s="16"/>
      <c r="K1140" s="14" t="str">
        <f>IF($A1140="","",IF(B1140&gt;=Model!$B$4,4,IF(B1140&gt;=Model!$B$5,3,IF(B1140&gt;=Model!$B$6,2,1))))</f>
        <v/>
      </c>
      <c r="L1140" s="14" t="str">
        <f>IF($A1140="","",IF(OR(UPPER(D1140)="Y",UPPER(E1140)="Y"),4,IF(C1140&gt;=Model!$B$10,4,IF(C1140&gt;=Model!$B$11,3,IF(C1140&gt;=Model!$B$12,2,1)))))</f>
        <v/>
      </c>
      <c r="M1140" s="14" t="str">
        <f>IF($A1140="","",IFERROR(VLOOKUP(F1140,Model!$A$19:$B$22,2,FALSE()),""))</f>
        <v/>
      </c>
      <c r="N1140" s="14" t="str">
        <f>IF($A1140="","",IFERROR(VLOOKUP(G1140,Model!$A$25:$B$28,2,FALSE()),""))</f>
        <v/>
      </c>
      <c r="O1140" s="14" t="str">
        <f t="shared" si="102"/>
        <v/>
      </c>
      <c r="P1140" s="14" t="str">
        <f>IF($A1140="","",IF(AND(G1140="Internet-facing",OR(UPPER(D1140)="Y",UPPER(E1140)="Y",C1140&gt;=Model!$B$16)),"P1",""))</f>
        <v/>
      </c>
      <c r="Q1140" s="14" t="str">
        <f>IF($A1140="","",IF(P1140="P1","P1","P"&amp;MIN(4,IF(O1140&gt;=Model!$B$31,1,IF(O1140&gt;=Model!$B$32,2,IF(O1140&gt;=Model!$B$33,3,4)))+IF(UPPER(H1140)="Y",1,0))))</f>
        <v/>
      </c>
      <c r="R1140" s="14" t="str">
        <f>IF($A1140="","",IFERROR(VLOOKUP(VALUE(MID(Q1140,2,1)),Model!$B$38:$C$41,2,FALSE()),""))</f>
        <v/>
      </c>
      <c r="S1140" s="18" t="str">
        <f t="shared" si="103"/>
        <v/>
      </c>
      <c r="T1140" s="14" t="str">
        <f t="shared" si="104"/>
        <v/>
      </c>
      <c r="U1140" s="14" t="str">
        <f t="shared" si="105"/>
        <v/>
      </c>
      <c r="V1140" s="14" t="str">
        <f t="shared" ca="1" si="106"/>
        <v/>
      </c>
      <c r="W1140" s="14" t="str">
        <f t="shared" ca="1" si="107"/>
        <v/>
      </c>
    </row>
    <row r="1141" spans="1:23" x14ac:dyDescent="0.3">
      <c r="A1141" s="2"/>
      <c r="B1141" s="2"/>
      <c r="C1141" s="2"/>
      <c r="D1141" s="2"/>
      <c r="E1141" s="2"/>
      <c r="F1141" s="2"/>
      <c r="G1141" s="2"/>
      <c r="H1141" s="2"/>
      <c r="I1141" s="16"/>
      <c r="J1141" s="16"/>
      <c r="K1141" s="14" t="str">
        <f>IF($A1141="","",IF(B1141&gt;=Model!$B$4,4,IF(B1141&gt;=Model!$B$5,3,IF(B1141&gt;=Model!$B$6,2,1))))</f>
        <v/>
      </c>
      <c r="L1141" s="14" t="str">
        <f>IF($A1141="","",IF(OR(UPPER(D1141)="Y",UPPER(E1141)="Y"),4,IF(C1141&gt;=Model!$B$10,4,IF(C1141&gt;=Model!$B$11,3,IF(C1141&gt;=Model!$B$12,2,1)))))</f>
        <v/>
      </c>
      <c r="M1141" s="14" t="str">
        <f>IF($A1141="","",IFERROR(VLOOKUP(F1141,Model!$A$19:$B$22,2,FALSE()),""))</f>
        <v/>
      </c>
      <c r="N1141" s="14" t="str">
        <f>IF($A1141="","",IFERROR(VLOOKUP(G1141,Model!$A$25:$B$28,2,FALSE()),""))</f>
        <v/>
      </c>
      <c r="O1141" s="14" t="str">
        <f t="shared" si="102"/>
        <v/>
      </c>
      <c r="P1141" s="14" t="str">
        <f>IF($A1141="","",IF(AND(G1141="Internet-facing",OR(UPPER(D1141)="Y",UPPER(E1141)="Y",C1141&gt;=Model!$B$16)),"P1",""))</f>
        <v/>
      </c>
      <c r="Q1141" s="14" t="str">
        <f>IF($A1141="","",IF(P1141="P1","P1","P"&amp;MIN(4,IF(O1141&gt;=Model!$B$31,1,IF(O1141&gt;=Model!$B$32,2,IF(O1141&gt;=Model!$B$33,3,4)))+IF(UPPER(H1141)="Y",1,0))))</f>
        <v/>
      </c>
      <c r="R1141" s="14" t="str">
        <f>IF($A1141="","",IFERROR(VLOOKUP(VALUE(MID(Q1141,2,1)),Model!$B$38:$C$41,2,FALSE()),""))</f>
        <v/>
      </c>
      <c r="S1141" s="18" t="str">
        <f t="shared" si="103"/>
        <v/>
      </c>
      <c r="T1141" s="14" t="str">
        <f t="shared" si="104"/>
        <v/>
      </c>
      <c r="U1141" s="14" t="str">
        <f t="shared" si="105"/>
        <v/>
      </c>
      <c r="V1141" s="14" t="str">
        <f t="shared" ca="1" si="106"/>
        <v/>
      </c>
      <c r="W1141" s="14" t="str">
        <f t="shared" ca="1" si="107"/>
        <v/>
      </c>
    </row>
    <row r="1142" spans="1:23" x14ac:dyDescent="0.3">
      <c r="A1142" s="2"/>
      <c r="B1142" s="2"/>
      <c r="C1142" s="2"/>
      <c r="D1142" s="2"/>
      <c r="E1142" s="2"/>
      <c r="F1142" s="2"/>
      <c r="G1142" s="2"/>
      <c r="H1142" s="2"/>
      <c r="I1142" s="16"/>
      <c r="J1142" s="16"/>
      <c r="K1142" s="14" t="str">
        <f>IF($A1142="","",IF(B1142&gt;=Model!$B$4,4,IF(B1142&gt;=Model!$B$5,3,IF(B1142&gt;=Model!$B$6,2,1))))</f>
        <v/>
      </c>
      <c r="L1142" s="14" t="str">
        <f>IF($A1142="","",IF(OR(UPPER(D1142)="Y",UPPER(E1142)="Y"),4,IF(C1142&gt;=Model!$B$10,4,IF(C1142&gt;=Model!$B$11,3,IF(C1142&gt;=Model!$B$12,2,1)))))</f>
        <v/>
      </c>
      <c r="M1142" s="14" t="str">
        <f>IF($A1142="","",IFERROR(VLOOKUP(F1142,Model!$A$19:$B$22,2,FALSE()),""))</f>
        <v/>
      </c>
      <c r="N1142" s="14" t="str">
        <f>IF($A1142="","",IFERROR(VLOOKUP(G1142,Model!$A$25:$B$28,2,FALSE()),""))</f>
        <v/>
      </c>
      <c r="O1142" s="14" t="str">
        <f t="shared" si="102"/>
        <v/>
      </c>
      <c r="P1142" s="14" t="str">
        <f>IF($A1142="","",IF(AND(G1142="Internet-facing",OR(UPPER(D1142)="Y",UPPER(E1142)="Y",C1142&gt;=Model!$B$16)),"P1",""))</f>
        <v/>
      </c>
      <c r="Q1142" s="14" t="str">
        <f>IF($A1142="","",IF(P1142="P1","P1","P"&amp;MIN(4,IF(O1142&gt;=Model!$B$31,1,IF(O1142&gt;=Model!$B$32,2,IF(O1142&gt;=Model!$B$33,3,4)))+IF(UPPER(H1142)="Y",1,0))))</f>
        <v/>
      </c>
      <c r="R1142" s="14" t="str">
        <f>IF($A1142="","",IFERROR(VLOOKUP(VALUE(MID(Q1142,2,1)),Model!$B$38:$C$41,2,FALSE()),""))</f>
        <v/>
      </c>
      <c r="S1142" s="18" t="str">
        <f t="shared" si="103"/>
        <v/>
      </c>
      <c r="T1142" s="14" t="str">
        <f t="shared" si="104"/>
        <v/>
      </c>
      <c r="U1142" s="14" t="str">
        <f t="shared" si="105"/>
        <v/>
      </c>
      <c r="V1142" s="14" t="str">
        <f t="shared" ca="1" si="106"/>
        <v/>
      </c>
      <c r="W1142" s="14" t="str">
        <f t="shared" ca="1" si="107"/>
        <v/>
      </c>
    </row>
    <row r="1143" spans="1:23" x14ac:dyDescent="0.3">
      <c r="A1143" s="2"/>
      <c r="B1143" s="2"/>
      <c r="C1143" s="2"/>
      <c r="D1143" s="2"/>
      <c r="E1143" s="2"/>
      <c r="F1143" s="2"/>
      <c r="G1143" s="2"/>
      <c r="H1143" s="2"/>
      <c r="I1143" s="16"/>
      <c r="J1143" s="16"/>
      <c r="K1143" s="14" t="str">
        <f>IF($A1143="","",IF(B1143&gt;=Model!$B$4,4,IF(B1143&gt;=Model!$B$5,3,IF(B1143&gt;=Model!$B$6,2,1))))</f>
        <v/>
      </c>
      <c r="L1143" s="14" t="str">
        <f>IF($A1143="","",IF(OR(UPPER(D1143)="Y",UPPER(E1143)="Y"),4,IF(C1143&gt;=Model!$B$10,4,IF(C1143&gt;=Model!$B$11,3,IF(C1143&gt;=Model!$B$12,2,1)))))</f>
        <v/>
      </c>
      <c r="M1143" s="14" t="str">
        <f>IF($A1143="","",IFERROR(VLOOKUP(F1143,Model!$A$19:$B$22,2,FALSE()),""))</f>
        <v/>
      </c>
      <c r="N1143" s="14" t="str">
        <f>IF($A1143="","",IFERROR(VLOOKUP(G1143,Model!$A$25:$B$28,2,FALSE()),""))</f>
        <v/>
      </c>
      <c r="O1143" s="14" t="str">
        <f t="shared" si="102"/>
        <v/>
      </c>
      <c r="P1143" s="14" t="str">
        <f>IF($A1143="","",IF(AND(G1143="Internet-facing",OR(UPPER(D1143)="Y",UPPER(E1143)="Y",C1143&gt;=Model!$B$16)),"P1",""))</f>
        <v/>
      </c>
      <c r="Q1143" s="14" t="str">
        <f>IF($A1143="","",IF(P1143="P1","P1","P"&amp;MIN(4,IF(O1143&gt;=Model!$B$31,1,IF(O1143&gt;=Model!$B$32,2,IF(O1143&gt;=Model!$B$33,3,4)))+IF(UPPER(H1143)="Y",1,0))))</f>
        <v/>
      </c>
      <c r="R1143" s="14" t="str">
        <f>IF($A1143="","",IFERROR(VLOOKUP(VALUE(MID(Q1143,2,1)),Model!$B$38:$C$41,2,FALSE()),""))</f>
        <v/>
      </c>
      <c r="S1143" s="18" t="str">
        <f t="shared" si="103"/>
        <v/>
      </c>
      <c r="T1143" s="14" t="str">
        <f t="shared" si="104"/>
        <v/>
      </c>
      <c r="U1143" s="14" t="str">
        <f t="shared" si="105"/>
        <v/>
      </c>
      <c r="V1143" s="14" t="str">
        <f t="shared" ca="1" si="106"/>
        <v/>
      </c>
      <c r="W1143" s="14" t="str">
        <f t="shared" ca="1" si="107"/>
        <v/>
      </c>
    </row>
    <row r="1144" spans="1:23" x14ac:dyDescent="0.3">
      <c r="A1144" s="2"/>
      <c r="B1144" s="2"/>
      <c r="C1144" s="2"/>
      <c r="D1144" s="2"/>
      <c r="E1144" s="2"/>
      <c r="F1144" s="2"/>
      <c r="G1144" s="2"/>
      <c r="H1144" s="2"/>
      <c r="I1144" s="16"/>
      <c r="J1144" s="16"/>
      <c r="K1144" s="14" t="str">
        <f>IF($A1144="","",IF(B1144&gt;=Model!$B$4,4,IF(B1144&gt;=Model!$B$5,3,IF(B1144&gt;=Model!$B$6,2,1))))</f>
        <v/>
      </c>
      <c r="L1144" s="14" t="str">
        <f>IF($A1144="","",IF(OR(UPPER(D1144)="Y",UPPER(E1144)="Y"),4,IF(C1144&gt;=Model!$B$10,4,IF(C1144&gt;=Model!$B$11,3,IF(C1144&gt;=Model!$B$12,2,1)))))</f>
        <v/>
      </c>
      <c r="M1144" s="14" t="str">
        <f>IF($A1144="","",IFERROR(VLOOKUP(F1144,Model!$A$19:$B$22,2,FALSE()),""))</f>
        <v/>
      </c>
      <c r="N1144" s="14" t="str">
        <f>IF($A1144="","",IFERROR(VLOOKUP(G1144,Model!$A$25:$B$28,2,FALSE()),""))</f>
        <v/>
      </c>
      <c r="O1144" s="14" t="str">
        <f t="shared" si="102"/>
        <v/>
      </c>
      <c r="P1144" s="14" t="str">
        <f>IF($A1144="","",IF(AND(G1144="Internet-facing",OR(UPPER(D1144)="Y",UPPER(E1144)="Y",C1144&gt;=Model!$B$16)),"P1",""))</f>
        <v/>
      </c>
      <c r="Q1144" s="14" t="str">
        <f>IF($A1144="","",IF(P1144="P1","P1","P"&amp;MIN(4,IF(O1144&gt;=Model!$B$31,1,IF(O1144&gt;=Model!$B$32,2,IF(O1144&gt;=Model!$B$33,3,4)))+IF(UPPER(H1144)="Y",1,0))))</f>
        <v/>
      </c>
      <c r="R1144" s="14" t="str">
        <f>IF($A1144="","",IFERROR(VLOOKUP(VALUE(MID(Q1144,2,1)),Model!$B$38:$C$41,2,FALSE()),""))</f>
        <v/>
      </c>
      <c r="S1144" s="18" t="str">
        <f t="shared" si="103"/>
        <v/>
      </c>
      <c r="T1144" s="14" t="str">
        <f t="shared" si="104"/>
        <v/>
      </c>
      <c r="U1144" s="14" t="str">
        <f t="shared" si="105"/>
        <v/>
      </c>
      <c r="V1144" s="14" t="str">
        <f t="shared" ca="1" si="106"/>
        <v/>
      </c>
      <c r="W1144" s="14" t="str">
        <f t="shared" ca="1" si="107"/>
        <v/>
      </c>
    </row>
    <row r="1145" spans="1:23" x14ac:dyDescent="0.3">
      <c r="A1145" s="2"/>
      <c r="B1145" s="2"/>
      <c r="C1145" s="2"/>
      <c r="D1145" s="2"/>
      <c r="E1145" s="2"/>
      <c r="F1145" s="2"/>
      <c r="G1145" s="2"/>
      <c r="H1145" s="2"/>
      <c r="I1145" s="16"/>
      <c r="J1145" s="16"/>
      <c r="K1145" s="14" t="str">
        <f>IF($A1145="","",IF(B1145&gt;=Model!$B$4,4,IF(B1145&gt;=Model!$B$5,3,IF(B1145&gt;=Model!$B$6,2,1))))</f>
        <v/>
      </c>
      <c r="L1145" s="14" t="str">
        <f>IF($A1145="","",IF(OR(UPPER(D1145)="Y",UPPER(E1145)="Y"),4,IF(C1145&gt;=Model!$B$10,4,IF(C1145&gt;=Model!$B$11,3,IF(C1145&gt;=Model!$B$12,2,1)))))</f>
        <v/>
      </c>
      <c r="M1145" s="14" t="str">
        <f>IF($A1145="","",IFERROR(VLOOKUP(F1145,Model!$A$19:$B$22,2,FALSE()),""))</f>
        <v/>
      </c>
      <c r="N1145" s="14" t="str">
        <f>IF($A1145="","",IFERROR(VLOOKUP(G1145,Model!$A$25:$B$28,2,FALSE()),""))</f>
        <v/>
      </c>
      <c r="O1145" s="14" t="str">
        <f t="shared" si="102"/>
        <v/>
      </c>
      <c r="P1145" s="14" t="str">
        <f>IF($A1145="","",IF(AND(G1145="Internet-facing",OR(UPPER(D1145)="Y",UPPER(E1145)="Y",C1145&gt;=Model!$B$16)),"P1",""))</f>
        <v/>
      </c>
      <c r="Q1145" s="14" t="str">
        <f>IF($A1145="","",IF(P1145="P1","P1","P"&amp;MIN(4,IF(O1145&gt;=Model!$B$31,1,IF(O1145&gt;=Model!$B$32,2,IF(O1145&gt;=Model!$B$33,3,4)))+IF(UPPER(H1145)="Y",1,0))))</f>
        <v/>
      </c>
      <c r="R1145" s="14" t="str">
        <f>IF($A1145="","",IFERROR(VLOOKUP(VALUE(MID(Q1145,2,1)),Model!$B$38:$C$41,2,FALSE()),""))</f>
        <v/>
      </c>
      <c r="S1145" s="18" t="str">
        <f t="shared" si="103"/>
        <v/>
      </c>
      <c r="T1145" s="14" t="str">
        <f t="shared" si="104"/>
        <v/>
      </c>
      <c r="U1145" s="14" t="str">
        <f t="shared" si="105"/>
        <v/>
      </c>
      <c r="V1145" s="14" t="str">
        <f t="shared" ca="1" si="106"/>
        <v/>
      </c>
      <c r="W1145" s="14" t="str">
        <f t="shared" ca="1" si="107"/>
        <v/>
      </c>
    </row>
    <row r="1146" spans="1:23" x14ac:dyDescent="0.3">
      <c r="A1146" s="2"/>
      <c r="B1146" s="2"/>
      <c r="C1146" s="2"/>
      <c r="D1146" s="2"/>
      <c r="E1146" s="2"/>
      <c r="F1146" s="2"/>
      <c r="G1146" s="2"/>
      <c r="H1146" s="2"/>
      <c r="I1146" s="16"/>
      <c r="J1146" s="16"/>
      <c r="K1146" s="14" t="str">
        <f>IF($A1146="","",IF(B1146&gt;=Model!$B$4,4,IF(B1146&gt;=Model!$B$5,3,IF(B1146&gt;=Model!$B$6,2,1))))</f>
        <v/>
      </c>
      <c r="L1146" s="14" t="str">
        <f>IF($A1146="","",IF(OR(UPPER(D1146)="Y",UPPER(E1146)="Y"),4,IF(C1146&gt;=Model!$B$10,4,IF(C1146&gt;=Model!$B$11,3,IF(C1146&gt;=Model!$B$12,2,1)))))</f>
        <v/>
      </c>
      <c r="M1146" s="14" t="str">
        <f>IF($A1146="","",IFERROR(VLOOKUP(F1146,Model!$A$19:$B$22,2,FALSE()),""))</f>
        <v/>
      </c>
      <c r="N1146" s="14" t="str">
        <f>IF($A1146="","",IFERROR(VLOOKUP(G1146,Model!$A$25:$B$28,2,FALSE()),""))</f>
        <v/>
      </c>
      <c r="O1146" s="14" t="str">
        <f t="shared" si="102"/>
        <v/>
      </c>
      <c r="P1146" s="14" t="str">
        <f>IF($A1146="","",IF(AND(G1146="Internet-facing",OR(UPPER(D1146)="Y",UPPER(E1146)="Y",C1146&gt;=Model!$B$16)),"P1",""))</f>
        <v/>
      </c>
      <c r="Q1146" s="14" t="str">
        <f>IF($A1146="","",IF(P1146="P1","P1","P"&amp;MIN(4,IF(O1146&gt;=Model!$B$31,1,IF(O1146&gt;=Model!$B$32,2,IF(O1146&gt;=Model!$B$33,3,4)))+IF(UPPER(H1146)="Y",1,0))))</f>
        <v/>
      </c>
      <c r="R1146" s="14" t="str">
        <f>IF($A1146="","",IFERROR(VLOOKUP(VALUE(MID(Q1146,2,1)),Model!$B$38:$C$41,2,FALSE()),""))</f>
        <v/>
      </c>
      <c r="S1146" s="18" t="str">
        <f t="shared" si="103"/>
        <v/>
      </c>
      <c r="T1146" s="14" t="str">
        <f t="shared" si="104"/>
        <v/>
      </c>
      <c r="U1146" s="14" t="str">
        <f t="shared" si="105"/>
        <v/>
      </c>
      <c r="V1146" s="14" t="str">
        <f t="shared" ca="1" si="106"/>
        <v/>
      </c>
      <c r="W1146" s="14" t="str">
        <f t="shared" ca="1" si="107"/>
        <v/>
      </c>
    </row>
    <row r="1147" spans="1:23" x14ac:dyDescent="0.3">
      <c r="A1147" s="2"/>
      <c r="B1147" s="2"/>
      <c r="C1147" s="2"/>
      <c r="D1147" s="2"/>
      <c r="E1147" s="2"/>
      <c r="F1147" s="2"/>
      <c r="G1147" s="2"/>
      <c r="H1147" s="2"/>
      <c r="I1147" s="16"/>
      <c r="J1147" s="16"/>
      <c r="K1147" s="14" t="str">
        <f>IF($A1147="","",IF(B1147&gt;=Model!$B$4,4,IF(B1147&gt;=Model!$B$5,3,IF(B1147&gt;=Model!$B$6,2,1))))</f>
        <v/>
      </c>
      <c r="L1147" s="14" t="str">
        <f>IF($A1147="","",IF(OR(UPPER(D1147)="Y",UPPER(E1147)="Y"),4,IF(C1147&gt;=Model!$B$10,4,IF(C1147&gt;=Model!$B$11,3,IF(C1147&gt;=Model!$B$12,2,1)))))</f>
        <v/>
      </c>
      <c r="M1147" s="14" t="str">
        <f>IF($A1147="","",IFERROR(VLOOKUP(F1147,Model!$A$19:$B$22,2,FALSE()),""))</f>
        <v/>
      </c>
      <c r="N1147" s="14" t="str">
        <f>IF($A1147="","",IFERROR(VLOOKUP(G1147,Model!$A$25:$B$28,2,FALSE()),""))</f>
        <v/>
      </c>
      <c r="O1147" s="14" t="str">
        <f t="shared" si="102"/>
        <v/>
      </c>
      <c r="P1147" s="14" t="str">
        <f>IF($A1147="","",IF(AND(G1147="Internet-facing",OR(UPPER(D1147)="Y",UPPER(E1147)="Y",C1147&gt;=Model!$B$16)),"P1",""))</f>
        <v/>
      </c>
      <c r="Q1147" s="14" t="str">
        <f>IF($A1147="","",IF(P1147="P1","P1","P"&amp;MIN(4,IF(O1147&gt;=Model!$B$31,1,IF(O1147&gt;=Model!$B$32,2,IF(O1147&gt;=Model!$B$33,3,4)))+IF(UPPER(H1147)="Y",1,0))))</f>
        <v/>
      </c>
      <c r="R1147" s="14" t="str">
        <f>IF($A1147="","",IFERROR(VLOOKUP(VALUE(MID(Q1147,2,1)),Model!$B$38:$C$41,2,FALSE()),""))</f>
        <v/>
      </c>
      <c r="S1147" s="18" t="str">
        <f t="shared" si="103"/>
        <v/>
      </c>
      <c r="T1147" s="14" t="str">
        <f t="shared" si="104"/>
        <v/>
      </c>
      <c r="U1147" s="14" t="str">
        <f t="shared" si="105"/>
        <v/>
      </c>
      <c r="V1147" s="14" t="str">
        <f t="shared" ca="1" si="106"/>
        <v/>
      </c>
      <c r="W1147" s="14" t="str">
        <f t="shared" ca="1" si="107"/>
        <v/>
      </c>
    </row>
    <row r="1148" spans="1:23" x14ac:dyDescent="0.3">
      <c r="A1148" s="2"/>
      <c r="B1148" s="2"/>
      <c r="C1148" s="2"/>
      <c r="D1148" s="2"/>
      <c r="E1148" s="2"/>
      <c r="F1148" s="2"/>
      <c r="G1148" s="2"/>
      <c r="H1148" s="2"/>
      <c r="I1148" s="16"/>
      <c r="J1148" s="16"/>
      <c r="K1148" s="14" t="str">
        <f>IF($A1148="","",IF(B1148&gt;=Model!$B$4,4,IF(B1148&gt;=Model!$B$5,3,IF(B1148&gt;=Model!$B$6,2,1))))</f>
        <v/>
      </c>
      <c r="L1148" s="14" t="str">
        <f>IF($A1148="","",IF(OR(UPPER(D1148)="Y",UPPER(E1148)="Y"),4,IF(C1148&gt;=Model!$B$10,4,IF(C1148&gt;=Model!$B$11,3,IF(C1148&gt;=Model!$B$12,2,1)))))</f>
        <v/>
      </c>
      <c r="M1148" s="14" t="str">
        <f>IF($A1148="","",IFERROR(VLOOKUP(F1148,Model!$A$19:$B$22,2,FALSE()),""))</f>
        <v/>
      </c>
      <c r="N1148" s="14" t="str">
        <f>IF($A1148="","",IFERROR(VLOOKUP(G1148,Model!$A$25:$B$28,2,FALSE()),""))</f>
        <v/>
      </c>
      <c r="O1148" s="14" t="str">
        <f t="shared" si="102"/>
        <v/>
      </c>
      <c r="P1148" s="14" t="str">
        <f>IF($A1148="","",IF(AND(G1148="Internet-facing",OR(UPPER(D1148)="Y",UPPER(E1148)="Y",C1148&gt;=Model!$B$16)),"P1",""))</f>
        <v/>
      </c>
      <c r="Q1148" s="14" t="str">
        <f>IF($A1148="","",IF(P1148="P1","P1","P"&amp;MIN(4,IF(O1148&gt;=Model!$B$31,1,IF(O1148&gt;=Model!$B$32,2,IF(O1148&gt;=Model!$B$33,3,4)))+IF(UPPER(H1148)="Y",1,0))))</f>
        <v/>
      </c>
      <c r="R1148" s="14" t="str">
        <f>IF($A1148="","",IFERROR(VLOOKUP(VALUE(MID(Q1148,2,1)),Model!$B$38:$C$41,2,FALSE()),""))</f>
        <v/>
      </c>
      <c r="S1148" s="18" t="str">
        <f t="shared" si="103"/>
        <v/>
      </c>
      <c r="T1148" s="14" t="str">
        <f t="shared" si="104"/>
        <v/>
      </c>
      <c r="U1148" s="14" t="str">
        <f t="shared" si="105"/>
        <v/>
      </c>
      <c r="V1148" s="14" t="str">
        <f t="shared" ca="1" si="106"/>
        <v/>
      </c>
      <c r="W1148" s="14" t="str">
        <f t="shared" ca="1" si="107"/>
        <v/>
      </c>
    </row>
    <row r="1149" spans="1:23" x14ac:dyDescent="0.3">
      <c r="A1149" s="2"/>
      <c r="B1149" s="2"/>
      <c r="C1149" s="2"/>
      <c r="D1149" s="2"/>
      <c r="E1149" s="2"/>
      <c r="F1149" s="2"/>
      <c r="G1149" s="2"/>
      <c r="H1149" s="2"/>
      <c r="I1149" s="16"/>
      <c r="J1149" s="16"/>
      <c r="K1149" s="14" t="str">
        <f>IF($A1149="","",IF(B1149&gt;=Model!$B$4,4,IF(B1149&gt;=Model!$B$5,3,IF(B1149&gt;=Model!$B$6,2,1))))</f>
        <v/>
      </c>
      <c r="L1149" s="14" t="str">
        <f>IF($A1149="","",IF(OR(UPPER(D1149)="Y",UPPER(E1149)="Y"),4,IF(C1149&gt;=Model!$B$10,4,IF(C1149&gt;=Model!$B$11,3,IF(C1149&gt;=Model!$B$12,2,1)))))</f>
        <v/>
      </c>
      <c r="M1149" s="14" t="str">
        <f>IF($A1149="","",IFERROR(VLOOKUP(F1149,Model!$A$19:$B$22,2,FALSE()),""))</f>
        <v/>
      </c>
      <c r="N1149" s="14" t="str">
        <f>IF($A1149="","",IFERROR(VLOOKUP(G1149,Model!$A$25:$B$28,2,FALSE()),""))</f>
        <v/>
      </c>
      <c r="O1149" s="14" t="str">
        <f t="shared" si="102"/>
        <v/>
      </c>
      <c r="P1149" s="14" t="str">
        <f>IF($A1149="","",IF(AND(G1149="Internet-facing",OR(UPPER(D1149)="Y",UPPER(E1149)="Y",C1149&gt;=Model!$B$16)),"P1",""))</f>
        <v/>
      </c>
      <c r="Q1149" s="14" t="str">
        <f>IF($A1149="","",IF(P1149="P1","P1","P"&amp;MIN(4,IF(O1149&gt;=Model!$B$31,1,IF(O1149&gt;=Model!$B$32,2,IF(O1149&gt;=Model!$B$33,3,4)))+IF(UPPER(H1149)="Y",1,0))))</f>
        <v/>
      </c>
      <c r="R1149" s="14" t="str">
        <f>IF($A1149="","",IFERROR(VLOOKUP(VALUE(MID(Q1149,2,1)),Model!$B$38:$C$41,2,FALSE()),""))</f>
        <v/>
      </c>
      <c r="S1149" s="18" t="str">
        <f t="shared" si="103"/>
        <v/>
      </c>
      <c r="T1149" s="14" t="str">
        <f t="shared" si="104"/>
        <v/>
      </c>
      <c r="U1149" s="14" t="str">
        <f t="shared" si="105"/>
        <v/>
      </c>
      <c r="V1149" s="14" t="str">
        <f t="shared" ca="1" si="106"/>
        <v/>
      </c>
      <c r="W1149" s="14" t="str">
        <f t="shared" ca="1" si="107"/>
        <v/>
      </c>
    </row>
    <row r="1150" spans="1:23" x14ac:dyDescent="0.3">
      <c r="A1150" s="2"/>
      <c r="B1150" s="2"/>
      <c r="C1150" s="2"/>
      <c r="D1150" s="2"/>
      <c r="E1150" s="2"/>
      <c r="F1150" s="2"/>
      <c r="G1150" s="2"/>
      <c r="H1150" s="2"/>
      <c r="I1150" s="16"/>
      <c r="J1150" s="16"/>
      <c r="K1150" s="14" t="str">
        <f>IF($A1150="","",IF(B1150&gt;=Model!$B$4,4,IF(B1150&gt;=Model!$B$5,3,IF(B1150&gt;=Model!$B$6,2,1))))</f>
        <v/>
      </c>
      <c r="L1150" s="14" t="str">
        <f>IF($A1150="","",IF(OR(UPPER(D1150)="Y",UPPER(E1150)="Y"),4,IF(C1150&gt;=Model!$B$10,4,IF(C1150&gt;=Model!$B$11,3,IF(C1150&gt;=Model!$B$12,2,1)))))</f>
        <v/>
      </c>
      <c r="M1150" s="14" t="str">
        <f>IF($A1150="","",IFERROR(VLOOKUP(F1150,Model!$A$19:$B$22,2,FALSE()),""))</f>
        <v/>
      </c>
      <c r="N1150" s="14" t="str">
        <f>IF($A1150="","",IFERROR(VLOOKUP(G1150,Model!$A$25:$B$28,2,FALSE()),""))</f>
        <v/>
      </c>
      <c r="O1150" s="14" t="str">
        <f t="shared" si="102"/>
        <v/>
      </c>
      <c r="P1150" s="14" t="str">
        <f>IF($A1150="","",IF(AND(G1150="Internet-facing",OR(UPPER(D1150)="Y",UPPER(E1150)="Y",C1150&gt;=Model!$B$16)),"P1",""))</f>
        <v/>
      </c>
      <c r="Q1150" s="14" t="str">
        <f>IF($A1150="","",IF(P1150="P1","P1","P"&amp;MIN(4,IF(O1150&gt;=Model!$B$31,1,IF(O1150&gt;=Model!$B$32,2,IF(O1150&gt;=Model!$B$33,3,4)))+IF(UPPER(H1150)="Y",1,0))))</f>
        <v/>
      </c>
      <c r="R1150" s="14" t="str">
        <f>IF($A1150="","",IFERROR(VLOOKUP(VALUE(MID(Q1150,2,1)),Model!$B$38:$C$41,2,FALSE()),""))</f>
        <v/>
      </c>
      <c r="S1150" s="18" t="str">
        <f t="shared" si="103"/>
        <v/>
      </c>
      <c r="T1150" s="14" t="str">
        <f t="shared" si="104"/>
        <v/>
      </c>
      <c r="U1150" s="14" t="str">
        <f t="shared" si="105"/>
        <v/>
      </c>
      <c r="V1150" s="14" t="str">
        <f t="shared" ca="1" si="106"/>
        <v/>
      </c>
      <c r="W1150" s="14" t="str">
        <f t="shared" ca="1" si="107"/>
        <v/>
      </c>
    </row>
    <row r="1151" spans="1:23" x14ac:dyDescent="0.3">
      <c r="A1151" s="2"/>
      <c r="B1151" s="2"/>
      <c r="C1151" s="2"/>
      <c r="D1151" s="2"/>
      <c r="E1151" s="2"/>
      <c r="F1151" s="2"/>
      <c r="G1151" s="2"/>
      <c r="H1151" s="2"/>
      <c r="I1151" s="16"/>
      <c r="J1151" s="16"/>
      <c r="K1151" s="14" t="str">
        <f>IF($A1151="","",IF(B1151&gt;=Model!$B$4,4,IF(B1151&gt;=Model!$B$5,3,IF(B1151&gt;=Model!$B$6,2,1))))</f>
        <v/>
      </c>
      <c r="L1151" s="14" t="str">
        <f>IF($A1151="","",IF(OR(UPPER(D1151)="Y",UPPER(E1151)="Y"),4,IF(C1151&gt;=Model!$B$10,4,IF(C1151&gt;=Model!$B$11,3,IF(C1151&gt;=Model!$B$12,2,1)))))</f>
        <v/>
      </c>
      <c r="M1151" s="14" t="str">
        <f>IF($A1151="","",IFERROR(VLOOKUP(F1151,Model!$A$19:$B$22,2,FALSE()),""))</f>
        <v/>
      </c>
      <c r="N1151" s="14" t="str">
        <f>IF($A1151="","",IFERROR(VLOOKUP(G1151,Model!$A$25:$B$28,2,FALSE()),""))</f>
        <v/>
      </c>
      <c r="O1151" s="14" t="str">
        <f t="shared" si="102"/>
        <v/>
      </c>
      <c r="P1151" s="14" t="str">
        <f>IF($A1151="","",IF(AND(G1151="Internet-facing",OR(UPPER(D1151)="Y",UPPER(E1151)="Y",C1151&gt;=Model!$B$16)),"P1",""))</f>
        <v/>
      </c>
      <c r="Q1151" s="14" t="str">
        <f>IF($A1151="","",IF(P1151="P1","P1","P"&amp;MIN(4,IF(O1151&gt;=Model!$B$31,1,IF(O1151&gt;=Model!$B$32,2,IF(O1151&gt;=Model!$B$33,3,4)))+IF(UPPER(H1151)="Y",1,0))))</f>
        <v/>
      </c>
      <c r="R1151" s="14" t="str">
        <f>IF($A1151="","",IFERROR(VLOOKUP(VALUE(MID(Q1151,2,1)),Model!$B$38:$C$41,2,FALSE()),""))</f>
        <v/>
      </c>
      <c r="S1151" s="18" t="str">
        <f t="shared" si="103"/>
        <v/>
      </c>
      <c r="T1151" s="14" t="str">
        <f t="shared" si="104"/>
        <v/>
      </c>
      <c r="U1151" s="14" t="str">
        <f t="shared" si="105"/>
        <v/>
      </c>
      <c r="V1151" s="14" t="str">
        <f t="shared" ca="1" si="106"/>
        <v/>
      </c>
      <c r="W1151" s="14" t="str">
        <f t="shared" ca="1" si="107"/>
        <v/>
      </c>
    </row>
    <row r="1152" spans="1:23" x14ac:dyDescent="0.3">
      <c r="A1152" s="2"/>
      <c r="B1152" s="2"/>
      <c r="C1152" s="2"/>
      <c r="D1152" s="2"/>
      <c r="E1152" s="2"/>
      <c r="F1152" s="2"/>
      <c r="G1152" s="2"/>
      <c r="H1152" s="2"/>
      <c r="I1152" s="16"/>
      <c r="J1152" s="16"/>
      <c r="K1152" s="14" t="str">
        <f>IF($A1152="","",IF(B1152&gt;=Model!$B$4,4,IF(B1152&gt;=Model!$B$5,3,IF(B1152&gt;=Model!$B$6,2,1))))</f>
        <v/>
      </c>
      <c r="L1152" s="14" t="str">
        <f>IF($A1152="","",IF(OR(UPPER(D1152)="Y",UPPER(E1152)="Y"),4,IF(C1152&gt;=Model!$B$10,4,IF(C1152&gt;=Model!$B$11,3,IF(C1152&gt;=Model!$B$12,2,1)))))</f>
        <v/>
      </c>
      <c r="M1152" s="14" t="str">
        <f>IF($A1152="","",IFERROR(VLOOKUP(F1152,Model!$A$19:$B$22,2,FALSE()),""))</f>
        <v/>
      </c>
      <c r="N1152" s="14" t="str">
        <f>IF($A1152="","",IFERROR(VLOOKUP(G1152,Model!$A$25:$B$28,2,FALSE()),""))</f>
        <v/>
      </c>
      <c r="O1152" s="14" t="str">
        <f t="shared" si="102"/>
        <v/>
      </c>
      <c r="P1152" s="14" t="str">
        <f>IF($A1152="","",IF(AND(G1152="Internet-facing",OR(UPPER(D1152)="Y",UPPER(E1152)="Y",C1152&gt;=Model!$B$16)),"P1",""))</f>
        <v/>
      </c>
      <c r="Q1152" s="14" t="str">
        <f>IF($A1152="","",IF(P1152="P1","P1","P"&amp;MIN(4,IF(O1152&gt;=Model!$B$31,1,IF(O1152&gt;=Model!$B$32,2,IF(O1152&gt;=Model!$B$33,3,4)))+IF(UPPER(H1152)="Y",1,0))))</f>
        <v/>
      </c>
      <c r="R1152" s="14" t="str">
        <f>IF($A1152="","",IFERROR(VLOOKUP(VALUE(MID(Q1152,2,1)),Model!$B$38:$C$41,2,FALSE()),""))</f>
        <v/>
      </c>
      <c r="S1152" s="18" t="str">
        <f t="shared" si="103"/>
        <v/>
      </c>
      <c r="T1152" s="14" t="str">
        <f t="shared" si="104"/>
        <v/>
      </c>
      <c r="U1152" s="14" t="str">
        <f t="shared" si="105"/>
        <v/>
      </c>
      <c r="V1152" s="14" t="str">
        <f t="shared" ca="1" si="106"/>
        <v/>
      </c>
      <c r="W1152" s="14" t="str">
        <f t="shared" ca="1" si="107"/>
        <v/>
      </c>
    </row>
    <row r="1153" spans="1:23" x14ac:dyDescent="0.3">
      <c r="A1153" s="2"/>
      <c r="B1153" s="2"/>
      <c r="C1153" s="2"/>
      <c r="D1153" s="2"/>
      <c r="E1153" s="2"/>
      <c r="F1153" s="2"/>
      <c r="G1153" s="2"/>
      <c r="H1153" s="2"/>
      <c r="I1153" s="16"/>
      <c r="J1153" s="16"/>
      <c r="K1153" s="14" t="str">
        <f>IF($A1153="","",IF(B1153&gt;=Model!$B$4,4,IF(B1153&gt;=Model!$B$5,3,IF(B1153&gt;=Model!$B$6,2,1))))</f>
        <v/>
      </c>
      <c r="L1153" s="14" t="str">
        <f>IF($A1153="","",IF(OR(UPPER(D1153)="Y",UPPER(E1153)="Y"),4,IF(C1153&gt;=Model!$B$10,4,IF(C1153&gt;=Model!$B$11,3,IF(C1153&gt;=Model!$B$12,2,1)))))</f>
        <v/>
      </c>
      <c r="M1153" s="14" t="str">
        <f>IF($A1153="","",IFERROR(VLOOKUP(F1153,Model!$A$19:$B$22,2,FALSE()),""))</f>
        <v/>
      </c>
      <c r="N1153" s="14" t="str">
        <f>IF($A1153="","",IFERROR(VLOOKUP(G1153,Model!$A$25:$B$28,2,FALSE()),""))</f>
        <v/>
      </c>
      <c r="O1153" s="14" t="str">
        <f t="shared" si="102"/>
        <v/>
      </c>
      <c r="P1153" s="14" t="str">
        <f>IF($A1153="","",IF(AND(G1153="Internet-facing",OR(UPPER(D1153)="Y",UPPER(E1153)="Y",C1153&gt;=Model!$B$16)),"P1",""))</f>
        <v/>
      </c>
      <c r="Q1153" s="14" t="str">
        <f>IF($A1153="","",IF(P1153="P1","P1","P"&amp;MIN(4,IF(O1153&gt;=Model!$B$31,1,IF(O1153&gt;=Model!$B$32,2,IF(O1153&gt;=Model!$B$33,3,4)))+IF(UPPER(H1153)="Y",1,0))))</f>
        <v/>
      </c>
      <c r="R1153" s="14" t="str">
        <f>IF($A1153="","",IFERROR(VLOOKUP(VALUE(MID(Q1153,2,1)),Model!$B$38:$C$41,2,FALSE()),""))</f>
        <v/>
      </c>
      <c r="S1153" s="18" t="str">
        <f t="shared" si="103"/>
        <v/>
      </c>
      <c r="T1153" s="14" t="str">
        <f t="shared" si="104"/>
        <v/>
      </c>
      <c r="U1153" s="14" t="str">
        <f t="shared" si="105"/>
        <v/>
      </c>
      <c r="V1153" s="14" t="str">
        <f t="shared" ca="1" si="106"/>
        <v/>
      </c>
      <c r="W1153" s="14" t="str">
        <f t="shared" ca="1" si="107"/>
        <v/>
      </c>
    </row>
    <row r="1154" spans="1:23" x14ac:dyDescent="0.3">
      <c r="A1154" s="2"/>
      <c r="B1154" s="2"/>
      <c r="C1154" s="2"/>
      <c r="D1154" s="2"/>
      <c r="E1154" s="2"/>
      <c r="F1154" s="2"/>
      <c r="G1154" s="2"/>
      <c r="H1154" s="2"/>
      <c r="I1154" s="16"/>
      <c r="J1154" s="16"/>
      <c r="K1154" s="14" t="str">
        <f>IF($A1154="","",IF(B1154&gt;=Model!$B$4,4,IF(B1154&gt;=Model!$B$5,3,IF(B1154&gt;=Model!$B$6,2,1))))</f>
        <v/>
      </c>
      <c r="L1154" s="14" t="str">
        <f>IF($A1154="","",IF(OR(UPPER(D1154)="Y",UPPER(E1154)="Y"),4,IF(C1154&gt;=Model!$B$10,4,IF(C1154&gt;=Model!$B$11,3,IF(C1154&gt;=Model!$B$12,2,1)))))</f>
        <v/>
      </c>
      <c r="M1154" s="14" t="str">
        <f>IF($A1154="","",IFERROR(VLOOKUP(F1154,Model!$A$19:$B$22,2,FALSE()),""))</f>
        <v/>
      </c>
      <c r="N1154" s="14" t="str">
        <f>IF($A1154="","",IFERROR(VLOOKUP(G1154,Model!$A$25:$B$28,2,FALSE()),""))</f>
        <v/>
      </c>
      <c r="O1154" s="14" t="str">
        <f t="shared" ref="O1154:O1217" si="108">IF($A1154="","",K1154*L1154*M1154*N1154)</f>
        <v/>
      </c>
      <c r="P1154" s="14" t="str">
        <f>IF($A1154="","",IF(AND(G1154="Internet-facing",OR(UPPER(D1154)="Y",UPPER(E1154)="Y",C1154&gt;=Model!$B$16)),"P1",""))</f>
        <v/>
      </c>
      <c r="Q1154" s="14" t="str">
        <f>IF($A1154="","",IF(P1154="P1","P1","P"&amp;MIN(4,IF(O1154&gt;=Model!$B$31,1,IF(O1154&gt;=Model!$B$32,2,IF(O1154&gt;=Model!$B$33,3,4)))+IF(UPPER(H1154)="Y",1,0))))</f>
        <v/>
      </c>
      <c r="R1154" s="14" t="str">
        <f>IF($A1154="","",IFERROR(VLOOKUP(VALUE(MID(Q1154,2,1)),Model!$B$38:$C$41,2,FALSE()),""))</f>
        <v/>
      </c>
      <c r="S1154" s="18" t="str">
        <f t="shared" ref="S1154:S1217" si="109">IF(OR($A1154="",$R1154="",$I1154=""),"",$I1154+$R1154)</f>
        <v/>
      </c>
      <c r="T1154" s="14" t="str">
        <f t="shared" ref="T1154:T1217" si="110">IF($A1154="","",IF($J1154="","Open","Closed"))</f>
        <v/>
      </c>
      <c r="U1154" s="14" t="str">
        <f t="shared" ref="U1154:U1217" si="111">IF(OR($A1154="",$J1154="",$I1154=""),"",$J1154-$I1154)</f>
        <v/>
      </c>
      <c r="V1154" s="14" t="str">
        <f t="shared" ref="V1154:V1217" ca="1" si="112">IF(OR($A1154="",$J1154&lt;&gt;"",$I1154=""),"",TODAY()-$I1154)</f>
        <v/>
      </c>
      <c r="W1154" s="14" t="str">
        <f t="shared" ref="W1154:W1217" ca="1" si="113">IF(OR($A1154="",$I1154=""),"",IF($J1154="",IF(TODAY()&gt;$S1154,"Overdue","Open"),IF($J1154&lt;=$S1154,"Yes","No")))</f>
        <v/>
      </c>
    </row>
    <row r="1155" spans="1:23" x14ac:dyDescent="0.3">
      <c r="A1155" s="2"/>
      <c r="B1155" s="2"/>
      <c r="C1155" s="2"/>
      <c r="D1155" s="2"/>
      <c r="E1155" s="2"/>
      <c r="F1155" s="2"/>
      <c r="G1155" s="2"/>
      <c r="H1155" s="2"/>
      <c r="I1155" s="16"/>
      <c r="J1155" s="16"/>
      <c r="K1155" s="14" t="str">
        <f>IF($A1155="","",IF(B1155&gt;=Model!$B$4,4,IF(B1155&gt;=Model!$B$5,3,IF(B1155&gt;=Model!$B$6,2,1))))</f>
        <v/>
      </c>
      <c r="L1155" s="14" t="str">
        <f>IF($A1155="","",IF(OR(UPPER(D1155)="Y",UPPER(E1155)="Y"),4,IF(C1155&gt;=Model!$B$10,4,IF(C1155&gt;=Model!$B$11,3,IF(C1155&gt;=Model!$B$12,2,1)))))</f>
        <v/>
      </c>
      <c r="M1155" s="14" t="str">
        <f>IF($A1155="","",IFERROR(VLOOKUP(F1155,Model!$A$19:$B$22,2,FALSE()),""))</f>
        <v/>
      </c>
      <c r="N1155" s="14" t="str">
        <f>IF($A1155="","",IFERROR(VLOOKUP(G1155,Model!$A$25:$B$28,2,FALSE()),""))</f>
        <v/>
      </c>
      <c r="O1155" s="14" t="str">
        <f t="shared" si="108"/>
        <v/>
      </c>
      <c r="P1155" s="14" t="str">
        <f>IF($A1155="","",IF(AND(G1155="Internet-facing",OR(UPPER(D1155)="Y",UPPER(E1155)="Y",C1155&gt;=Model!$B$16)),"P1",""))</f>
        <v/>
      </c>
      <c r="Q1155" s="14" t="str">
        <f>IF($A1155="","",IF(P1155="P1","P1","P"&amp;MIN(4,IF(O1155&gt;=Model!$B$31,1,IF(O1155&gt;=Model!$B$32,2,IF(O1155&gt;=Model!$B$33,3,4)))+IF(UPPER(H1155)="Y",1,0))))</f>
        <v/>
      </c>
      <c r="R1155" s="14" t="str">
        <f>IF($A1155="","",IFERROR(VLOOKUP(VALUE(MID(Q1155,2,1)),Model!$B$38:$C$41,2,FALSE()),""))</f>
        <v/>
      </c>
      <c r="S1155" s="18" t="str">
        <f t="shared" si="109"/>
        <v/>
      </c>
      <c r="T1155" s="14" t="str">
        <f t="shared" si="110"/>
        <v/>
      </c>
      <c r="U1155" s="14" t="str">
        <f t="shared" si="111"/>
        <v/>
      </c>
      <c r="V1155" s="14" t="str">
        <f t="shared" ca="1" si="112"/>
        <v/>
      </c>
      <c r="W1155" s="14" t="str">
        <f t="shared" ca="1" si="113"/>
        <v/>
      </c>
    </row>
    <row r="1156" spans="1:23" x14ac:dyDescent="0.3">
      <c r="A1156" s="2"/>
      <c r="B1156" s="2"/>
      <c r="C1156" s="2"/>
      <c r="D1156" s="2"/>
      <c r="E1156" s="2"/>
      <c r="F1156" s="2"/>
      <c r="G1156" s="2"/>
      <c r="H1156" s="2"/>
      <c r="I1156" s="16"/>
      <c r="J1156" s="16"/>
      <c r="K1156" s="14" t="str">
        <f>IF($A1156="","",IF(B1156&gt;=Model!$B$4,4,IF(B1156&gt;=Model!$B$5,3,IF(B1156&gt;=Model!$B$6,2,1))))</f>
        <v/>
      </c>
      <c r="L1156" s="14" t="str">
        <f>IF($A1156="","",IF(OR(UPPER(D1156)="Y",UPPER(E1156)="Y"),4,IF(C1156&gt;=Model!$B$10,4,IF(C1156&gt;=Model!$B$11,3,IF(C1156&gt;=Model!$B$12,2,1)))))</f>
        <v/>
      </c>
      <c r="M1156" s="14" t="str">
        <f>IF($A1156="","",IFERROR(VLOOKUP(F1156,Model!$A$19:$B$22,2,FALSE()),""))</f>
        <v/>
      </c>
      <c r="N1156" s="14" t="str">
        <f>IF($A1156="","",IFERROR(VLOOKUP(G1156,Model!$A$25:$B$28,2,FALSE()),""))</f>
        <v/>
      </c>
      <c r="O1156" s="14" t="str">
        <f t="shared" si="108"/>
        <v/>
      </c>
      <c r="P1156" s="14" t="str">
        <f>IF($A1156="","",IF(AND(G1156="Internet-facing",OR(UPPER(D1156)="Y",UPPER(E1156)="Y",C1156&gt;=Model!$B$16)),"P1",""))</f>
        <v/>
      </c>
      <c r="Q1156" s="14" t="str">
        <f>IF($A1156="","",IF(P1156="P1","P1","P"&amp;MIN(4,IF(O1156&gt;=Model!$B$31,1,IF(O1156&gt;=Model!$B$32,2,IF(O1156&gt;=Model!$B$33,3,4)))+IF(UPPER(H1156)="Y",1,0))))</f>
        <v/>
      </c>
      <c r="R1156" s="14" t="str">
        <f>IF($A1156="","",IFERROR(VLOOKUP(VALUE(MID(Q1156,2,1)),Model!$B$38:$C$41,2,FALSE()),""))</f>
        <v/>
      </c>
      <c r="S1156" s="18" t="str">
        <f t="shared" si="109"/>
        <v/>
      </c>
      <c r="T1156" s="14" t="str">
        <f t="shared" si="110"/>
        <v/>
      </c>
      <c r="U1156" s="14" t="str">
        <f t="shared" si="111"/>
        <v/>
      </c>
      <c r="V1156" s="14" t="str">
        <f t="shared" ca="1" si="112"/>
        <v/>
      </c>
      <c r="W1156" s="14" t="str">
        <f t="shared" ca="1" si="113"/>
        <v/>
      </c>
    </row>
    <row r="1157" spans="1:23" x14ac:dyDescent="0.3">
      <c r="A1157" s="2"/>
      <c r="B1157" s="2"/>
      <c r="C1157" s="2"/>
      <c r="D1157" s="2"/>
      <c r="E1157" s="2"/>
      <c r="F1157" s="2"/>
      <c r="G1157" s="2"/>
      <c r="H1157" s="2"/>
      <c r="I1157" s="16"/>
      <c r="J1157" s="16"/>
      <c r="K1157" s="14" t="str">
        <f>IF($A1157="","",IF(B1157&gt;=Model!$B$4,4,IF(B1157&gt;=Model!$B$5,3,IF(B1157&gt;=Model!$B$6,2,1))))</f>
        <v/>
      </c>
      <c r="L1157" s="14" t="str">
        <f>IF($A1157="","",IF(OR(UPPER(D1157)="Y",UPPER(E1157)="Y"),4,IF(C1157&gt;=Model!$B$10,4,IF(C1157&gt;=Model!$B$11,3,IF(C1157&gt;=Model!$B$12,2,1)))))</f>
        <v/>
      </c>
      <c r="M1157" s="14" t="str">
        <f>IF($A1157="","",IFERROR(VLOOKUP(F1157,Model!$A$19:$B$22,2,FALSE()),""))</f>
        <v/>
      </c>
      <c r="N1157" s="14" t="str">
        <f>IF($A1157="","",IFERROR(VLOOKUP(G1157,Model!$A$25:$B$28,2,FALSE()),""))</f>
        <v/>
      </c>
      <c r="O1157" s="14" t="str">
        <f t="shared" si="108"/>
        <v/>
      </c>
      <c r="P1157" s="14" t="str">
        <f>IF($A1157="","",IF(AND(G1157="Internet-facing",OR(UPPER(D1157)="Y",UPPER(E1157)="Y",C1157&gt;=Model!$B$16)),"P1",""))</f>
        <v/>
      </c>
      <c r="Q1157" s="14" t="str">
        <f>IF($A1157="","",IF(P1157="P1","P1","P"&amp;MIN(4,IF(O1157&gt;=Model!$B$31,1,IF(O1157&gt;=Model!$B$32,2,IF(O1157&gt;=Model!$B$33,3,4)))+IF(UPPER(H1157)="Y",1,0))))</f>
        <v/>
      </c>
      <c r="R1157" s="14" t="str">
        <f>IF($A1157="","",IFERROR(VLOOKUP(VALUE(MID(Q1157,2,1)),Model!$B$38:$C$41,2,FALSE()),""))</f>
        <v/>
      </c>
      <c r="S1157" s="18" t="str">
        <f t="shared" si="109"/>
        <v/>
      </c>
      <c r="T1157" s="14" t="str">
        <f t="shared" si="110"/>
        <v/>
      </c>
      <c r="U1157" s="14" t="str">
        <f t="shared" si="111"/>
        <v/>
      </c>
      <c r="V1157" s="14" t="str">
        <f t="shared" ca="1" si="112"/>
        <v/>
      </c>
      <c r="W1157" s="14" t="str">
        <f t="shared" ca="1" si="113"/>
        <v/>
      </c>
    </row>
    <row r="1158" spans="1:23" x14ac:dyDescent="0.3">
      <c r="A1158" s="2"/>
      <c r="B1158" s="2"/>
      <c r="C1158" s="2"/>
      <c r="D1158" s="2"/>
      <c r="E1158" s="2"/>
      <c r="F1158" s="2"/>
      <c r="G1158" s="2"/>
      <c r="H1158" s="2"/>
      <c r="I1158" s="16"/>
      <c r="J1158" s="16"/>
      <c r="K1158" s="14" t="str">
        <f>IF($A1158="","",IF(B1158&gt;=Model!$B$4,4,IF(B1158&gt;=Model!$B$5,3,IF(B1158&gt;=Model!$B$6,2,1))))</f>
        <v/>
      </c>
      <c r="L1158" s="14" t="str">
        <f>IF($A1158="","",IF(OR(UPPER(D1158)="Y",UPPER(E1158)="Y"),4,IF(C1158&gt;=Model!$B$10,4,IF(C1158&gt;=Model!$B$11,3,IF(C1158&gt;=Model!$B$12,2,1)))))</f>
        <v/>
      </c>
      <c r="M1158" s="14" t="str">
        <f>IF($A1158="","",IFERROR(VLOOKUP(F1158,Model!$A$19:$B$22,2,FALSE()),""))</f>
        <v/>
      </c>
      <c r="N1158" s="14" t="str">
        <f>IF($A1158="","",IFERROR(VLOOKUP(G1158,Model!$A$25:$B$28,2,FALSE()),""))</f>
        <v/>
      </c>
      <c r="O1158" s="14" t="str">
        <f t="shared" si="108"/>
        <v/>
      </c>
      <c r="P1158" s="14" t="str">
        <f>IF($A1158="","",IF(AND(G1158="Internet-facing",OR(UPPER(D1158)="Y",UPPER(E1158)="Y",C1158&gt;=Model!$B$16)),"P1",""))</f>
        <v/>
      </c>
      <c r="Q1158" s="14" t="str">
        <f>IF($A1158="","",IF(P1158="P1","P1","P"&amp;MIN(4,IF(O1158&gt;=Model!$B$31,1,IF(O1158&gt;=Model!$B$32,2,IF(O1158&gt;=Model!$B$33,3,4)))+IF(UPPER(H1158)="Y",1,0))))</f>
        <v/>
      </c>
      <c r="R1158" s="14" t="str">
        <f>IF($A1158="","",IFERROR(VLOOKUP(VALUE(MID(Q1158,2,1)),Model!$B$38:$C$41,2,FALSE()),""))</f>
        <v/>
      </c>
      <c r="S1158" s="18" t="str">
        <f t="shared" si="109"/>
        <v/>
      </c>
      <c r="T1158" s="14" t="str">
        <f t="shared" si="110"/>
        <v/>
      </c>
      <c r="U1158" s="14" t="str">
        <f t="shared" si="111"/>
        <v/>
      </c>
      <c r="V1158" s="14" t="str">
        <f t="shared" ca="1" si="112"/>
        <v/>
      </c>
      <c r="W1158" s="14" t="str">
        <f t="shared" ca="1" si="113"/>
        <v/>
      </c>
    </row>
    <row r="1159" spans="1:23" x14ac:dyDescent="0.3">
      <c r="A1159" s="2"/>
      <c r="B1159" s="2"/>
      <c r="C1159" s="2"/>
      <c r="D1159" s="2"/>
      <c r="E1159" s="2"/>
      <c r="F1159" s="2"/>
      <c r="G1159" s="2"/>
      <c r="H1159" s="2"/>
      <c r="I1159" s="16"/>
      <c r="J1159" s="16"/>
      <c r="K1159" s="14" t="str">
        <f>IF($A1159="","",IF(B1159&gt;=Model!$B$4,4,IF(B1159&gt;=Model!$B$5,3,IF(B1159&gt;=Model!$B$6,2,1))))</f>
        <v/>
      </c>
      <c r="L1159" s="14" t="str">
        <f>IF($A1159="","",IF(OR(UPPER(D1159)="Y",UPPER(E1159)="Y"),4,IF(C1159&gt;=Model!$B$10,4,IF(C1159&gt;=Model!$B$11,3,IF(C1159&gt;=Model!$B$12,2,1)))))</f>
        <v/>
      </c>
      <c r="M1159" s="14" t="str">
        <f>IF($A1159="","",IFERROR(VLOOKUP(F1159,Model!$A$19:$B$22,2,FALSE()),""))</f>
        <v/>
      </c>
      <c r="N1159" s="14" t="str">
        <f>IF($A1159="","",IFERROR(VLOOKUP(G1159,Model!$A$25:$B$28,2,FALSE()),""))</f>
        <v/>
      </c>
      <c r="O1159" s="14" t="str">
        <f t="shared" si="108"/>
        <v/>
      </c>
      <c r="P1159" s="14" t="str">
        <f>IF($A1159="","",IF(AND(G1159="Internet-facing",OR(UPPER(D1159)="Y",UPPER(E1159)="Y",C1159&gt;=Model!$B$16)),"P1",""))</f>
        <v/>
      </c>
      <c r="Q1159" s="14" t="str">
        <f>IF($A1159="","",IF(P1159="P1","P1","P"&amp;MIN(4,IF(O1159&gt;=Model!$B$31,1,IF(O1159&gt;=Model!$B$32,2,IF(O1159&gt;=Model!$B$33,3,4)))+IF(UPPER(H1159)="Y",1,0))))</f>
        <v/>
      </c>
      <c r="R1159" s="14" t="str">
        <f>IF($A1159="","",IFERROR(VLOOKUP(VALUE(MID(Q1159,2,1)),Model!$B$38:$C$41,2,FALSE()),""))</f>
        <v/>
      </c>
      <c r="S1159" s="18" t="str">
        <f t="shared" si="109"/>
        <v/>
      </c>
      <c r="T1159" s="14" t="str">
        <f t="shared" si="110"/>
        <v/>
      </c>
      <c r="U1159" s="14" t="str">
        <f t="shared" si="111"/>
        <v/>
      </c>
      <c r="V1159" s="14" t="str">
        <f t="shared" ca="1" si="112"/>
        <v/>
      </c>
      <c r="W1159" s="14" t="str">
        <f t="shared" ca="1" si="113"/>
        <v/>
      </c>
    </row>
    <row r="1160" spans="1:23" x14ac:dyDescent="0.3">
      <c r="A1160" s="2"/>
      <c r="B1160" s="2"/>
      <c r="C1160" s="2"/>
      <c r="D1160" s="2"/>
      <c r="E1160" s="2"/>
      <c r="F1160" s="2"/>
      <c r="G1160" s="2"/>
      <c r="H1160" s="2"/>
      <c r="I1160" s="16"/>
      <c r="J1160" s="16"/>
      <c r="K1160" s="14" t="str">
        <f>IF($A1160="","",IF(B1160&gt;=Model!$B$4,4,IF(B1160&gt;=Model!$B$5,3,IF(B1160&gt;=Model!$B$6,2,1))))</f>
        <v/>
      </c>
      <c r="L1160" s="14" t="str">
        <f>IF($A1160="","",IF(OR(UPPER(D1160)="Y",UPPER(E1160)="Y"),4,IF(C1160&gt;=Model!$B$10,4,IF(C1160&gt;=Model!$B$11,3,IF(C1160&gt;=Model!$B$12,2,1)))))</f>
        <v/>
      </c>
      <c r="M1160" s="14" t="str">
        <f>IF($A1160="","",IFERROR(VLOOKUP(F1160,Model!$A$19:$B$22,2,FALSE()),""))</f>
        <v/>
      </c>
      <c r="N1160" s="14" t="str">
        <f>IF($A1160="","",IFERROR(VLOOKUP(G1160,Model!$A$25:$B$28,2,FALSE()),""))</f>
        <v/>
      </c>
      <c r="O1160" s="14" t="str">
        <f t="shared" si="108"/>
        <v/>
      </c>
      <c r="P1160" s="14" t="str">
        <f>IF($A1160="","",IF(AND(G1160="Internet-facing",OR(UPPER(D1160)="Y",UPPER(E1160)="Y",C1160&gt;=Model!$B$16)),"P1",""))</f>
        <v/>
      </c>
      <c r="Q1160" s="14" t="str">
        <f>IF($A1160="","",IF(P1160="P1","P1","P"&amp;MIN(4,IF(O1160&gt;=Model!$B$31,1,IF(O1160&gt;=Model!$B$32,2,IF(O1160&gt;=Model!$B$33,3,4)))+IF(UPPER(H1160)="Y",1,0))))</f>
        <v/>
      </c>
      <c r="R1160" s="14" t="str">
        <f>IF($A1160="","",IFERROR(VLOOKUP(VALUE(MID(Q1160,2,1)),Model!$B$38:$C$41,2,FALSE()),""))</f>
        <v/>
      </c>
      <c r="S1160" s="18" t="str">
        <f t="shared" si="109"/>
        <v/>
      </c>
      <c r="T1160" s="14" t="str">
        <f t="shared" si="110"/>
        <v/>
      </c>
      <c r="U1160" s="14" t="str">
        <f t="shared" si="111"/>
        <v/>
      </c>
      <c r="V1160" s="14" t="str">
        <f t="shared" ca="1" si="112"/>
        <v/>
      </c>
      <c r="W1160" s="14" t="str">
        <f t="shared" ca="1" si="113"/>
        <v/>
      </c>
    </row>
    <row r="1161" spans="1:23" x14ac:dyDescent="0.3">
      <c r="A1161" s="2"/>
      <c r="B1161" s="2"/>
      <c r="C1161" s="2"/>
      <c r="D1161" s="2"/>
      <c r="E1161" s="2"/>
      <c r="F1161" s="2"/>
      <c r="G1161" s="2"/>
      <c r="H1161" s="2"/>
      <c r="I1161" s="16"/>
      <c r="J1161" s="16"/>
      <c r="K1161" s="14" t="str">
        <f>IF($A1161="","",IF(B1161&gt;=Model!$B$4,4,IF(B1161&gt;=Model!$B$5,3,IF(B1161&gt;=Model!$B$6,2,1))))</f>
        <v/>
      </c>
      <c r="L1161" s="14" t="str">
        <f>IF($A1161="","",IF(OR(UPPER(D1161)="Y",UPPER(E1161)="Y"),4,IF(C1161&gt;=Model!$B$10,4,IF(C1161&gt;=Model!$B$11,3,IF(C1161&gt;=Model!$B$12,2,1)))))</f>
        <v/>
      </c>
      <c r="M1161" s="14" t="str">
        <f>IF($A1161="","",IFERROR(VLOOKUP(F1161,Model!$A$19:$B$22,2,FALSE()),""))</f>
        <v/>
      </c>
      <c r="N1161" s="14" t="str">
        <f>IF($A1161="","",IFERROR(VLOOKUP(G1161,Model!$A$25:$B$28,2,FALSE()),""))</f>
        <v/>
      </c>
      <c r="O1161" s="14" t="str">
        <f t="shared" si="108"/>
        <v/>
      </c>
      <c r="P1161" s="14" t="str">
        <f>IF($A1161="","",IF(AND(G1161="Internet-facing",OR(UPPER(D1161)="Y",UPPER(E1161)="Y",C1161&gt;=Model!$B$16)),"P1",""))</f>
        <v/>
      </c>
      <c r="Q1161" s="14" t="str">
        <f>IF($A1161="","",IF(P1161="P1","P1","P"&amp;MIN(4,IF(O1161&gt;=Model!$B$31,1,IF(O1161&gt;=Model!$B$32,2,IF(O1161&gt;=Model!$B$33,3,4)))+IF(UPPER(H1161)="Y",1,0))))</f>
        <v/>
      </c>
      <c r="R1161" s="14" t="str">
        <f>IF($A1161="","",IFERROR(VLOOKUP(VALUE(MID(Q1161,2,1)),Model!$B$38:$C$41,2,FALSE()),""))</f>
        <v/>
      </c>
      <c r="S1161" s="18" t="str">
        <f t="shared" si="109"/>
        <v/>
      </c>
      <c r="T1161" s="14" t="str">
        <f t="shared" si="110"/>
        <v/>
      </c>
      <c r="U1161" s="14" t="str">
        <f t="shared" si="111"/>
        <v/>
      </c>
      <c r="V1161" s="14" t="str">
        <f t="shared" ca="1" si="112"/>
        <v/>
      </c>
      <c r="W1161" s="14" t="str">
        <f t="shared" ca="1" si="113"/>
        <v/>
      </c>
    </row>
    <row r="1162" spans="1:23" x14ac:dyDescent="0.3">
      <c r="A1162" s="2"/>
      <c r="B1162" s="2"/>
      <c r="C1162" s="2"/>
      <c r="D1162" s="2"/>
      <c r="E1162" s="2"/>
      <c r="F1162" s="2"/>
      <c r="G1162" s="2"/>
      <c r="H1162" s="2"/>
      <c r="I1162" s="16"/>
      <c r="J1162" s="16"/>
      <c r="K1162" s="14" t="str">
        <f>IF($A1162="","",IF(B1162&gt;=Model!$B$4,4,IF(B1162&gt;=Model!$B$5,3,IF(B1162&gt;=Model!$B$6,2,1))))</f>
        <v/>
      </c>
      <c r="L1162" s="14" t="str">
        <f>IF($A1162="","",IF(OR(UPPER(D1162)="Y",UPPER(E1162)="Y"),4,IF(C1162&gt;=Model!$B$10,4,IF(C1162&gt;=Model!$B$11,3,IF(C1162&gt;=Model!$B$12,2,1)))))</f>
        <v/>
      </c>
      <c r="M1162" s="14" t="str">
        <f>IF($A1162="","",IFERROR(VLOOKUP(F1162,Model!$A$19:$B$22,2,FALSE()),""))</f>
        <v/>
      </c>
      <c r="N1162" s="14" t="str">
        <f>IF($A1162="","",IFERROR(VLOOKUP(G1162,Model!$A$25:$B$28,2,FALSE()),""))</f>
        <v/>
      </c>
      <c r="O1162" s="14" t="str">
        <f t="shared" si="108"/>
        <v/>
      </c>
      <c r="P1162" s="14" t="str">
        <f>IF($A1162="","",IF(AND(G1162="Internet-facing",OR(UPPER(D1162)="Y",UPPER(E1162)="Y",C1162&gt;=Model!$B$16)),"P1",""))</f>
        <v/>
      </c>
      <c r="Q1162" s="14" t="str">
        <f>IF($A1162="","",IF(P1162="P1","P1","P"&amp;MIN(4,IF(O1162&gt;=Model!$B$31,1,IF(O1162&gt;=Model!$B$32,2,IF(O1162&gt;=Model!$B$33,3,4)))+IF(UPPER(H1162)="Y",1,0))))</f>
        <v/>
      </c>
      <c r="R1162" s="14" t="str">
        <f>IF($A1162="","",IFERROR(VLOOKUP(VALUE(MID(Q1162,2,1)),Model!$B$38:$C$41,2,FALSE()),""))</f>
        <v/>
      </c>
      <c r="S1162" s="18" t="str">
        <f t="shared" si="109"/>
        <v/>
      </c>
      <c r="T1162" s="14" t="str">
        <f t="shared" si="110"/>
        <v/>
      </c>
      <c r="U1162" s="14" t="str">
        <f t="shared" si="111"/>
        <v/>
      </c>
      <c r="V1162" s="14" t="str">
        <f t="shared" ca="1" si="112"/>
        <v/>
      </c>
      <c r="W1162" s="14" t="str">
        <f t="shared" ca="1" si="113"/>
        <v/>
      </c>
    </row>
    <row r="1163" spans="1:23" x14ac:dyDescent="0.3">
      <c r="A1163" s="2"/>
      <c r="B1163" s="2"/>
      <c r="C1163" s="2"/>
      <c r="D1163" s="2"/>
      <c r="E1163" s="2"/>
      <c r="F1163" s="2"/>
      <c r="G1163" s="2"/>
      <c r="H1163" s="2"/>
      <c r="I1163" s="16"/>
      <c r="J1163" s="16"/>
      <c r="K1163" s="14" t="str">
        <f>IF($A1163="","",IF(B1163&gt;=Model!$B$4,4,IF(B1163&gt;=Model!$B$5,3,IF(B1163&gt;=Model!$B$6,2,1))))</f>
        <v/>
      </c>
      <c r="L1163" s="14" t="str">
        <f>IF($A1163="","",IF(OR(UPPER(D1163)="Y",UPPER(E1163)="Y"),4,IF(C1163&gt;=Model!$B$10,4,IF(C1163&gt;=Model!$B$11,3,IF(C1163&gt;=Model!$B$12,2,1)))))</f>
        <v/>
      </c>
      <c r="M1163" s="14" t="str">
        <f>IF($A1163="","",IFERROR(VLOOKUP(F1163,Model!$A$19:$B$22,2,FALSE()),""))</f>
        <v/>
      </c>
      <c r="N1163" s="14" t="str">
        <f>IF($A1163="","",IFERROR(VLOOKUP(G1163,Model!$A$25:$B$28,2,FALSE()),""))</f>
        <v/>
      </c>
      <c r="O1163" s="14" t="str">
        <f t="shared" si="108"/>
        <v/>
      </c>
      <c r="P1163" s="14" t="str">
        <f>IF($A1163="","",IF(AND(G1163="Internet-facing",OR(UPPER(D1163)="Y",UPPER(E1163)="Y",C1163&gt;=Model!$B$16)),"P1",""))</f>
        <v/>
      </c>
      <c r="Q1163" s="14" t="str">
        <f>IF($A1163="","",IF(P1163="P1","P1","P"&amp;MIN(4,IF(O1163&gt;=Model!$B$31,1,IF(O1163&gt;=Model!$B$32,2,IF(O1163&gt;=Model!$B$33,3,4)))+IF(UPPER(H1163)="Y",1,0))))</f>
        <v/>
      </c>
      <c r="R1163" s="14" t="str">
        <f>IF($A1163="","",IFERROR(VLOOKUP(VALUE(MID(Q1163,2,1)),Model!$B$38:$C$41,2,FALSE()),""))</f>
        <v/>
      </c>
      <c r="S1163" s="18" t="str">
        <f t="shared" si="109"/>
        <v/>
      </c>
      <c r="T1163" s="14" t="str">
        <f t="shared" si="110"/>
        <v/>
      </c>
      <c r="U1163" s="14" t="str">
        <f t="shared" si="111"/>
        <v/>
      </c>
      <c r="V1163" s="14" t="str">
        <f t="shared" ca="1" si="112"/>
        <v/>
      </c>
      <c r="W1163" s="14" t="str">
        <f t="shared" ca="1" si="113"/>
        <v/>
      </c>
    </row>
    <row r="1164" spans="1:23" x14ac:dyDescent="0.3">
      <c r="A1164" s="2"/>
      <c r="B1164" s="2"/>
      <c r="C1164" s="2"/>
      <c r="D1164" s="2"/>
      <c r="E1164" s="2"/>
      <c r="F1164" s="2"/>
      <c r="G1164" s="2"/>
      <c r="H1164" s="2"/>
      <c r="I1164" s="16"/>
      <c r="J1164" s="16"/>
      <c r="K1164" s="14" t="str">
        <f>IF($A1164="","",IF(B1164&gt;=Model!$B$4,4,IF(B1164&gt;=Model!$B$5,3,IF(B1164&gt;=Model!$B$6,2,1))))</f>
        <v/>
      </c>
      <c r="L1164" s="14" t="str">
        <f>IF($A1164="","",IF(OR(UPPER(D1164)="Y",UPPER(E1164)="Y"),4,IF(C1164&gt;=Model!$B$10,4,IF(C1164&gt;=Model!$B$11,3,IF(C1164&gt;=Model!$B$12,2,1)))))</f>
        <v/>
      </c>
      <c r="M1164" s="14" t="str">
        <f>IF($A1164="","",IFERROR(VLOOKUP(F1164,Model!$A$19:$B$22,2,FALSE()),""))</f>
        <v/>
      </c>
      <c r="N1164" s="14" t="str">
        <f>IF($A1164="","",IFERROR(VLOOKUP(G1164,Model!$A$25:$B$28,2,FALSE()),""))</f>
        <v/>
      </c>
      <c r="O1164" s="14" t="str">
        <f t="shared" si="108"/>
        <v/>
      </c>
      <c r="P1164" s="14" t="str">
        <f>IF($A1164="","",IF(AND(G1164="Internet-facing",OR(UPPER(D1164)="Y",UPPER(E1164)="Y",C1164&gt;=Model!$B$16)),"P1",""))</f>
        <v/>
      </c>
      <c r="Q1164" s="14" t="str">
        <f>IF($A1164="","",IF(P1164="P1","P1","P"&amp;MIN(4,IF(O1164&gt;=Model!$B$31,1,IF(O1164&gt;=Model!$B$32,2,IF(O1164&gt;=Model!$B$33,3,4)))+IF(UPPER(H1164)="Y",1,0))))</f>
        <v/>
      </c>
      <c r="R1164" s="14" t="str">
        <f>IF($A1164="","",IFERROR(VLOOKUP(VALUE(MID(Q1164,2,1)),Model!$B$38:$C$41,2,FALSE()),""))</f>
        <v/>
      </c>
      <c r="S1164" s="18" t="str">
        <f t="shared" si="109"/>
        <v/>
      </c>
      <c r="T1164" s="14" t="str">
        <f t="shared" si="110"/>
        <v/>
      </c>
      <c r="U1164" s="14" t="str">
        <f t="shared" si="111"/>
        <v/>
      </c>
      <c r="V1164" s="14" t="str">
        <f t="shared" ca="1" si="112"/>
        <v/>
      </c>
      <c r="W1164" s="14" t="str">
        <f t="shared" ca="1" si="113"/>
        <v/>
      </c>
    </row>
    <row r="1165" spans="1:23" x14ac:dyDescent="0.3">
      <c r="A1165" s="2"/>
      <c r="B1165" s="2"/>
      <c r="C1165" s="2"/>
      <c r="D1165" s="2"/>
      <c r="E1165" s="2"/>
      <c r="F1165" s="2"/>
      <c r="G1165" s="2"/>
      <c r="H1165" s="2"/>
      <c r="I1165" s="16"/>
      <c r="J1165" s="16"/>
      <c r="K1165" s="14" t="str">
        <f>IF($A1165="","",IF(B1165&gt;=Model!$B$4,4,IF(B1165&gt;=Model!$B$5,3,IF(B1165&gt;=Model!$B$6,2,1))))</f>
        <v/>
      </c>
      <c r="L1165" s="14" t="str">
        <f>IF($A1165="","",IF(OR(UPPER(D1165)="Y",UPPER(E1165)="Y"),4,IF(C1165&gt;=Model!$B$10,4,IF(C1165&gt;=Model!$B$11,3,IF(C1165&gt;=Model!$B$12,2,1)))))</f>
        <v/>
      </c>
      <c r="M1165" s="14" t="str">
        <f>IF($A1165="","",IFERROR(VLOOKUP(F1165,Model!$A$19:$B$22,2,FALSE()),""))</f>
        <v/>
      </c>
      <c r="N1165" s="14" t="str">
        <f>IF($A1165="","",IFERROR(VLOOKUP(G1165,Model!$A$25:$B$28,2,FALSE()),""))</f>
        <v/>
      </c>
      <c r="O1165" s="14" t="str">
        <f t="shared" si="108"/>
        <v/>
      </c>
      <c r="P1165" s="14" t="str">
        <f>IF($A1165="","",IF(AND(G1165="Internet-facing",OR(UPPER(D1165)="Y",UPPER(E1165)="Y",C1165&gt;=Model!$B$16)),"P1",""))</f>
        <v/>
      </c>
      <c r="Q1165" s="14" t="str">
        <f>IF($A1165="","",IF(P1165="P1","P1","P"&amp;MIN(4,IF(O1165&gt;=Model!$B$31,1,IF(O1165&gt;=Model!$B$32,2,IF(O1165&gt;=Model!$B$33,3,4)))+IF(UPPER(H1165)="Y",1,0))))</f>
        <v/>
      </c>
      <c r="R1165" s="14" t="str">
        <f>IF($A1165="","",IFERROR(VLOOKUP(VALUE(MID(Q1165,2,1)),Model!$B$38:$C$41,2,FALSE()),""))</f>
        <v/>
      </c>
      <c r="S1165" s="18" t="str">
        <f t="shared" si="109"/>
        <v/>
      </c>
      <c r="T1165" s="14" t="str">
        <f t="shared" si="110"/>
        <v/>
      </c>
      <c r="U1165" s="14" t="str">
        <f t="shared" si="111"/>
        <v/>
      </c>
      <c r="V1165" s="14" t="str">
        <f t="shared" ca="1" si="112"/>
        <v/>
      </c>
      <c r="W1165" s="14" t="str">
        <f t="shared" ca="1" si="113"/>
        <v/>
      </c>
    </row>
    <row r="1166" spans="1:23" x14ac:dyDescent="0.3">
      <c r="A1166" s="2"/>
      <c r="B1166" s="2"/>
      <c r="C1166" s="2"/>
      <c r="D1166" s="2"/>
      <c r="E1166" s="2"/>
      <c r="F1166" s="2"/>
      <c r="G1166" s="2"/>
      <c r="H1166" s="2"/>
      <c r="I1166" s="16"/>
      <c r="J1166" s="16"/>
      <c r="K1166" s="14" t="str">
        <f>IF($A1166="","",IF(B1166&gt;=Model!$B$4,4,IF(B1166&gt;=Model!$B$5,3,IF(B1166&gt;=Model!$B$6,2,1))))</f>
        <v/>
      </c>
      <c r="L1166" s="14" t="str">
        <f>IF($A1166="","",IF(OR(UPPER(D1166)="Y",UPPER(E1166)="Y"),4,IF(C1166&gt;=Model!$B$10,4,IF(C1166&gt;=Model!$B$11,3,IF(C1166&gt;=Model!$B$12,2,1)))))</f>
        <v/>
      </c>
      <c r="M1166" s="14" t="str">
        <f>IF($A1166="","",IFERROR(VLOOKUP(F1166,Model!$A$19:$B$22,2,FALSE()),""))</f>
        <v/>
      </c>
      <c r="N1166" s="14" t="str">
        <f>IF($A1166="","",IFERROR(VLOOKUP(G1166,Model!$A$25:$B$28,2,FALSE()),""))</f>
        <v/>
      </c>
      <c r="O1166" s="14" t="str">
        <f t="shared" si="108"/>
        <v/>
      </c>
      <c r="P1166" s="14" t="str">
        <f>IF($A1166="","",IF(AND(G1166="Internet-facing",OR(UPPER(D1166)="Y",UPPER(E1166)="Y",C1166&gt;=Model!$B$16)),"P1",""))</f>
        <v/>
      </c>
      <c r="Q1166" s="14" t="str">
        <f>IF($A1166="","",IF(P1166="P1","P1","P"&amp;MIN(4,IF(O1166&gt;=Model!$B$31,1,IF(O1166&gt;=Model!$B$32,2,IF(O1166&gt;=Model!$B$33,3,4)))+IF(UPPER(H1166)="Y",1,0))))</f>
        <v/>
      </c>
      <c r="R1166" s="14" t="str">
        <f>IF($A1166="","",IFERROR(VLOOKUP(VALUE(MID(Q1166,2,1)),Model!$B$38:$C$41,2,FALSE()),""))</f>
        <v/>
      </c>
      <c r="S1166" s="18" t="str">
        <f t="shared" si="109"/>
        <v/>
      </c>
      <c r="T1166" s="14" t="str">
        <f t="shared" si="110"/>
        <v/>
      </c>
      <c r="U1166" s="14" t="str">
        <f t="shared" si="111"/>
        <v/>
      </c>
      <c r="V1166" s="14" t="str">
        <f t="shared" ca="1" si="112"/>
        <v/>
      </c>
      <c r="W1166" s="14" t="str">
        <f t="shared" ca="1" si="113"/>
        <v/>
      </c>
    </row>
    <row r="1167" spans="1:23" x14ac:dyDescent="0.3">
      <c r="A1167" s="2"/>
      <c r="B1167" s="2"/>
      <c r="C1167" s="2"/>
      <c r="D1167" s="2"/>
      <c r="E1167" s="2"/>
      <c r="F1167" s="2"/>
      <c r="G1167" s="2"/>
      <c r="H1167" s="2"/>
      <c r="I1167" s="16"/>
      <c r="J1167" s="16"/>
      <c r="K1167" s="14" t="str">
        <f>IF($A1167="","",IF(B1167&gt;=Model!$B$4,4,IF(B1167&gt;=Model!$B$5,3,IF(B1167&gt;=Model!$B$6,2,1))))</f>
        <v/>
      </c>
      <c r="L1167" s="14" t="str">
        <f>IF($A1167="","",IF(OR(UPPER(D1167)="Y",UPPER(E1167)="Y"),4,IF(C1167&gt;=Model!$B$10,4,IF(C1167&gt;=Model!$B$11,3,IF(C1167&gt;=Model!$B$12,2,1)))))</f>
        <v/>
      </c>
      <c r="M1167" s="14" t="str">
        <f>IF($A1167="","",IFERROR(VLOOKUP(F1167,Model!$A$19:$B$22,2,FALSE()),""))</f>
        <v/>
      </c>
      <c r="N1167" s="14" t="str">
        <f>IF($A1167="","",IFERROR(VLOOKUP(G1167,Model!$A$25:$B$28,2,FALSE()),""))</f>
        <v/>
      </c>
      <c r="O1167" s="14" t="str">
        <f t="shared" si="108"/>
        <v/>
      </c>
      <c r="P1167" s="14" t="str">
        <f>IF($A1167="","",IF(AND(G1167="Internet-facing",OR(UPPER(D1167)="Y",UPPER(E1167)="Y",C1167&gt;=Model!$B$16)),"P1",""))</f>
        <v/>
      </c>
      <c r="Q1167" s="14" t="str">
        <f>IF($A1167="","",IF(P1167="P1","P1","P"&amp;MIN(4,IF(O1167&gt;=Model!$B$31,1,IF(O1167&gt;=Model!$B$32,2,IF(O1167&gt;=Model!$B$33,3,4)))+IF(UPPER(H1167)="Y",1,0))))</f>
        <v/>
      </c>
      <c r="R1167" s="14" t="str">
        <f>IF($A1167="","",IFERROR(VLOOKUP(VALUE(MID(Q1167,2,1)),Model!$B$38:$C$41,2,FALSE()),""))</f>
        <v/>
      </c>
      <c r="S1167" s="18" t="str">
        <f t="shared" si="109"/>
        <v/>
      </c>
      <c r="T1167" s="14" t="str">
        <f t="shared" si="110"/>
        <v/>
      </c>
      <c r="U1167" s="14" t="str">
        <f t="shared" si="111"/>
        <v/>
      </c>
      <c r="V1167" s="14" t="str">
        <f t="shared" ca="1" si="112"/>
        <v/>
      </c>
      <c r="W1167" s="14" t="str">
        <f t="shared" ca="1" si="113"/>
        <v/>
      </c>
    </row>
    <row r="1168" spans="1:23" x14ac:dyDescent="0.3">
      <c r="A1168" s="2"/>
      <c r="B1168" s="2"/>
      <c r="C1168" s="2"/>
      <c r="D1168" s="2"/>
      <c r="E1168" s="2"/>
      <c r="F1168" s="2"/>
      <c r="G1168" s="2"/>
      <c r="H1168" s="2"/>
      <c r="I1168" s="16"/>
      <c r="J1168" s="16"/>
      <c r="K1168" s="14" t="str">
        <f>IF($A1168="","",IF(B1168&gt;=Model!$B$4,4,IF(B1168&gt;=Model!$B$5,3,IF(B1168&gt;=Model!$B$6,2,1))))</f>
        <v/>
      </c>
      <c r="L1168" s="14" t="str">
        <f>IF($A1168="","",IF(OR(UPPER(D1168)="Y",UPPER(E1168)="Y"),4,IF(C1168&gt;=Model!$B$10,4,IF(C1168&gt;=Model!$B$11,3,IF(C1168&gt;=Model!$B$12,2,1)))))</f>
        <v/>
      </c>
      <c r="M1168" s="14" t="str">
        <f>IF($A1168="","",IFERROR(VLOOKUP(F1168,Model!$A$19:$B$22,2,FALSE()),""))</f>
        <v/>
      </c>
      <c r="N1168" s="14" t="str">
        <f>IF($A1168="","",IFERROR(VLOOKUP(G1168,Model!$A$25:$B$28,2,FALSE()),""))</f>
        <v/>
      </c>
      <c r="O1168" s="14" t="str">
        <f t="shared" si="108"/>
        <v/>
      </c>
      <c r="P1168" s="14" t="str">
        <f>IF($A1168="","",IF(AND(G1168="Internet-facing",OR(UPPER(D1168)="Y",UPPER(E1168)="Y",C1168&gt;=Model!$B$16)),"P1",""))</f>
        <v/>
      </c>
      <c r="Q1168" s="14" t="str">
        <f>IF($A1168="","",IF(P1168="P1","P1","P"&amp;MIN(4,IF(O1168&gt;=Model!$B$31,1,IF(O1168&gt;=Model!$B$32,2,IF(O1168&gt;=Model!$B$33,3,4)))+IF(UPPER(H1168)="Y",1,0))))</f>
        <v/>
      </c>
      <c r="R1168" s="14" t="str">
        <f>IF($A1168="","",IFERROR(VLOOKUP(VALUE(MID(Q1168,2,1)),Model!$B$38:$C$41,2,FALSE()),""))</f>
        <v/>
      </c>
      <c r="S1168" s="18" t="str">
        <f t="shared" si="109"/>
        <v/>
      </c>
      <c r="T1168" s="14" t="str">
        <f t="shared" si="110"/>
        <v/>
      </c>
      <c r="U1168" s="14" t="str">
        <f t="shared" si="111"/>
        <v/>
      </c>
      <c r="V1168" s="14" t="str">
        <f t="shared" ca="1" si="112"/>
        <v/>
      </c>
      <c r="W1168" s="14" t="str">
        <f t="shared" ca="1" si="113"/>
        <v/>
      </c>
    </row>
    <row r="1169" spans="1:23" x14ac:dyDescent="0.3">
      <c r="A1169" s="2"/>
      <c r="B1169" s="2"/>
      <c r="C1169" s="2"/>
      <c r="D1169" s="2"/>
      <c r="E1169" s="2"/>
      <c r="F1169" s="2"/>
      <c r="G1169" s="2"/>
      <c r="H1169" s="2"/>
      <c r="I1169" s="16"/>
      <c r="J1169" s="16"/>
      <c r="K1169" s="14" t="str">
        <f>IF($A1169="","",IF(B1169&gt;=Model!$B$4,4,IF(B1169&gt;=Model!$B$5,3,IF(B1169&gt;=Model!$B$6,2,1))))</f>
        <v/>
      </c>
      <c r="L1169" s="14" t="str">
        <f>IF($A1169="","",IF(OR(UPPER(D1169)="Y",UPPER(E1169)="Y"),4,IF(C1169&gt;=Model!$B$10,4,IF(C1169&gt;=Model!$B$11,3,IF(C1169&gt;=Model!$B$12,2,1)))))</f>
        <v/>
      </c>
      <c r="M1169" s="14" t="str">
        <f>IF($A1169="","",IFERROR(VLOOKUP(F1169,Model!$A$19:$B$22,2,FALSE()),""))</f>
        <v/>
      </c>
      <c r="N1169" s="14" t="str">
        <f>IF($A1169="","",IFERROR(VLOOKUP(G1169,Model!$A$25:$B$28,2,FALSE()),""))</f>
        <v/>
      </c>
      <c r="O1169" s="14" t="str">
        <f t="shared" si="108"/>
        <v/>
      </c>
      <c r="P1169" s="14" t="str">
        <f>IF($A1169="","",IF(AND(G1169="Internet-facing",OR(UPPER(D1169)="Y",UPPER(E1169)="Y",C1169&gt;=Model!$B$16)),"P1",""))</f>
        <v/>
      </c>
      <c r="Q1169" s="14" t="str">
        <f>IF($A1169="","",IF(P1169="P1","P1","P"&amp;MIN(4,IF(O1169&gt;=Model!$B$31,1,IF(O1169&gt;=Model!$B$32,2,IF(O1169&gt;=Model!$B$33,3,4)))+IF(UPPER(H1169)="Y",1,0))))</f>
        <v/>
      </c>
      <c r="R1169" s="14" t="str">
        <f>IF($A1169="","",IFERROR(VLOOKUP(VALUE(MID(Q1169,2,1)),Model!$B$38:$C$41,2,FALSE()),""))</f>
        <v/>
      </c>
      <c r="S1169" s="18" t="str">
        <f t="shared" si="109"/>
        <v/>
      </c>
      <c r="T1169" s="14" t="str">
        <f t="shared" si="110"/>
        <v/>
      </c>
      <c r="U1169" s="14" t="str">
        <f t="shared" si="111"/>
        <v/>
      </c>
      <c r="V1169" s="14" t="str">
        <f t="shared" ca="1" si="112"/>
        <v/>
      </c>
      <c r="W1169" s="14" t="str">
        <f t="shared" ca="1" si="113"/>
        <v/>
      </c>
    </row>
    <row r="1170" spans="1:23" x14ac:dyDescent="0.3">
      <c r="A1170" s="2"/>
      <c r="B1170" s="2"/>
      <c r="C1170" s="2"/>
      <c r="D1170" s="2"/>
      <c r="E1170" s="2"/>
      <c r="F1170" s="2"/>
      <c r="G1170" s="2"/>
      <c r="H1170" s="2"/>
      <c r="I1170" s="16"/>
      <c r="J1170" s="16"/>
      <c r="K1170" s="14" t="str">
        <f>IF($A1170="","",IF(B1170&gt;=Model!$B$4,4,IF(B1170&gt;=Model!$B$5,3,IF(B1170&gt;=Model!$B$6,2,1))))</f>
        <v/>
      </c>
      <c r="L1170" s="14" t="str">
        <f>IF($A1170="","",IF(OR(UPPER(D1170)="Y",UPPER(E1170)="Y"),4,IF(C1170&gt;=Model!$B$10,4,IF(C1170&gt;=Model!$B$11,3,IF(C1170&gt;=Model!$B$12,2,1)))))</f>
        <v/>
      </c>
      <c r="M1170" s="14" t="str">
        <f>IF($A1170="","",IFERROR(VLOOKUP(F1170,Model!$A$19:$B$22,2,FALSE()),""))</f>
        <v/>
      </c>
      <c r="N1170" s="14" t="str">
        <f>IF($A1170="","",IFERROR(VLOOKUP(G1170,Model!$A$25:$B$28,2,FALSE()),""))</f>
        <v/>
      </c>
      <c r="O1170" s="14" t="str">
        <f t="shared" si="108"/>
        <v/>
      </c>
      <c r="P1170" s="14" t="str">
        <f>IF($A1170="","",IF(AND(G1170="Internet-facing",OR(UPPER(D1170)="Y",UPPER(E1170)="Y",C1170&gt;=Model!$B$16)),"P1",""))</f>
        <v/>
      </c>
      <c r="Q1170" s="14" t="str">
        <f>IF($A1170="","",IF(P1170="P1","P1","P"&amp;MIN(4,IF(O1170&gt;=Model!$B$31,1,IF(O1170&gt;=Model!$B$32,2,IF(O1170&gt;=Model!$B$33,3,4)))+IF(UPPER(H1170)="Y",1,0))))</f>
        <v/>
      </c>
      <c r="R1170" s="14" t="str">
        <f>IF($A1170="","",IFERROR(VLOOKUP(VALUE(MID(Q1170,2,1)),Model!$B$38:$C$41,2,FALSE()),""))</f>
        <v/>
      </c>
      <c r="S1170" s="18" t="str">
        <f t="shared" si="109"/>
        <v/>
      </c>
      <c r="T1170" s="14" t="str">
        <f t="shared" si="110"/>
        <v/>
      </c>
      <c r="U1170" s="14" t="str">
        <f t="shared" si="111"/>
        <v/>
      </c>
      <c r="V1170" s="14" t="str">
        <f t="shared" ca="1" si="112"/>
        <v/>
      </c>
      <c r="W1170" s="14" t="str">
        <f t="shared" ca="1" si="113"/>
        <v/>
      </c>
    </row>
    <row r="1171" spans="1:23" x14ac:dyDescent="0.3">
      <c r="A1171" s="2"/>
      <c r="B1171" s="2"/>
      <c r="C1171" s="2"/>
      <c r="D1171" s="2"/>
      <c r="E1171" s="2"/>
      <c r="F1171" s="2"/>
      <c r="G1171" s="2"/>
      <c r="H1171" s="2"/>
      <c r="I1171" s="16"/>
      <c r="J1171" s="16"/>
      <c r="K1171" s="14" t="str">
        <f>IF($A1171="","",IF(B1171&gt;=Model!$B$4,4,IF(B1171&gt;=Model!$B$5,3,IF(B1171&gt;=Model!$B$6,2,1))))</f>
        <v/>
      </c>
      <c r="L1171" s="14" t="str">
        <f>IF($A1171="","",IF(OR(UPPER(D1171)="Y",UPPER(E1171)="Y"),4,IF(C1171&gt;=Model!$B$10,4,IF(C1171&gt;=Model!$B$11,3,IF(C1171&gt;=Model!$B$12,2,1)))))</f>
        <v/>
      </c>
      <c r="M1171" s="14" t="str">
        <f>IF($A1171="","",IFERROR(VLOOKUP(F1171,Model!$A$19:$B$22,2,FALSE()),""))</f>
        <v/>
      </c>
      <c r="N1171" s="14" t="str">
        <f>IF($A1171="","",IFERROR(VLOOKUP(G1171,Model!$A$25:$B$28,2,FALSE()),""))</f>
        <v/>
      </c>
      <c r="O1171" s="14" t="str">
        <f t="shared" si="108"/>
        <v/>
      </c>
      <c r="P1171" s="14" t="str">
        <f>IF($A1171="","",IF(AND(G1171="Internet-facing",OR(UPPER(D1171)="Y",UPPER(E1171)="Y",C1171&gt;=Model!$B$16)),"P1",""))</f>
        <v/>
      </c>
      <c r="Q1171" s="14" t="str">
        <f>IF($A1171="","",IF(P1171="P1","P1","P"&amp;MIN(4,IF(O1171&gt;=Model!$B$31,1,IF(O1171&gt;=Model!$B$32,2,IF(O1171&gt;=Model!$B$33,3,4)))+IF(UPPER(H1171)="Y",1,0))))</f>
        <v/>
      </c>
      <c r="R1171" s="14" t="str">
        <f>IF($A1171="","",IFERROR(VLOOKUP(VALUE(MID(Q1171,2,1)),Model!$B$38:$C$41,2,FALSE()),""))</f>
        <v/>
      </c>
      <c r="S1171" s="18" t="str">
        <f t="shared" si="109"/>
        <v/>
      </c>
      <c r="T1171" s="14" t="str">
        <f t="shared" si="110"/>
        <v/>
      </c>
      <c r="U1171" s="14" t="str">
        <f t="shared" si="111"/>
        <v/>
      </c>
      <c r="V1171" s="14" t="str">
        <f t="shared" ca="1" si="112"/>
        <v/>
      </c>
      <c r="W1171" s="14" t="str">
        <f t="shared" ca="1" si="113"/>
        <v/>
      </c>
    </row>
    <row r="1172" spans="1:23" x14ac:dyDescent="0.3">
      <c r="A1172" s="2"/>
      <c r="B1172" s="2"/>
      <c r="C1172" s="2"/>
      <c r="D1172" s="2"/>
      <c r="E1172" s="2"/>
      <c r="F1172" s="2"/>
      <c r="G1172" s="2"/>
      <c r="H1172" s="2"/>
      <c r="I1172" s="16"/>
      <c r="J1172" s="16"/>
      <c r="K1172" s="14" t="str">
        <f>IF($A1172="","",IF(B1172&gt;=Model!$B$4,4,IF(B1172&gt;=Model!$B$5,3,IF(B1172&gt;=Model!$B$6,2,1))))</f>
        <v/>
      </c>
      <c r="L1172" s="14" t="str">
        <f>IF($A1172="","",IF(OR(UPPER(D1172)="Y",UPPER(E1172)="Y"),4,IF(C1172&gt;=Model!$B$10,4,IF(C1172&gt;=Model!$B$11,3,IF(C1172&gt;=Model!$B$12,2,1)))))</f>
        <v/>
      </c>
      <c r="M1172" s="14" t="str">
        <f>IF($A1172="","",IFERROR(VLOOKUP(F1172,Model!$A$19:$B$22,2,FALSE()),""))</f>
        <v/>
      </c>
      <c r="N1172" s="14" t="str">
        <f>IF($A1172="","",IFERROR(VLOOKUP(G1172,Model!$A$25:$B$28,2,FALSE()),""))</f>
        <v/>
      </c>
      <c r="O1172" s="14" t="str">
        <f t="shared" si="108"/>
        <v/>
      </c>
      <c r="P1172" s="14" t="str">
        <f>IF($A1172="","",IF(AND(G1172="Internet-facing",OR(UPPER(D1172)="Y",UPPER(E1172)="Y",C1172&gt;=Model!$B$16)),"P1",""))</f>
        <v/>
      </c>
      <c r="Q1172" s="14" t="str">
        <f>IF($A1172="","",IF(P1172="P1","P1","P"&amp;MIN(4,IF(O1172&gt;=Model!$B$31,1,IF(O1172&gt;=Model!$B$32,2,IF(O1172&gt;=Model!$B$33,3,4)))+IF(UPPER(H1172)="Y",1,0))))</f>
        <v/>
      </c>
      <c r="R1172" s="14" t="str">
        <f>IF($A1172="","",IFERROR(VLOOKUP(VALUE(MID(Q1172,2,1)),Model!$B$38:$C$41,2,FALSE()),""))</f>
        <v/>
      </c>
      <c r="S1172" s="18" t="str">
        <f t="shared" si="109"/>
        <v/>
      </c>
      <c r="T1172" s="14" t="str">
        <f t="shared" si="110"/>
        <v/>
      </c>
      <c r="U1172" s="14" t="str">
        <f t="shared" si="111"/>
        <v/>
      </c>
      <c r="V1172" s="14" t="str">
        <f t="shared" ca="1" si="112"/>
        <v/>
      </c>
      <c r="W1172" s="14" t="str">
        <f t="shared" ca="1" si="113"/>
        <v/>
      </c>
    </row>
    <row r="1173" spans="1:23" x14ac:dyDescent="0.3">
      <c r="A1173" s="2"/>
      <c r="B1173" s="2"/>
      <c r="C1173" s="2"/>
      <c r="D1173" s="2"/>
      <c r="E1173" s="2"/>
      <c r="F1173" s="2"/>
      <c r="G1173" s="2"/>
      <c r="H1173" s="2"/>
      <c r="I1173" s="16"/>
      <c r="J1173" s="16"/>
      <c r="K1173" s="14" t="str">
        <f>IF($A1173="","",IF(B1173&gt;=Model!$B$4,4,IF(B1173&gt;=Model!$B$5,3,IF(B1173&gt;=Model!$B$6,2,1))))</f>
        <v/>
      </c>
      <c r="L1173" s="14" t="str">
        <f>IF($A1173="","",IF(OR(UPPER(D1173)="Y",UPPER(E1173)="Y"),4,IF(C1173&gt;=Model!$B$10,4,IF(C1173&gt;=Model!$B$11,3,IF(C1173&gt;=Model!$B$12,2,1)))))</f>
        <v/>
      </c>
      <c r="M1173" s="14" t="str">
        <f>IF($A1173="","",IFERROR(VLOOKUP(F1173,Model!$A$19:$B$22,2,FALSE()),""))</f>
        <v/>
      </c>
      <c r="N1173" s="14" t="str">
        <f>IF($A1173="","",IFERROR(VLOOKUP(G1173,Model!$A$25:$B$28,2,FALSE()),""))</f>
        <v/>
      </c>
      <c r="O1173" s="14" t="str">
        <f t="shared" si="108"/>
        <v/>
      </c>
      <c r="P1173" s="14" t="str">
        <f>IF($A1173="","",IF(AND(G1173="Internet-facing",OR(UPPER(D1173)="Y",UPPER(E1173)="Y",C1173&gt;=Model!$B$16)),"P1",""))</f>
        <v/>
      </c>
      <c r="Q1173" s="14" t="str">
        <f>IF($A1173="","",IF(P1173="P1","P1","P"&amp;MIN(4,IF(O1173&gt;=Model!$B$31,1,IF(O1173&gt;=Model!$B$32,2,IF(O1173&gt;=Model!$B$33,3,4)))+IF(UPPER(H1173)="Y",1,0))))</f>
        <v/>
      </c>
      <c r="R1173" s="14" t="str">
        <f>IF($A1173="","",IFERROR(VLOOKUP(VALUE(MID(Q1173,2,1)),Model!$B$38:$C$41,2,FALSE()),""))</f>
        <v/>
      </c>
      <c r="S1173" s="18" t="str">
        <f t="shared" si="109"/>
        <v/>
      </c>
      <c r="T1173" s="14" t="str">
        <f t="shared" si="110"/>
        <v/>
      </c>
      <c r="U1173" s="14" t="str">
        <f t="shared" si="111"/>
        <v/>
      </c>
      <c r="V1173" s="14" t="str">
        <f t="shared" ca="1" si="112"/>
        <v/>
      </c>
      <c r="W1173" s="14" t="str">
        <f t="shared" ca="1" si="113"/>
        <v/>
      </c>
    </row>
    <row r="1174" spans="1:23" x14ac:dyDescent="0.3">
      <c r="A1174" s="2"/>
      <c r="B1174" s="2"/>
      <c r="C1174" s="2"/>
      <c r="D1174" s="2"/>
      <c r="E1174" s="2"/>
      <c r="F1174" s="2"/>
      <c r="G1174" s="2"/>
      <c r="H1174" s="2"/>
      <c r="I1174" s="16"/>
      <c r="J1174" s="16"/>
      <c r="K1174" s="14" t="str">
        <f>IF($A1174="","",IF(B1174&gt;=Model!$B$4,4,IF(B1174&gt;=Model!$B$5,3,IF(B1174&gt;=Model!$B$6,2,1))))</f>
        <v/>
      </c>
      <c r="L1174" s="14" t="str">
        <f>IF($A1174="","",IF(OR(UPPER(D1174)="Y",UPPER(E1174)="Y"),4,IF(C1174&gt;=Model!$B$10,4,IF(C1174&gt;=Model!$B$11,3,IF(C1174&gt;=Model!$B$12,2,1)))))</f>
        <v/>
      </c>
      <c r="M1174" s="14" t="str">
        <f>IF($A1174="","",IFERROR(VLOOKUP(F1174,Model!$A$19:$B$22,2,FALSE()),""))</f>
        <v/>
      </c>
      <c r="N1174" s="14" t="str">
        <f>IF($A1174="","",IFERROR(VLOOKUP(G1174,Model!$A$25:$B$28,2,FALSE()),""))</f>
        <v/>
      </c>
      <c r="O1174" s="14" t="str">
        <f t="shared" si="108"/>
        <v/>
      </c>
      <c r="P1174" s="14" t="str">
        <f>IF($A1174="","",IF(AND(G1174="Internet-facing",OR(UPPER(D1174)="Y",UPPER(E1174)="Y",C1174&gt;=Model!$B$16)),"P1",""))</f>
        <v/>
      </c>
      <c r="Q1174" s="14" t="str">
        <f>IF($A1174="","",IF(P1174="P1","P1","P"&amp;MIN(4,IF(O1174&gt;=Model!$B$31,1,IF(O1174&gt;=Model!$B$32,2,IF(O1174&gt;=Model!$B$33,3,4)))+IF(UPPER(H1174)="Y",1,0))))</f>
        <v/>
      </c>
      <c r="R1174" s="14" t="str">
        <f>IF($A1174="","",IFERROR(VLOOKUP(VALUE(MID(Q1174,2,1)),Model!$B$38:$C$41,2,FALSE()),""))</f>
        <v/>
      </c>
      <c r="S1174" s="18" t="str">
        <f t="shared" si="109"/>
        <v/>
      </c>
      <c r="T1174" s="14" t="str">
        <f t="shared" si="110"/>
        <v/>
      </c>
      <c r="U1174" s="14" t="str">
        <f t="shared" si="111"/>
        <v/>
      </c>
      <c r="V1174" s="14" t="str">
        <f t="shared" ca="1" si="112"/>
        <v/>
      </c>
      <c r="W1174" s="14" t="str">
        <f t="shared" ca="1" si="113"/>
        <v/>
      </c>
    </row>
    <row r="1175" spans="1:23" x14ac:dyDescent="0.3">
      <c r="A1175" s="2"/>
      <c r="B1175" s="2"/>
      <c r="C1175" s="2"/>
      <c r="D1175" s="2"/>
      <c r="E1175" s="2"/>
      <c r="F1175" s="2"/>
      <c r="G1175" s="2"/>
      <c r="H1175" s="2"/>
      <c r="I1175" s="16"/>
      <c r="J1175" s="16"/>
      <c r="K1175" s="14" t="str">
        <f>IF($A1175="","",IF(B1175&gt;=Model!$B$4,4,IF(B1175&gt;=Model!$B$5,3,IF(B1175&gt;=Model!$B$6,2,1))))</f>
        <v/>
      </c>
      <c r="L1175" s="14" t="str">
        <f>IF($A1175="","",IF(OR(UPPER(D1175)="Y",UPPER(E1175)="Y"),4,IF(C1175&gt;=Model!$B$10,4,IF(C1175&gt;=Model!$B$11,3,IF(C1175&gt;=Model!$B$12,2,1)))))</f>
        <v/>
      </c>
      <c r="M1175" s="14" t="str">
        <f>IF($A1175="","",IFERROR(VLOOKUP(F1175,Model!$A$19:$B$22,2,FALSE()),""))</f>
        <v/>
      </c>
      <c r="N1175" s="14" t="str">
        <f>IF($A1175="","",IFERROR(VLOOKUP(G1175,Model!$A$25:$B$28,2,FALSE()),""))</f>
        <v/>
      </c>
      <c r="O1175" s="14" t="str">
        <f t="shared" si="108"/>
        <v/>
      </c>
      <c r="P1175" s="14" t="str">
        <f>IF($A1175="","",IF(AND(G1175="Internet-facing",OR(UPPER(D1175)="Y",UPPER(E1175)="Y",C1175&gt;=Model!$B$16)),"P1",""))</f>
        <v/>
      </c>
      <c r="Q1175" s="14" t="str">
        <f>IF($A1175="","",IF(P1175="P1","P1","P"&amp;MIN(4,IF(O1175&gt;=Model!$B$31,1,IF(O1175&gt;=Model!$B$32,2,IF(O1175&gt;=Model!$B$33,3,4)))+IF(UPPER(H1175)="Y",1,0))))</f>
        <v/>
      </c>
      <c r="R1175" s="14" t="str">
        <f>IF($A1175="","",IFERROR(VLOOKUP(VALUE(MID(Q1175,2,1)),Model!$B$38:$C$41,2,FALSE()),""))</f>
        <v/>
      </c>
      <c r="S1175" s="18" t="str">
        <f t="shared" si="109"/>
        <v/>
      </c>
      <c r="T1175" s="14" t="str">
        <f t="shared" si="110"/>
        <v/>
      </c>
      <c r="U1175" s="14" t="str">
        <f t="shared" si="111"/>
        <v/>
      </c>
      <c r="V1175" s="14" t="str">
        <f t="shared" ca="1" si="112"/>
        <v/>
      </c>
      <c r="W1175" s="14" t="str">
        <f t="shared" ca="1" si="113"/>
        <v/>
      </c>
    </row>
    <row r="1176" spans="1:23" x14ac:dyDescent="0.3">
      <c r="A1176" s="2"/>
      <c r="B1176" s="2"/>
      <c r="C1176" s="2"/>
      <c r="D1176" s="2"/>
      <c r="E1176" s="2"/>
      <c r="F1176" s="2"/>
      <c r="G1176" s="2"/>
      <c r="H1176" s="2"/>
      <c r="I1176" s="16"/>
      <c r="J1176" s="16"/>
      <c r="K1176" s="14" t="str">
        <f>IF($A1176="","",IF(B1176&gt;=Model!$B$4,4,IF(B1176&gt;=Model!$B$5,3,IF(B1176&gt;=Model!$B$6,2,1))))</f>
        <v/>
      </c>
      <c r="L1176" s="14" t="str">
        <f>IF($A1176="","",IF(OR(UPPER(D1176)="Y",UPPER(E1176)="Y"),4,IF(C1176&gt;=Model!$B$10,4,IF(C1176&gt;=Model!$B$11,3,IF(C1176&gt;=Model!$B$12,2,1)))))</f>
        <v/>
      </c>
      <c r="M1176" s="14" t="str">
        <f>IF($A1176="","",IFERROR(VLOOKUP(F1176,Model!$A$19:$B$22,2,FALSE()),""))</f>
        <v/>
      </c>
      <c r="N1176" s="14" t="str">
        <f>IF($A1176="","",IFERROR(VLOOKUP(G1176,Model!$A$25:$B$28,2,FALSE()),""))</f>
        <v/>
      </c>
      <c r="O1176" s="14" t="str">
        <f t="shared" si="108"/>
        <v/>
      </c>
      <c r="P1176" s="14" t="str">
        <f>IF($A1176="","",IF(AND(G1176="Internet-facing",OR(UPPER(D1176)="Y",UPPER(E1176)="Y",C1176&gt;=Model!$B$16)),"P1",""))</f>
        <v/>
      </c>
      <c r="Q1176" s="14" t="str">
        <f>IF($A1176="","",IF(P1176="P1","P1","P"&amp;MIN(4,IF(O1176&gt;=Model!$B$31,1,IF(O1176&gt;=Model!$B$32,2,IF(O1176&gt;=Model!$B$33,3,4)))+IF(UPPER(H1176)="Y",1,0))))</f>
        <v/>
      </c>
      <c r="R1176" s="14" t="str">
        <f>IF($A1176="","",IFERROR(VLOOKUP(VALUE(MID(Q1176,2,1)),Model!$B$38:$C$41,2,FALSE()),""))</f>
        <v/>
      </c>
      <c r="S1176" s="18" t="str">
        <f t="shared" si="109"/>
        <v/>
      </c>
      <c r="T1176" s="14" t="str">
        <f t="shared" si="110"/>
        <v/>
      </c>
      <c r="U1176" s="14" t="str">
        <f t="shared" si="111"/>
        <v/>
      </c>
      <c r="V1176" s="14" t="str">
        <f t="shared" ca="1" si="112"/>
        <v/>
      </c>
      <c r="W1176" s="14" t="str">
        <f t="shared" ca="1" si="113"/>
        <v/>
      </c>
    </row>
    <row r="1177" spans="1:23" x14ac:dyDescent="0.3">
      <c r="A1177" s="2"/>
      <c r="B1177" s="2"/>
      <c r="C1177" s="2"/>
      <c r="D1177" s="2"/>
      <c r="E1177" s="2"/>
      <c r="F1177" s="2"/>
      <c r="G1177" s="2"/>
      <c r="H1177" s="2"/>
      <c r="I1177" s="16"/>
      <c r="J1177" s="16"/>
      <c r="K1177" s="14" t="str">
        <f>IF($A1177="","",IF(B1177&gt;=Model!$B$4,4,IF(B1177&gt;=Model!$B$5,3,IF(B1177&gt;=Model!$B$6,2,1))))</f>
        <v/>
      </c>
      <c r="L1177" s="14" t="str">
        <f>IF($A1177="","",IF(OR(UPPER(D1177)="Y",UPPER(E1177)="Y"),4,IF(C1177&gt;=Model!$B$10,4,IF(C1177&gt;=Model!$B$11,3,IF(C1177&gt;=Model!$B$12,2,1)))))</f>
        <v/>
      </c>
      <c r="M1177" s="14" t="str">
        <f>IF($A1177="","",IFERROR(VLOOKUP(F1177,Model!$A$19:$B$22,2,FALSE()),""))</f>
        <v/>
      </c>
      <c r="N1177" s="14" t="str">
        <f>IF($A1177="","",IFERROR(VLOOKUP(G1177,Model!$A$25:$B$28,2,FALSE()),""))</f>
        <v/>
      </c>
      <c r="O1177" s="14" t="str">
        <f t="shared" si="108"/>
        <v/>
      </c>
      <c r="P1177" s="14" t="str">
        <f>IF($A1177="","",IF(AND(G1177="Internet-facing",OR(UPPER(D1177)="Y",UPPER(E1177)="Y",C1177&gt;=Model!$B$16)),"P1",""))</f>
        <v/>
      </c>
      <c r="Q1177" s="14" t="str">
        <f>IF($A1177="","",IF(P1177="P1","P1","P"&amp;MIN(4,IF(O1177&gt;=Model!$B$31,1,IF(O1177&gt;=Model!$B$32,2,IF(O1177&gt;=Model!$B$33,3,4)))+IF(UPPER(H1177)="Y",1,0))))</f>
        <v/>
      </c>
      <c r="R1177" s="14" t="str">
        <f>IF($A1177="","",IFERROR(VLOOKUP(VALUE(MID(Q1177,2,1)),Model!$B$38:$C$41,2,FALSE()),""))</f>
        <v/>
      </c>
      <c r="S1177" s="18" t="str">
        <f t="shared" si="109"/>
        <v/>
      </c>
      <c r="T1177" s="14" t="str">
        <f t="shared" si="110"/>
        <v/>
      </c>
      <c r="U1177" s="14" t="str">
        <f t="shared" si="111"/>
        <v/>
      </c>
      <c r="V1177" s="14" t="str">
        <f t="shared" ca="1" si="112"/>
        <v/>
      </c>
      <c r="W1177" s="14" t="str">
        <f t="shared" ca="1" si="113"/>
        <v/>
      </c>
    </row>
    <row r="1178" spans="1:23" x14ac:dyDescent="0.3">
      <c r="A1178" s="2"/>
      <c r="B1178" s="2"/>
      <c r="C1178" s="2"/>
      <c r="D1178" s="2"/>
      <c r="E1178" s="2"/>
      <c r="F1178" s="2"/>
      <c r="G1178" s="2"/>
      <c r="H1178" s="2"/>
      <c r="I1178" s="16"/>
      <c r="J1178" s="16"/>
      <c r="K1178" s="14" t="str">
        <f>IF($A1178="","",IF(B1178&gt;=Model!$B$4,4,IF(B1178&gt;=Model!$B$5,3,IF(B1178&gt;=Model!$B$6,2,1))))</f>
        <v/>
      </c>
      <c r="L1178" s="14" t="str">
        <f>IF($A1178="","",IF(OR(UPPER(D1178)="Y",UPPER(E1178)="Y"),4,IF(C1178&gt;=Model!$B$10,4,IF(C1178&gt;=Model!$B$11,3,IF(C1178&gt;=Model!$B$12,2,1)))))</f>
        <v/>
      </c>
      <c r="M1178" s="14" t="str">
        <f>IF($A1178="","",IFERROR(VLOOKUP(F1178,Model!$A$19:$B$22,2,FALSE()),""))</f>
        <v/>
      </c>
      <c r="N1178" s="14" t="str">
        <f>IF($A1178="","",IFERROR(VLOOKUP(G1178,Model!$A$25:$B$28,2,FALSE()),""))</f>
        <v/>
      </c>
      <c r="O1178" s="14" t="str">
        <f t="shared" si="108"/>
        <v/>
      </c>
      <c r="P1178" s="14" t="str">
        <f>IF($A1178="","",IF(AND(G1178="Internet-facing",OR(UPPER(D1178)="Y",UPPER(E1178)="Y",C1178&gt;=Model!$B$16)),"P1",""))</f>
        <v/>
      </c>
      <c r="Q1178" s="14" t="str">
        <f>IF($A1178="","",IF(P1178="P1","P1","P"&amp;MIN(4,IF(O1178&gt;=Model!$B$31,1,IF(O1178&gt;=Model!$B$32,2,IF(O1178&gt;=Model!$B$33,3,4)))+IF(UPPER(H1178)="Y",1,0))))</f>
        <v/>
      </c>
      <c r="R1178" s="14" t="str">
        <f>IF($A1178="","",IFERROR(VLOOKUP(VALUE(MID(Q1178,2,1)),Model!$B$38:$C$41,2,FALSE()),""))</f>
        <v/>
      </c>
      <c r="S1178" s="18" t="str">
        <f t="shared" si="109"/>
        <v/>
      </c>
      <c r="T1178" s="14" t="str">
        <f t="shared" si="110"/>
        <v/>
      </c>
      <c r="U1178" s="14" t="str">
        <f t="shared" si="111"/>
        <v/>
      </c>
      <c r="V1178" s="14" t="str">
        <f t="shared" ca="1" si="112"/>
        <v/>
      </c>
      <c r="W1178" s="14" t="str">
        <f t="shared" ca="1" si="113"/>
        <v/>
      </c>
    </row>
    <row r="1179" spans="1:23" x14ac:dyDescent="0.3">
      <c r="A1179" s="2"/>
      <c r="B1179" s="2"/>
      <c r="C1179" s="2"/>
      <c r="D1179" s="2"/>
      <c r="E1179" s="2"/>
      <c r="F1179" s="2"/>
      <c r="G1179" s="2"/>
      <c r="H1179" s="2"/>
      <c r="I1179" s="16"/>
      <c r="J1179" s="16"/>
      <c r="K1179" s="14" t="str">
        <f>IF($A1179="","",IF(B1179&gt;=Model!$B$4,4,IF(B1179&gt;=Model!$B$5,3,IF(B1179&gt;=Model!$B$6,2,1))))</f>
        <v/>
      </c>
      <c r="L1179" s="14" t="str">
        <f>IF($A1179="","",IF(OR(UPPER(D1179)="Y",UPPER(E1179)="Y"),4,IF(C1179&gt;=Model!$B$10,4,IF(C1179&gt;=Model!$B$11,3,IF(C1179&gt;=Model!$B$12,2,1)))))</f>
        <v/>
      </c>
      <c r="M1179" s="14" t="str">
        <f>IF($A1179="","",IFERROR(VLOOKUP(F1179,Model!$A$19:$B$22,2,FALSE()),""))</f>
        <v/>
      </c>
      <c r="N1179" s="14" t="str">
        <f>IF($A1179="","",IFERROR(VLOOKUP(G1179,Model!$A$25:$B$28,2,FALSE()),""))</f>
        <v/>
      </c>
      <c r="O1179" s="14" t="str">
        <f t="shared" si="108"/>
        <v/>
      </c>
      <c r="P1179" s="14" t="str">
        <f>IF($A1179="","",IF(AND(G1179="Internet-facing",OR(UPPER(D1179)="Y",UPPER(E1179)="Y",C1179&gt;=Model!$B$16)),"P1",""))</f>
        <v/>
      </c>
      <c r="Q1179" s="14" t="str">
        <f>IF($A1179="","",IF(P1179="P1","P1","P"&amp;MIN(4,IF(O1179&gt;=Model!$B$31,1,IF(O1179&gt;=Model!$B$32,2,IF(O1179&gt;=Model!$B$33,3,4)))+IF(UPPER(H1179)="Y",1,0))))</f>
        <v/>
      </c>
      <c r="R1179" s="14" t="str">
        <f>IF($A1179="","",IFERROR(VLOOKUP(VALUE(MID(Q1179,2,1)),Model!$B$38:$C$41,2,FALSE()),""))</f>
        <v/>
      </c>
      <c r="S1179" s="18" t="str">
        <f t="shared" si="109"/>
        <v/>
      </c>
      <c r="T1179" s="14" t="str">
        <f t="shared" si="110"/>
        <v/>
      </c>
      <c r="U1179" s="14" t="str">
        <f t="shared" si="111"/>
        <v/>
      </c>
      <c r="V1179" s="14" t="str">
        <f t="shared" ca="1" si="112"/>
        <v/>
      </c>
      <c r="W1179" s="14" t="str">
        <f t="shared" ca="1" si="113"/>
        <v/>
      </c>
    </row>
    <row r="1180" spans="1:23" x14ac:dyDescent="0.3">
      <c r="A1180" s="2"/>
      <c r="B1180" s="2"/>
      <c r="C1180" s="2"/>
      <c r="D1180" s="2"/>
      <c r="E1180" s="2"/>
      <c r="F1180" s="2"/>
      <c r="G1180" s="2"/>
      <c r="H1180" s="2"/>
      <c r="I1180" s="16"/>
      <c r="J1180" s="16"/>
      <c r="K1180" s="14" t="str">
        <f>IF($A1180="","",IF(B1180&gt;=Model!$B$4,4,IF(B1180&gt;=Model!$B$5,3,IF(B1180&gt;=Model!$B$6,2,1))))</f>
        <v/>
      </c>
      <c r="L1180" s="14" t="str">
        <f>IF($A1180="","",IF(OR(UPPER(D1180)="Y",UPPER(E1180)="Y"),4,IF(C1180&gt;=Model!$B$10,4,IF(C1180&gt;=Model!$B$11,3,IF(C1180&gt;=Model!$B$12,2,1)))))</f>
        <v/>
      </c>
      <c r="M1180" s="14" t="str">
        <f>IF($A1180="","",IFERROR(VLOOKUP(F1180,Model!$A$19:$B$22,2,FALSE()),""))</f>
        <v/>
      </c>
      <c r="N1180" s="14" t="str">
        <f>IF($A1180="","",IFERROR(VLOOKUP(G1180,Model!$A$25:$B$28,2,FALSE()),""))</f>
        <v/>
      </c>
      <c r="O1180" s="14" t="str">
        <f t="shared" si="108"/>
        <v/>
      </c>
      <c r="P1180" s="14" t="str">
        <f>IF($A1180="","",IF(AND(G1180="Internet-facing",OR(UPPER(D1180)="Y",UPPER(E1180)="Y",C1180&gt;=Model!$B$16)),"P1",""))</f>
        <v/>
      </c>
      <c r="Q1180" s="14" t="str">
        <f>IF($A1180="","",IF(P1180="P1","P1","P"&amp;MIN(4,IF(O1180&gt;=Model!$B$31,1,IF(O1180&gt;=Model!$B$32,2,IF(O1180&gt;=Model!$B$33,3,4)))+IF(UPPER(H1180)="Y",1,0))))</f>
        <v/>
      </c>
      <c r="R1180" s="14" t="str">
        <f>IF($A1180="","",IFERROR(VLOOKUP(VALUE(MID(Q1180,2,1)),Model!$B$38:$C$41,2,FALSE()),""))</f>
        <v/>
      </c>
      <c r="S1180" s="18" t="str">
        <f t="shared" si="109"/>
        <v/>
      </c>
      <c r="T1180" s="14" t="str">
        <f t="shared" si="110"/>
        <v/>
      </c>
      <c r="U1180" s="14" t="str">
        <f t="shared" si="111"/>
        <v/>
      </c>
      <c r="V1180" s="14" t="str">
        <f t="shared" ca="1" si="112"/>
        <v/>
      </c>
      <c r="W1180" s="14" t="str">
        <f t="shared" ca="1" si="113"/>
        <v/>
      </c>
    </row>
    <row r="1181" spans="1:23" x14ac:dyDescent="0.3">
      <c r="A1181" s="2"/>
      <c r="B1181" s="2"/>
      <c r="C1181" s="2"/>
      <c r="D1181" s="2"/>
      <c r="E1181" s="2"/>
      <c r="F1181" s="2"/>
      <c r="G1181" s="2"/>
      <c r="H1181" s="2"/>
      <c r="I1181" s="16"/>
      <c r="J1181" s="16"/>
      <c r="K1181" s="14" t="str">
        <f>IF($A1181="","",IF(B1181&gt;=Model!$B$4,4,IF(B1181&gt;=Model!$B$5,3,IF(B1181&gt;=Model!$B$6,2,1))))</f>
        <v/>
      </c>
      <c r="L1181" s="14" t="str">
        <f>IF($A1181="","",IF(OR(UPPER(D1181)="Y",UPPER(E1181)="Y"),4,IF(C1181&gt;=Model!$B$10,4,IF(C1181&gt;=Model!$B$11,3,IF(C1181&gt;=Model!$B$12,2,1)))))</f>
        <v/>
      </c>
      <c r="M1181" s="14" t="str">
        <f>IF($A1181="","",IFERROR(VLOOKUP(F1181,Model!$A$19:$B$22,2,FALSE()),""))</f>
        <v/>
      </c>
      <c r="N1181" s="14" t="str">
        <f>IF($A1181="","",IFERROR(VLOOKUP(G1181,Model!$A$25:$B$28,2,FALSE()),""))</f>
        <v/>
      </c>
      <c r="O1181" s="14" t="str">
        <f t="shared" si="108"/>
        <v/>
      </c>
      <c r="P1181" s="14" t="str">
        <f>IF($A1181="","",IF(AND(G1181="Internet-facing",OR(UPPER(D1181)="Y",UPPER(E1181)="Y",C1181&gt;=Model!$B$16)),"P1",""))</f>
        <v/>
      </c>
      <c r="Q1181" s="14" t="str">
        <f>IF($A1181="","",IF(P1181="P1","P1","P"&amp;MIN(4,IF(O1181&gt;=Model!$B$31,1,IF(O1181&gt;=Model!$B$32,2,IF(O1181&gt;=Model!$B$33,3,4)))+IF(UPPER(H1181)="Y",1,0))))</f>
        <v/>
      </c>
      <c r="R1181" s="14" t="str">
        <f>IF($A1181="","",IFERROR(VLOOKUP(VALUE(MID(Q1181,2,1)),Model!$B$38:$C$41,2,FALSE()),""))</f>
        <v/>
      </c>
      <c r="S1181" s="18" t="str">
        <f t="shared" si="109"/>
        <v/>
      </c>
      <c r="T1181" s="14" t="str">
        <f t="shared" si="110"/>
        <v/>
      </c>
      <c r="U1181" s="14" t="str">
        <f t="shared" si="111"/>
        <v/>
      </c>
      <c r="V1181" s="14" t="str">
        <f t="shared" ca="1" si="112"/>
        <v/>
      </c>
      <c r="W1181" s="14" t="str">
        <f t="shared" ca="1" si="113"/>
        <v/>
      </c>
    </row>
    <row r="1182" spans="1:23" x14ac:dyDescent="0.3">
      <c r="A1182" s="2"/>
      <c r="B1182" s="2"/>
      <c r="C1182" s="2"/>
      <c r="D1182" s="2"/>
      <c r="E1182" s="2"/>
      <c r="F1182" s="2"/>
      <c r="G1182" s="2"/>
      <c r="H1182" s="2"/>
      <c r="I1182" s="16"/>
      <c r="J1182" s="16"/>
      <c r="K1182" s="14" t="str">
        <f>IF($A1182="","",IF(B1182&gt;=Model!$B$4,4,IF(B1182&gt;=Model!$B$5,3,IF(B1182&gt;=Model!$B$6,2,1))))</f>
        <v/>
      </c>
      <c r="L1182" s="14" t="str">
        <f>IF($A1182="","",IF(OR(UPPER(D1182)="Y",UPPER(E1182)="Y"),4,IF(C1182&gt;=Model!$B$10,4,IF(C1182&gt;=Model!$B$11,3,IF(C1182&gt;=Model!$B$12,2,1)))))</f>
        <v/>
      </c>
      <c r="M1182" s="14" t="str">
        <f>IF($A1182="","",IFERROR(VLOOKUP(F1182,Model!$A$19:$B$22,2,FALSE()),""))</f>
        <v/>
      </c>
      <c r="N1182" s="14" t="str">
        <f>IF($A1182="","",IFERROR(VLOOKUP(G1182,Model!$A$25:$B$28,2,FALSE()),""))</f>
        <v/>
      </c>
      <c r="O1182" s="14" t="str">
        <f t="shared" si="108"/>
        <v/>
      </c>
      <c r="P1182" s="14" t="str">
        <f>IF($A1182="","",IF(AND(G1182="Internet-facing",OR(UPPER(D1182)="Y",UPPER(E1182)="Y",C1182&gt;=Model!$B$16)),"P1",""))</f>
        <v/>
      </c>
      <c r="Q1182" s="14" t="str">
        <f>IF($A1182="","",IF(P1182="P1","P1","P"&amp;MIN(4,IF(O1182&gt;=Model!$B$31,1,IF(O1182&gt;=Model!$B$32,2,IF(O1182&gt;=Model!$B$33,3,4)))+IF(UPPER(H1182)="Y",1,0))))</f>
        <v/>
      </c>
      <c r="R1182" s="14" t="str">
        <f>IF($A1182="","",IFERROR(VLOOKUP(VALUE(MID(Q1182,2,1)),Model!$B$38:$C$41,2,FALSE()),""))</f>
        <v/>
      </c>
      <c r="S1182" s="18" t="str">
        <f t="shared" si="109"/>
        <v/>
      </c>
      <c r="T1182" s="14" t="str">
        <f t="shared" si="110"/>
        <v/>
      </c>
      <c r="U1182" s="14" t="str">
        <f t="shared" si="111"/>
        <v/>
      </c>
      <c r="V1182" s="14" t="str">
        <f t="shared" ca="1" si="112"/>
        <v/>
      </c>
      <c r="W1182" s="14" t="str">
        <f t="shared" ca="1" si="113"/>
        <v/>
      </c>
    </row>
    <row r="1183" spans="1:23" x14ac:dyDescent="0.3">
      <c r="A1183" s="2"/>
      <c r="B1183" s="2"/>
      <c r="C1183" s="2"/>
      <c r="D1183" s="2"/>
      <c r="E1183" s="2"/>
      <c r="F1183" s="2"/>
      <c r="G1183" s="2"/>
      <c r="H1183" s="2"/>
      <c r="I1183" s="16"/>
      <c r="J1183" s="16"/>
      <c r="K1183" s="14" t="str">
        <f>IF($A1183="","",IF(B1183&gt;=Model!$B$4,4,IF(B1183&gt;=Model!$B$5,3,IF(B1183&gt;=Model!$B$6,2,1))))</f>
        <v/>
      </c>
      <c r="L1183" s="14" t="str">
        <f>IF($A1183="","",IF(OR(UPPER(D1183)="Y",UPPER(E1183)="Y"),4,IF(C1183&gt;=Model!$B$10,4,IF(C1183&gt;=Model!$B$11,3,IF(C1183&gt;=Model!$B$12,2,1)))))</f>
        <v/>
      </c>
      <c r="M1183" s="14" t="str">
        <f>IF($A1183="","",IFERROR(VLOOKUP(F1183,Model!$A$19:$B$22,2,FALSE()),""))</f>
        <v/>
      </c>
      <c r="N1183" s="14" t="str">
        <f>IF($A1183="","",IFERROR(VLOOKUP(G1183,Model!$A$25:$B$28,2,FALSE()),""))</f>
        <v/>
      </c>
      <c r="O1183" s="14" t="str">
        <f t="shared" si="108"/>
        <v/>
      </c>
      <c r="P1183" s="14" t="str">
        <f>IF($A1183="","",IF(AND(G1183="Internet-facing",OR(UPPER(D1183)="Y",UPPER(E1183)="Y",C1183&gt;=Model!$B$16)),"P1",""))</f>
        <v/>
      </c>
      <c r="Q1183" s="14" t="str">
        <f>IF($A1183="","",IF(P1183="P1","P1","P"&amp;MIN(4,IF(O1183&gt;=Model!$B$31,1,IF(O1183&gt;=Model!$B$32,2,IF(O1183&gt;=Model!$B$33,3,4)))+IF(UPPER(H1183)="Y",1,0))))</f>
        <v/>
      </c>
      <c r="R1183" s="14" t="str">
        <f>IF($A1183="","",IFERROR(VLOOKUP(VALUE(MID(Q1183,2,1)),Model!$B$38:$C$41,2,FALSE()),""))</f>
        <v/>
      </c>
      <c r="S1183" s="18" t="str">
        <f t="shared" si="109"/>
        <v/>
      </c>
      <c r="T1183" s="14" t="str">
        <f t="shared" si="110"/>
        <v/>
      </c>
      <c r="U1183" s="14" t="str">
        <f t="shared" si="111"/>
        <v/>
      </c>
      <c r="V1183" s="14" t="str">
        <f t="shared" ca="1" si="112"/>
        <v/>
      </c>
      <c r="W1183" s="14" t="str">
        <f t="shared" ca="1" si="113"/>
        <v/>
      </c>
    </row>
    <row r="1184" spans="1:23" x14ac:dyDescent="0.3">
      <c r="A1184" s="2"/>
      <c r="B1184" s="2"/>
      <c r="C1184" s="2"/>
      <c r="D1184" s="2"/>
      <c r="E1184" s="2"/>
      <c r="F1184" s="2"/>
      <c r="G1184" s="2"/>
      <c r="H1184" s="2"/>
      <c r="I1184" s="16"/>
      <c r="J1184" s="16"/>
      <c r="K1184" s="14" t="str">
        <f>IF($A1184="","",IF(B1184&gt;=Model!$B$4,4,IF(B1184&gt;=Model!$B$5,3,IF(B1184&gt;=Model!$B$6,2,1))))</f>
        <v/>
      </c>
      <c r="L1184" s="14" t="str">
        <f>IF($A1184="","",IF(OR(UPPER(D1184)="Y",UPPER(E1184)="Y"),4,IF(C1184&gt;=Model!$B$10,4,IF(C1184&gt;=Model!$B$11,3,IF(C1184&gt;=Model!$B$12,2,1)))))</f>
        <v/>
      </c>
      <c r="M1184" s="14" t="str">
        <f>IF($A1184="","",IFERROR(VLOOKUP(F1184,Model!$A$19:$B$22,2,FALSE()),""))</f>
        <v/>
      </c>
      <c r="N1184" s="14" t="str">
        <f>IF($A1184="","",IFERROR(VLOOKUP(G1184,Model!$A$25:$B$28,2,FALSE()),""))</f>
        <v/>
      </c>
      <c r="O1184" s="14" t="str">
        <f t="shared" si="108"/>
        <v/>
      </c>
      <c r="P1184" s="14" t="str">
        <f>IF($A1184="","",IF(AND(G1184="Internet-facing",OR(UPPER(D1184)="Y",UPPER(E1184)="Y",C1184&gt;=Model!$B$16)),"P1",""))</f>
        <v/>
      </c>
      <c r="Q1184" s="14" t="str">
        <f>IF($A1184="","",IF(P1184="P1","P1","P"&amp;MIN(4,IF(O1184&gt;=Model!$B$31,1,IF(O1184&gt;=Model!$B$32,2,IF(O1184&gt;=Model!$B$33,3,4)))+IF(UPPER(H1184)="Y",1,0))))</f>
        <v/>
      </c>
      <c r="R1184" s="14" t="str">
        <f>IF($A1184="","",IFERROR(VLOOKUP(VALUE(MID(Q1184,2,1)),Model!$B$38:$C$41,2,FALSE()),""))</f>
        <v/>
      </c>
      <c r="S1184" s="18" t="str">
        <f t="shared" si="109"/>
        <v/>
      </c>
      <c r="T1184" s="14" t="str">
        <f t="shared" si="110"/>
        <v/>
      </c>
      <c r="U1184" s="14" t="str">
        <f t="shared" si="111"/>
        <v/>
      </c>
      <c r="V1184" s="14" t="str">
        <f t="shared" ca="1" si="112"/>
        <v/>
      </c>
      <c r="W1184" s="14" t="str">
        <f t="shared" ca="1" si="113"/>
        <v/>
      </c>
    </row>
    <row r="1185" spans="1:23" x14ac:dyDescent="0.3">
      <c r="A1185" s="2"/>
      <c r="B1185" s="2"/>
      <c r="C1185" s="2"/>
      <c r="D1185" s="2"/>
      <c r="E1185" s="2"/>
      <c r="F1185" s="2"/>
      <c r="G1185" s="2"/>
      <c r="H1185" s="2"/>
      <c r="I1185" s="16"/>
      <c r="J1185" s="16"/>
      <c r="K1185" s="14" t="str">
        <f>IF($A1185="","",IF(B1185&gt;=Model!$B$4,4,IF(B1185&gt;=Model!$B$5,3,IF(B1185&gt;=Model!$B$6,2,1))))</f>
        <v/>
      </c>
      <c r="L1185" s="14" t="str">
        <f>IF($A1185="","",IF(OR(UPPER(D1185)="Y",UPPER(E1185)="Y"),4,IF(C1185&gt;=Model!$B$10,4,IF(C1185&gt;=Model!$B$11,3,IF(C1185&gt;=Model!$B$12,2,1)))))</f>
        <v/>
      </c>
      <c r="M1185" s="14" t="str">
        <f>IF($A1185="","",IFERROR(VLOOKUP(F1185,Model!$A$19:$B$22,2,FALSE()),""))</f>
        <v/>
      </c>
      <c r="N1185" s="14" t="str">
        <f>IF($A1185="","",IFERROR(VLOOKUP(G1185,Model!$A$25:$B$28,2,FALSE()),""))</f>
        <v/>
      </c>
      <c r="O1185" s="14" t="str">
        <f t="shared" si="108"/>
        <v/>
      </c>
      <c r="P1185" s="14" t="str">
        <f>IF($A1185="","",IF(AND(G1185="Internet-facing",OR(UPPER(D1185)="Y",UPPER(E1185)="Y",C1185&gt;=Model!$B$16)),"P1",""))</f>
        <v/>
      </c>
      <c r="Q1185" s="14" t="str">
        <f>IF($A1185="","",IF(P1185="P1","P1","P"&amp;MIN(4,IF(O1185&gt;=Model!$B$31,1,IF(O1185&gt;=Model!$B$32,2,IF(O1185&gt;=Model!$B$33,3,4)))+IF(UPPER(H1185)="Y",1,0))))</f>
        <v/>
      </c>
      <c r="R1185" s="14" t="str">
        <f>IF($A1185="","",IFERROR(VLOOKUP(VALUE(MID(Q1185,2,1)),Model!$B$38:$C$41,2,FALSE()),""))</f>
        <v/>
      </c>
      <c r="S1185" s="18" t="str">
        <f t="shared" si="109"/>
        <v/>
      </c>
      <c r="T1185" s="14" t="str">
        <f t="shared" si="110"/>
        <v/>
      </c>
      <c r="U1185" s="14" t="str">
        <f t="shared" si="111"/>
        <v/>
      </c>
      <c r="V1185" s="14" t="str">
        <f t="shared" ca="1" si="112"/>
        <v/>
      </c>
      <c r="W1185" s="14" t="str">
        <f t="shared" ca="1" si="113"/>
        <v/>
      </c>
    </row>
    <row r="1186" spans="1:23" x14ac:dyDescent="0.3">
      <c r="A1186" s="2"/>
      <c r="B1186" s="2"/>
      <c r="C1186" s="2"/>
      <c r="D1186" s="2"/>
      <c r="E1186" s="2"/>
      <c r="F1186" s="2"/>
      <c r="G1186" s="2"/>
      <c r="H1186" s="2"/>
      <c r="I1186" s="16"/>
      <c r="J1186" s="16"/>
      <c r="K1186" s="14" t="str">
        <f>IF($A1186="","",IF(B1186&gt;=Model!$B$4,4,IF(B1186&gt;=Model!$B$5,3,IF(B1186&gt;=Model!$B$6,2,1))))</f>
        <v/>
      </c>
      <c r="L1186" s="14" t="str">
        <f>IF($A1186="","",IF(OR(UPPER(D1186)="Y",UPPER(E1186)="Y"),4,IF(C1186&gt;=Model!$B$10,4,IF(C1186&gt;=Model!$B$11,3,IF(C1186&gt;=Model!$B$12,2,1)))))</f>
        <v/>
      </c>
      <c r="M1186" s="14" t="str">
        <f>IF($A1186="","",IFERROR(VLOOKUP(F1186,Model!$A$19:$B$22,2,FALSE()),""))</f>
        <v/>
      </c>
      <c r="N1186" s="14" t="str">
        <f>IF($A1186="","",IFERROR(VLOOKUP(G1186,Model!$A$25:$B$28,2,FALSE()),""))</f>
        <v/>
      </c>
      <c r="O1186" s="14" t="str">
        <f t="shared" si="108"/>
        <v/>
      </c>
      <c r="P1186" s="14" t="str">
        <f>IF($A1186="","",IF(AND(G1186="Internet-facing",OR(UPPER(D1186)="Y",UPPER(E1186)="Y",C1186&gt;=Model!$B$16)),"P1",""))</f>
        <v/>
      </c>
      <c r="Q1186" s="14" t="str">
        <f>IF($A1186="","",IF(P1186="P1","P1","P"&amp;MIN(4,IF(O1186&gt;=Model!$B$31,1,IF(O1186&gt;=Model!$B$32,2,IF(O1186&gt;=Model!$B$33,3,4)))+IF(UPPER(H1186)="Y",1,0))))</f>
        <v/>
      </c>
      <c r="R1186" s="14" t="str">
        <f>IF($A1186="","",IFERROR(VLOOKUP(VALUE(MID(Q1186,2,1)),Model!$B$38:$C$41,2,FALSE()),""))</f>
        <v/>
      </c>
      <c r="S1186" s="18" t="str">
        <f t="shared" si="109"/>
        <v/>
      </c>
      <c r="T1186" s="14" t="str">
        <f t="shared" si="110"/>
        <v/>
      </c>
      <c r="U1186" s="14" t="str">
        <f t="shared" si="111"/>
        <v/>
      </c>
      <c r="V1186" s="14" t="str">
        <f t="shared" ca="1" si="112"/>
        <v/>
      </c>
      <c r="W1186" s="14" t="str">
        <f t="shared" ca="1" si="113"/>
        <v/>
      </c>
    </row>
    <row r="1187" spans="1:23" x14ac:dyDescent="0.3">
      <c r="A1187" s="2"/>
      <c r="B1187" s="2"/>
      <c r="C1187" s="2"/>
      <c r="D1187" s="2"/>
      <c r="E1187" s="2"/>
      <c r="F1187" s="2"/>
      <c r="G1187" s="2"/>
      <c r="H1187" s="2"/>
      <c r="I1187" s="16"/>
      <c r="J1187" s="16"/>
      <c r="K1187" s="14" t="str">
        <f>IF($A1187="","",IF(B1187&gt;=Model!$B$4,4,IF(B1187&gt;=Model!$B$5,3,IF(B1187&gt;=Model!$B$6,2,1))))</f>
        <v/>
      </c>
      <c r="L1187" s="14" t="str">
        <f>IF($A1187="","",IF(OR(UPPER(D1187)="Y",UPPER(E1187)="Y"),4,IF(C1187&gt;=Model!$B$10,4,IF(C1187&gt;=Model!$B$11,3,IF(C1187&gt;=Model!$B$12,2,1)))))</f>
        <v/>
      </c>
      <c r="M1187" s="14" t="str">
        <f>IF($A1187="","",IFERROR(VLOOKUP(F1187,Model!$A$19:$B$22,2,FALSE()),""))</f>
        <v/>
      </c>
      <c r="N1187" s="14" t="str">
        <f>IF($A1187="","",IFERROR(VLOOKUP(G1187,Model!$A$25:$B$28,2,FALSE()),""))</f>
        <v/>
      </c>
      <c r="O1187" s="14" t="str">
        <f t="shared" si="108"/>
        <v/>
      </c>
      <c r="P1187" s="14" t="str">
        <f>IF($A1187="","",IF(AND(G1187="Internet-facing",OR(UPPER(D1187)="Y",UPPER(E1187)="Y",C1187&gt;=Model!$B$16)),"P1",""))</f>
        <v/>
      </c>
      <c r="Q1187" s="14" t="str">
        <f>IF($A1187="","",IF(P1187="P1","P1","P"&amp;MIN(4,IF(O1187&gt;=Model!$B$31,1,IF(O1187&gt;=Model!$B$32,2,IF(O1187&gt;=Model!$B$33,3,4)))+IF(UPPER(H1187)="Y",1,0))))</f>
        <v/>
      </c>
      <c r="R1187" s="14" t="str">
        <f>IF($A1187="","",IFERROR(VLOOKUP(VALUE(MID(Q1187,2,1)),Model!$B$38:$C$41,2,FALSE()),""))</f>
        <v/>
      </c>
      <c r="S1187" s="18" t="str">
        <f t="shared" si="109"/>
        <v/>
      </c>
      <c r="T1187" s="14" t="str">
        <f t="shared" si="110"/>
        <v/>
      </c>
      <c r="U1187" s="14" t="str">
        <f t="shared" si="111"/>
        <v/>
      </c>
      <c r="V1187" s="14" t="str">
        <f t="shared" ca="1" si="112"/>
        <v/>
      </c>
      <c r="W1187" s="14" t="str">
        <f t="shared" ca="1" si="113"/>
        <v/>
      </c>
    </row>
    <row r="1188" spans="1:23" x14ac:dyDescent="0.3">
      <c r="A1188" s="2"/>
      <c r="B1188" s="2"/>
      <c r="C1188" s="2"/>
      <c r="D1188" s="2"/>
      <c r="E1188" s="2"/>
      <c r="F1188" s="2"/>
      <c r="G1188" s="2"/>
      <c r="H1188" s="2"/>
      <c r="I1188" s="16"/>
      <c r="J1188" s="16"/>
      <c r="K1188" s="14" t="str">
        <f>IF($A1188="","",IF(B1188&gt;=Model!$B$4,4,IF(B1188&gt;=Model!$B$5,3,IF(B1188&gt;=Model!$B$6,2,1))))</f>
        <v/>
      </c>
      <c r="L1188" s="14" t="str">
        <f>IF($A1188="","",IF(OR(UPPER(D1188)="Y",UPPER(E1188)="Y"),4,IF(C1188&gt;=Model!$B$10,4,IF(C1188&gt;=Model!$B$11,3,IF(C1188&gt;=Model!$B$12,2,1)))))</f>
        <v/>
      </c>
      <c r="M1188" s="14" t="str">
        <f>IF($A1188="","",IFERROR(VLOOKUP(F1188,Model!$A$19:$B$22,2,FALSE()),""))</f>
        <v/>
      </c>
      <c r="N1188" s="14" t="str">
        <f>IF($A1188="","",IFERROR(VLOOKUP(G1188,Model!$A$25:$B$28,2,FALSE()),""))</f>
        <v/>
      </c>
      <c r="O1188" s="14" t="str">
        <f t="shared" si="108"/>
        <v/>
      </c>
      <c r="P1188" s="14" t="str">
        <f>IF($A1188="","",IF(AND(G1188="Internet-facing",OR(UPPER(D1188)="Y",UPPER(E1188)="Y",C1188&gt;=Model!$B$16)),"P1",""))</f>
        <v/>
      </c>
      <c r="Q1188" s="14" t="str">
        <f>IF($A1188="","",IF(P1188="P1","P1","P"&amp;MIN(4,IF(O1188&gt;=Model!$B$31,1,IF(O1188&gt;=Model!$B$32,2,IF(O1188&gt;=Model!$B$33,3,4)))+IF(UPPER(H1188)="Y",1,0))))</f>
        <v/>
      </c>
      <c r="R1188" s="14" t="str">
        <f>IF($A1188="","",IFERROR(VLOOKUP(VALUE(MID(Q1188,2,1)),Model!$B$38:$C$41,2,FALSE()),""))</f>
        <v/>
      </c>
      <c r="S1188" s="18" t="str">
        <f t="shared" si="109"/>
        <v/>
      </c>
      <c r="T1188" s="14" t="str">
        <f t="shared" si="110"/>
        <v/>
      </c>
      <c r="U1188" s="14" t="str">
        <f t="shared" si="111"/>
        <v/>
      </c>
      <c r="V1188" s="14" t="str">
        <f t="shared" ca="1" si="112"/>
        <v/>
      </c>
      <c r="W1188" s="14" t="str">
        <f t="shared" ca="1" si="113"/>
        <v/>
      </c>
    </row>
    <row r="1189" spans="1:23" x14ac:dyDescent="0.3">
      <c r="A1189" s="2"/>
      <c r="B1189" s="2"/>
      <c r="C1189" s="2"/>
      <c r="D1189" s="2"/>
      <c r="E1189" s="2"/>
      <c r="F1189" s="2"/>
      <c r="G1189" s="2"/>
      <c r="H1189" s="2"/>
      <c r="I1189" s="16"/>
      <c r="J1189" s="16"/>
      <c r="K1189" s="14" t="str">
        <f>IF($A1189="","",IF(B1189&gt;=Model!$B$4,4,IF(B1189&gt;=Model!$B$5,3,IF(B1189&gt;=Model!$B$6,2,1))))</f>
        <v/>
      </c>
      <c r="L1189" s="14" t="str">
        <f>IF($A1189="","",IF(OR(UPPER(D1189)="Y",UPPER(E1189)="Y"),4,IF(C1189&gt;=Model!$B$10,4,IF(C1189&gt;=Model!$B$11,3,IF(C1189&gt;=Model!$B$12,2,1)))))</f>
        <v/>
      </c>
      <c r="M1189" s="14" t="str">
        <f>IF($A1189="","",IFERROR(VLOOKUP(F1189,Model!$A$19:$B$22,2,FALSE()),""))</f>
        <v/>
      </c>
      <c r="N1189" s="14" t="str">
        <f>IF($A1189="","",IFERROR(VLOOKUP(G1189,Model!$A$25:$B$28,2,FALSE()),""))</f>
        <v/>
      </c>
      <c r="O1189" s="14" t="str">
        <f t="shared" si="108"/>
        <v/>
      </c>
      <c r="P1189" s="14" t="str">
        <f>IF($A1189="","",IF(AND(G1189="Internet-facing",OR(UPPER(D1189)="Y",UPPER(E1189)="Y",C1189&gt;=Model!$B$16)),"P1",""))</f>
        <v/>
      </c>
      <c r="Q1189" s="14" t="str">
        <f>IF($A1189="","",IF(P1189="P1","P1","P"&amp;MIN(4,IF(O1189&gt;=Model!$B$31,1,IF(O1189&gt;=Model!$B$32,2,IF(O1189&gt;=Model!$B$33,3,4)))+IF(UPPER(H1189)="Y",1,0))))</f>
        <v/>
      </c>
      <c r="R1189" s="14" t="str">
        <f>IF($A1189="","",IFERROR(VLOOKUP(VALUE(MID(Q1189,2,1)),Model!$B$38:$C$41,2,FALSE()),""))</f>
        <v/>
      </c>
      <c r="S1189" s="18" t="str">
        <f t="shared" si="109"/>
        <v/>
      </c>
      <c r="T1189" s="14" t="str">
        <f t="shared" si="110"/>
        <v/>
      </c>
      <c r="U1189" s="14" t="str">
        <f t="shared" si="111"/>
        <v/>
      </c>
      <c r="V1189" s="14" t="str">
        <f t="shared" ca="1" si="112"/>
        <v/>
      </c>
      <c r="W1189" s="14" t="str">
        <f t="shared" ca="1" si="113"/>
        <v/>
      </c>
    </row>
    <row r="1190" spans="1:23" x14ac:dyDescent="0.3">
      <c r="A1190" s="2"/>
      <c r="B1190" s="2"/>
      <c r="C1190" s="2"/>
      <c r="D1190" s="2"/>
      <c r="E1190" s="2"/>
      <c r="F1190" s="2"/>
      <c r="G1190" s="2"/>
      <c r="H1190" s="2"/>
      <c r="I1190" s="16"/>
      <c r="J1190" s="16"/>
      <c r="K1190" s="14" t="str">
        <f>IF($A1190="","",IF(B1190&gt;=Model!$B$4,4,IF(B1190&gt;=Model!$B$5,3,IF(B1190&gt;=Model!$B$6,2,1))))</f>
        <v/>
      </c>
      <c r="L1190" s="14" t="str">
        <f>IF($A1190="","",IF(OR(UPPER(D1190)="Y",UPPER(E1190)="Y"),4,IF(C1190&gt;=Model!$B$10,4,IF(C1190&gt;=Model!$B$11,3,IF(C1190&gt;=Model!$B$12,2,1)))))</f>
        <v/>
      </c>
      <c r="M1190" s="14" t="str">
        <f>IF($A1190="","",IFERROR(VLOOKUP(F1190,Model!$A$19:$B$22,2,FALSE()),""))</f>
        <v/>
      </c>
      <c r="N1190" s="14" t="str">
        <f>IF($A1190="","",IFERROR(VLOOKUP(G1190,Model!$A$25:$B$28,2,FALSE()),""))</f>
        <v/>
      </c>
      <c r="O1190" s="14" t="str">
        <f t="shared" si="108"/>
        <v/>
      </c>
      <c r="P1190" s="14" t="str">
        <f>IF($A1190="","",IF(AND(G1190="Internet-facing",OR(UPPER(D1190)="Y",UPPER(E1190)="Y",C1190&gt;=Model!$B$16)),"P1",""))</f>
        <v/>
      </c>
      <c r="Q1190" s="14" t="str">
        <f>IF($A1190="","",IF(P1190="P1","P1","P"&amp;MIN(4,IF(O1190&gt;=Model!$B$31,1,IF(O1190&gt;=Model!$B$32,2,IF(O1190&gt;=Model!$B$33,3,4)))+IF(UPPER(H1190)="Y",1,0))))</f>
        <v/>
      </c>
      <c r="R1190" s="14" t="str">
        <f>IF($A1190="","",IFERROR(VLOOKUP(VALUE(MID(Q1190,2,1)),Model!$B$38:$C$41,2,FALSE()),""))</f>
        <v/>
      </c>
      <c r="S1190" s="18" t="str">
        <f t="shared" si="109"/>
        <v/>
      </c>
      <c r="T1190" s="14" t="str">
        <f t="shared" si="110"/>
        <v/>
      </c>
      <c r="U1190" s="14" t="str">
        <f t="shared" si="111"/>
        <v/>
      </c>
      <c r="V1190" s="14" t="str">
        <f t="shared" ca="1" si="112"/>
        <v/>
      </c>
      <c r="W1190" s="14" t="str">
        <f t="shared" ca="1" si="113"/>
        <v/>
      </c>
    </row>
    <row r="1191" spans="1:23" x14ac:dyDescent="0.3">
      <c r="A1191" s="2"/>
      <c r="B1191" s="2"/>
      <c r="C1191" s="2"/>
      <c r="D1191" s="2"/>
      <c r="E1191" s="2"/>
      <c r="F1191" s="2"/>
      <c r="G1191" s="2"/>
      <c r="H1191" s="2"/>
      <c r="I1191" s="16"/>
      <c r="J1191" s="16"/>
      <c r="K1191" s="14" t="str">
        <f>IF($A1191="","",IF(B1191&gt;=Model!$B$4,4,IF(B1191&gt;=Model!$B$5,3,IF(B1191&gt;=Model!$B$6,2,1))))</f>
        <v/>
      </c>
      <c r="L1191" s="14" t="str">
        <f>IF($A1191="","",IF(OR(UPPER(D1191)="Y",UPPER(E1191)="Y"),4,IF(C1191&gt;=Model!$B$10,4,IF(C1191&gt;=Model!$B$11,3,IF(C1191&gt;=Model!$B$12,2,1)))))</f>
        <v/>
      </c>
      <c r="M1191" s="14" t="str">
        <f>IF($A1191="","",IFERROR(VLOOKUP(F1191,Model!$A$19:$B$22,2,FALSE()),""))</f>
        <v/>
      </c>
      <c r="N1191" s="14" t="str">
        <f>IF($A1191="","",IFERROR(VLOOKUP(G1191,Model!$A$25:$B$28,2,FALSE()),""))</f>
        <v/>
      </c>
      <c r="O1191" s="14" t="str">
        <f t="shared" si="108"/>
        <v/>
      </c>
      <c r="P1191" s="14" t="str">
        <f>IF($A1191="","",IF(AND(G1191="Internet-facing",OR(UPPER(D1191)="Y",UPPER(E1191)="Y",C1191&gt;=Model!$B$16)),"P1",""))</f>
        <v/>
      </c>
      <c r="Q1191" s="14" t="str">
        <f>IF($A1191="","",IF(P1191="P1","P1","P"&amp;MIN(4,IF(O1191&gt;=Model!$B$31,1,IF(O1191&gt;=Model!$B$32,2,IF(O1191&gt;=Model!$B$33,3,4)))+IF(UPPER(H1191)="Y",1,0))))</f>
        <v/>
      </c>
      <c r="R1191" s="14" t="str">
        <f>IF($A1191="","",IFERROR(VLOOKUP(VALUE(MID(Q1191,2,1)),Model!$B$38:$C$41,2,FALSE()),""))</f>
        <v/>
      </c>
      <c r="S1191" s="18" t="str">
        <f t="shared" si="109"/>
        <v/>
      </c>
      <c r="T1191" s="14" t="str">
        <f t="shared" si="110"/>
        <v/>
      </c>
      <c r="U1191" s="14" t="str">
        <f t="shared" si="111"/>
        <v/>
      </c>
      <c r="V1191" s="14" t="str">
        <f t="shared" ca="1" si="112"/>
        <v/>
      </c>
      <c r="W1191" s="14" t="str">
        <f t="shared" ca="1" si="113"/>
        <v/>
      </c>
    </row>
    <row r="1192" spans="1:23" x14ac:dyDescent="0.3">
      <c r="A1192" s="2"/>
      <c r="B1192" s="2"/>
      <c r="C1192" s="2"/>
      <c r="D1192" s="2"/>
      <c r="E1192" s="2"/>
      <c r="F1192" s="2"/>
      <c r="G1192" s="2"/>
      <c r="H1192" s="2"/>
      <c r="I1192" s="16"/>
      <c r="J1192" s="16"/>
      <c r="K1192" s="14" t="str">
        <f>IF($A1192="","",IF(B1192&gt;=Model!$B$4,4,IF(B1192&gt;=Model!$B$5,3,IF(B1192&gt;=Model!$B$6,2,1))))</f>
        <v/>
      </c>
      <c r="L1192" s="14" t="str">
        <f>IF($A1192="","",IF(OR(UPPER(D1192)="Y",UPPER(E1192)="Y"),4,IF(C1192&gt;=Model!$B$10,4,IF(C1192&gt;=Model!$B$11,3,IF(C1192&gt;=Model!$B$12,2,1)))))</f>
        <v/>
      </c>
      <c r="M1192" s="14" t="str">
        <f>IF($A1192="","",IFERROR(VLOOKUP(F1192,Model!$A$19:$B$22,2,FALSE()),""))</f>
        <v/>
      </c>
      <c r="N1192" s="14" t="str">
        <f>IF($A1192="","",IFERROR(VLOOKUP(G1192,Model!$A$25:$B$28,2,FALSE()),""))</f>
        <v/>
      </c>
      <c r="O1192" s="14" t="str">
        <f t="shared" si="108"/>
        <v/>
      </c>
      <c r="P1192" s="14" t="str">
        <f>IF($A1192="","",IF(AND(G1192="Internet-facing",OR(UPPER(D1192)="Y",UPPER(E1192)="Y",C1192&gt;=Model!$B$16)),"P1",""))</f>
        <v/>
      </c>
      <c r="Q1192" s="14" t="str">
        <f>IF($A1192="","",IF(P1192="P1","P1","P"&amp;MIN(4,IF(O1192&gt;=Model!$B$31,1,IF(O1192&gt;=Model!$B$32,2,IF(O1192&gt;=Model!$B$33,3,4)))+IF(UPPER(H1192)="Y",1,0))))</f>
        <v/>
      </c>
      <c r="R1192" s="14" t="str">
        <f>IF($A1192="","",IFERROR(VLOOKUP(VALUE(MID(Q1192,2,1)),Model!$B$38:$C$41,2,FALSE()),""))</f>
        <v/>
      </c>
      <c r="S1192" s="18" t="str">
        <f t="shared" si="109"/>
        <v/>
      </c>
      <c r="T1192" s="14" t="str">
        <f t="shared" si="110"/>
        <v/>
      </c>
      <c r="U1192" s="14" t="str">
        <f t="shared" si="111"/>
        <v/>
      </c>
      <c r="V1192" s="14" t="str">
        <f t="shared" ca="1" si="112"/>
        <v/>
      </c>
      <c r="W1192" s="14" t="str">
        <f t="shared" ca="1" si="113"/>
        <v/>
      </c>
    </row>
    <row r="1193" spans="1:23" x14ac:dyDescent="0.3">
      <c r="A1193" s="2"/>
      <c r="B1193" s="2"/>
      <c r="C1193" s="2"/>
      <c r="D1193" s="2"/>
      <c r="E1193" s="2"/>
      <c r="F1193" s="2"/>
      <c r="G1193" s="2"/>
      <c r="H1193" s="2"/>
      <c r="I1193" s="16"/>
      <c r="J1193" s="16"/>
      <c r="K1193" s="14" t="str">
        <f>IF($A1193="","",IF(B1193&gt;=Model!$B$4,4,IF(B1193&gt;=Model!$B$5,3,IF(B1193&gt;=Model!$B$6,2,1))))</f>
        <v/>
      </c>
      <c r="L1193" s="14" t="str">
        <f>IF($A1193="","",IF(OR(UPPER(D1193)="Y",UPPER(E1193)="Y"),4,IF(C1193&gt;=Model!$B$10,4,IF(C1193&gt;=Model!$B$11,3,IF(C1193&gt;=Model!$B$12,2,1)))))</f>
        <v/>
      </c>
      <c r="M1193" s="14" t="str">
        <f>IF($A1193="","",IFERROR(VLOOKUP(F1193,Model!$A$19:$B$22,2,FALSE()),""))</f>
        <v/>
      </c>
      <c r="N1193" s="14" t="str">
        <f>IF($A1193="","",IFERROR(VLOOKUP(G1193,Model!$A$25:$B$28,2,FALSE()),""))</f>
        <v/>
      </c>
      <c r="O1193" s="14" t="str">
        <f t="shared" si="108"/>
        <v/>
      </c>
      <c r="P1193" s="14" t="str">
        <f>IF($A1193="","",IF(AND(G1193="Internet-facing",OR(UPPER(D1193)="Y",UPPER(E1193)="Y",C1193&gt;=Model!$B$16)),"P1",""))</f>
        <v/>
      </c>
      <c r="Q1193" s="14" t="str">
        <f>IF($A1193="","",IF(P1193="P1","P1","P"&amp;MIN(4,IF(O1193&gt;=Model!$B$31,1,IF(O1193&gt;=Model!$B$32,2,IF(O1193&gt;=Model!$B$33,3,4)))+IF(UPPER(H1193)="Y",1,0))))</f>
        <v/>
      </c>
      <c r="R1193" s="14" t="str">
        <f>IF($A1193="","",IFERROR(VLOOKUP(VALUE(MID(Q1193,2,1)),Model!$B$38:$C$41,2,FALSE()),""))</f>
        <v/>
      </c>
      <c r="S1193" s="18" t="str">
        <f t="shared" si="109"/>
        <v/>
      </c>
      <c r="T1193" s="14" t="str">
        <f t="shared" si="110"/>
        <v/>
      </c>
      <c r="U1193" s="14" t="str">
        <f t="shared" si="111"/>
        <v/>
      </c>
      <c r="V1193" s="14" t="str">
        <f t="shared" ca="1" si="112"/>
        <v/>
      </c>
      <c r="W1193" s="14" t="str">
        <f t="shared" ca="1" si="113"/>
        <v/>
      </c>
    </row>
    <row r="1194" spans="1:23" x14ac:dyDescent="0.3">
      <c r="A1194" s="2"/>
      <c r="B1194" s="2"/>
      <c r="C1194" s="2"/>
      <c r="D1194" s="2"/>
      <c r="E1194" s="2"/>
      <c r="F1194" s="2"/>
      <c r="G1194" s="2"/>
      <c r="H1194" s="2"/>
      <c r="I1194" s="16"/>
      <c r="J1194" s="16"/>
      <c r="K1194" s="14" t="str">
        <f>IF($A1194="","",IF(B1194&gt;=Model!$B$4,4,IF(B1194&gt;=Model!$B$5,3,IF(B1194&gt;=Model!$B$6,2,1))))</f>
        <v/>
      </c>
      <c r="L1194" s="14" t="str">
        <f>IF($A1194="","",IF(OR(UPPER(D1194)="Y",UPPER(E1194)="Y"),4,IF(C1194&gt;=Model!$B$10,4,IF(C1194&gt;=Model!$B$11,3,IF(C1194&gt;=Model!$B$12,2,1)))))</f>
        <v/>
      </c>
      <c r="M1194" s="14" t="str">
        <f>IF($A1194="","",IFERROR(VLOOKUP(F1194,Model!$A$19:$B$22,2,FALSE()),""))</f>
        <v/>
      </c>
      <c r="N1194" s="14" t="str">
        <f>IF($A1194="","",IFERROR(VLOOKUP(G1194,Model!$A$25:$B$28,2,FALSE()),""))</f>
        <v/>
      </c>
      <c r="O1194" s="14" t="str">
        <f t="shared" si="108"/>
        <v/>
      </c>
      <c r="P1194" s="14" t="str">
        <f>IF($A1194="","",IF(AND(G1194="Internet-facing",OR(UPPER(D1194)="Y",UPPER(E1194)="Y",C1194&gt;=Model!$B$16)),"P1",""))</f>
        <v/>
      </c>
      <c r="Q1194" s="14" t="str">
        <f>IF($A1194="","",IF(P1194="P1","P1","P"&amp;MIN(4,IF(O1194&gt;=Model!$B$31,1,IF(O1194&gt;=Model!$B$32,2,IF(O1194&gt;=Model!$B$33,3,4)))+IF(UPPER(H1194)="Y",1,0))))</f>
        <v/>
      </c>
      <c r="R1194" s="14" t="str">
        <f>IF($A1194="","",IFERROR(VLOOKUP(VALUE(MID(Q1194,2,1)),Model!$B$38:$C$41,2,FALSE()),""))</f>
        <v/>
      </c>
      <c r="S1194" s="18" t="str">
        <f t="shared" si="109"/>
        <v/>
      </c>
      <c r="T1194" s="14" t="str">
        <f t="shared" si="110"/>
        <v/>
      </c>
      <c r="U1194" s="14" t="str">
        <f t="shared" si="111"/>
        <v/>
      </c>
      <c r="V1194" s="14" t="str">
        <f t="shared" ca="1" si="112"/>
        <v/>
      </c>
      <c r="W1194" s="14" t="str">
        <f t="shared" ca="1" si="113"/>
        <v/>
      </c>
    </row>
    <row r="1195" spans="1:23" x14ac:dyDescent="0.3">
      <c r="A1195" s="2"/>
      <c r="B1195" s="2"/>
      <c r="C1195" s="2"/>
      <c r="D1195" s="2"/>
      <c r="E1195" s="2"/>
      <c r="F1195" s="2"/>
      <c r="G1195" s="2"/>
      <c r="H1195" s="2"/>
      <c r="I1195" s="16"/>
      <c r="J1195" s="16"/>
      <c r="K1195" s="14" t="str">
        <f>IF($A1195="","",IF(B1195&gt;=Model!$B$4,4,IF(B1195&gt;=Model!$B$5,3,IF(B1195&gt;=Model!$B$6,2,1))))</f>
        <v/>
      </c>
      <c r="L1195" s="14" t="str">
        <f>IF($A1195="","",IF(OR(UPPER(D1195)="Y",UPPER(E1195)="Y"),4,IF(C1195&gt;=Model!$B$10,4,IF(C1195&gt;=Model!$B$11,3,IF(C1195&gt;=Model!$B$12,2,1)))))</f>
        <v/>
      </c>
      <c r="M1195" s="14" t="str">
        <f>IF($A1195="","",IFERROR(VLOOKUP(F1195,Model!$A$19:$B$22,2,FALSE()),""))</f>
        <v/>
      </c>
      <c r="N1195" s="14" t="str">
        <f>IF($A1195="","",IFERROR(VLOOKUP(G1195,Model!$A$25:$B$28,2,FALSE()),""))</f>
        <v/>
      </c>
      <c r="O1195" s="14" t="str">
        <f t="shared" si="108"/>
        <v/>
      </c>
      <c r="P1195" s="14" t="str">
        <f>IF($A1195="","",IF(AND(G1195="Internet-facing",OR(UPPER(D1195)="Y",UPPER(E1195)="Y",C1195&gt;=Model!$B$16)),"P1",""))</f>
        <v/>
      </c>
      <c r="Q1195" s="14" t="str">
        <f>IF($A1195="","",IF(P1195="P1","P1","P"&amp;MIN(4,IF(O1195&gt;=Model!$B$31,1,IF(O1195&gt;=Model!$B$32,2,IF(O1195&gt;=Model!$B$33,3,4)))+IF(UPPER(H1195)="Y",1,0))))</f>
        <v/>
      </c>
      <c r="R1195" s="14" t="str">
        <f>IF($A1195="","",IFERROR(VLOOKUP(VALUE(MID(Q1195,2,1)),Model!$B$38:$C$41,2,FALSE()),""))</f>
        <v/>
      </c>
      <c r="S1195" s="18" t="str">
        <f t="shared" si="109"/>
        <v/>
      </c>
      <c r="T1195" s="14" t="str">
        <f t="shared" si="110"/>
        <v/>
      </c>
      <c r="U1195" s="14" t="str">
        <f t="shared" si="111"/>
        <v/>
      </c>
      <c r="V1195" s="14" t="str">
        <f t="shared" ca="1" si="112"/>
        <v/>
      </c>
      <c r="W1195" s="14" t="str">
        <f t="shared" ca="1" si="113"/>
        <v/>
      </c>
    </row>
    <row r="1196" spans="1:23" x14ac:dyDescent="0.3">
      <c r="A1196" s="2"/>
      <c r="B1196" s="2"/>
      <c r="C1196" s="2"/>
      <c r="D1196" s="2"/>
      <c r="E1196" s="2"/>
      <c r="F1196" s="2"/>
      <c r="G1196" s="2"/>
      <c r="H1196" s="2"/>
      <c r="I1196" s="16"/>
      <c r="J1196" s="16"/>
      <c r="K1196" s="14" t="str">
        <f>IF($A1196="","",IF(B1196&gt;=Model!$B$4,4,IF(B1196&gt;=Model!$B$5,3,IF(B1196&gt;=Model!$B$6,2,1))))</f>
        <v/>
      </c>
      <c r="L1196" s="14" t="str">
        <f>IF($A1196="","",IF(OR(UPPER(D1196)="Y",UPPER(E1196)="Y"),4,IF(C1196&gt;=Model!$B$10,4,IF(C1196&gt;=Model!$B$11,3,IF(C1196&gt;=Model!$B$12,2,1)))))</f>
        <v/>
      </c>
      <c r="M1196" s="14" t="str">
        <f>IF($A1196="","",IFERROR(VLOOKUP(F1196,Model!$A$19:$B$22,2,FALSE()),""))</f>
        <v/>
      </c>
      <c r="N1196" s="14" t="str">
        <f>IF($A1196="","",IFERROR(VLOOKUP(G1196,Model!$A$25:$B$28,2,FALSE()),""))</f>
        <v/>
      </c>
      <c r="O1196" s="14" t="str">
        <f t="shared" si="108"/>
        <v/>
      </c>
      <c r="P1196" s="14" t="str">
        <f>IF($A1196="","",IF(AND(G1196="Internet-facing",OR(UPPER(D1196)="Y",UPPER(E1196)="Y",C1196&gt;=Model!$B$16)),"P1",""))</f>
        <v/>
      </c>
      <c r="Q1196" s="14" t="str">
        <f>IF($A1196="","",IF(P1196="P1","P1","P"&amp;MIN(4,IF(O1196&gt;=Model!$B$31,1,IF(O1196&gt;=Model!$B$32,2,IF(O1196&gt;=Model!$B$33,3,4)))+IF(UPPER(H1196)="Y",1,0))))</f>
        <v/>
      </c>
      <c r="R1196" s="14" t="str">
        <f>IF($A1196="","",IFERROR(VLOOKUP(VALUE(MID(Q1196,2,1)),Model!$B$38:$C$41,2,FALSE()),""))</f>
        <v/>
      </c>
      <c r="S1196" s="18" t="str">
        <f t="shared" si="109"/>
        <v/>
      </c>
      <c r="T1196" s="14" t="str">
        <f t="shared" si="110"/>
        <v/>
      </c>
      <c r="U1196" s="14" t="str">
        <f t="shared" si="111"/>
        <v/>
      </c>
      <c r="V1196" s="14" t="str">
        <f t="shared" ca="1" si="112"/>
        <v/>
      </c>
      <c r="W1196" s="14" t="str">
        <f t="shared" ca="1" si="113"/>
        <v/>
      </c>
    </row>
    <row r="1197" spans="1:23" x14ac:dyDescent="0.3">
      <c r="A1197" s="2"/>
      <c r="B1197" s="2"/>
      <c r="C1197" s="2"/>
      <c r="D1197" s="2"/>
      <c r="E1197" s="2"/>
      <c r="F1197" s="2"/>
      <c r="G1197" s="2"/>
      <c r="H1197" s="2"/>
      <c r="I1197" s="16"/>
      <c r="J1197" s="16"/>
      <c r="K1197" s="14" t="str">
        <f>IF($A1197="","",IF(B1197&gt;=Model!$B$4,4,IF(B1197&gt;=Model!$B$5,3,IF(B1197&gt;=Model!$B$6,2,1))))</f>
        <v/>
      </c>
      <c r="L1197" s="14" t="str">
        <f>IF($A1197="","",IF(OR(UPPER(D1197)="Y",UPPER(E1197)="Y"),4,IF(C1197&gt;=Model!$B$10,4,IF(C1197&gt;=Model!$B$11,3,IF(C1197&gt;=Model!$B$12,2,1)))))</f>
        <v/>
      </c>
      <c r="M1197" s="14" t="str">
        <f>IF($A1197="","",IFERROR(VLOOKUP(F1197,Model!$A$19:$B$22,2,FALSE()),""))</f>
        <v/>
      </c>
      <c r="N1197" s="14" t="str">
        <f>IF($A1197="","",IFERROR(VLOOKUP(G1197,Model!$A$25:$B$28,2,FALSE()),""))</f>
        <v/>
      </c>
      <c r="O1197" s="14" t="str">
        <f t="shared" si="108"/>
        <v/>
      </c>
      <c r="P1197" s="14" t="str">
        <f>IF($A1197="","",IF(AND(G1197="Internet-facing",OR(UPPER(D1197)="Y",UPPER(E1197)="Y",C1197&gt;=Model!$B$16)),"P1",""))</f>
        <v/>
      </c>
      <c r="Q1197" s="14" t="str">
        <f>IF($A1197="","",IF(P1197="P1","P1","P"&amp;MIN(4,IF(O1197&gt;=Model!$B$31,1,IF(O1197&gt;=Model!$B$32,2,IF(O1197&gt;=Model!$B$33,3,4)))+IF(UPPER(H1197)="Y",1,0))))</f>
        <v/>
      </c>
      <c r="R1197" s="14" t="str">
        <f>IF($A1197="","",IFERROR(VLOOKUP(VALUE(MID(Q1197,2,1)),Model!$B$38:$C$41,2,FALSE()),""))</f>
        <v/>
      </c>
      <c r="S1197" s="18" t="str">
        <f t="shared" si="109"/>
        <v/>
      </c>
      <c r="T1197" s="14" t="str">
        <f t="shared" si="110"/>
        <v/>
      </c>
      <c r="U1197" s="14" t="str">
        <f t="shared" si="111"/>
        <v/>
      </c>
      <c r="V1197" s="14" t="str">
        <f t="shared" ca="1" si="112"/>
        <v/>
      </c>
      <c r="W1197" s="14" t="str">
        <f t="shared" ca="1" si="113"/>
        <v/>
      </c>
    </row>
    <row r="1198" spans="1:23" x14ac:dyDescent="0.3">
      <c r="A1198" s="2"/>
      <c r="B1198" s="2"/>
      <c r="C1198" s="2"/>
      <c r="D1198" s="2"/>
      <c r="E1198" s="2"/>
      <c r="F1198" s="2"/>
      <c r="G1198" s="2"/>
      <c r="H1198" s="2"/>
      <c r="I1198" s="16"/>
      <c r="J1198" s="16"/>
      <c r="K1198" s="14" t="str">
        <f>IF($A1198="","",IF(B1198&gt;=Model!$B$4,4,IF(B1198&gt;=Model!$B$5,3,IF(B1198&gt;=Model!$B$6,2,1))))</f>
        <v/>
      </c>
      <c r="L1198" s="14" t="str">
        <f>IF($A1198="","",IF(OR(UPPER(D1198)="Y",UPPER(E1198)="Y"),4,IF(C1198&gt;=Model!$B$10,4,IF(C1198&gt;=Model!$B$11,3,IF(C1198&gt;=Model!$B$12,2,1)))))</f>
        <v/>
      </c>
      <c r="M1198" s="14" t="str">
        <f>IF($A1198="","",IFERROR(VLOOKUP(F1198,Model!$A$19:$B$22,2,FALSE()),""))</f>
        <v/>
      </c>
      <c r="N1198" s="14" t="str">
        <f>IF($A1198="","",IFERROR(VLOOKUP(G1198,Model!$A$25:$B$28,2,FALSE()),""))</f>
        <v/>
      </c>
      <c r="O1198" s="14" t="str">
        <f t="shared" si="108"/>
        <v/>
      </c>
      <c r="P1198" s="14" t="str">
        <f>IF($A1198="","",IF(AND(G1198="Internet-facing",OR(UPPER(D1198)="Y",UPPER(E1198)="Y",C1198&gt;=Model!$B$16)),"P1",""))</f>
        <v/>
      </c>
      <c r="Q1198" s="14" t="str">
        <f>IF($A1198="","",IF(P1198="P1","P1","P"&amp;MIN(4,IF(O1198&gt;=Model!$B$31,1,IF(O1198&gt;=Model!$B$32,2,IF(O1198&gt;=Model!$B$33,3,4)))+IF(UPPER(H1198)="Y",1,0))))</f>
        <v/>
      </c>
      <c r="R1198" s="14" t="str">
        <f>IF($A1198="","",IFERROR(VLOOKUP(VALUE(MID(Q1198,2,1)),Model!$B$38:$C$41,2,FALSE()),""))</f>
        <v/>
      </c>
      <c r="S1198" s="18" t="str">
        <f t="shared" si="109"/>
        <v/>
      </c>
      <c r="T1198" s="14" t="str">
        <f t="shared" si="110"/>
        <v/>
      </c>
      <c r="U1198" s="14" t="str">
        <f t="shared" si="111"/>
        <v/>
      </c>
      <c r="V1198" s="14" t="str">
        <f t="shared" ca="1" si="112"/>
        <v/>
      </c>
      <c r="W1198" s="14" t="str">
        <f t="shared" ca="1" si="113"/>
        <v/>
      </c>
    </row>
    <row r="1199" spans="1:23" x14ac:dyDescent="0.3">
      <c r="A1199" s="2"/>
      <c r="B1199" s="2"/>
      <c r="C1199" s="2"/>
      <c r="D1199" s="2"/>
      <c r="E1199" s="2"/>
      <c r="F1199" s="2"/>
      <c r="G1199" s="2"/>
      <c r="H1199" s="2"/>
      <c r="I1199" s="16"/>
      <c r="J1199" s="16"/>
      <c r="K1199" s="14" t="str">
        <f>IF($A1199="","",IF(B1199&gt;=Model!$B$4,4,IF(B1199&gt;=Model!$B$5,3,IF(B1199&gt;=Model!$B$6,2,1))))</f>
        <v/>
      </c>
      <c r="L1199" s="14" t="str">
        <f>IF($A1199="","",IF(OR(UPPER(D1199)="Y",UPPER(E1199)="Y"),4,IF(C1199&gt;=Model!$B$10,4,IF(C1199&gt;=Model!$B$11,3,IF(C1199&gt;=Model!$B$12,2,1)))))</f>
        <v/>
      </c>
      <c r="M1199" s="14" t="str">
        <f>IF($A1199="","",IFERROR(VLOOKUP(F1199,Model!$A$19:$B$22,2,FALSE()),""))</f>
        <v/>
      </c>
      <c r="N1199" s="14" t="str">
        <f>IF($A1199="","",IFERROR(VLOOKUP(G1199,Model!$A$25:$B$28,2,FALSE()),""))</f>
        <v/>
      </c>
      <c r="O1199" s="14" t="str">
        <f t="shared" si="108"/>
        <v/>
      </c>
      <c r="P1199" s="14" t="str">
        <f>IF($A1199="","",IF(AND(G1199="Internet-facing",OR(UPPER(D1199)="Y",UPPER(E1199)="Y",C1199&gt;=Model!$B$16)),"P1",""))</f>
        <v/>
      </c>
      <c r="Q1199" s="14" t="str">
        <f>IF($A1199="","",IF(P1199="P1","P1","P"&amp;MIN(4,IF(O1199&gt;=Model!$B$31,1,IF(O1199&gt;=Model!$B$32,2,IF(O1199&gt;=Model!$B$33,3,4)))+IF(UPPER(H1199)="Y",1,0))))</f>
        <v/>
      </c>
      <c r="R1199" s="14" t="str">
        <f>IF($A1199="","",IFERROR(VLOOKUP(VALUE(MID(Q1199,2,1)),Model!$B$38:$C$41,2,FALSE()),""))</f>
        <v/>
      </c>
      <c r="S1199" s="18" t="str">
        <f t="shared" si="109"/>
        <v/>
      </c>
      <c r="T1199" s="14" t="str">
        <f t="shared" si="110"/>
        <v/>
      </c>
      <c r="U1199" s="14" t="str">
        <f t="shared" si="111"/>
        <v/>
      </c>
      <c r="V1199" s="14" t="str">
        <f t="shared" ca="1" si="112"/>
        <v/>
      </c>
      <c r="W1199" s="14" t="str">
        <f t="shared" ca="1" si="113"/>
        <v/>
      </c>
    </row>
    <row r="1200" spans="1:23" x14ac:dyDescent="0.3">
      <c r="A1200" s="2"/>
      <c r="B1200" s="2"/>
      <c r="C1200" s="2"/>
      <c r="D1200" s="2"/>
      <c r="E1200" s="2"/>
      <c r="F1200" s="2"/>
      <c r="G1200" s="2"/>
      <c r="H1200" s="2"/>
      <c r="I1200" s="16"/>
      <c r="J1200" s="16"/>
      <c r="K1200" s="14" t="str">
        <f>IF($A1200="","",IF(B1200&gt;=Model!$B$4,4,IF(B1200&gt;=Model!$B$5,3,IF(B1200&gt;=Model!$B$6,2,1))))</f>
        <v/>
      </c>
      <c r="L1200" s="14" t="str">
        <f>IF($A1200="","",IF(OR(UPPER(D1200)="Y",UPPER(E1200)="Y"),4,IF(C1200&gt;=Model!$B$10,4,IF(C1200&gt;=Model!$B$11,3,IF(C1200&gt;=Model!$B$12,2,1)))))</f>
        <v/>
      </c>
      <c r="M1200" s="14" t="str">
        <f>IF($A1200="","",IFERROR(VLOOKUP(F1200,Model!$A$19:$B$22,2,FALSE()),""))</f>
        <v/>
      </c>
      <c r="N1200" s="14" t="str">
        <f>IF($A1200="","",IFERROR(VLOOKUP(G1200,Model!$A$25:$B$28,2,FALSE()),""))</f>
        <v/>
      </c>
      <c r="O1200" s="14" t="str">
        <f t="shared" si="108"/>
        <v/>
      </c>
      <c r="P1200" s="14" t="str">
        <f>IF($A1200="","",IF(AND(G1200="Internet-facing",OR(UPPER(D1200)="Y",UPPER(E1200)="Y",C1200&gt;=Model!$B$16)),"P1",""))</f>
        <v/>
      </c>
      <c r="Q1200" s="14" t="str">
        <f>IF($A1200="","",IF(P1200="P1","P1","P"&amp;MIN(4,IF(O1200&gt;=Model!$B$31,1,IF(O1200&gt;=Model!$B$32,2,IF(O1200&gt;=Model!$B$33,3,4)))+IF(UPPER(H1200)="Y",1,0))))</f>
        <v/>
      </c>
      <c r="R1200" s="14" t="str">
        <f>IF($A1200="","",IFERROR(VLOOKUP(VALUE(MID(Q1200,2,1)),Model!$B$38:$C$41,2,FALSE()),""))</f>
        <v/>
      </c>
      <c r="S1200" s="18" t="str">
        <f t="shared" si="109"/>
        <v/>
      </c>
      <c r="T1200" s="14" t="str">
        <f t="shared" si="110"/>
        <v/>
      </c>
      <c r="U1200" s="14" t="str">
        <f t="shared" si="111"/>
        <v/>
      </c>
      <c r="V1200" s="14" t="str">
        <f t="shared" ca="1" si="112"/>
        <v/>
      </c>
      <c r="W1200" s="14" t="str">
        <f t="shared" ca="1" si="113"/>
        <v/>
      </c>
    </row>
    <row r="1201" spans="1:23" x14ac:dyDescent="0.3">
      <c r="A1201" s="2"/>
      <c r="B1201" s="2"/>
      <c r="C1201" s="2"/>
      <c r="D1201" s="2"/>
      <c r="E1201" s="2"/>
      <c r="F1201" s="2"/>
      <c r="G1201" s="2"/>
      <c r="H1201" s="2"/>
      <c r="I1201" s="16"/>
      <c r="J1201" s="16"/>
      <c r="K1201" s="14" t="str">
        <f>IF($A1201="","",IF(B1201&gt;=Model!$B$4,4,IF(B1201&gt;=Model!$B$5,3,IF(B1201&gt;=Model!$B$6,2,1))))</f>
        <v/>
      </c>
      <c r="L1201" s="14" t="str">
        <f>IF($A1201="","",IF(OR(UPPER(D1201)="Y",UPPER(E1201)="Y"),4,IF(C1201&gt;=Model!$B$10,4,IF(C1201&gt;=Model!$B$11,3,IF(C1201&gt;=Model!$B$12,2,1)))))</f>
        <v/>
      </c>
      <c r="M1201" s="14" t="str">
        <f>IF($A1201="","",IFERROR(VLOOKUP(F1201,Model!$A$19:$B$22,2,FALSE()),""))</f>
        <v/>
      </c>
      <c r="N1201" s="14" t="str">
        <f>IF($A1201="","",IFERROR(VLOOKUP(G1201,Model!$A$25:$B$28,2,FALSE()),""))</f>
        <v/>
      </c>
      <c r="O1201" s="14" t="str">
        <f t="shared" si="108"/>
        <v/>
      </c>
      <c r="P1201" s="14" t="str">
        <f>IF($A1201="","",IF(AND(G1201="Internet-facing",OR(UPPER(D1201)="Y",UPPER(E1201)="Y",C1201&gt;=Model!$B$16)),"P1",""))</f>
        <v/>
      </c>
      <c r="Q1201" s="14" t="str">
        <f>IF($A1201="","",IF(P1201="P1","P1","P"&amp;MIN(4,IF(O1201&gt;=Model!$B$31,1,IF(O1201&gt;=Model!$B$32,2,IF(O1201&gt;=Model!$B$33,3,4)))+IF(UPPER(H1201)="Y",1,0))))</f>
        <v/>
      </c>
      <c r="R1201" s="14" t="str">
        <f>IF($A1201="","",IFERROR(VLOOKUP(VALUE(MID(Q1201,2,1)),Model!$B$38:$C$41,2,FALSE()),""))</f>
        <v/>
      </c>
      <c r="S1201" s="18" t="str">
        <f t="shared" si="109"/>
        <v/>
      </c>
      <c r="T1201" s="14" t="str">
        <f t="shared" si="110"/>
        <v/>
      </c>
      <c r="U1201" s="14" t="str">
        <f t="shared" si="111"/>
        <v/>
      </c>
      <c r="V1201" s="14" t="str">
        <f t="shared" ca="1" si="112"/>
        <v/>
      </c>
      <c r="W1201" s="14" t="str">
        <f t="shared" ca="1" si="113"/>
        <v/>
      </c>
    </row>
    <row r="1202" spans="1:23" x14ac:dyDescent="0.3">
      <c r="A1202" s="2"/>
      <c r="B1202" s="2"/>
      <c r="C1202" s="2"/>
      <c r="D1202" s="2"/>
      <c r="E1202" s="2"/>
      <c r="F1202" s="2"/>
      <c r="G1202" s="2"/>
      <c r="H1202" s="2"/>
      <c r="I1202" s="16"/>
      <c r="J1202" s="16"/>
      <c r="K1202" s="14" t="str">
        <f>IF($A1202="","",IF(B1202&gt;=Model!$B$4,4,IF(B1202&gt;=Model!$B$5,3,IF(B1202&gt;=Model!$B$6,2,1))))</f>
        <v/>
      </c>
      <c r="L1202" s="14" t="str">
        <f>IF($A1202="","",IF(OR(UPPER(D1202)="Y",UPPER(E1202)="Y"),4,IF(C1202&gt;=Model!$B$10,4,IF(C1202&gt;=Model!$B$11,3,IF(C1202&gt;=Model!$B$12,2,1)))))</f>
        <v/>
      </c>
      <c r="M1202" s="14" t="str">
        <f>IF($A1202="","",IFERROR(VLOOKUP(F1202,Model!$A$19:$B$22,2,FALSE()),""))</f>
        <v/>
      </c>
      <c r="N1202" s="14" t="str">
        <f>IF($A1202="","",IFERROR(VLOOKUP(G1202,Model!$A$25:$B$28,2,FALSE()),""))</f>
        <v/>
      </c>
      <c r="O1202" s="14" t="str">
        <f t="shared" si="108"/>
        <v/>
      </c>
      <c r="P1202" s="14" t="str">
        <f>IF($A1202="","",IF(AND(G1202="Internet-facing",OR(UPPER(D1202)="Y",UPPER(E1202)="Y",C1202&gt;=Model!$B$16)),"P1",""))</f>
        <v/>
      </c>
      <c r="Q1202" s="14" t="str">
        <f>IF($A1202="","",IF(P1202="P1","P1","P"&amp;MIN(4,IF(O1202&gt;=Model!$B$31,1,IF(O1202&gt;=Model!$B$32,2,IF(O1202&gt;=Model!$B$33,3,4)))+IF(UPPER(H1202)="Y",1,0))))</f>
        <v/>
      </c>
      <c r="R1202" s="14" t="str">
        <f>IF($A1202="","",IFERROR(VLOOKUP(VALUE(MID(Q1202,2,1)),Model!$B$38:$C$41,2,FALSE()),""))</f>
        <v/>
      </c>
      <c r="S1202" s="18" t="str">
        <f t="shared" si="109"/>
        <v/>
      </c>
      <c r="T1202" s="14" t="str">
        <f t="shared" si="110"/>
        <v/>
      </c>
      <c r="U1202" s="14" t="str">
        <f t="shared" si="111"/>
        <v/>
      </c>
      <c r="V1202" s="14" t="str">
        <f t="shared" ca="1" si="112"/>
        <v/>
      </c>
      <c r="W1202" s="14" t="str">
        <f t="shared" ca="1" si="113"/>
        <v/>
      </c>
    </row>
    <row r="1203" spans="1:23" x14ac:dyDescent="0.3">
      <c r="A1203" s="2"/>
      <c r="B1203" s="2"/>
      <c r="C1203" s="2"/>
      <c r="D1203" s="2"/>
      <c r="E1203" s="2"/>
      <c r="F1203" s="2"/>
      <c r="G1203" s="2"/>
      <c r="H1203" s="2"/>
      <c r="I1203" s="16"/>
      <c r="J1203" s="16"/>
      <c r="K1203" s="14" t="str">
        <f>IF($A1203="","",IF(B1203&gt;=Model!$B$4,4,IF(B1203&gt;=Model!$B$5,3,IF(B1203&gt;=Model!$B$6,2,1))))</f>
        <v/>
      </c>
      <c r="L1203" s="14" t="str">
        <f>IF($A1203="","",IF(OR(UPPER(D1203)="Y",UPPER(E1203)="Y"),4,IF(C1203&gt;=Model!$B$10,4,IF(C1203&gt;=Model!$B$11,3,IF(C1203&gt;=Model!$B$12,2,1)))))</f>
        <v/>
      </c>
      <c r="M1203" s="14" t="str">
        <f>IF($A1203="","",IFERROR(VLOOKUP(F1203,Model!$A$19:$B$22,2,FALSE()),""))</f>
        <v/>
      </c>
      <c r="N1203" s="14" t="str">
        <f>IF($A1203="","",IFERROR(VLOOKUP(G1203,Model!$A$25:$B$28,2,FALSE()),""))</f>
        <v/>
      </c>
      <c r="O1203" s="14" t="str">
        <f t="shared" si="108"/>
        <v/>
      </c>
      <c r="P1203" s="14" t="str">
        <f>IF($A1203="","",IF(AND(G1203="Internet-facing",OR(UPPER(D1203)="Y",UPPER(E1203)="Y",C1203&gt;=Model!$B$16)),"P1",""))</f>
        <v/>
      </c>
      <c r="Q1203" s="14" t="str">
        <f>IF($A1203="","",IF(P1203="P1","P1","P"&amp;MIN(4,IF(O1203&gt;=Model!$B$31,1,IF(O1203&gt;=Model!$B$32,2,IF(O1203&gt;=Model!$B$33,3,4)))+IF(UPPER(H1203)="Y",1,0))))</f>
        <v/>
      </c>
      <c r="R1203" s="14" t="str">
        <f>IF($A1203="","",IFERROR(VLOOKUP(VALUE(MID(Q1203,2,1)),Model!$B$38:$C$41,2,FALSE()),""))</f>
        <v/>
      </c>
      <c r="S1203" s="18" t="str">
        <f t="shared" si="109"/>
        <v/>
      </c>
      <c r="T1203" s="14" t="str">
        <f t="shared" si="110"/>
        <v/>
      </c>
      <c r="U1203" s="14" t="str">
        <f t="shared" si="111"/>
        <v/>
      </c>
      <c r="V1203" s="14" t="str">
        <f t="shared" ca="1" si="112"/>
        <v/>
      </c>
      <c r="W1203" s="14" t="str">
        <f t="shared" ca="1" si="113"/>
        <v/>
      </c>
    </row>
    <row r="1204" spans="1:23" x14ac:dyDescent="0.3">
      <c r="A1204" s="2"/>
      <c r="B1204" s="2"/>
      <c r="C1204" s="2"/>
      <c r="D1204" s="2"/>
      <c r="E1204" s="2"/>
      <c r="F1204" s="2"/>
      <c r="G1204" s="2"/>
      <c r="H1204" s="2"/>
      <c r="I1204" s="16"/>
      <c r="J1204" s="16"/>
      <c r="K1204" s="14" t="str">
        <f>IF($A1204="","",IF(B1204&gt;=Model!$B$4,4,IF(B1204&gt;=Model!$B$5,3,IF(B1204&gt;=Model!$B$6,2,1))))</f>
        <v/>
      </c>
      <c r="L1204" s="14" t="str">
        <f>IF($A1204="","",IF(OR(UPPER(D1204)="Y",UPPER(E1204)="Y"),4,IF(C1204&gt;=Model!$B$10,4,IF(C1204&gt;=Model!$B$11,3,IF(C1204&gt;=Model!$B$12,2,1)))))</f>
        <v/>
      </c>
      <c r="M1204" s="14" t="str">
        <f>IF($A1204="","",IFERROR(VLOOKUP(F1204,Model!$A$19:$B$22,2,FALSE()),""))</f>
        <v/>
      </c>
      <c r="N1204" s="14" t="str">
        <f>IF($A1204="","",IFERROR(VLOOKUP(G1204,Model!$A$25:$B$28,2,FALSE()),""))</f>
        <v/>
      </c>
      <c r="O1204" s="14" t="str">
        <f t="shared" si="108"/>
        <v/>
      </c>
      <c r="P1204" s="14" t="str">
        <f>IF($A1204="","",IF(AND(G1204="Internet-facing",OR(UPPER(D1204)="Y",UPPER(E1204)="Y",C1204&gt;=Model!$B$16)),"P1",""))</f>
        <v/>
      </c>
      <c r="Q1204" s="14" t="str">
        <f>IF($A1204="","",IF(P1204="P1","P1","P"&amp;MIN(4,IF(O1204&gt;=Model!$B$31,1,IF(O1204&gt;=Model!$B$32,2,IF(O1204&gt;=Model!$B$33,3,4)))+IF(UPPER(H1204)="Y",1,0))))</f>
        <v/>
      </c>
      <c r="R1204" s="14" t="str">
        <f>IF($A1204="","",IFERROR(VLOOKUP(VALUE(MID(Q1204,2,1)),Model!$B$38:$C$41,2,FALSE()),""))</f>
        <v/>
      </c>
      <c r="S1204" s="18" t="str">
        <f t="shared" si="109"/>
        <v/>
      </c>
      <c r="T1204" s="14" t="str">
        <f t="shared" si="110"/>
        <v/>
      </c>
      <c r="U1204" s="14" t="str">
        <f t="shared" si="111"/>
        <v/>
      </c>
      <c r="V1204" s="14" t="str">
        <f t="shared" ca="1" si="112"/>
        <v/>
      </c>
      <c r="W1204" s="14" t="str">
        <f t="shared" ca="1" si="113"/>
        <v/>
      </c>
    </row>
    <row r="1205" spans="1:23" x14ac:dyDescent="0.3">
      <c r="A1205" s="2"/>
      <c r="B1205" s="2"/>
      <c r="C1205" s="2"/>
      <c r="D1205" s="2"/>
      <c r="E1205" s="2"/>
      <c r="F1205" s="2"/>
      <c r="G1205" s="2"/>
      <c r="H1205" s="2"/>
      <c r="I1205" s="16"/>
      <c r="J1205" s="16"/>
      <c r="K1205" s="14" t="str">
        <f>IF($A1205="","",IF(B1205&gt;=Model!$B$4,4,IF(B1205&gt;=Model!$B$5,3,IF(B1205&gt;=Model!$B$6,2,1))))</f>
        <v/>
      </c>
      <c r="L1205" s="14" t="str">
        <f>IF($A1205="","",IF(OR(UPPER(D1205)="Y",UPPER(E1205)="Y"),4,IF(C1205&gt;=Model!$B$10,4,IF(C1205&gt;=Model!$B$11,3,IF(C1205&gt;=Model!$B$12,2,1)))))</f>
        <v/>
      </c>
      <c r="M1205" s="14" t="str">
        <f>IF($A1205="","",IFERROR(VLOOKUP(F1205,Model!$A$19:$B$22,2,FALSE()),""))</f>
        <v/>
      </c>
      <c r="N1205" s="14" t="str">
        <f>IF($A1205="","",IFERROR(VLOOKUP(G1205,Model!$A$25:$B$28,2,FALSE()),""))</f>
        <v/>
      </c>
      <c r="O1205" s="14" t="str">
        <f t="shared" si="108"/>
        <v/>
      </c>
      <c r="P1205" s="14" t="str">
        <f>IF($A1205="","",IF(AND(G1205="Internet-facing",OR(UPPER(D1205)="Y",UPPER(E1205)="Y",C1205&gt;=Model!$B$16)),"P1",""))</f>
        <v/>
      </c>
      <c r="Q1205" s="14" t="str">
        <f>IF($A1205="","",IF(P1205="P1","P1","P"&amp;MIN(4,IF(O1205&gt;=Model!$B$31,1,IF(O1205&gt;=Model!$B$32,2,IF(O1205&gt;=Model!$B$33,3,4)))+IF(UPPER(H1205)="Y",1,0))))</f>
        <v/>
      </c>
      <c r="R1205" s="14" t="str">
        <f>IF($A1205="","",IFERROR(VLOOKUP(VALUE(MID(Q1205,2,1)),Model!$B$38:$C$41,2,FALSE()),""))</f>
        <v/>
      </c>
      <c r="S1205" s="18" t="str">
        <f t="shared" si="109"/>
        <v/>
      </c>
      <c r="T1205" s="14" t="str">
        <f t="shared" si="110"/>
        <v/>
      </c>
      <c r="U1205" s="14" t="str">
        <f t="shared" si="111"/>
        <v/>
      </c>
      <c r="V1205" s="14" t="str">
        <f t="shared" ca="1" si="112"/>
        <v/>
      </c>
      <c r="W1205" s="14" t="str">
        <f t="shared" ca="1" si="113"/>
        <v/>
      </c>
    </row>
    <row r="1206" spans="1:23" x14ac:dyDescent="0.3">
      <c r="A1206" s="2"/>
      <c r="B1206" s="2"/>
      <c r="C1206" s="2"/>
      <c r="D1206" s="2"/>
      <c r="E1206" s="2"/>
      <c r="F1206" s="2"/>
      <c r="G1206" s="2"/>
      <c r="H1206" s="2"/>
      <c r="I1206" s="16"/>
      <c r="J1206" s="16"/>
      <c r="K1206" s="14" t="str">
        <f>IF($A1206="","",IF(B1206&gt;=Model!$B$4,4,IF(B1206&gt;=Model!$B$5,3,IF(B1206&gt;=Model!$B$6,2,1))))</f>
        <v/>
      </c>
      <c r="L1206" s="14" t="str">
        <f>IF($A1206="","",IF(OR(UPPER(D1206)="Y",UPPER(E1206)="Y"),4,IF(C1206&gt;=Model!$B$10,4,IF(C1206&gt;=Model!$B$11,3,IF(C1206&gt;=Model!$B$12,2,1)))))</f>
        <v/>
      </c>
      <c r="M1206" s="14" t="str">
        <f>IF($A1206="","",IFERROR(VLOOKUP(F1206,Model!$A$19:$B$22,2,FALSE()),""))</f>
        <v/>
      </c>
      <c r="N1206" s="14" t="str">
        <f>IF($A1206="","",IFERROR(VLOOKUP(G1206,Model!$A$25:$B$28,2,FALSE()),""))</f>
        <v/>
      </c>
      <c r="O1206" s="14" t="str">
        <f t="shared" si="108"/>
        <v/>
      </c>
      <c r="P1206" s="14" t="str">
        <f>IF($A1206="","",IF(AND(G1206="Internet-facing",OR(UPPER(D1206)="Y",UPPER(E1206)="Y",C1206&gt;=Model!$B$16)),"P1",""))</f>
        <v/>
      </c>
      <c r="Q1206" s="14" t="str">
        <f>IF($A1206="","",IF(P1206="P1","P1","P"&amp;MIN(4,IF(O1206&gt;=Model!$B$31,1,IF(O1206&gt;=Model!$B$32,2,IF(O1206&gt;=Model!$B$33,3,4)))+IF(UPPER(H1206)="Y",1,0))))</f>
        <v/>
      </c>
      <c r="R1206" s="14" t="str">
        <f>IF($A1206="","",IFERROR(VLOOKUP(VALUE(MID(Q1206,2,1)),Model!$B$38:$C$41,2,FALSE()),""))</f>
        <v/>
      </c>
      <c r="S1206" s="18" t="str">
        <f t="shared" si="109"/>
        <v/>
      </c>
      <c r="T1206" s="14" t="str">
        <f t="shared" si="110"/>
        <v/>
      </c>
      <c r="U1206" s="14" t="str">
        <f t="shared" si="111"/>
        <v/>
      </c>
      <c r="V1206" s="14" t="str">
        <f t="shared" ca="1" si="112"/>
        <v/>
      </c>
      <c r="W1206" s="14" t="str">
        <f t="shared" ca="1" si="113"/>
        <v/>
      </c>
    </row>
    <row r="1207" spans="1:23" x14ac:dyDescent="0.3">
      <c r="A1207" s="2"/>
      <c r="B1207" s="2"/>
      <c r="C1207" s="2"/>
      <c r="D1207" s="2"/>
      <c r="E1207" s="2"/>
      <c r="F1207" s="2"/>
      <c r="G1207" s="2"/>
      <c r="H1207" s="2"/>
      <c r="I1207" s="16"/>
      <c r="J1207" s="16"/>
      <c r="K1207" s="14" t="str">
        <f>IF($A1207="","",IF(B1207&gt;=Model!$B$4,4,IF(B1207&gt;=Model!$B$5,3,IF(B1207&gt;=Model!$B$6,2,1))))</f>
        <v/>
      </c>
      <c r="L1207" s="14" t="str">
        <f>IF($A1207="","",IF(OR(UPPER(D1207)="Y",UPPER(E1207)="Y"),4,IF(C1207&gt;=Model!$B$10,4,IF(C1207&gt;=Model!$B$11,3,IF(C1207&gt;=Model!$B$12,2,1)))))</f>
        <v/>
      </c>
      <c r="M1207" s="14" t="str">
        <f>IF($A1207="","",IFERROR(VLOOKUP(F1207,Model!$A$19:$B$22,2,FALSE()),""))</f>
        <v/>
      </c>
      <c r="N1207" s="14" t="str">
        <f>IF($A1207="","",IFERROR(VLOOKUP(G1207,Model!$A$25:$B$28,2,FALSE()),""))</f>
        <v/>
      </c>
      <c r="O1207" s="14" t="str">
        <f t="shared" si="108"/>
        <v/>
      </c>
      <c r="P1207" s="14" t="str">
        <f>IF($A1207="","",IF(AND(G1207="Internet-facing",OR(UPPER(D1207)="Y",UPPER(E1207)="Y",C1207&gt;=Model!$B$16)),"P1",""))</f>
        <v/>
      </c>
      <c r="Q1207" s="14" t="str">
        <f>IF($A1207="","",IF(P1207="P1","P1","P"&amp;MIN(4,IF(O1207&gt;=Model!$B$31,1,IF(O1207&gt;=Model!$B$32,2,IF(O1207&gt;=Model!$B$33,3,4)))+IF(UPPER(H1207)="Y",1,0))))</f>
        <v/>
      </c>
      <c r="R1207" s="14" t="str">
        <f>IF($A1207="","",IFERROR(VLOOKUP(VALUE(MID(Q1207,2,1)),Model!$B$38:$C$41,2,FALSE()),""))</f>
        <v/>
      </c>
      <c r="S1207" s="18" t="str">
        <f t="shared" si="109"/>
        <v/>
      </c>
      <c r="T1207" s="14" t="str">
        <f t="shared" si="110"/>
        <v/>
      </c>
      <c r="U1207" s="14" t="str">
        <f t="shared" si="111"/>
        <v/>
      </c>
      <c r="V1207" s="14" t="str">
        <f t="shared" ca="1" si="112"/>
        <v/>
      </c>
      <c r="W1207" s="14" t="str">
        <f t="shared" ca="1" si="113"/>
        <v/>
      </c>
    </row>
    <row r="1208" spans="1:23" x14ac:dyDescent="0.3">
      <c r="A1208" s="2"/>
      <c r="B1208" s="2"/>
      <c r="C1208" s="2"/>
      <c r="D1208" s="2"/>
      <c r="E1208" s="2"/>
      <c r="F1208" s="2"/>
      <c r="G1208" s="2"/>
      <c r="H1208" s="2"/>
      <c r="I1208" s="16"/>
      <c r="J1208" s="16"/>
      <c r="K1208" s="14" t="str">
        <f>IF($A1208="","",IF(B1208&gt;=Model!$B$4,4,IF(B1208&gt;=Model!$B$5,3,IF(B1208&gt;=Model!$B$6,2,1))))</f>
        <v/>
      </c>
      <c r="L1208" s="14" t="str">
        <f>IF($A1208="","",IF(OR(UPPER(D1208)="Y",UPPER(E1208)="Y"),4,IF(C1208&gt;=Model!$B$10,4,IF(C1208&gt;=Model!$B$11,3,IF(C1208&gt;=Model!$B$12,2,1)))))</f>
        <v/>
      </c>
      <c r="M1208" s="14" t="str">
        <f>IF($A1208="","",IFERROR(VLOOKUP(F1208,Model!$A$19:$B$22,2,FALSE()),""))</f>
        <v/>
      </c>
      <c r="N1208" s="14" t="str">
        <f>IF($A1208="","",IFERROR(VLOOKUP(G1208,Model!$A$25:$B$28,2,FALSE()),""))</f>
        <v/>
      </c>
      <c r="O1208" s="14" t="str">
        <f t="shared" si="108"/>
        <v/>
      </c>
      <c r="P1208" s="14" t="str">
        <f>IF($A1208="","",IF(AND(G1208="Internet-facing",OR(UPPER(D1208)="Y",UPPER(E1208)="Y",C1208&gt;=Model!$B$16)),"P1",""))</f>
        <v/>
      </c>
      <c r="Q1208" s="14" t="str">
        <f>IF($A1208="","",IF(P1208="P1","P1","P"&amp;MIN(4,IF(O1208&gt;=Model!$B$31,1,IF(O1208&gt;=Model!$B$32,2,IF(O1208&gt;=Model!$B$33,3,4)))+IF(UPPER(H1208)="Y",1,0))))</f>
        <v/>
      </c>
      <c r="R1208" s="14" t="str">
        <f>IF($A1208="","",IFERROR(VLOOKUP(VALUE(MID(Q1208,2,1)),Model!$B$38:$C$41,2,FALSE()),""))</f>
        <v/>
      </c>
      <c r="S1208" s="18" t="str">
        <f t="shared" si="109"/>
        <v/>
      </c>
      <c r="T1208" s="14" t="str">
        <f t="shared" si="110"/>
        <v/>
      </c>
      <c r="U1208" s="14" t="str">
        <f t="shared" si="111"/>
        <v/>
      </c>
      <c r="V1208" s="14" t="str">
        <f t="shared" ca="1" si="112"/>
        <v/>
      </c>
      <c r="W1208" s="14" t="str">
        <f t="shared" ca="1" si="113"/>
        <v/>
      </c>
    </row>
    <row r="1209" spans="1:23" x14ac:dyDescent="0.3">
      <c r="A1209" s="2"/>
      <c r="B1209" s="2"/>
      <c r="C1209" s="2"/>
      <c r="D1209" s="2"/>
      <c r="E1209" s="2"/>
      <c r="F1209" s="2"/>
      <c r="G1209" s="2"/>
      <c r="H1209" s="2"/>
      <c r="I1209" s="16"/>
      <c r="J1209" s="16"/>
      <c r="K1209" s="14" t="str">
        <f>IF($A1209="","",IF(B1209&gt;=Model!$B$4,4,IF(B1209&gt;=Model!$B$5,3,IF(B1209&gt;=Model!$B$6,2,1))))</f>
        <v/>
      </c>
      <c r="L1209" s="14" t="str">
        <f>IF($A1209="","",IF(OR(UPPER(D1209)="Y",UPPER(E1209)="Y"),4,IF(C1209&gt;=Model!$B$10,4,IF(C1209&gt;=Model!$B$11,3,IF(C1209&gt;=Model!$B$12,2,1)))))</f>
        <v/>
      </c>
      <c r="M1209" s="14" t="str">
        <f>IF($A1209="","",IFERROR(VLOOKUP(F1209,Model!$A$19:$B$22,2,FALSE()),""))</f>
        <v/>
      </c>
      <c r="N1209" s="14" t="str">
        <f>IF($A1209="","",IFERROR(VLOOKUP(G1209,Model!$A$25:$B$28,2,FALSE()),""))</f>
        <v/>
      </c>
      <c r="O1209" s="14" t="str">
        <f t="shared" si="108"/>
        <v/>
      </c>
      <c r="P1209" s="14" t="str">
        <f>IF($A1209="","",IF(AND(G1209="Internet-facing",OR(UPPER(D1209)="Y",UPPER(E1209)="Y",C1209&gt;=Model!$B$16)),"P1",""))</f>
        <v/>
      </c>
      <c r="Q1209" s="14" t="str">
        <f>IF($A1209="","",IF(P1209="P1","P1","P"&amp;MIN(4,IF(O1209&gt;=Model!$B$31,1,IF(O1209&gt;=Model!$B$32,2,IF(O1209&gt;=Model!$B$33,3,4)))+IF(UPPER(H1209)="Y",1,0))))</f>
        <v/>
      </c>
      <c r="R1209" s="14" t="str">
        <f>IF($A1209="","",IFERROR(VLOOKUP(VALUE(MID(Q1209,2,1)),Model!$B$38:$C$41,2,FALSE()),""))</f>
        <v/>
      </c>
      <c r="S1209" s="18" t="str">
        <f t="shared" si="109"/>
        <v/>
      </c>
      <c r="T1209" s="14" t="str">
        <f t="shared" si="110"/>
        <v/>
      </c>
      <c r="U1209" s="14" t="str">
        <f t="shared" si="111"/>
        <v/>
      </c>
      <c r="V1209" s="14" t="str">
        <f t="shared" ca="1" si="112"/>
        <v/>
      </c>
      <c r="W1209" s="14" t="str">
        <f t="shared" ca="1" si="113"/>
        <v/>
      </c>
    </row>
    <row r="1210" spans="1:23" x14ac:dyDescent="0.3">
      <c r="A1210" s="2"/>
      <c r="B1210" s="2"/>
      <c r="C1210" s="2"/>
      <c r="D1210" s="2"/>
      <c r="E1210" s="2"/>
      <c r="F1210" s="2"/>
      <c r="G1210" s="2"/>
      <c r="H1210" s="2"/>
      <c r="I1210" s="16"/>
      <c r="J1210" s="16"/>
      <c r="K1210" s="14" t="str">
        <f>IF($A1210="","",IF(B1210&gt;=Model!$B$4,4,IF(B1210&gt;=Model!$B$5,3,IF(B1210&gt;=Model!$B$6,2,1))))</f>
        <v/>
      </c>
      <c r="L1210" s="14" t="str">
        <f>IF($A1210="","",IF(OR(UPPER(D1210)="Y",UPPER(E1210)="Y"),4,IF(C1210&gt;=Model!$B$10,4,IF(C1210&gt;=Model!$B$11,3,IF(C1210&gt;=Model!$B$12,2,1)))))</f>
        <v/>
      </c>
      <c r="M1210" s="14" t="str">
        <f>IF($A1210="","",IFERROR(VLOOKUP(F1210,Model!$A$19:$B$22,2,FALSE()),""))</f>
        <v/>
      </c>
      <c r="N1210" s="14" t="str">
        <f>IF($A1210="","",IFERROR(VLOOKUP(G1210,Model!$A$25:$B$28,2,FALSE()),""))</f>
        <v/>
      </c>
      <c r="O1210" s="14" t="str">
        <f t="shared" si="108"/>
        <v/>
      </c>
      <c r="P1210" s="14" t="str">
        <f>IF($A1210="","",IF(AND(G1210="Internet-facing",OR(UPPER(D1210)="Y",UPPER(E1210)="Y",C1210&gt;=Model!$B$16)),"P1",""))</f>
        <v/>
      </c>
      <c r="Q1210" s="14" t="str">
        <f>IF($A1210="","",IF(P1210="P1","P1","P"&amp;MIN(4,IF(O1210&gt;=Model!$B$31,1,IF(O1210&gt;=Model!$B$32,2,IF(O1210&gt;=Model!$B$33,3,4)))+IF(UPPER(H1210)="Y",1,0))))</f>
        <v/>
      </c>
      <c r="R1210" s="14" t="str">
        <f>IF($A1210="","",IFERROR(VLOOKUP(VALUE(MID(Q1210,2,1)),Model!$B$38:$C$41,2,FALSE()),""))</f>
        <v/>
      </c>
      <c r="S1210" s="18" t="str">
        <f t="shared" si="109"/>
        <v/>
      </c>
      <c r="T1210" s="14" t="str">
        <f t="shared" si="110"/>
        <v/>
      </c>
      <c r="U1210" s="14" t="str">
        <f t="shared" si="111"/>
        <v/>
      </c>
      <c r="V1210" s="14" t="str">
        <f t="shared" ca="1" si="112"/>
        <v/>
      </c>
      <c r="W1210" s="14" t="str">
        <f t="shared" ca="1" si="113"/>
        <v/>
      </c>
    </row>
    <row r="1211" spans="1:23" x14ac:dyDescent="0.3">
      <c r="A1211" s="2"/>
      <c r="B1211" s="2"/>
      <c r="C1211" s="2"/>
      <c r="D1211" s="2"/>
      <c r="E1211" s="2"/>
      <c r="F1211" s="2"/>
      <c r="G1211" s="2"/>
      <c r="H1211" s="2"/>
      <c r="I1211" s="16"/>
      <c r="J1211" s="16"/>
      <c r="K1211" s="14" t="str">
        <f>IF($A1211="","",IF(B1211&gt;=Model!$B$4,4,IF(B1211&gt;=Model!$B$5,3,IF(B1211&gt;=Model!$B$6,2,1))))</f>
        <v/>
      </c>
      <c r="L1211" s="14" t="str">
        <f>IF($A1211="","",IF(OR(UPPER(D1211)="Y",UPPER(E1211)="Y"),4,IF(C1211&gt;=Model!$B$10,4,IF(C1211&gt;=Model!$B$11,3,IF(C1211&gt;=Model!$B$12,2,1)))))</f>
        <v/>
      </c>
      <c r="M1211" s="14" t="str">
        <f>IF($A1211="","",IFERROR(VLOOKUP(F1211,Model!$A$19:$B$22,2,FALSE()),""))</f>
        <v/>
      </c>
      <c r="N1211" s="14" t="str">
        <f>IF($A1211="","",IFERROR(VLOOKUP(G1211,Model!$A$25:$B$28,2,FALSE()),""))</f>
        <v/>
      </c>
      <c r="O1211" s="14" t="str">
        <f t="shared" si="108"/>
        <v/>
      </c>
      <c r="P1211" s="14" t="str">
        <f>IF($A1211="","",IF(AND(G1211="Internet-facing",OR(UPPER(D1211)="Y",UPPER(E1211)="Y",C1211&gt;=Model!$B$16)),"P1",""))</f>
        <v/>
      </c>
      <c r="Q1211" s="14" t="str">
        <f>IF($A1211="","",IF(P1211="P1","P1","P"&amp;MIN(4,IF(O1211&gt;=Model!$B$31,1,IF(O1211&gt;=Model!$B$32,2,IF(O1211&gt;=Model!$B$33,3,4)))+IF(UPPER(H1211)="Y",1,0))))</f>
        <v/>
      </c>
      <c r="R1211" s="14" t="str">
        <f>IF($A1211="","",IFERROR(VLOOKUP(VALUE(MID(Q1211,2,1)),Model!$B$38:$C$41,2,FALSE()),""))</f>
        <v/>
      </c>
      <c r="S1211" s="18" t="str">
        <f t="shared" si="109"/>
        <v/>
      </c>
      <c r="T1211" s="14" t="str">
        <f t="shared" si="110"/>
        <v/>
      </c>
      <c r="U1211" s="14" t="str">
        <f t="shared" si="111"/>
        <v/>
      </c>
      <c r="V1211" s="14" t="str">
        <f t="shared" ca="1" si="112"/>
        <v/>
      </c>
      <c r="W1211" s="14" t="str">
        <f t="shared" ca="1" si="113"/>
        <v/>
      </c>
    </row>
    <row r="1212" spans="1:23" x14ac:dyDescent="0.3">
      <c r="A1212" s="2"/>
      <c r="B1212" s="2"/>
      <c r="C1212" s="2"/>
      <c r="D1212" s="2"/>
      <c r="E1212" s="2"/>
      <c r="F1212" s="2"/>
      <c r="G1212" s="2"/>
      <c r="H1212" s="2"/>
      <c r="I1212" s="16"/>
      <c r="J1212" s="16"/>
      <c r="K1212" s="14" t="str">
        <f>IF($A1212="","",IF(B1212&gt;=Model!$B$4,4,IF(B1212&gt;=Model!$B$5,3,IF(B1212&gt;=Model!$B$6,2,1))))</f>
        <v/>
      </c>
      <c r="L1212" s="14" t="str">
        <f>IF($A1212="","",IF(OR(UPPER(D1212)="Y",UPPER(E1212)="Y"),4,IF(C1212&gt;=Model!$B$10,4,IF(C1212&gt;=Model!$B$11,3,IF(C1212&gt;=Model!$B$12,2,1)))))</f>
        <v/>
      </c>
      <c r="M1212" s="14" t="str">
        <f>IF($A1212="","",IFERROR(VLOOKUP(F1212,Model!$A$19:$B$22,2,FALSE()),""))</f>
        <v/>
      </c>
      <c r="N1212" s="14" t="str">
        <f>IF($A1212="","",IFERROR(VLOOKUP(G1212,Model!$A$25:$B$28,2,FALSE()),""))</f>
        <v/>
      </c>
      <c r="O1212" s="14" t="str">
        <f t="shared" si="108"/>
        <v/>
      </c>
      <c r="P1212" s="14" t="str">
        <f>IF($A1212="","",IF(AND(G1212="Internet-facing",OR(UPPER(D1212)="Y",UPPER(E1212)="Y",C1212&gt;=Model!$B$16)),"P1",""))</f>
        <v/>
      </c>
      <c r="Q1212" s="14" t="str">
        <f>IF($A1212="","",IF(P1212="P1","P1","P"&amp;MIN(4,IF(O1212&gt;=Model!$B$31,1,IF(O1212&gt;=Model!$B$32,2,IF(O1212&gt;=Model!$B$33,3,4)))+IF(UPPER(H1212)="Y",1,0))))</f>
        <v/>
      </c>
      <c r="R1212" s="14" t="str">
        <f>IF($A1212="","",IFERROR(VLOOKUP(VALUE(MID(Q1212,2,1)),Model!$B$38:$C$41,2,FALSE()),""))</f>
        <v/>
      </c>
      <c r="S1212" s="18" t="str">
        <f t="shared" si="109"/>
        <v/>
      </c>
      <c r="T1212" s="14" t="str">
        <f t="shared" si="110"/>
        <v/>
      </c>
      <c r="U1212" s="14" t="str">
        <f t="shared" si="111"/>
        <v/>
      </c>
      <c r="V1212" s="14" t="str">
        <f t="shared" ca="1" si="112"/>
        <v/>
      </c>
      <c r="W1212" s="14" t="str">
        <f t="shared" ca="1" si="113"/>
        <v/>
      </c>
    </row>
    <row r="1213" spans="1:23" x14ac:dyDescent="0.3">
      <c r="A1213" s="2"/>
      <c r="B1213" s="2"/>
      <c r="C1213" s="2"/>
      <c r="D1213" s="2"/>
      <c r="E1213" s="2"/>
      <c r="F1213" s="2"/>
      <c r="G1213" s="2"/>
      <c r="H1213" s="2"/>
      <c r="I1213" s="16"/>
      <c r="J1213" s="16"/>
      <c r="K1213" s="14" t="str">
        <f>IF($A1213="","",IF(B1213&gt;=Model!$B$4,4,IF(B1213&gt;=Model!$B$5,3,IF(B1213&gt;=Model!$B$6,2,1))))</f>
        <v/>
      </c>
      <c r="L1213" s="14" t="str">
        <f>IF($A1213="","",IF(OR(UPPER(D1213)="Y",UPPER(E1213)="Y"),4,IF(C1213&gt;=Model!$B$10,4,IF(C1213&gt;=Model!$B$11,3,IF(C1213&gt;=Model!$B$12,2,1)))))</f>
        <v/>
      </c>
      <c r="M1213" s="14" t="str">
        <f>IF($A1213="","",IFERROR(VLOOKUP(F1213,Model!$A$19:$B$22,2,FALSE()),""))</f>
        <v/>
      </c>
      <c r="N1213" s="14" t="str">
        <f>IF($A1213="","",IFERROR(VLOOKUP(G1213,Model!$A$25:$B$28,2,FALSE()),""))</f>
        <v/>
      </c>
      <c r="O1213" s="14" t="str">
        <f t="shared" si="108"/>
        <v/>
      </c>
      <c r="P1213" s="14" t="str">
        <f>IF($A1213="","",IF(AND(G1213="Internet-facing",OR(UPPER(D1213)="Y",UPPER(E1213)="Y",C1213&gt;=Model!$B$16)),"P1",""))</f>
        <v/>
      </c>
      <c r="Q1213" s="14" t="str">
        <f>IF($A1213="","",IF(P1213="P1","P1","P"&amp;MIN(4,IF(O1213&gt;=Model!$B$31,1,IF(O1213&gt;=Model!$B$32,2,IF(O1213&gt;=Model!$B$33,3,4)))+IF(UPPER(H1213)="Y",1,0))))</f>
        <v/>
      </c>
      <c r="R1213" s="14" t="str">
        <f>IF($A1213="","",IFERROR(VLOOKUP(VALUE(MID(Q1213,2,1)),Model!$B$38:$C$41,2,FALSE()),""))</f>
        <v/>
      </c>
      <c r="S1213" s="18" t="str">
        <f t="shared" si="109"/>
        <v/>
      </c>
      <c r="T1213" s="14" t="str">
        <f t="shared" si="110"/>
        <v/>
      </c>
      <c r="U1213" s="14" t="str">
        <f t="shared" si="111"/>
        <v/>
      </c>
      <c r="V1213" s="14" t="str">
        <f t="shared" ca="1" si="112"/>
        <v/>
      </c>
      <c r="W1213" s="14" t="str">
        <f t="shared" ca="1" si="113"/>
        <v/>
      </c>
    </row>
    <row r="1214" spans="1:23" x14ac:dyDescent="0.3">
      <c r="A1214" s="2"/>
      <c r="B1214" s="2"/>
      <c r="C1214" s="2"/>
      <c r="D1214" s="2"/>
      <c r="E1214" s="2"/>
      <c r="F1214" s="2"/>
      <c r="G1214" s="2"/>
      <c r="H1214" s="2"/>
      <c r="I1214" s="16"/>
      <c r="J1214" s="16"/>
      <c r="K1214" s="14" t="str">
        <f>IF($A1214="","",IF(B1214&gt;=Model!$B$4,4,IF(B1214&gt;=Model!$B$5,3,IF(B1214&gt;=Model!$B$6,2,1))))</f>
        <v/>
      </c>
      <c r="L1214" s="14" t="str">
        <f>IF($A1214="","",IF(OR(UPPER(D1214)="Y",UPPER(E1214)="Y"),4,IF(C1214&gt;=Model!$B$10,4,IF(C1214&gt;=Model!$B$11,3,IF(C1214&gt;=Model!$B$12,2,1)))))</f>
        <v/>
      </c>
      <c r="M1214" s="14" t="str">
        <f>IF($A1214="","",IFERROR(VLOOKUP(F1214,Model!$A$19:$B$22,2,FALSE()),""))</f>
        <v/>
      </c>
      <c r="N1214" s="14" t="str">
        <f>IF($A1214="","",IFERROR(VLOOKUP(G1214,Model!$A$25:$B$28,2,FALSE()),""))</f>
        <v/>
      </c>
      <c r="O1214" s="14" t="str">
        <f t="shared" si="108"/>
        <v/>
      </c>
      <c r="P1214" s="14" t="str">
        <f>IF($A1214="","",IF(AND(G1214="Internet-facing",OR(UPPER(D1214)="Y",UPPER(E1214)="Y",C1214&gt;=Model!$B$16)),"P1",""))</f>
        <v/>
      </c>
      <c r="Q1214" s="14" t="str">
        <f>IF($A1214="","",IF(P1214="P1","P1","P"&amp;MIN(4,IF(O1214&gt;=Model!$B$31,1,IF(O1214&gt;=Model!$B$32,2,IF(O1214&gt;=Model!$B$33,3,4)))+IF(UPPER(H1214)="Y",1,0))))</f>
        <v/>
      </c>
      <c r="R1214" s="14" t="str">
        <f>IF($A1214="","",IFERROR(VLOOKUP(VALUE(MID(Q1214,2,1)),Model!$B$38:$C$41,2,FALSE()),""))</f>
        <v/>
      </c>
      <c r="S1214" s="18" t="str">
        <f t="shared" si="109"/>
        <v/>
      </c>
      <c r="T1214" s="14" t="str">
        <f t="shared" si="110"/>
        <v/>
      </c>
      <c r="U1214" s="14" t="str">
        <f t="shared" si="111"/>
        <v/>
      </c>
      <c r="V1214" s="14" t="str">
        <f t="shared" ca="1" si="112"/>
        <v/>
      </c>
      <c r="W1214" s="14" t="str">
        <f t="shared" ca="1" si="113"/>
        <v/>
      </c>
    </row>
    <row r="1215" spans="1:23" x14ac:dyDescent="0.3">
      <c r="A1215" s="2"/>
      <c r="B1215" s="2"/>
      <c r="C1215" s="2"/>
      <c r="D1215" s="2"/>
      <c r="E1215" s="2"/>
      <c r="F1215" s="2"/>
      <c r="G1215" s="2"/>
      <c r="H1215" s="2"/>
      <c r="I1215" s="16"/>
      <c r="J1215" s="16"/>
      <c r="K1215" s="14" t="str">
        <f>IF($A1215="","",IF(B1215&gt;=Model!$B$4,4,IF(B1215&gt;=Model!$B$5,3,IF(B1215&gt;=Model!$B$6,2,1))))</f>
        <v/>
      </c>
      <c r="L1215" s="14" t="str">
        <f>IF($A1215="","",IF(OR(UPPER(D1215)="Y",UPPER(E1215)="Y"),4,IF(C1215&gt;=Model!$B$10,4,IF(C1215&gt;=Model!$B$11,3,IF(C1215&gt;=Model!$B$12,2,1)))))</f>
        <v/>
      </c>
      <c r="M1215" s="14" t="str">
        <f>IF($A1215="","",IFERROR(VLOOKUP(F1215,Model!$A$19:$B$22,2,FALSE()),""))</f>
        <v/>
      </c>
      <c r="N1215" s="14" t="str">
        <f>IF($A1215="","",IFERROR(VLOOKUP(G1215,Model!$A$25:$B$28,2,FALSE()),""))</f>
        <v/>
      </c>
      <c r="O1215" s="14" t="str">
        <f t="shared" si="108"/>
        <v/>
      </c>
      <c r="P1215" s="14" t="str">
        <f>IF($A1215="","",IF(AND(G1215="Internet-facing",OR(UPPER(D1215)="Y",UPPER(E1215)="Y",C1215&gt;=Model!$B$16)),"P1",""))</f>
        <v/>
      </c>
      <c r="Q1215" s="14" t="str">
        <f>IF($A1215="","",IF(P1215="P1","P1","P"&amp;MIN(4,IF(O1215&gt;=Model!$B$31,1,IF(O1215&gt;=Model!$B$32,2,IF(O1215&gt;=Model!$B$33,3,4)))+IF(UPPER(H1215)="Y",1,0))))</f>
        <v/>
      </c>
      <c r="R1215" s="14" t="str">
        <f>IF($A1215="","",IFERROR(VLOOKUP(VALUE(MID(Q1215,2,1)),Model!$B$38:$C$41,2,FALSE()),""))</f>
        <v/>
      </c>
      <c r="S1215" s="18" t="str">
        <f t="shared" si="109"/>
        <v/>
      </c>
      <c r="T1215" s="14" t="str">
        <f t="shared" si="110"/>
        <v/>
      </c>
      <c r="U1215" s="14" t="str">
        <f t="shared" si="111"/>
        <v/>
      </c>
      <c r="V1215" s="14" t="str">
        <f t="shared" ca="1" si="112"/>
        <v/>
      </c>
      <c r="W1215" s="14" t="str">
        <f t="shared" ca="1" si="113"/>
        <v/>
      </c>
    </row>
    <row r="1216" spans="1:23" x14ac:dyDescent="0.3">
      <c r="A1216" s="2"/>
      <c r="B1216" s="2"/>
      <c r="C1216" s="2"/>
      <c r="D1216" s="2"/>
      <c r="E1216" s="2"/>
      <c r="F1216" s="2"/>
      <c r="G1216" s="2"/>
      <c r="H1216" s="2"/>
      <c r="I1216" s="16"/>
      <c r="J1216" s="16"/>
      <c r="K1216" s="14" t="str">
        <f>IF($A1216="","",IF(B1216&gt;=Model!$B$4,4,IF(B1216&gt;=Model!$B$5,3,IF(B1216&gt;=Model!$B$6,2,1))))</f>
        <v/>
      </c>
      <c r="L1216" s="14" t="str">
        <f>IF($A1216="","",IF(OR(UPPER(D1216)="Y",UPPER(E1216)="Y"),4,IF(C1216&gt;=Model!$B$10,4,IF(C1216&gt;=Model!$B$11,3,IF(C1216&gt;=Model!$B$12,2,1)))))</f>
        <v/>
      </c>
      <c r="M1216" s="14" t="str">
        <f>IF($A1216="","",IFERROR(VLOOKUP(F1216,Model!$A$19:$B$22,2,FALSE()),""))</f>
        <v/>
      </c>
      <c r="N1216" s="14" t="str">
        <f>IF($A1216="","",IFERROR(VLOOKUP(G1216,Model!$A$25:$B$28,2,FALSE()),""))</f>
        <v/>
      </c>
      <c r="O1216" s="14" t="str">
        <f t="shared" si="108"/>
        <v/>
      </c>
      <c r="P1216" s="14" t="str">
        <f>IF($A1216="","",IF(AND(G1216="Internet-facing",OR(UPPER(D1216)="Y",UPPER(E1216)="Y",C1216&gt;=Model!$B$16)),"P1",""))</f>
        <v/>
      </c>
      <c r="Q1216" s="14" t="str">
        <f>IF($A1216="","",IF(P1216="P1","P1","P"&amp;MIN(4,IF(O1216&gt;=Model!$B$31,1,IF(O1216&gt;=Model!$B$32,2,IF(O1216&gt;=Model!$B$33,3,4)))+IF(UPPER(H1216)="Y",1,0))))</f>
        <v/>
      </c>
      <c r="R1216" s="14" t="str">
        <f>IF($A1216="","",IFERROR(VLOOKUP(VALUE(MID(Q1216,2,1)),Model!$B$38:$C$41,2,FALSE()),""))</f>
        <v/>
      </c>
      <c r="S1216" s="18" t="str">
        <f t="shared" si="109"/>
        <v/>
      </c>
      <c r="T1216" s="14" t="str">
        <f t="shared" si="110"/>
        <v/>
      </c>
      <c r="U1216" s="14" t="str">
        <f t="shared" si="111"/>
        <v/>
      </c>
      <c r="V1216" s="14" t="str">
        <f t="shared" ca="1" si="112"/>
        <v/>
      </c>
      <c r="W1216" s="14" t="str">
        <f t="shared" ca="1" si="113"/>
        <v/>
      </c>
    </row>
    <row r="1217" spans="1:23" x14ac:dyDescent="0.3">
      <c r="A1217" s="2"/>
      <c r="B1217" s="2"/>
      <c r="C1217" s="2"/>
      <c r="D1217" s="2"/>
      <c r="E1217" s="2"/>
      <c r="F1217" s="2"/>
      <c r="G1217" s="2"/>
      <c r="H1217" s="2"/>
      <c r="I1217" s="16"/>
      <c r="J1217" s="16"/>
      <c r="K1217" s="14" t="str">
        <f>IF($A1217="","",IF(B1217&gt;=Model!$B$4,4,IF(B1217&gt;=Model!$B$5,3,IF(B1217&gt;=Model!$B$6,2,1))))</f>
        <v/>
      </c>
      <c r="L1217" s="14" t="str">
        <f>IF($A1217="","",IF(OR(UPPER(D1217)="Y",UPPER(E1217)="Y"),4,IF(C1217&gt;=Model!$B$10,4,IF(C1217&gt;=Model!$B$11,3,IF(C1217&gt;=Model!$B$12,2,1)))))</f>
        <v/>
      </c>
      <c r="M1217" s="14" t="str">
        <f>IF($A1217="","",IFERROR(VLOOKUP(F1217,Model!$A$19:$B$22,2,FALSE()),""))</f>
        <v/>
      </c>
      <c r="N1217" s="14" t="str">
        <f>IF($A1217="","",IFERROR(VLOOKUP(G1217,Model!$A$25:$B$28,2,FALSE()),""))</f>
        <v/>
      </c>
      <c r="O1217" s="14" t="str">
        <f t="shared" si="108"/>
        <v/>
      </c>
      <c r="P1217" s="14" t="str">
        <f>IF($A1217="","",IF(AND(G1217="Internet-facing",OR(UPPER(D1217)="Y",UPPER(E1217)="Y",C1217&gt;=Model!$B$16)),"P1",""))</f>
        <v/>
      </c>
      <c r="Q1217" s="14" t="str">
        <f>IF($A1217="","",IF(P1217="P1","P1","P"&amp;MIN(4,IF(O1217&gt;=Model!$B$31,1,IF(O1217&gt;=Model!$B$32,2,IF(O1217&gt;=Model!$B$33,3,4)))+IF(UPPER(H1217)="Y",1,0))))</f>
        <v/>
      </c>
      <c r="R1217" s="14" t="str">
        <f>IF($A1217="","",IFERROR(VLOOKUP(VALUE(MID(Q1217,2,1)),Model!$B$38:$C$41,2,FALSE()),""))</f>
        <v/>
      </c>
      <c r="S1217" s="18" t="str">
        <f t="shared" si="109"/>
        <v/>
      </c>
      <c r="T1217" s="14" t="str">
        <f t="shared" si="110"/>
        <v/>
      </c>
      <c r="U1217" s="14" t="str">
        <f t="shared" si="111"/>
        <v/>
      </c>
      <c r="V1217" s="14" t="str">
        <f t="shared" ca="1" si="112"/>
        <v/>
      </c>
      <c r="W1217" s="14" t="str">
        <f t="shared" ca="1" si="113"/>
        <v/>
      </c>
    </row>
    <row r="1218" spans="1:23" x14ac:dyDescent="0.3">
      <c r="A1218" s="2"/>
      <c r="B1218" s="2"/>
      <c r="C1218" s="2"/>
      <c r="D1218" s="2"/>
      <c r="E1218" s="2"/>
      <c r="F1218" s="2"/>
      <c r="G1218" s="2"/>
      <c r="H1218" s="2"/>
      <c r="I1218" s="16"/>
      <c r="J1218" s="16"/>
      <c r="K1218" s="14" t="str">
        <f>IF($A1218="","",IF(B1218&gt;=Model!$B$4,4,IF(B1218&gt;=Model!$B$5,3,IF(B1218&gt;=Model!$B$6,2,1))))</f>
        <v/>
      </c>
      <c r="L1218" s="14" t="str">
        <f>IF($A1218="","",IF(OR(UPPER(D1218)="Y",UPPER(E1218)="Y"),4,IF(C1218&gt;=Model!$B$10,4,IF(C1218&gt;=Model!$B$11,3,IF(C1218&gt;=Model!$B$12,2,1)))))</f>
        <v/>
      </c>
      <c r="M1218" s="14" t="str">
        <f>IF($A1218="","",IFERROR(VLOOKUP(F1218,Model!$A$19:$B$22,2,FALSE()),""))</f>
        <v/>
      </c>
      <c r="N1218" s="14" t="str">
        <f>IF($A1218="","",IFERROR(VLOOKUP(G1218,Model!$A$25:$B$28,2,FALSE()),""))</f>
        <v/>
      </c>
      <c r="O1218" s="14" t="str">
        <f t="shared" ref="O1218:O1281" si="114">IF($A1218="","",K1218*L1218*M1218*N1218)</f>
        <v/>
      </c>
      <c r="P1218" s="14" t="str">
        <f>IF($A1218="","",IF(AND(G1218="Internet-facing",OR(UPPER(D1218)="Y",UPPER(E1218)="Y",C1218&gt;=Model!$B$16)),"P1",""))</f>
        <v/>
      </c>
      <c r="Q1218" s="14" t="str">
        <f>IF($A1218="","",IF(P1218="P1","P1","P"&amp;MIN(4,IF(O1218&gt;=Model!$B$31,1,IF(O1218&gt;=Model!$B$32,2,IF(O1218&gt;=Model!$B$33,3,4)))+IF(UPPER(H1218)="Y",1,0))))</f>
        <v/>
      </c>
      <c r="R1218" s="14" t="str">
        <f>IF($A1218="","",IFERROR(VLOOKUP(VALUE(MID(Q1218,2,1)),Model!$B$38:$C$41,2,FALSE()),""))</f>
        <v/>
      </c>
      <c r="S1218" s="18" t="str">
        <f t="shared" ref="S1218:S1281" si="115">IF(OR($A1218="",$R1218="",$I1218=""),"",$I1218+$R1218)</f>
        <v/>
      </c>
      <c r="T1218" s="14" t="str">
        <f t="shared" ref="T1218:T1281" si="116">IF($A1218="","",IF($J1218="","Open","Closed"))</f>
        <v/>
      </c>
      <c r="U1218" s="14" t="str">
        <f t="shared" ref="U1218:U1281" si="117">IF(OR($A1218="",$J1218="",$I1218=""),"",$J1218-$I1218)</f>
        <v/>
      </c>
      <c r="V1218" s="14" t="str">
        <f t="shared" ref="V1218:V1281" ca="1" si="118">IF(OR($A1218="",$J1218&lt;&gt;"",$I1218=""),"",TODAY()-$I1218)</f>
        <v/>
      </c>
      <c r="W1218" s="14" t="str">
        <f t="shared" ref="W1218:W1281" ca="1" si="119">IF(OR($A1218="",$I1218=""),"",IF($J1218="",IF(TODAY()&gt;$S1218,"Overdue","Open"),IF($J1218&lt;=$S1218,"Yes","No")))</f>
        <v/>
      </c>
    </row>
    <row r="1219" spans="1:23" x14ac:dyDescent="0.3">
      <c r="A1219" s="2"/>
      <c r="B1219" s="2"/>
      <c r="C1219" s="2"/>
      <c r="D1219" s="2"/>
      <c r="E1219" s="2"/>
      <c r="F1219" s="2"/>
      <c r="G1219" s="2"/>
      <c r="H1219" s="2"/>
      <c r="I1219" s="16"/>
      <c r="J1219" s="16"/>
      <c r="K1219" s="14" t="str">
        <f>IF($A1219="","",IF(B1219&gt;=Model!$B$4,4,IF(B1219&gt;=Model!$B$5,3,IF(B1219&gt;=Model!$B$6,2,1))))</f>
        <v/>
      </c>
      <c r="L1219" s="14" t="str">
        <f>IF($A1219="","",IF(OR(UPPER(D1219)="Y",UPPER(E1219)="Y"),4,IF(C1219&gt;=Model!$B$10,4,IF(C1219&gt;=Model!$B$11,3,IF(C1219&gt;=Model!$B$12,2,1)))))</f>
        <v/>
      </c>
      <c r="M1219" s="14" t="str">
        <f>IF($A1219="","",IFERROR(VLOOKUP(F1219,Model!$A$19:$B$22,2,FALSE()),""))</f>
        <v/>
      </c>
      <c r="N1219" s="14" t="str">
        <f>IF($A1219="","",IFERROR(VLOOKUP(G1219,Model!$A$25:$B$28,2,FALSE()),""))</f>
        <v/>
      </c>
      <c r="O1219" s="14" t="str">
        <f t="shared" si="114"/>
        <v/>
      </c>
      <c r="P1219" s="14" t="str">
        <f>IF($A1219="","",IF(AND(G1219="Internet-facing",OR(UPPER(D1219)="Y",UPPER(E1219)="Y",C1219&gt;=Model!$B$16)),"P1",""))</f>
        <v/>
      </c>
      <c r="Q1219" s="14" t="str">
        <f>IF($A1219="","",IF(P1219="P1","P1","P"&amp;MIN(4,IF(O1219&gt;=Model!$B$31,1,IF(O1219&gt;=Model!$B$32,2,IF(O1219&gt;=Model!$B$33,3,4)))+IF(UPPER(H1219)="Y",1,0))))</f>
        <v/>
      </c>
      <c r="R1219" s="14" t="str">
        <f>IF($A1219="","",IFERROR(VLOOKUP(VALUE(MID(Q1219,2,1)),Model!$B$38:$C$41,2,FALSE()),""))</f>
        <v/>
      </c>
      <c r="S1219" s="18" t="str">
        <f t="shared" si="115"/>
        <v/>
      </c>
      <c r="T1219" s="14" t="str">
        <f t="shared" si="116"/>
        <v/>
      </c>
      <c r="U1219" s="14" t="str">
        <f t="shared" si="117"/>
        <v/>
      </c>
      <c r="V1219" s="14" t="str">
        <f t="shared" ca="1" si="118"/>
        <v/>
      </c>
      <c r="W1219" s="14" t="str">
        <f t="shared" ca="1" si="119"/>
        <v/>
      </c>
    </row>
    <row r="1220" spans="1:23" x14ac:dyDescent="0.3">
      <c r="A1220" s="2"/>
      <c r="B1220" s="2"/>
      <c r="C1220" s="2"/>
      <c r="D1220" s="2"/>
      <c r="E1220" s="2"/>
      <c r="F1220" s="2"/>
      <c r="G1220" s="2"/>
      <c r="H1220" s="2"/>
      <c r="I1220" s="16"/>
      <c r="J1220" s="16"/>
      <c r="K1220" s="14" t="str">
        <f>IF($A1220="","",IF(B1220&gt;=Model!$B$4,4,IF(B1220&gt;=Model!$B$5,3,IF(B1220&gt;=Model!$B$6,2,1))))</f>
        <v/>
      </c>
      <c r="L1220" s="14" t="str">
        <f>IF($A1220="","",IF(OR(UPPER(D1220)="Y",UPPER(E1220)="Y"),4,IF(C1220&gt;=Model!$B$10,4,IF(C1220&gt;=Model!$B$11,3,IF(C1220&gt;=Model!$B$12,2,1)))))</f>
        <v/>
      </c>
      <c r="M1220" s="14" t="str">
        <f>IF($A1220="","",IFERROR(VLOOKUP(F1220,Model!$A$19:$B$22,2,FALSE()),""))</f>
        <v/>
      </c>
      <c r="N1220" s="14" t="str">
        <f>IF($A1220="","",IFERROR(VLOOKUP(G1220,Model!$A$25:$B$28,2,FALSE()),""))</f>
        <v/>
      </c>
      <c r="O1220" s="14" t="str">
        <f t="shared" si="114"/>
        <v/>
      </c>
      <c r="P1220" s="14" t="str">
        <f>IF($A1220="","",IF(AND(G1220="Internet-facing",OR(UPPER(D1220)="Y",UPPER(E1220)="Y",C1220&gt;=Model!$B$16)),"P1",""))</f>
        <v/>
      </c>
      <c r="Q1220" s="14" t="str">
        <f>IF($A1220="","",IF(P1220="P1","P1","P"&amp;MIN(4,IF(O1220&gt;=Model!$B$31,1,IF(O1220&gt;=Model!$B$32,2,IF(O1220&gt;=Model!$B$33,3,4)))+IF(UPPER(H1220)="Y",1,0))))</f>
        <v/>
      </c>
      <c r="R1220" s="14" t="str">
        <f>IF($A1220="","",IFERROR(VLOOKUP(VALUE(MID(Q1220,2,1)),Model!$B$38:$C$41,2,FALSE()),""))</f>
        <v/>
      </c>
      <c r="S1220" s="18" t="str">
        <f t="shared" si="115"/>
        <v/>
      </c>
      <c r="T1220" s="14" t="str">
        <f t="shared" si="116"/>
        <v/>
      </c>
      <c r="U1220" s="14" t="str">
        <f t="shared" si="117"/>
        <v/>
      </c>
      <c r="V1220" s="14" t="str">
        <f t="shared" ca="1" si="118"/>
        <v/>
      </c>
      <c r="W1220" s="14" t="str">
        <f t="shared" ca="1" si="119"/>
        <v/>
      </c>
    </row>
    <row r="1221" spans="1:23" x14ac:dyDescent="0.3">
      <c r="A1221" s="2"/>
      <c r="B1221" s="2"/>
      <c r="C1221" s="2"/>
      <c r="D1221" s="2"/>
      <c r="E1221" s="2"/>
      <c r="F1221" s="2"/>
      <c r="G1221" s="2"/>
      <c r="H1221" s="2"/>
      <c r="I1221" s="16"/>
      <c r="J1221" s="16"/>
      <c r="K1221" s="14" t="str">
        <f>IF($A1221="","",IF(B1221&gt;=Model!$B$4,4,IF(B1221&gt;=Model!$B$5,3,IF(B1221&gt;=Model!$B$6,2,1))))</f>
        <v/>
      </c>
      <c r="L1221" s="14" t="str">
        <f>IF($A1221="","",IF(OR(UPPER(D1221)="Y",UPPER(E1221)="Y"),4,IF(C1221&gt;=Model!$B$10,4,IF(C1221&gt;=Model!$B$11,3,IF(C1221&gt;=Model!$B$12,2,1)))))</f>
        <v/>
      </c>
      <c r="M1221" s="14" t="str">
        <f>IF($A1221="","",IFERROR(VLOOKUP(F1221,Model!$A$19:$B$22,2,FALSE()),""))</f>
        <v/>
      </c>
      <c r="N1221" s="14" t="str">
        <f>IF($A1221="","",IFERROR(VLOOKUP(G1221,Model!$A$25:$B$28,2,FALSE()),""))</f>
        <v/>
      </c>
      <c r="O1221" s="14" t="str">
        <f t="shared" si="114"/>
        <v/>
      </c>
      <c r="P1221" s="14" t="str">
        <f>IF($A1221="","",IF(AND(G1221="Internet-facing",OR(UPPER(D1221)="Y",UPPER(E1221)="Y",C1221&gt;=Model!$B$16)),"P1",""))</f>
        <v/>
      </c>
      <c r="Q1221" s="14" t="str">
        <f>IF($A1221="","",IF(P1221="P1","P1","P"&amp;MIN(4,IF(O1221&gt;=Model!$B$31,1,IF(O1221&gt;=Model!$B$32,2,IF(O1221&gt;=Model!$B$33,3,4)))+IF(UPPER(H1221)="Y",1,0))))</f>
        <v/>
      </c>
      <c r="R1221" s="14" t="str">
        <f>IF($A1221="","",IFERROR(VLOOKUP(VALUE(MID(Q1221,2,1)),Model!$B$38:$C$41,2,FALSE()),""))</f>
        <v/>
      </c>
      <c r="S1221" s="18" t="str">
        <f t="shared" si="115"/>
        <v/>
      </c>
      <c r="T1221" s="14" t="str">
        <f t="shared" si="116"/>
        <v/>
      </c>
      <c r="U1221" s="14" t="str">
        <f t="shared" si="117"/>
        <v/>
      </c>
      <c r="V1221" s="14" t="str">
        <f t="shared" ca="1" si="118"/>
        <v/>
      </c>
      <c r="W1221" s="14" t="str">
        <f t="shared" ca="1" si="119"/>
        <v/>
      </c>
    </row>
    <row r="1222" spans="1:23" x14ac:dyDescent="0.3">
      <c r="A1222" s="2"/>
      <c r="B1222" s="2"/>
      <c r="C1222" s="2"/>
      <c r="D1222" s="2"/>
      <c r="E1222" s="2"/>
      <c r="F1222" s="2"/>
      <c r="G1222" s="2"/>
      <c r="H1222" s="2"/>
      <c r="I1222" s="16"/>
      <c r="J1222" s="16"/>
      <c r="K1222" s="14" t="str">
        <f>IF($A1222="","",IF(B1222&gt;=Model!$B$4,4,IF(B1222&gt;=Model!$B$5,3,IF(B1222&gt;=Model!$B$6,2,1))))</f>
        <v/>
      </c>
      <c r="L1222" s="14" t="str">
        <f>IF($A1222="","",IF(OR(UPPER(D1222)="Y",UPPER(E1222)="Y"),4,IF(C1222&gt;=Model!$B$10,4,IF(C1222&gt;=Model!$B$11,3,IF(C1222&gt;=Model!$B$12,2,1)))))</f>
        <v/>
      </c>
      <c r="M1222" s="14" t="str">
        <f>IF($A1222="","",IFERROR(VLOOKUP(F1222,Model!$A$19:$B$22,2,FALSE()),""))</f>
        <v/>
      </c>
      <c r="N1222" s="14" t="str">
        <f>IF($A1222="","",IFERROR(VLOOKUP(G1222,Model!$A$25:$B$28,2,FALSE()),""))</f>
        <v/>
      </c>
      <c r="O1222" s="14" t="str">
        <f t="shared" si="114"/>
        <v/>
      </c>
      <c r="P1222" s="14" t="str">
        <f>IF($A1222="","",IF(AND(G1222="Internet-facing",OR(UPPER(D1222)="Y",UPPER(E1222)="Y",C1222&gt;=Model!$B$16)),"P1",""))</f>
        <v/>
      </c>
      <c r="Q1222" s="14" t="str">
        <f>IF($A1222="","",IF(P1222="P1","P1","P"&amp;MIN(4,IF(O1222&gt;=Model!$B$31,1,IF(O1222&gt;=Model!$B$32,2,IF(O1222&gt;=Model!$B$33,3,4)))+IF(UPPER(H1222)="Y",1,0))))</f>
        <v/>
      </c>
      <c r="R1222" s="14" t="str">
        <f>IF($A1222="","",IFERROR(VLOOKUP(VALUE(MID(Q1222,2,1)),Model!$B$38:$C$41,2,FALSE()),""))</f>
        <v/>
      </c>
      <c r="S1222" s="18" t="str">
        <f t="shared" si="115"/>
        <v/>
      </c>
      <c r="T1222" s="14" t="str">
        <f t="shared" si="116"/>
        <v/>
      </c>
      <c r="U1222" s="14" t="str">
        <f t="shared" si="117"/>
        <v/>
      </c>
      <c r="V1222" s="14" t="str">
        <f t="shared" ca="1" si="118"/>
        <v/>
      </c>
      <c r="W1222" s="14" t="str">
        <f t="shared" ca="1" si="119"/>
        <v/>
      </c>
    </row>
    <row r="1223" spans="1:23" x14ac:dyDescent="0.3">
      <c r="A1223" s="2"/>
      <c r="B1223" s="2"/>
      <c r="C1223" s="2"/>
      <c r="D1223" s="2"/>
      <c r="E1223" s="2"/>
      <c r="F1223" s="2"/>
      <c r="G1223" s="2"/>
      <c r="H1223" s="2"/>
      <c r="I1223" s="16"/>
      <c r="J1223" s="16"/>
      <c r="K1223" s="14" t="str">
        <f>IF($A1223="","",IF(B1223&gt;=Model!$B$4,4,IF(B1223&gt;=Model!$B$5,3,IF(B1223&gt;=Model!$B$6,2,1))))</f>
        <v/>
      </c>
      <c r="L1223" s="14" t="str">
        <f>IF($A1223="","",IF(OR(UPPER(D1223)="Y",UPPER(E1223)="Y"),4,IF(C1223&gt;=Model!$B$10,4,IF(C1223&gt;=Model!$B$11,3,IF(C1223&gt;=Model!$B$12,2,1)))))</f>
        <v/>
      </c>
      <c r="M1223" s="14" t="str">
        <f>IF($A1223="","",IFERROR(VLOOKUP(F1223,Model!$A$19:$B$22,2,FALSE()),""))</f>
        <v/>
      </c>
      <c r="N1223" s="14" t="str">
        <f>IF($A1223="","",IFERROR(VLOOKUP(G1223,Model!$A$25:$B$28,2,FALSE()),""))</f>
        <v/>
      </c>
      <c r="O1223" s="14" t="str">
        <f t="shared" si="114"/>
        <v/>
      </c>
      <c r="P1223" s="14" t="str">
        <f>IF($A1223="","",IF(AND(G1223="Internet-facing",OR(UPPER(D1223)="Y",UPPER(E1223)="Y",C1223&gt;=Model!$B$16)),"P1",""))</f>
        <v/>
      </c>
      <c r="Q1223" s="14" t="str">
        <f>IF($A1223="","",IF(P1223="P1","P1","P"&amp;MIN(4,IF(O1223&gt;=Model!$B$31,1,IF(O1223&gt;=Model!$B$32,2,IF(O1223&gt;=Model!$B$33,3,4)))+IF(UPPER(H1223)="Y",1,0))))</f>
        <v/>
      </c>
      <c r="R1223" s="14" t="str">
        <f>IF($A1223="","",IFERROR(VLOOKUP(VALUE(MID(Q1223,2,1)),Model!$B$38:$C$41,2,FALSE()),""))</f>
        <v/>
      </c>
      <c r="S1223" s="18" t="str">
        <f t="shared" si="115"/>
        <v/>
      </c>
      <c r="T1223" s="14" t="str">
        <f t="shared" si="116"/>
        <v/>
      </c>
      <c r="U1223" s="14" t="str">
        <f t="shared" si="117"/>
        <v/>
      </c>
      <c r="V1223" s="14" t="str">
        <f t="shared" ca="1" si="118"/>
        <v/>
      </c>
      <c r="W1223" s="14" t="str">
        <f t="shared" ca="1" si="119"/>
        <v/>
      </c>
    </row>
    <row r="1224" spans="1:23" x14ac:dyDescent="0.3">
      <c r="A1224" s="2"/>
      <c r="B1224" s="2"/>
      <c r="C1224" s="2"/>
      <c r="D1224" s="2"/>
      <c r="E1224" s="2"/>
      <c r="F1224" s="2"/>
      <c r="G1224" s="2"/>
      <c r="H1224" s="2"/>
      <c r="I1224" s="16"/>
      <c r="J1224" s="16"/>
      <c r="K1224" s="14" t="str">
        <f>IF($A1224="","",IF(B1224&gt;=Model!$B$4,4,IF(B1224&gt;=Model!$B$5,3,IF(B1224&gt;=Model!$B$6,2,1))))</f>
        <v/>
      </c>
      <c r="L1224" s="14" t="str">
        <f>IF($A1224="","",IF(OR(UPPER(D1224)="Y",UPPER(E1224)="Y"),4,IF(C1224&gt;=Model!$B$10,4,IF(C1224&gt;=Model!$B$11,3,IF(C1224&gt;=Model!$B$12,2,1)))))</f>
        <v/>
      </c>
      <c r="M1224" s="14" t="str">
        <f>IF($A1224="","",IFERROR(VLOOKUP(F1224,Model!$A$19:$B$22,2,FALSE()),""))</f>
        <v/>
      </c>
      <c r="N1224" s="14" t="str">
        <f>IF($A1224="","",IFERROR(VLOOKUP(G1224,Model!$A$25:$B$28,2,FALSE()),""))</f>
        <v/>
      </c>
      <c r="O1224" s="14" t="str">
        <f t="shared" si="114"/>
        <v/>
      </c>
      <c r="P1224" s="14" t="str">
        <f>IF($A1224="","",IF(AND(G1224="Internet-facing",OR(UPPER(D1224)="Y",UPPER(E1224)="Y",C1224&gt;=Model!$B$16)),"P1",""))</f>
        <v/>
      </c>
      <c r="Q1224" s="14" t="str">
        <f>IF($A1224="","",IF(P1224="P1","P1","P"&amp;MIN(4,IF(O1224&gt;=Model!$B$31,1,IF(O1224&gt;=Model!$B$32,2,IF(O1224&gt;=Model!$B$33,3,4)))+IF(UPPER(H1224)="Y",1,0))))</f>
        <v/>
      </c>
      <c r="R1224" s="14" t="str">
        <f>IF($A1224="","",IFERROR(VLOOKUP(VALUE(MID(Q1224,2,1)),Model!$B$38:$C$41,2,FALSE()),""))</f>
        <v/>
      </c>
      <c r="S1224" s="18" t="str">
        <f t="shared" si="115"/>
        <v/>
      </c>
      <c r="T1224" s="14" t="str">
        <f t="shared" si="116"/>
        <v/>
      </c>
      <c r="U1224" s="14" t="str">
        <f t="shared" si="117"/>
        <v/>
      </c>
      <c r="V1224" s="14" t="str">
        <f t="shared" ca="1" si="118"/>
        <v/>
      </c>
      <c r="W1224" s="14" t="str">
        <f t="shared" ca="1" si="119"/>
        <v/>
      </c>
    </row>
    <row r="1225" spans="1:23" x14ac:dyDescent="0.3">
      <c r="A1225" s="2"/>
      <c r="B1225" s="2"/>
      <c r="C1225" s="2"/>
      <c r="D1225" s="2"/>
      <c r="E1225" s="2"/>
      <c r="F1225" s="2"/>
      <c r="G1225" s="2"/>
      <c r="H1225" s="2"/>
      <c r="I1225" s="16"/>
      <c r="J1225" s="16"/>
      <c r="K1225" s="14" t="str">
        <f>IF($A1225="","",IF(B1225&gt;=Model!$B$4,4,IF(B1225&gt;=Model!$B$5,3,IF(B1225&gt;=Model!$B$6,2,1))))</f>
        <v/>
      </c>
      <c r="L1225" s="14" t="str">
        <f>IF($A1225="","",IF(OR(UPPER(D1225)="Y",UPPER(E1225)="Y"),4,IF(C1225&gt;=Model!$B$10,4,IF(C1225&gt;=Model!$B$11,3,IF(C1225&gt;=Model!$B$12,2,1)))))</f>
        <v/>
      </c>
      <c r="M1225" s="14" t="str">
        <f>IF($A1225="","",IFERROR(VLOOKUP(F1225,Model!$A$19:$B$22,2,FALSE()),""))</f>
        <v/>
      </c>
      <c r="N1225" s="14" t="str">
        <f>IF($A1225="","",IFERROR(VLOOKUP(G1225,Model!$A$25:$B$28,2,FALSE()),""))</f>
        <v/>
      </c>
      <c r="O1225" s="14" t="str">
        <f t="shared" si="114"/>
        <v/>
      </c>
      <c r="P1225" s="14" t="str">
        <f>IF($A1225="","",IF(AND(G1225="Internet-facing",OR(UPPER(D1225)="Y",UPPER(E1225)="Y",C1225&gt;=Model!$B$16)),"P1",""))</f>
        <v/>
      </c>
      <c r="Q1225" s="14" t="str">
        <f>IF($A1225="","",IF(P1225="P1","P1","P"&amp;MIN(4,IF(O1225&gt;=Model!$B$31,1,IF(O1225&gt;=Model!$B$32,2,IF(O1225&gt;=Model!$B$33,3,4)))+IF(UPPER(H1225)="Y",1,0))))</f>
        <v/>
      </c>
      <c r="R1225" s="14" t="str">
        <f>IF($A1225="","",IFERROR(VLOOKUP(VALUE(MID(Q1225,2,1)),Model!$B$38:$C$41,2,FALSE()),""))</f>
        <v/>
      </c>
      <c r="S1225" s="18" t="str">
        <f t="shared" si="115"/>
        <v/>
      </c>
      <c r="T1225" s="14" t="str">
        <f t="shared" si="116"/>
        <v/>
      </c>
      <c r="U1225" s="14" t="str">
        <f t="shared" si="117"/>
        <v/>
      </c>
      <c r="V1225" s="14" t="str">
        <f t="shared" ca="1" si="118"/>
        <v/>
      </c>
      <c r="W1225" s="14" t="str">
        <f t="shared" ca="1" si="119"/>
        <v/>
      </c>
    </row>
    <row r="1226" spans="1:23" x14ac:dyDescent="0.3">
      <c r="A1226" s="2"/>
      <c r="B1226" s="2"/>
      <c r="C1226" s="2"/>
      <c r="D1226" s="2"/>
      <c r="E1226" s="2"/>
      <c r="F1226" s="2"/>
      <c r="G1226" s="2"/>
      <c r="H1226" s="2"/>
      <c r="I1226" s="16"/>
      <c r="J1226" s="16"/>
      <c r="K1226" s="14" t="str">
        <f>IF($A1226="","",IF(B1226&gt;=Model!$B$4,4,IF(B1226&gt;=Model!$B$5,3,IF(B1226&gt;=Model!$B$6,2,1))))</f>
        <v/>
      </c>
      <c r="L1226" s="14" t="str">
        <f>IF($A1226="","",IF(OR(UPPER(D1226)="Y",UPPER(E1226)="Y"),4,IF(C1226&gt;=Model!$B$10,4,IF(C1226&gt;=Model!$B$11,3,IF(C1226&gt;=Model!$B$12,2,1)))))</f>
        <v/>
      </c>
      <c r="M1226" s="14" t="str">
        <f>IF($A1226="","",IFERROR(VLOOKUP(F1226,Model!$A$19:$B$22,2,FALSE()),""))</f>
        <v/>
      </c>
      <c r="N1226" s="14" t="str">
        <f>IF($A1226="","",IFERROR(VLOOKUP(G1226,Model!$A$25:$B$28,2,FALSE()),""))</f>
        <v/>
      </c>
      <c r="O1226" s="14" t="str">
        <f t="shared" si="114"/>
        <v/>
      </c>
      <c r="P1226" s="14" t="str">
        <f>IF($A1226="","",IF(AND(G1226="Internet-facing",OR(UPPER(D1226)="Y",UPPER(E1226)="Y",C1226&gt;=Model!$B$16)),"P1",""))</f>
        <v/>
      </c>
      <c r="Q1226" s="14" t="str">
        <f>IF($A1226="","",IF(P1226="P1","P1","P"&amp;MIN(4,IF(O1226&gt;=Model!$B$31,1,IF(O1226&gt;=Model!$B$32,2,IF(O1226&gt;=Model!$B$33,3,4)))+IF(UPPER(H1226)="Y",1,0))))</f>
        <v/>
      </c>
      <c r="R1226" s="14" t="str">
        <f>IF($A1226="","",IFERROR(VLOOKUP(VALUE(MID(Q1226,2,1)),Model!$B$38:$C$41,2,FALSE()),""))</f>
        <v/>
      </c>
      <c r="S1226" s="18" t="str">
        <f t="shared" si="115"/>
        <v/>
      </c>
      <c r="T1226" s="14" t="str">
        <f t="shared" si="116"/>
        <v/>
      </c>
      <c r="U1226" s="14" t="str">
        <f t="shared" si="117"/>
        <v/>
      </c>
      <c r="V1226" s="14" t="str">
        <f t="shared" ca="1" si="118"/>
        <v/>
      </c>
      <c r="W1226" s="14" t="str">
        <f t="shared" ca="1" si="119"/>
        <v/>
      </c>
    </row>
    <row r="1227" spans="1:23" x14ac:dyDescent="0.3">
      <c r="A1227" s="2"/>
      <c r="B1227" s="2"/>
      <c r="C1227" s="2"/>
      <c r="D1227" s="2"/>
      <c r="E1227" s="2"/>
      <c r="F1227" s="2"/>
      <c r="G1227" s="2"/>
      <c r="H1227" s="2"/>
      <c r="I1227" s="16"/>
      <c r="J1227" s="16"/>
      <c r="K1227" s="14" t="str">
        <f>IF($A1227="","",IF(B1227&gt;=Model!$B$4,4,IF(B1227&gt;=Model!$B$5,3,IF(B1227&gt;=Model!$B$6,2,1))))</f>
        <v/>
      </c>
      <c r="L1227" s="14" t="str">
        <f>IF($A1227="","",IF(OR(UPPER(D1227)="Y",UPPER(E1227)="Y"),4,IF(C1227&gt;=Model!$B$10,4,IF(C1227&gt;=Model!$B$11,3,IF(C1227&gt;=Model!$B$12,2,1)))))</f>
        <v/>
      </c>
      <c r="M1227" s="14" t="str">
        <f>IF($A1227="","",IFERROR(VLOOKUP(F1227,Model!$A$19:$B$22,2,FALSE()),""))</f>
        <v/>
      </c>
      <c r="N1227" s="14" t="str">
        <f>IF($A1227="","",IFERROR(VLOOKUP(G1227,Model!$A$25:$B$28,2,FALSE()),""))</f>
        <v/>
      </c>
      <c r="O1227" s="14" t="str">
        <f t="shared" si="114"/>
        <v/>
      </c>
      <c r="P1227" s="14" t="str">
        <f>IF($A1227="","",IF(AND(G1227="Internet-facing",OR(UPPER(D1227)="Y",UPPER(E1227)="Y",C1227&gt;=Model!$B$16)),"P1",""))</f>
        <v/>
      </c>
      <c r="Q1227" s="14" t="str">
        <f>IF($A1227="","",IF(P1227="P1","P1","P"&amp;MIN(4,IF(O1227&gt;=Model!$B$31,1,IF(O1227&gt;=Model!$B$32,2,IF(O1227&gt;=Model!$B$33,3,4)))+IF(UPPER(H1227)="Y",1,0))))</f>
        <v/>
      </c>
      <c r="R1227" s="14" t="str">
        <f>IF($A1227="","",IFERROR(VLOOKUP(VALUE(MID(Q1227,2,1)),Model!$B$38:$C$41,2,FALSE()),""))</f>
        <v/>
      </c>
      <c r="S1227" s="18" t="str">
        <f t="shared" si="115"/>
        <v/>
      </c>
      <c r="T1227" s="14" t="str">
        <f t="shared" si="116"/>
        <v/>
      </c>
      <c r="U1227" s="14" t="str">
        <f t="shared" si="117"/>
        <v/>
      </c>
      <c r="V1227" s="14" t="str">
        <f t="shared" ca="1" si="118"/>
        <v/>
      </c>
      <c r="W1227" s="14" t="str">
        <f t="shared" ca="1" si="119"/>
        <v/>
      </c>
    </row>
    <row r="1228" spans="1:23" x14ac:dyDescent="0.3">
      <c r="A1228" s="2"/>
      <c r="B1228" s="2"/>
      <c r="C1228" s="2"/>
      <c r="D1228" s="2"/>
      <c r="E1228" s="2"/>
      <c r="F1228" s="2"/>
      <c r="G1228" s="2"/>
      <c r="H1228" s="2"/>
      <c r="I1228" s="16"/>
      <c r="J1228" s="16"/>
      <c r="K1228" s="14" t="str">
        <f>IF($A1228="","",IF(B1228&gt;=Model!$B$4,4,IF(B1228&gt;=Model!$B$5,3,IF(B1228&gt;=Model!$B$6,2,1))))</f>
        <v/>
      </c>
      <c r="L1228" s="14" t="str">
        <f>IF($A1228="","",IF(OR(UPPER(D1228)="Y",UPPER(E1228)="Y"),4,IF(C1228&gt;=Model!$B$10,4,IF(C1228&gt;=Model!$B$11,3,IF(C1228&gt;=Model!$B$12,2,1)))))</f>
        <v/>
      </c>
      <c r="M1228" s="14" t="str">
        <f>IF($A1228="","",IFERROR(VLOOKUP(F1228,Model!$A$19:$B$22,2,FALSE()),""))</f>
        <v/>
      </c>
      <c r="N1228" s="14" t="str">
        <f>IF($A1228="","",IFERROR(VLOOKUP(G1228,Model!$A$25:$B$28,2,FALSE()),""))</f>
        <v/>
      </c>
      <c r="O1228" s="14" t="str">
        <f t="shared" si="114"/>
        <v/>
      </c>
      <c r="P1228" s="14" t="str">
        <f>IF($A1228="","",IF(AND(G1228="Internet-facing",OR(UPPER(D1228)="Y",UPPER(E1228)="Y",C1228&gt;=Model!$B$16)),"P1",""))</f>
        <v/>
      </c>
      <c r="Q1228" s="14" t="str">
        <f>IF($A1228="","",IF(P1228="P1","P1","P"&amp;MIN(4,IF(O1228&gt;=Model!$B$31,1,IF(O1228&gt;=Model!$B$32,2,IF(O1228&gt;=Model!$B$33,3,4)))+IF(UPPER(H1228)="Y",1,0))))</f>
        <v/>
      </c>
      <c r="R1228" s="14" t="str">
        <f>IF($A1228="","",IFERROR(VLOOKUP(VALUE(MID(Q1228,2,1)),Model!$B$38:$C$41,2,FALSE()),""))</f>
        <v/>
      </c>
      <c r="S1228" s="18" t="str">
        <f t="shared" si="115"/>
        <v/>
      </c>
      <c r="T1228" s="14" t="str">
        <f t="shared" si="116"/>
        <v/>
      </c>
      <c r="U1228" s="14" t="str">
        <f t="shared" si="117"/>
        <v/>
      </c>
      <c r="V1228" s="14" t="str">
        <f t="shared" ca="1" si="118"/>
        <v/>
      </c>
      <c r="W1228" s="14" t="str">
        <f t="shared" ca="1" si="119"/>
        <v/>
      </c>
    </row>
    <row r="1229" spans="1:23" x14ac:dyDescent="0.3">
      <c r="A1229" s="2"/>
      <c r="B1229" s="2"/>
      <c r="C1229" s="2"/>
      <c r="D1229" s="2"/>
      <c r="E1229" s="2"/>
      <c r="F1229" s="2"/>
      <c r="G1229" s="2"/>
      <c r="H1229" s="2"/>
      <c r="I1229" s="16"/>
      <c r="J1229" s="16"/>
      <c r="K1229" s="14" t="str">
        <f>IF($A1229="","",IF(B1229&gt;=Model!$B$4,4,IF(B1229&gt;=Model!$B$5,3,IF(B1229&gt;=Model!$B$6,2,1))))</f>
        <v/>
      </c>
      <c r="L1229" s="14" t="str">
        <f>IF($A1229="","",IF(OR(UPPER(D1229)="Y",UPPER(E1229)="Y"),4,IF(C1229&gt;=Model!$B$10,4,IF(C1229&gt;=Model!$B$11,3,IF(C1229&gt;=Model!$B$12,2,1)))))</f>
        <v/>
      </c>
      <c r="M1229" s="14" t="str">
        <f>IF($A1229="","",IFERROR(VLOOKUP(F1229,Model!$A$19:$B$22,2,FALSE()),""))</f>
        <v/>
      </c>
      <c r="N1229" s="14" t="str">
        <f>IF($A1229="","",IFERROR(VLOOKUP(G1229,Model!$A$25:$B$28,2,FALSE()),""))</f>
        <v/>
      </c>
      <c r="O1229" s="14" t="str">
        <f t="shared" si="114"/>
        <v/>
      </c>
      <c r="P1229" s="14" t="str">
        <f>IF($A1229="","",IF(AND(G1229="Internet-facing",OR(UPPER(D1229)="Y",UPPER(E1229)="Y",C1229&gt;=Model!$B$16)),"P1",""))</f>
        <v/>
      </c>
      <c r="Q1229" s="14" t="str">
        <f>IF($A1229="","",IF(P1229="P1","P1","P"&amp;MIN(4,IF(O1229&gt;=Model!$B$31,1,IF(O1229&gt;=Model!$B$32,2,IF(O1229&gt;=Model!$B$33,3,4)))+IF(UPPER(H1229)="Y",1,0))))</f>
        <v/>
      </c>
      <c r="R1229" s="14" t="str">
        <f>IF($A1229="","",IFERROR(VLOOKUP(VALUE(MID(Q1229,2,1)),Model!$B$38:$C$41,2,FALSE()),""))</f>
        <v/>
      </c>
      <c r="S1229" s="18" t="str">
        <f t="shared" si="115"/>
        <v/>
      </c>
      <c r="T1229" s="14" t="str">
        <f t="shared" si="116"/>
        <v/>
      </c>
      <c r="U1229" s="14" t="str">
        <f t="shared" si="117"/>
        <v/>
      </c>
      <c r="V1229" s="14" t="str">
        <f t="shared" ca="1" si="118"/>
        <v/>
      </c>
      <c r="W1229" s="14" t="str">
        <f t="shared" ca="1" si="119"/>
        <v/>
      </c>
    </row>
    <row r="1230" spans="1:23" x14ac:dyDescent="0.3">
      <c r="A1230" s="2"/>
      <c r="B1230" s="2"/>
      <c r="C1230" s="2"/>
      <c r="D1230" s="2"/>
      <c r="E1230" s="2"/>
      <c r="F1230" s="2"/>
      <c r="G1230" s="2"/>
      <c r="H1230" s="2"/>
      <c r="I1230" s="16"/>
      <c r="J1230" s="16"/>
      <c r="K1230" s="14" t="str">
        <f>IF($A1230="","",IF(B1230&gt;=Model!$B$4,4,IF(B1230&gt;=Model!$B$5,3,IF(B1230&gt;=Model!$B$6,2,1))))</f>
        <v/>
      </c>
      <c r="L1230" s="14" t="str">
        <f>IF($A1230="","",IF(OR(UPPER(D1230)="Y",UPPER(E1230)="Y"),4,IF(C1230&gt;=Model!$B$10,4,IF(C1230&gt;=Model!$B$11,3,IF(C1230&gt;=Model!$B$12,2,1)))))</f>
        <v/>
      </c>
      <c r="M1230" s="14" t="str">
        <f>IF($A1230="","",IFERROR(VLOOKUP(F1230,Model!$A$19:$B$22,2,FALSE()),""))</f>
        <v/>
      </c>
      <c r="N1230" s="14" t="str">
        <f>IF($A1230="","",IFERROR(VLOOKUP(G1230,Model!$A$25:$B$28,2,FALSE()),""))</f>
        <v/>
      </c>
      <c r="O1230" s="14" t="str">
        <f t="shared" si="114"/>
        <v/>
      </c>
      <c r="P1230" s="14" t="str">
        <f>IF($A1230="","",IF(AND(G1230="Internet-facing",OR(UPPER(D1230)="Y",UPPER(E1230)="Y",C1230&gt;=Model!$B$16)),"P1",""))</f>
        <v/>
      </c>
      <c r="Q1230" s="14" t="str">
        <f>IF($A1230="","",IF(P1230="P1","P1","P"&amp;MIN(4,IF(O1230&gt;=Model!$B$31,1,IF(O1230&gt;=Model!$B$32,2,IF(O1230&gt;=Model!$B$33,3,4)))+IF(UPPER(H1230)="Y",1,0))))</f>
        <v/>
      </c>
      <c r="R1230" s="14" t="str">
        <f>IF($A1230="","",IFERROR(VLOOKUP(VALUE(MID(Q1230,2,1)),Model!$B$38:$C$41,2,FALSE()),""))</f>
        <v/>
      </c>
      <c r="S1230" s="18" t="str">
        <f t="shared" si="115"/>
        <v/>
      </c>
      <c r="T1230" s="14" t="str">
        <f t="shared" si="116"/>
        <v/>
      </c>
      <c r="U1230" s="14" t="str">
        <f t="shared" si="117"/>
        <v/>
      </c>
      <c r="V1230" s="14" t="str">
        <f t="shared" ca="1" si="118"/>
        <v/>
      </c>
      <c r="W1230" s="14" t="str">
        <f t="shared" ca="1" si="119"/>
        <v/>
      </c>
    </row>
    <row r="1231" spans="1:23" x14ac:dyDescent="0.3">
      <c r="A1231" s="2"/>
      <c r="B1231" s="2"/>
      <c r="C1231" s="2"/>
      <c r="D1231" s="2"/>
      <c r="E1231" s="2"/>
      <c r="F1231" s="2"/>
      <c r="G1231" s="2"/>
      <c r="H1231" s="2"/>
      <c r="I1231" s="16"/>
      <c r="J1231" s="16"/>
      <c r="K1231" s="14" t="str">
        <f>IF($A1231="","",IF(B1231&gt;=Model!$B$4,4,IF(B1231&gt;=Model!$B$5,3,IF(B1231&gt;=Model!$B$6,2,1))))</f>
        <v/>
      </c>
      <c r="L1231" s="14" t="str">
        <f>IF($A1231="","",IF(OR(UPPER(D1231)="Y",UPPER(E1231)="Y"),4,IF(C1231&gt;=Model!$B$10,4,IF(C1231&gt;=Model!$B$11,3,IF(C1231&gt;=Model!$B$12,2,1)))))</f>
        <v/>
      </c>
      <c r="M1231" s="14" t="str">
        <f>IF($A1231="","",IFERROR(VLOOKUP(F1231,Model!$A$19:$B$22,2,FALSE()),""))</f>
        <v/>
      </c>
      <c r="N1231" s="14" t="str">
        <f>IF($A1231="","",IFERROR(VLOOKUP(G1231,Model!$A$25:$B$28,2,FALSE()),""))</f>
        <v/>
      </c>
      <c r="O1231" s="14" t="str">
        <f t="shared" si="114"/>
        <v/>
      </c>
      <c r="P1231" s="14" t="str">
        <f>IF($A1231="","",IF(AND(G1231="Internet-facing",OR(UPPER(D1231)="Y",UPPER(E1231)="Y",C1231&gt;=Model!$B$16)),"P1",""))</f>
        <v/>
      </c>
      <c r="Q1231" s="14" t="str">
        <f>IF($A1231="","",IF(P1231="P1","P1","P"&amp;MIN(4,IF(O1231&gt;=Model!$B$31,1,IF(O1231&gt;=Model!$B$32,2,IF(O1231&gt;=Model!$B$33,3,4)))+IF(UPPER(H1231)="Y",1,0))))</f>
        <v/>
      </c>
      <c r="R1231" s="14" t="str">
        <f>IF($A1231="","",IFERROR(VLOOKUP(VALUE(MID(Q1231,2,1)),Model!$B$38:$C$41,2,FALSE()),""))</f>
        <v/>
      </c>
      <c r="S1231" s="18" t="str">
        <f t="shared" si="115"/>
        <v/>
      </c>
      <c r="T1231" s="14" t="str">
        <f t="shared" si="116"/>
        <v/>
      </c>
      <c r="U1231" s="14" t="str">
        <f t="shared" si="117"/>
        <v/>
      </c>
      <c r="V1231" s="14" t="str">
        <f t="shared" ca="1" si="118"/>
        <v/>
      </c>
      <c r="W1231" s="14" t="str">
        <f t="shared" ca="1" si="119"/>
        <v/>
      </c>
    </row>
    <row r="1232" spans="1:23" x14ac:dyDescent="0.3">
      <c r="A1232" s="2"/>
      <c r="B1232" s="2"/>
      <c r="C1232" s="2"/>
      <c r="D1232" s="2"/>
      <c r="E1232" s="2"/>
      <c r="F1232" s="2"/>
      <c r="G1232" s="2"/>
      <c r="H1232" s="2"/>
      <c r="I1232" s="16"/>
      <c r="J1232" s="16"/>
      <c r="K1232" s="14" t="str">
        <f>IF($A1232="","",IF(B1232&gt;=Model!$B$4,4,IF(B1232&gt;=Model!$B$5,3,IF(B1232&gt;=Model!$B$6,2,1))))</f>
        <v/>
      </c>
      <c r="L1232" s="14" t="str">
        <f>IF($A1232="","",IF(OR(UPPER(D1232)="Y",UPPER(E1232)="Y"),4,IF(C1232&gt;=Model!$B$10,4,IF(C1232&gt;=Model!$B$11,3,IF(C1232&gt;=Model!$B$12,2,1)))))</f>
        <v/>
      </c>
      <c r="M1232" s="14" t="str">
        <f>IF($A1232="","",IFERROR(VLOOKUP(F1232,Model!$A$19:$B$22,2,FALSE()),""))</f>
        <v/>
      </c>
      <c r="N1232" s="14" t="str">
        <f>IF($A1232="","",IFERROR(VLOOKUP(G1232,Model!$A$25:$B$28,2,FALSE()),""))</f>
        <v/>
      </c>
      <c r="O1232" s="14" t="str">
        <f t="shared" si="114"/>
        <v/>
      </c>
      <c r="P1232" s="14" t="str">
        <f>IF($A1232="","",IF(AND(G1232="Internet-facing",OR(UPPER(D1232)="Y",UPPER(E1232)="Y",C1232&gt;=Model!$B$16)),"P1",""))</f>
        <v/>
      </c>
      <c r="Q1232" s="14" t="str">
        <f>IF($A1232="","",IF(P1232="P1","P1","P"&amp;MIN(4,IF(O1232&gt;=Model!$B$31,1,IF(O1232&gt;=Model!$B$32,2,IF(O1232&gt;=Model!$B$33,3,4)))+IF(UPPER(H1232)="Y",1,0))))</f>
        <v/>
      </c>
      <c r="R1232" s="14" t="str">
        <f>IF($A1232="","",IFERROR(VLOOKUP(VALUE(MID(Q1232,2,1)),Model!$B$38:$C$41,2,FALSE()),""))</f>
        <v/>
      </c>
      <c r="S1232" s="18" t="str">
        <f t="shared" si="115"/>
        <v/>
      </c>
      <c r="T1232" s="14" t="str">
        <f t="shared" si="116"/>
        <v/>
      </c>
      <c r="U1232" s="14" t="str">
        <f t="shared" si="117"/>
        <v/>
      </c>
      <c r="V1232" s="14" t="str">
        <f t="shared" ca="1" si="118"/>
        <v/>
      </c>
      <c r="W1232" s="14" t="str">
        <f t="shared" ca="1" si="119"/>
        <v/>
      </c>
    </row>
    <row r="1233" spans="1:23" x14ac:dyDescent="0.3">
      <c r="A1233" s="2"/>
      <c r="B1233" s="2"/>
      <c r="C1233" s="2"/>
      <c r="D1233" s="2"/>
      <c r="E1233" s="2"/>
      <c r="F1233" s="2"/>
      <c r="G1233" s="2"/>
      <c r="H1233" s="2"/>
      <c r="I1233" s="16"/>
      <c r="J1233" s="16"/>
      <c r="K1233" s="14" t="str">
        <f>IF($A1233="","",IF(B1233&gt;=Model!$B$4,4,IF(B1233&gt;=Model!$B$5,3,IF(B1233&gt;=Model!$B$6,2,1))))</f>
        <v/>
      </c>
      <c r="L1233" s="14" t="str">
        <f>IF($A1233="","",IF(OR(UPPER(D1233)="Y",UPPER(E1233)="Y"),4,IF(C1233&gt;=Model!$B$10,4,IF(C1233&gt;=Model!$B$11,3,IF(C1233&gt;=Model!$B$12,2,1)))))</f>
        <v/>
      </c>
      <c r="M1233" s="14" t="str">
        <f>IF($A1233="","",IFERROR(VLOOKUP(F1233,Model!$A$19:$B$22,2,FALSE()),""))</f>
        <v/>
      </c>
      <c r="N1233" s="14" t="str">
        <f>IF($A1233="","",IFERROR(VLOOKUP(G1233,Model!$A$25:$B$28,2,FALSE()),""))</f>
        <v/>
      </c>
      <c r="O1233" s="14" t="str">
        <f t="shared" si="114"/>
        <v/>
      </c>
      <c r="P1233" s="14" t="str">
        <f>IF($A1233="","",IF(AND(G1233="Internet-facing",OR(UPPER(D1233)="Y",UPPER(E1233)="Y",C1233&gt;=Model!$B$16)),"P1",""))</f>
        <v/>
      </c>
      <c r="Q1233" s="14" t="str">
        <f>IF($A1233="","",IF(P1233="P1","P1","P"&amp;MIN(4,IF(O1233&gt;=Model!$B$31,1,IF(O1233&gt;=Model!$B$32,2,IF(O1233&gt;=Model!$B$33,3,4)))+IF(UPPER(H1233)="Y",1,0))))</f>
        <v/>
      </c>
      <c r="R1233" s="14" t="str">
        <f>IF($A1233="","",IFERROR(VLOOKUP(VALUE(MID(Q1233,2,1)),Model!$B$38:$C$41,2,FALSE()),""))</f>
        <v/>
      </c>
      <c r="S1233" s="18" t="str">
        <f t="shared" si="115"/>
        <v/>
      </c>
      <c r="T1233" s="14" t="str">
        <f t="shared" si="116"/>
        <v/>
      </c>
      <c r="U1233" s="14" t="str">
        <f t="shared" si="117"/>
        <v/>
      </c>
      <c r="V1233" s="14" t="str">
        <f t="shared" ca="1" si="118"/>
        <v/>
      </c>
      <c r="W1233" s="14" t="str">
        <f t="shared" ca="1" si="119"/>
        <v/>
      </c>
    </row>
    <row r="1234" spans="1:23" x14ac:dyDescent="0.3">
      <c r="A1234" s="2"/>
      <c r="B1234" s="2"/>
      <c r="C1234" s="2"/>
      <c r="D1234" s="2"/>
      <c r="E1234" s="2"/>
      <c r="F1234" s="2"/>
      <c r="G1234" s="2"/>
      <c r="H1234" s="2"/>
      <c r="I1234" s="16"/>
      <c r="J1234" s="16"/>
      <c r="K1234" s="14" t="str">
        <f>IF($A1234="","",IF(B1234&gt;=Model!$B$4,4,IF(B1234&gt;=Model!$B$5,3,IF(B1234&gt;=Model!$B$6,2,1))))</f>
        <v/>
      </c>
      <c r="L1234" s="14" t="str">
        <f>IF($A1234="","",IF(OR(UPPER(D1234)="Y",UPPER(E1234)="Y"),4,IF(C1234&gt;=Model!$B$10,4,IF(C1234&gt;=Model!$B$11,3,IF(C1234&gt;=Model!$B$12,2,1)))))</f>
        <v/>
      </c>
      <c r="M1234" s="14" t="str">
        <f>IF($A1234="","",IFERROR(VLOOKUP(F1234,Model!$A$19:$B$22,2,FALSE()),""))</f>
        <v/>
      </c>
      <c r="N1234" s="14" t="str">
        <f>IF($A1234="","",IFERROR(VLOOKUP(G1234,Model!$A$25:$B$28,2,FALSE()),""))</f>
        <v/>
      </c>
      <c r="O1234" s="14" t="str">
        <f t="shared" si="114"/>
        <v/>
      </c>
      <c r="P1234" s="14" t="str">
        <f>IF($A1234="","",IF(AND(G1234="Internet-facing",OR(UPPER(D1234)="Y",UPPER(E1234)="Y",C1234&gt;=Model!$B$16)),"P1",""))</f>
        <v/>
      </c>
      <c r="Q1234" s="14" t="str">
        <f>IF($A1234="","",IF(P1234="P1","P1","P"&amp;MIN(4,IF(O1234&gt;=Model!$B$31,1,IF(O1234&gt;=Model!$B$32,2,IF(O1234&gt;=Model!$B$33,3,4)))+IF(UPPER(H1234)="Y",1,0))))</f>
        <v/>
      </c>
      <c r="R1234" s="14" t="str">
        <f>IF($A1234="","",IFERROR(VLOOKUP(VALUE(MID(Q1234,2,1)),Model!$B$38:$C$41,2,FALSE()),""))</f>
        <v/>
      </c>
      <c r="S1234" s="18" t="str">
        <f t="shared" si="115"/>
        <v/>
      </c>
      <c r="T1234" s="14" t="str">
        <f t="shared" si="116"/>
        <v/>
      </c>
      <c r="U1234" s="14" t="str">
        <f t="shared" si="117"/>
        <v/>
      </c>
      <c r="V1234" s="14" t="str">
        <f t="shared" ca="1" si="118"/>
        <v/>
      </c>
      <c r="W1234" s="14" t="str">
        <f t="shared" ca="1" si="119"/>
        <v/>
      </c>
    </row>
    <row r="1235" spans="1:23" x14ac:dyDescent="0.3">
      <c r="A1235" s="2"/>
      <c r="B1235" s="2"/>
      <c r="C1235" s="2"/>
      <c r="D1235" s="2"/>
      <c r="E1235" s="2"/>
      <c r="F1235" s="2"/>
      <c r="G1235" s="2"/>
      <c r="H1235" s="2"/>
      <c r="I1235" s="16"/>
      <c r="J1235" s="16"/>
      <c r="K1235" s="14" t="str">
        <f>IF($A1235="","",IF(B1235&gt;=Model!$B$4,4,IF(B1235&gt;=Model!$B$5,3,IF(B1235&gt;=Model!$B$6,2,1))))</f>
        <v/>
      </c>
      <c r="L1235" s="14" t="str">
        <f>IF($A1235="","",IF(OR(UPPER(D1235)="Y",UPPER(E1235)="Y"),4,IF(C1235&gt;=Model!$B$10,4,IF(C1235&gt;=Model!$B$11,3,IF(C1235&gt;=Model!$B$12,2,1)))))</f>
        <v/>
      </c>
      <c r="M1235" s="14" t="str">
        <f>IF($A1235="","",IFERROR(VLOOKUP(F1235,Model!$A$19:$B$22,2,FALSE()),""))</f>
        <v/>
      </c>
      <c r="N1235" s="14" t="str">
        <f>IF($A1235="","",IFERROR(VLOOKUP(G1235,Model!$A$25:$B$28,2,FALSE()),""))</f>
        <v/>
      </c>
      <c r="O1235" s="14" t="str">
        <f t="shared" si="114"/>
        <v/>
      </c>
      <c r="P1235" s="14" t="str">
        <f>IF($A1235="","",IF(AND(G1235="Internet-facing",OR(UPPER(D1235)="Y",UPPER(E1235)="Y",C1235&gt;=Model!$B$16)),"P1",""))</f>
        <v/>
      </c>
      <c r="Q1235" s="14" t="str">
        <f>IF($A1235="","",IF(P1235="P1","P1","P"&amp;MIN(4,IF(O1235&gt;=Model!$B$31,1,IF(O1235&gt;=Model!$B$32,2,IF(O1235&gt;=Model!$B$33,3,4)))+IF(UPPER(H1235)="Y",1,0))))</f>
        <v/>
      </c>
      <c r="R1235" s="14" t="str">
        <f>IF($A1235="","",IFERROR(VLOOKUP(VALUE(MID(Q1235,2,1)),Model!$B$38:$C$41,2,FALSE()),""))</f>
        <v/>
      </c>
      <c r="S1235" s="18" t="str">
        <f t="shared" si="115"/>
        <v/>
      </c>
      <c r="T1235" s="14" t="str">
        <f t="shared" si="116"/>
        <v/>
      </c>
      <c r="U1235" s="14" t="str">
        <f t="shared" si="117"/>
        <v/>
      </c>
      <c r="V1235" s="14" t="str">
        <f t="shared" ca="1" si="118"/>
        <v/>
      </c>
      <c r="W1235" s="14" t="str">
        <f t="shared" ca="1" si="119"/>
        <v/>
      </c>
    </row>
    <row r="1236" spans="1:23" x14ac:dyDescent="0.3">
      <c r="A1236" s="2"/>
      <c r="B1236" s="2"/>
      <c r="C1236" s="2"/>
      <c r="D1236" s="2"/>
      <c r="E1236" s="2"/>
      <c r="F1236" s="2"/>
      <c r="G1236" s="2"/>
      <c r="H1236" s="2"/>
      <c r="I1236" s="16"/>
      <c r="J1236" s="16"/>
      <c r="K1236" s="14" t="str">
        <f>IF($A1236="","",IF(B1236&gt;=Model!$B$4,4,IF(B1236&gt;=Model!$B$5,3,IF(B1236&gt;=Model!$B$6,2,1))))</f>
        <v/>
      </c>
      <c r="L1236" s="14" t="str">
        <f>IF($A1236="","",IF(OR(UPPER(D1236)="Y",UPPER(E1236)="Y"),4,IF(C1236&gt;=Model!$B$10,4,IF(C1236&gt;=Model!$B$11,3,IF(C1236&gt;=Model!$B$12,2,1)))))</f>
        <v/>
      </c>
      <c r="M1236" s="14" t="str">
        <f>IF($A1236="","",IFERROR(VLOOKUP(F1236,Model!$A$19:$B$22,2,FALSE()),""))</f>
        <v/>
      </c>
      <c r="N1236" s="14" t="str">
        <f>IF($A1236="","",IFERROR(VLOOKUP(G1236,Model!$A$25:$B$28,2,FALSE()),""))</f>
        <v/>
      </c>
      <c r="O1236" s="14" t="str">
        <f t="shared" si="114"/>
        <v/>
      </c>
      <c r="P1236" s="14" t="str">
        <f>IF($A1236="","",IF(AND(G1236="Internet-facing",OR(UPPER(D1236)="Y",UPPER(E1236)="Y",C1236&gt;=Model!$B$16)),"P1",""))</f>
        <v/>
      </c>
      <c r="Q1236" s="14" t="str">
        <f>IF($A1236="","",IF(P1236="P1","P1","P"&amp;MIN(4,IF(O1236&gt;=Model!$B$31,1,IF(O1236&gt;=Model!$B$32,2,IF(O1236&gt;=Model!$B$33,3,4)))+IF(UPPER(H1236)="Y",1,0))))</f>
        <v/>
      </c>
      <c r="R1236" s="14" t="str">
        <f>IF($A1236="","",IFERROR(VLOOKUP(VALUE(MID(Q1236,2,1)),Model!$B$38:$C$41,2,FALSE()),""))</f>
        <v/>
      </c>
      <c r="S1236" s="18" t="str">
        <f t="shared" si="115"/>
        <v/>
      </c>
      <c r="T1236" s="14" t="str">
        <f t="shared" si="116"/>
        <v/>
      </c>
      <c r="U1236" s="14" t="str">
        <f t="shared" si="117"/>
        <v/>
      </c>
      <c r="V1236" s="14" t="str">
        <f t="shared" ca="1" si="118"/>
        <v/>
      </c>
      <c r="W1236" s="14" t="str">
        <f t="shared" ca="1" si="119"/>
        <v/>
      </c>
    </row>
    <row r="1237" spans="1:23" x14ac:dyDescent="0.3">
      <c r="A1237" s="2"/>
      <c r="B1237" s="2"/>
      <c r="C1237" s="2"/>
      <c r="D1237" s="2"/>
      <c r="E1237" s="2"/>
      <c r="F1237" s="2"/>
      <c r="G1237" s="2"/>
      <c r="H1237" s="2"/>
      <c r="I1237" s="16"/>
      <c r="J1237" s="16"/>
      <c r="K1237" s="14" t="str">
        <f>IF($A1237="","",IF(B1237&gt;=Model!$B$4,4,IF(B1237&gt;=Model!$B$5,3,IF(B1237&gt;=Model!$B$6,2,1))))</f>
        <v/>
      </c>
      <c r="L1237" s="14" t="str">
        <f>IF($A1237="","",IF(OR(UPPER(D1237)="Y",UPPER(E1237)="Y"),4,IF(C1237&gt;=Model!$B$10,4,IF(C1237&gt;=Model!$B$11,3,IF(C1237&gt;=Model!$B$12,2,1)))))</f>
        <v/>
      </c>
      <c r="M1237" s="14" t="str">
        <f>IF($A1237="","",IFERROR(VLOOKUP(F1237,Model!$A$19:$B$22,2,FALSE()),""))</f>
        <v/>
      </c>
      <c r="N1237" s="14" t="str">
        <f>IF($A1237="","",IFERROR(VLOOKUP(G1237,Model!$A$25:$B$28,2,FALSE()),""))</f>
        <v/>
      </c>
      <c r="O1237" s="14" t="str">
        <f t="shared" si="114"/>
        <v/>
      </c>
      <c r="P1237" s="14" t="str">
        <f>IF($A1237="","",IF(AND(G1237="Internet-facing",OR(UPPER(D1237)="Y",UPPER(E1237)="Y",C1237&gt;=Model!$B$16)),"P1",""))</f>
        <v/>
      </c>
      <c r="Q1237" s="14" t="str">
        <f>IF($A1237="","",IF(P1237="P1","P1","P"&amp;MIN(4,IF(O1237&gt;=Model!$B$31,1,IF(O1237&gt;=Model!$B$32,2,IF(O1237&gt;=Model!$B$33,3,4)))+IF(UPPER(H1237)="Y",1,0))))</f>
        <v/>
      </c>
      <c r="R1237" s="14" t="str">
        <f>IF($A1237="","",IFERROR(VLOOKUP(VALUE(MID(Q1237,2,1)),Model!$B$38:$C$41,2,FALSE()),""))</f>
        <v/>
      </c>
      <c r="S1237" s="18" t="str">
        <f t="shared" si="115"/>
        <v/>
      </c>
      <c r="T1237" s="14" t="str">
        <f t="shared" si="116"/>
        <v/>
      </c>
      <c r="U1237" s="14" t="str">
        <f t="shared" si="117"/>
        <v/>
      </c>
      <c r="V1237" s="14" t="str">
        <f t="shared" ca="1" si="118"/>
        <v/>
      </c>
      <c r="W1237" s="14" t="str">
        <f t="shared" ca="1" si="119"/>
        <v/>
      </c>
    </row>
    <row r="1238" spans="1:23" x14ac:dyDescent="0.3">
      <c r="A1238" s="2"/>
      <c r="B1238" s="2"/>
      <c r="C1238" s="2"/>
      <c r="D1238" s="2"/>
      <c r="E1238" s="2"/>
      <c r="F1238" s="2"/>
      <c r="G1238" s="2"/>
      <c r="H1238" s="2"/>
      <c r="I1238" s="16"/>
      <c r="J1238" s="16"/>
      <c r="K1238" s="14" t="str">
        <f>IF($A1238="","",IF(B1238&gt;=Model!$B$4,4,IF(B1238&gt;=Model!$B$5,3,IF(B1238&gt;=Model!$B$6,2,1))))</f>
        <v/>
      </c>
      <c r="L1238" s="14" t="str">
        <f>IF($A1238="","",IF(OR(UPPER(D1238)="Y",UPPER(E1238)="Y"),4,IF(C1238&gt;=Model!$B$10,4,IF(C1238&gt;=Model!$B$11,3,IF(C1238&gt;=Model!$B$12,2,1)))))</f>
        <v/>
      </c>
      <c r="M1238" s="14" t="str">
        <f>IF($A1238="","",IFERROR(VLOOKUP(F1238,Model!$A$19:$B$22,2,FALSE()),""))</f>
        <v/>
      </c>
      <c r="N1238" s="14" t="str">
        <f>IF($A1238="","",IFERROR(VLOOKUP(G1238,Model!$A$25:$B$28,2,FALSE()),""))</f>
        <v/>
      </c>
      <c r="O1238" s="14" t="str">
        <f t="shared" si="114"/>
        <v/>
      </c>
      <c r="P1238" s="14" t="str">
        <f>IF($A1238="","",IF(AND(G1238="Internet-facing",OR(UPPER(D1238)="Y",UPPER(E1238)="Y",C1238&gt;=Model!$B$16)),"P1",""))</f>
        <v/>
      </c>
      <c r="Q1238" s="14" t="str">
        <f>IF($A1238="","",IF(P1238="P1","P1","P"&amp;MIN(4,IF(O1238&gt;=Model!$B$31,1,IF(O1238&gt;=Model!$B$32,2,IF(O1238&gt;=Model!$B$33,3,4)))+IF(UPPER(H1238)="Y",1,0))))</f>
        <v/>
      </c>
      <c r="R1238" s="14" t="str">
        <f>IF($A1238="","",IFERROR(VLOOKUP(VALUE(MID(Q1238,2,1)),Model!$B$38:$C$41,2,FALSE()),""))</f>
        <v/>
      </c>
      <c r="S1238" s="18" t="str">
        <f t="shared" si="115"/>
        <v/>
      </c>
      <c r="T1238" s="14" t="str">
        <f t="shared" si="116"/>
        <v/>
      </c>
      <c r="U1238" s="14" t="str">
        <f t="shared" si="117"/>
        <v/>
      </c>
      <c r="V1238" s="14" t="str">
        <f t="shared" ca="1" si="118"/>
        <v/>
      </c>
      <c r="W1238" s="14" t="str">
        <f t="shared" ca="1" si="119"/>
        <v/>
      </c>
    </row>
    <row r="1239" spans="1:23" x14ac:dyDescent="0.3">
      <c r="A1239" s="2"/>
      <c r="B1239" s="2"/>
      <c r="C1239" s="2"/>
      <c r="D1239" s="2"/>
      <c r="E1239" s="2"/>
      <c r="F1239" s="2"/>
      <c r="G1239" s="2"/>
      <c r="H1239" s="2"/>
      <c r="I1239" s="16"/>
      <c r="J1239" s="16"/>
      <c r="K1239" s="14" t="str">
        <f>IF($A1239="","",IF(B1239&gt;=Model!$B$4,4,IF(B1239&gt;=Model!$B$5,3,IF(B1239&gt;=Model!$B$6,2,1))))</f>
        <v/>
      </c>
      <c r="L1239" s="14" t="str">
        <f>IF($A1239="","",IF(OR(UPPER(D1239)="Y",UPPER(E1239)="Y"),4,IF(C1239&gt;=Model!$B$10,4,IF(C1239&gt;=Model!$B$11,3,IF(C1239&gt;=Model!$B$12,2,1)))))</f>
        <v/>
      </c>
      <c r="M1239" s="14" t="str">
        <f>IF($A1239="","",IFERROR(VLOOKUP(F1239,Model!$A$19:$B$22,2,FALSE()),""))</f>
        <v/>
      </c>
      <c r="N1239" s="14" t="str">
        <f>IF($A1239="","",IFERROR(VLOOKUP(G1239,Model!$A$25:$B$28,2,FALSE()),""))</f>
        <v/>
      </c>
      <c r="O1239" s="14" t="str">
        <f t="shared" si="114"/>
        <v/>
      </c>
      <c r="P1239" s="14" t="str">
        <f>IF($A1239="","",IF(AND(G1239="Internet-facing",OR(UPPER(D1239)="Y",UPPER(E1239)="Y",C1239&gt;=Model!$B$16)),"P1",""))</f>
        <v/>
      </c>
      <c r="Q1239" s="14" t="str">
        <f>IF($A1239="","",IF(P1239="P1","P1","P"&amp;MIN(4,IF(O1239&gt;=Model!$B$31,1,IF(O1239&gt;=Model!$B$32,2,IF(O1239&gt;=Model!$B$33,3,4)))+IF(UPPER(H1239)="Y",1,0))))</f>
        <v/>
      </c>
      <c r="R1239" s="14" t="str">
        <f>IF($A1239="","",IFERROR(VLOOKUP(VALUE(MID(Q1239,2,1)),Model!$B$38:$C$41,2,FALSE()),""))</f>
        <v/>
      </c>
      <c r="S1239" s="18" t="str">
        <f t="shared" si="115"/>
        <v/>
      </c>
      <c r="T1239" s="14" t="str">
        <f t="shared" si="116"/>
        <v/>
      </c>
      <c r="U1239" s="14" t="str">
        <f t="shared" si="117"/>
        <v/>
      </c>
      <c r="V1239" s="14" t="str">
        <f t="shared" ca="1" si="118"/>
        <v/>
      </c>
      <c r="W1239" s="14" t="str">
        <f t="shared" ca="1" si="119"/>
        <v/>
      </c>
    </row>
    <row r="1240" spans="1:23" x14ac:dyDescent="0.3">
      <c r="A1240" s="2"/>
      <c r="B1240" s="2"/>
      <c r="C1240" s="2"/>
      <c r="D1240" s="2"/>
      <c r="E1240" s="2"/>
      <c r="F1240" s="2"/>
      <c r="G1240" s="2"/>
      <c r="H1240" s="2"/>
      <c r="I1240" s="16"/>
      <c r="J1240" s="16"/>
      <c r="K1240" s="14" t="str">
        <f>IF($A1240="","",IF(B1240&gt;=Model!$B$4,4,IF(B1240&gt;=Model!$B$5,3,IF(B1240&gt;=Model!$B$6,2,1))))</f>
        <v/>
      </c>
      <c r="L1240" s="14" t="str">
        <f>IF($A1240="","",IF(OR(UPPER(D1240)="Y",UPPER(E1240)="Y"),4,IF(C1240&gt;=Model!$B$10,4,IF(C1240&gt;=Model!$B$11,3,IF(C1240&gt;=Model!$B$12,2,1)))))</f>
        <v/>
      </c>
      <c r="M1240" s="14" t="str">
        <f>IF($A1240="","",IFERROR(VLOOKUP(F1240,Model!$A$19:$B$22,2,FALSE()),""))</f>
        <v/>
      </c>
      <c r="N1240" s="14" t="str">
        <f>IF($A1240="","",IFERROR(VLOOKUP(G1240,Model!$A$25:$B$28,2,FALSE()),""))</f>
        <v/>
      </c>
      <c r="O1240" s="14" t="str">
        <f t="shared" si="114"/>
        <v/>
      </c>
      <c r="P1240" s="14" t="str">
        <f>IF($A1240="","",IF(AND(G1240="Internet-facing",OR(UPPER(D1240)="Y",UPPER(E1240)="Y",C1240&gt;=Model!$B$16)),"P1",""))</f>
        <v/>
      </c>
      <c r="Q1240" s="14" t="str">
        <f>IF($A1240="","",IF(P1240="P1","P1","P"&amp;MIN(4,IF(O1240&gt;=Model!$B$31,1,IF(O1240&gt;=Model!$B$32,2,IF(O1240&gt;=Model!$B$33,3,4)))+IF(UPPER(H1240)="Y",1,0))))</f>
        <v/>
      </c>
      <c r="R1240" s="14" t="str">
        <f>IF($A1240="","",IFERROR(VLOOKUP(VALUE(MID(Q1240,2,1)),Model!$B$38:$C$41,2,FALSE()),""))</f>
        <v/>
      </c>
      <c r="S1240" s="18" t="str">
        <f t="shared" si="115"/>
        <v/>
      </c>
      <c r="T1240" s="14" t="str">
        <f t="shared" si="116"/>
        <v/>
      </c>
      <c r="U1240" s="14" t="str">
        <f t="shared" si="117"/>
        <v/>
      </c>
      <c r="V1240" s="14" t="str">
        <f t="shared" ca="1" si="118"/>
        <v/>
      </c>
      <c r="W1240" s="14" t="str">
        <f t="shared" ca="1" si="119"/>
        <v/>
      </c>
    </row>
    <row r="1241" spans="1:23" x14ac:dyDescent="0.3">
      <c r="A1241" s="2"/>
      <c r="B1241" s="2"/>
      <c r="C1241" s="2"/>
      <c r="D1241" s="2"/>
      <c r="E1241" s="2"/>
      <c r="F1241" s="2"/>
      <c r="G1241" s="2"/>
      <c r="H1241" s="2"/>
      <c r="I1241" s="16"/>
      <c r="J1241" s="16"/>
      <c r="K1241" s="14" t="str">
        <f>IF($A1241="","",IF(B1241&gt;=Model!$B$4,4,IF(B1241&gt;=Model!$B$5,3,IF(B1241&gt;=Model!$B$6,2,1))))</f>
        <v/>
      </c>
      <c r="L1241" s="14" t="str">
        <f>IF($A1241="","",IF(OR(UPPER(D1241)="Y",UPPER(E1241)="Y"),4,IF(C1241&gt;=Model!$B$10,4,IF(C1241&gt;=Model!$B$11,3,IF(C1241&gt;=Model!$B$12,2,1)))))</f>
        <v/>
      </c>
      <c r="M1241" s="14" t="str">
        <f>IF($A1241="","",IFERROR(VLOOKUP(F1241,Model!$A$19:$B$22,2,FALSE()),""))</f>
        <v/>
      </c>
      <c r="N1241" s="14" t="str">
        <f>IF($A1241="","",IFERROR(VLOOKUP(G1241,Model!$A$25:$B$28,2,FALSE()),""))</f>
        <v/>
      </c>
      <c r="O1241" s="14" t="str">
        <f t="shared" si="114"/>
        <v/>
      </c>
      <c r="P1241" s="14" t="str">
        <f>IF($A1241="","",IF(AND(G1241="Internet-facing",OR(UPPER(D1241)="Y",UPPER(E1241)="Y",C1241&gt;=Model!$B$16)),"P1",""))</f>
        <v/>
      </c>
      <c r="Q1241" s="14" t="str">
        <f>IF($A1241="","",IF(P1241="P1","P1","P"&amp;MIN(4,IF(O1241&gt;=Model!$B$31,1,IF(O1241&gt;=Model!$B$32,2,IF(O1241&gt;=Model!$B$33,3,4)))+IF(UPPER(H1241)="Y",1,0))))</f>
        <v/>
      </c>
      <c r="R1241" s="14" t="str">
        <f>IF($A1241="","",IFERROR(VLOOKUP(VALUE(MID(Q1241,2,1)),Model!$B$38:$C$41,2,FALSE()),""))</f>
        <v/>
      </c>
      <c r="S1241" s="18" t="str">
        <f t="shared" si="115"/>
        <v/>
      </c>
      <c r="T1241" s="14" t="str">
        <f t="shared" si="116"/>
        <v/>
      </c>
      <c r="U1241" s="14" t="str">
        <f t="shared" si="117"/>
        <v/>
      </c>
      <c r="V1241" s="14" t="str">
        <f t="shared" ca="1" si="118"/>
        <v/>
      </c>
      <c r="W1241" s="14" t="str">
        <f t="shared" ca="1" si="119"/>
        <v/>
      </c>
    </row>
    <row r="1242" spans="1:23" x14ac:dyDescent="0.3">
      <c r="A1242" s="2"/>
      <c r="B1242" s="2"/>
      <c r="C1242" s="2"/>
      <c r="D1242" s="2"/>
      <c r="E1242" s="2"/>
      <c r="F1242" s="2"/>
      <c r="G1242" s="2"/>
      <c r="H1242" s="2"/>
      <c r="I1242" s="16"/>
      <c r="J1242" s="16"/>
      <c r="K1242" s="14" t="str">
        <f>IF($A1242="","",IF(B1242&gt;=Model!$B$4,4,IF(B1242&gt;=Model!$B$5,3,IF(B1242&gt;=Model!$B$6,2,1))))</f>
        <v/>
      </c>
      <c r="L1242" s="14" t="str">
        <f>IF($A1242="","",IF(OR(UPPER(D1242)="Y",UPPER(E1242)="Y"),4,IF(C1242&gt;=Model!$B$10,4,IF(C1242&gt;=Model!$B$11,3,IF(C1242&gt;=Model!$B$12,2,1)))))</f>
        <v/>
      </c>
      <c r="M1242" s="14" t="str">
        <f>IF($A1242="","",IFERROR(VLOOKUP(F1242,Model!$A$19:$B$22,2,FALSE()),""))</f>
        <v/>
      </c>
      <c r="N1242" s="14" t="str">
        <f>IF($A1242="","",IFERROR(VLOOKUP(G1242,Model!$A$25:$B$28,2,FALSE()),""))</f>
        <v/>
      </c>
      <c r="O1242" s="14" t="str">
        <f t="shared" si="114"/>
        <v/>
      </c>
      <c r="P1242" s="14" t="str">
        <f>IF($A1242="","",IF(AND(G1242="Internet-facing",OR(UPPER(D1242)="Y",UPPER(E1242)="Y",C1242&gt;=Model!$B$16)),"P1",""))</f>
        <v/>
      </c>
      <c r="Q1242" s="14" t="str">
        <f>IF($A1242="","",IF(P1242="P1","P1","P"&amp;MIN(4,IF(O1242&gt;=Model!$B$31,1,IF(O1242&gt;=Model!$B$32,2,IF(O1242&gt;=Model!$B$33,3,4)))+IF(UPPER(H1242)="Y",1,0))))</f>
        <v/>
      </c>
      <c r="R1242" s="14" t="str">
        <f>IF($A1242="","",IFERROR(VLOOKUP(VALUE(MID(Q1242,2,1)),Model!$B$38:$C$41,2,FALSE()),""))</f>
        <v/>
      </c>
      <c r="S1242" s="18" t="str">
        <f t="shared" si="115"/>
        <v/>
      </c>
      <c r="T1242" s="14" t="str">
        <f t="shared" si="116"/>
        <v/>
      </c>
      <c r="U1242" s="14" t="str">
        <f t="shared" si="117"/>
        <v/>
      </c>
      <c r="V1242" s="14" t="str">
        <f t="shared" ca="1" si="118"/>
        <v/>
      </c>
      <c r="W1242" s="14" t="str">
        <f t="shared" ca="1" si="119"/>
        <v/>
      </c>
    </row>
    <row r="1243" spans="1:23" x14ac:dyDescent="0.3">
      <c r="A1243" s="2"/>
      <c r="B1243" s="2"/>
      <c r="C1243" s="2"/>
      <c r="D1243" s="2"/>
      <c r="E1243" s="2"/>
      <c r="F1243" s="2"/>
      <c r="G1243" s="2"/>
      <c r="H1243" s="2"/>
      <c r="I1243" s="16"/>
      <c r="J1243" s="16"/>
      <c r="K1243" s="14" t="str">
        <f>IF($A1243="","",IF(B1243&gt;=Model!$B$4,4,IF(B1243&gt;=Model!$B$5,3,IF(B1243&gt;=Model!$B$6,2,1))))</f>
        <v/>
      </c>
      <c r="L1243" s="14" t="str">
        <f>IF($A1243="","",IF(OR(UPPER(D1243)="Y",UPPER(E1243)="Y"),4,IF(C1243&gt;=Model!$B$10,4,IF(C1243&gt;=Model!$B$11,3,IF(C1243&gt;=Model!$B$12,2,1)))))</f>
        <v/>
      </c>
      <c r="M1243" s="14" t="str">
        <f>IF($A1243="","",IFERROR(VLOOKUP(F1243,Model!$A$19:$B$22,2,FALSE()),""))</f>
        <v/>
      </c>
      <c r="N1243" s="14" t="str">
        <f>IF($A1243="","",IFERROR(VLOOKUP(G1243,Model!$A$25:$B$28,2,FALSE()),""))</f>
        <v/>
      </c>
      <c r="O1243" s="14" t="str">
        <f t="shared" si="114"/>
        <v/>
      </c>
      <c r="P1243" s="14" t="str">
        <f>IF($A1243="","",IF(AND(G1243="Internet-facing",OR(UPPER(D1243)="Y",UPPER(E1243)="Y",C1243&gt;=Model!$B$16)),"P1",""))</f>
        <v/>
      </c>
      <c r="Q1243" s="14" t="str">
        <f>IF($A1243="","",IF(P1243="P1","P1","P"&amp;MIN(4,IF(O1243&gt;=Model!$B$31,1,IF(O1243&gt;=Model!$B$32,2,IF(O1243&gt;=Model!$B$33,3,4)))+IF(UPPER(H1243)="Y",1,0))))</f>
        <v/>
      </c>
      <c r="R1243" s="14" t="str">
        <f>IF($A1243="","",IFERROR(VLOOKUP(VALUE(MID(Q1243,2,1)),Model!$B$38:$C$41,2,FALSE()),""))</f>
        <v/>
      </c>
      <c r="S1243" s="18" t="str">
        <f t="shared" si="115"/>
        <v/>
      </c>
      <c r="T1243" s="14" t="str">
        <f t="shared" si="116"/>
        <v/>
      </c>
      <c r="U1243" s="14" t="str">
        <f t="shared" si="117"/>
        <v/>
      </c>
      <c r="V1243" s="14" t="str">
        <f t="shared" ca="1" si="118"/>
        <v/>
      </c>
      <c r="W1243" s="14" t="str">
        <f t="shared" ca="1" si="119"/>
        <v/>
      </c>
    </row>
    <row r="1244" spans="1:23" x14ac:dyDescent="0.3">
      <c r="A1244" s="2"/>
      <c r="B1244" s="2"/>
      <c r="C1244" s="2"/>
      <c r="D1244" s="2"/>
      <c r="E1244" s="2"/>
      <c r="F1244" s="2"/>
      <c r="G1244" s="2"/>
      <c r="H1244" s="2"/>
      <c r="I1244" s="16"/>
      <c r="J1244" s="16"/>
      <c r="K1244" s="14" t="str">
        <f>IF($A1244="","",IF(B1244&gt;=Model!$B$4,4,IF(B1244&gt;=Model!$B$5,3,IF(B1244&gt;=Model!$B$6,2,1))))</f>
        <v/>
      </c>
      <c r="L1244" s="14" t="str">
        <f>IF($A1244="","",IF(OR(UPPER(D1244)="Y",UPPER(E1244)="Y"),4,IF(C1244&gt;=Model!$B$10,4,IF(C1244&gt;=Model!$B$11,3,IF(C1244&gt;=Model!$B$12,2,1)))))</f>
        <v/>
      </c>
      <c r="M1244" s="14" t="str">
        <f>IF($A1244="","",IFERROR(VLOOKUP(F1244,Model!$A$19:$B$22,2,FALSE()),""))</f>
        <v/>
      </c>
      <c r="N1244" s="14" t="str">
        <f>IF($A1244="","",IFERROR(VLOOKUP(G1244,Model!$A$25:$B$28,2,FALSE()),""))</f>
        <v/>
      </c>
      <c r="O1244" s="14" t="str">
        <f t="shared" si="114"/>
        <v/>
      </c>
      <c r="P1244" s="14" t="str">
        <f>IF($A1244="","",IF(AND(G1244="Internet-facing",OR(UPPER(D1244)="Y",UPPER(E1244)="Y",C1244&gt;=Model!$B$16)),"P1",""))</f>
        <v/>
      </c>
      <c r="Q1244" s="14" t="str">
        <f>IF($A1244="","",IF(P1244="P1","P1","P"&amp;MIN(4,IF(O1244&gt;=Model!$B$31,1,IF(O1244&gt;=Model!$B$32,2,IF(O1244&gt;=Model!$B$33,3,4)))+IF(UPPER(H1244)="Y",1,0))))</f>
        <v/>
      </c>
      <c r="R1244" s="14" t="str">
        <f>IF($A1244="","",IFERROR(VLOOKUP(VALUE(MID(Q1244,2,1)),Model!$B$38:$C$41,2,FALSE()),""))</f>
        <v/>
      </c>
      <c r="S1244" s="18" t="str">
        <f t="shared" si="115"/>
        <v/>
      </c>
      <c r="T1244" s="14" t="str">
        <f t="shared" si="116"/>
        <v/>
      </c>
      <c r="U1244" s="14" t="str">
        <f t="shared" si="117"/>
        <v/>
      </c>
      <c r="V1244" s="14" t="str">
        <f t="shared" ca="1" si="118"/>
        <v/>
      </c>
      <c r="W1244" s="14" t="str">
        <f t="shared" ca="1" si="119"/>
        <v/>
      </c>
    </row>
    <row r="1245" spans="1:23" x14ac:dyDescent="0.3">
      <c r="A1245" s="2"/>
      <c r="B1245" s="2"/>
      <c r="C1245" s="2"/>
      <c r="D1245" s="2"/>
      <c r="E1245" s="2"/>
      <c r="F1245" s="2"/>
      <c r="G1245" s="2"/>
      <c r="H1245" s="2"/>
      <c r="I1245" s="16"/>
      <c r="J1245" s="16"/>
      <c r="K1245" s="14" t="str">
        <f>IF($A1245="","",IF(B1245&gt;=Model!$B$4,4,IF(B1245&gt;=Model!$B$5,3,IF(B1245&gt;=Model!$B$6,2,1))))</f>
        <v/>
      </c>
      <c r="L1245" s="14" t="str">
        <f>IF($A1245="","",IF(OR(UPPER(D1245)="Y",UPPER(E1245)="Y"),4,IF(C1245&gt;=Model!$B$10,4,IF(C1245&gt;=Model!$B$11,3,IF(C1245&gt;=Model!$B$12,2,1)))))</f>
        <v/>
      </c>
      <c r="M1245" s="14" t="str">
        <f>IF($A1245="","",IFERROR(VLOOKUP(F1245,Model!$A$19:$B$22,2,FALSE()),""))</f>
        <v/>
      </c>
      <c r="N1245" s="14" t="str">
        <f>IF($A1245="","",IFERROR(VLOOKUP(G1245,Model!$A$25:$B$28,2,FALSE()),""))</f>
        <v/>
      </c>
      <c r="O1245" s="14" t="str">
        <f t="shared" si="114"/>
        <v/>
      </c>
      <c r="P1245" s="14" t="str">
        <f>IF($A1245="","",IF(AND(G1245="Internet-facing",OR(UPPER(D1245)="Y",UPPER(E1245)="Y",C1245&gt;=Model!$B$16)),"P1",""))</f>
        <v/>
      </c>
      <c r="Q1245" s="14" t="str">
        <f>IF($A1245="","",IF(P1245="P1","P1","P"&amp;MIN(4,IF(O1245&gt;=Model!$B$31,1,IF(O1245&gt;=Model!$B$32,2,IF(O1245&gt;=Model!$B$33,3,4)))+IF(UPPER(H1245)="Y",1,0))))</f>
        <v/>
      </c>
      <c r="R1245" s="14" t="str">
        <f>IF($A1245="","",IFERROR(VLOOKUP(VALUE(MID(Q1245,2,1)),Model!$B$38:$C$41,2,FALSE()),""))</f>
        <v/>
      </c>
      <c r="S1245" s="18" t="str">
        <f t="shared" si="115"/>
        <v/>
      </c>
      <c r="T1245" s="14" t="str">
        <f t="shared" si="116"/>
        <v/>
      </c>
      <c r="U1245" s="14" t="str">
        <f t="shared" si="117"/>
        <v/>
      </c>
      <c r="V1245" s="14" t="str">
        <f t="shared" ca="1" si="118"/>
        <v/>
      </c>
      <c r="W1245" s="14" t="str">
        <f t="shared" ca="1" si="119"/>
        <v/>
      </c>
    </row>
    <row r="1246" spans="1:23" x14ac:dyDescent="0.3">
      <c r="A1246" s="2"/>
      <c r="B1246" s="2"/>
      <c r="C1246" s="2"/>
      <c r="D1246" s="2"/>
      <c r="E1246" s="2"/>
      <c r="F1246" s="2"/>
      <c r="G1246" s="2"/>
      <c r="H1246" s="2"/>
      <c r="I1246" s="16"/>
      <c r="J1246" s="16"/>
      <c r="K1246" s="14" t="str">
        <f>IF($A1246="","",IF(B1246&gt;=Model!$B$4,4,IF(B1246&gt;=Model!$B$5,3,IF(B1246&gt;=Model!$B$6,2,1))))</f>
        <v/>
      </c>
      <c r="L1246" s="14" t="str">
        <f>IF($A1246="","",IF(OR(UPPER(D1246)="Y",UPPER(E1246)="Y"),4,IF(C1246&gt;=Model!$B$10,4,IF(C1246&gt;=Model!$B$11,3,IF(C1246&gt;=Model!$B$12,2,1)))))</f>
        <v/>
      </c>
      <c r="M1246" s="14" t="str">
        <f>IF($A1246="","",IFERROR(VLOOKUP(F1246,Model!$A$19:$B$22,2,FALSE()),""))</f>
        <v/>
      </c>
      <c r="N1246" s="14" t="str">
        <f>IF($A1246="","",IFERROR(VLOOKUP(G1246,Model!$A$25:$B$28,2,FALSE()),""))</f>
        <v/>
      </c>
      <c r="O1246" s="14" t="str">
        <f t="shared" si="114"/>
        <v/>
      </c>
      <c r="P1246" s="14" t="str">
        <f>IF($A1246="","",IF(AND(G1246="Internet-facing",OR(UPPER(D1246)="Y",UPPER(E1246)="Y",C1246&gt;=Model!$B$16)),"P1",""))</f>
        <v/>
      </c>
      <c r="Q1246" s="14" t="str">
        <f>IF($A1246="","",IF(P1246="P1","P1","P"&amp;MIN(4,IF(O1246&gt;=Model!$B$31,1,IF(O1246&gt;=Model!$B$32,2,IF(O1246&gt;=Model!$B$33,3,4)))+IF(UPPER(H1246)="Y",1,0))))</f>
        <v/>
      </c>
      <c r="R1246" s="14" t="str">
        <f>IF($A1246="","",IFERROR(VLOOKUP(VALUE(MID(Q1246,2,1)),Model!$B$38:$C$41,2,FALSE()),""))</f>
        <v/>
      </c>
      <c r="S1246" s="18" t="str">
        <f t="shared" si="115"/>
        <v/>
      </c>
      <c r="T1246" s="14" t="str">
        <f t="shared" si="116"/>
        <v/>
      </c>
      <c r="U1246" s="14" t="str">
        <f t="shared" si="117"/>
        <v/>
      </c>
      <c r="V1246" s="14" t="str">
        <f t="shared" ca="1" si="118"/>
        <v/>
      </c>
      <c r="W1246" s="14" t="str">
        <f t="shared" ca="1" si="119"/>
        <v/>
      </c>
    </row>
    <row r="1247" spans="1:23" x14ac:dyDescent="0.3">
      <c r="A1247" s="2"/>
      <c r="B1247" s="2"/>
      <c r="C1247" s="2"/>
      <c r="D1247" s="2"/>
      <c r="E1247" s="2"/>
      <c r="F1247" s="2"/>
      <c r="G1247" s="2"/>
      <c r="H1247" s="2"/>
      <c r="I1247" s="16"/>
      <c r="J1247" s="16"/>
      <c r="K1247" s="14" t="str">
        <f>IF($A1247="","",IF(B1247&gt;=Model!$B$4,4,IF(B1247&gt;=Model!$B$5,3,IF(B1247&gt;=Model!$B$6,2,1))))</f>
        <v/>
      </c>
      <c r="L1247" s="14" t="str">
        <f>IF($A1247="","",IF(OR(UPPER(D1247)="Y",UPPER(E1247)="Y"),4,IF(C1247&gt;=Model!$B$10,4,IF(C1247&gt;=Model!$B$11,3,IF(C1247&gt;=Model!$B$12,2,1)))))</f>
        <v/>
      </c>
      <c r="M1247" s="14" t="str">
        <f>IF($A1247="","",IFERROR(VLOOKUP(F1247,Model!$A$19:$B$22,2,FALSE()),""))</f>
        <v/>
      </c>
      <c r="N1247" s="14" t="str">
        <f>IF($A1247="","",IFERROR(VLOOKUP(G1247,Model!$A$25:$B$28,2,FALSE()),""))</f>
        <v/>
      </c>
      <c r="O1247" s="14" t="str">
        <f t="shared" si="114"/>
        <v/>
      </c>
      <c r="P1247" s="14" t="str">
        <f>IF($A1247="","",IF(AND(G1247="Internet-facing",OR(UPPER(D1247)="Y",UPPER(E1247)="Y",C1247&gt;=Model!$B$16)),"P1",""))</f>
        <v/>
      </c>
      <c r="Q1247" s="14" t="str">
        <f>IF($A1247="","",IF(P1247="P1","P1","P"&amp;MIN(4,IF(O1247&gt;=Model!$B$31,1,IF(O1247&gt;=Model!$B$32,2,IF(O1247&gt;=Model!$B$33,3,4)))+IF(UPPER(H1247)="Y",1,0))))</f>
        <v/>
      </c>
      <c r="R1247" s="14" t="str">
        <f>IF($A1247="","",IFERROR(VLOOKUP(VALUE(MID(Q1247,2,1)),Model!$B$38:$C$41,2,FALSE()),""))</f>
        <v/>
      </c>
      <c r="S1247" s="18" t="str">
        <f t="shared" si="115"/>
        <v/>
      </c>
      <c r="T1247" s="14" t="str">
        <f t="shared" si="116"/>
        <v/>
      </c>
      <c r="U1247" s="14" t="str">
        <f t="shared" si="117"/>
        <v/>
      </c>
      <c r="V1247" s="14" t="str">
        <f t="shared" ca="1" si="118"/>
        <v/>
      </c>
      <c r="W1247" s="14" t="str">
        <f t="shared" ca="1" si="119"/>
        <v/>
      </c>
    </row>
    <row r="1248" spans="1:23" x14ac:dyDescent="0.3">
      <c r="A1248" s="2"/>
      <c r="B1248" s="2"/>
      <c r="C1248" s="2"/>
      <c r="D1248" s="2"/>
      <c r="E1248" s="2"/>
      <c r="F1248" s="2"/>
      <c r="G1248" s="2"/>
      <c r="H1248" s="2"/>
      <c r="I1248" s="16"/>
      <c r="J1248" s="16"/>
      <c r="K1248" s="14" t="str">
        <f>IF($A1248="","",IF(B1248&gt;=Model!$B$4,4,IF(B1248&gt;=Model!$B$5,3,IF(B1248&gt;=Model!$B$6,2,1))))</f>
        <v/>
      </c>
      <c r="L1248" s="14" t="str">
        <f>IF($A1248="","",IF(OR(UPPER(D1248)="Y",UPPER(E1248)="Y"),4,IF(C1248&gt;=Model!$B$10,4,IF(C1248&gt;=Model!$B$11,3,IF(C1248&gt;=Model!$B$12,2,1)))))</f>
        <v/>
      </c>
      <c r="M1248" s="14" t="str">
        <f>IF($A1248="","",IFERROR(VLOOKUP(F1248,Model!$A$19:$B$22,2,FALSE()),""))</f>
        <v/>
      </c>
      <c r="N1248" s="14" t="str">
        <f>IF($A1248="","",IFERROR(VLOOKUP(G1248,Model!$A$25:$B$28,2,FALSE()),""))</f>
        <v/>
      </c>
      <c r="O1248" s="14" t="str">
        <f t="shared" si="114"/>
        <v/>
      </c>
      <c r="P1248" s="14" t="str">
        <f>IF($A1248="","",IF(AND(G1248="Internet-facing",OR(UPPER(D1248)="Y",UPPER(E1248)="Y",C1248&gt;=Model!$B$16)),"P1",""))</f>
        <v/>
      </c>
      <c r="Q1248" s="14" t="str">
        <f>IF($A1248="","",IF(P1248="P1","P1","P"&amp;MIN(4,IF(O1248&gt;=Model!$B$31,1,IF(O1248&gt;=Model!$B$32,2,IF(O1248&gt;=Model!$B$33,3,4)))+IF(UPPER(H1248)="Y",1,0))))</f>
        <v/>
      </c>
      <c r="R1248" s="14" t="str">
        <f>IF($A1248="","",IFERROR(VLOOKUP(VALUE(MID(Q1248,2,1)),Model!$B$38:$C$41,2,FALSE()),""))</f>
        <v/>
      </c>
      <c r="S1248" s="18" t="str">
        <f t="shared" si="115"/>
        <v/>
      </c>
      <c r="T1248" s="14" t="str">
        <f t="shared" si="116"/>
        <v/>
      </c>
      <c r="U1248" s="14" t="str">
        <f t="shared" si="117"/>
        <v/>
      </c>
      <c r="V1248" s="14" t="str">
        <f t="shared" ca="1" si="118"/>
        <v/>
      </c>
      <c r="W1248" s="14" t="str">
        <f t="shared" ca="1" si="119"/>
        <v/>
      </c>
    </row>
    <row r="1249" spans="1:23" x14ac:dyDescent="0.3">
      <c r="A1249" s="2"/>
      <c r="B1249" s="2"/>
      <c r="C1249" s="2"/>
      <c r="D1249" s="2"/>
      <c r="E1249" s="2"/>
      <c r="F1249" s="2"/>
      <c r="G1249" s="2"/>
      <c r="H1249" s="2"/>
      <c r="I1249" s="16"/>
      <c r="J1249" s="16"/>
      <c r="K1249" s="14" t="str">
        <f>IF($A1249="","",IF(B1249&gt;=Model!$B$4,4,IF(B1249&gt;=Model!$B$5,3,IF(B1249&gt;=Model!$B$6,2,1))))</f>
        <v/>
      </c>
      <c r="L1249" s="14" t="str">
        <f>IF($A1249="","",IF(OR(UPPER(D1249)="Y",UPPER(E1249)="Y"),4,IF(C1249&gt;=Model!$B$10,4,IF(C1249&gt;=Model!$B$11,3,IF(C1249&gt;=Model!$B$12,2,1)))))</f>
        <v/>
      </c>
      <c r="M1249" s="14" t="str">
        <f>IF($A1249="","",IFERROR(VLOOKUP(F1249,Model!$A$19:$B$22,2,FALSE()),""))</f>
        <v/>
      </c>
      <c r="N1249" s="14" t="str">
        <f>IF($A1249="","",IFERROR(VLOOKUP(G1249,Model!$A$25:$B$28,2,FALSE()),""))</f>
        <v/>
      </c>
      <c r="O1249" s="14" t="str">
        <f t="shared" si="114"/>
        <v/>
      </c>
      <c r="P1249" s="14" t="str">
        <f>IF($A1249="","",IF(AND(G1249="Internet-facing",OR(UPPER(D1249)="Y",UPPER(E1249)="Y",C1249&gt;=Model!$B$16)),"P1",""))</f>
        <v/>
      </c>
      <c r="Q1249" s="14" t="str">
        <f>IF($A1249="","",IF(P1249="P1","P1","P"&amp;MIN(4,IF(O1249&gt;=Model!$B$31,1,IF(O1249&gt;=Model!$B$32,2,IF(O1249&gt;=Model!$B$33,3,4)))+IF(UPPER(H1249)="Y",1,0))))</f>
        <v/>
      </c>
      <c r="R1249" s="14" t="str">
        <f>IF($A1249="","",IFERROR(VLOOKUP(VALUE(MID(Q1249,2,1)),Model!$B$38:$C$41,2,FALSE()),""))</f>
        <v/>
      </c>
      <c r="S1249" s="18" t="str">
        <f t="shared" si="115"/>
        <v/>
      </c>
      <c r="T1249" s="14" t="str">
        <f t="shared" si="116"/>
        <v/>
      </c>
      <c r="U1249" s="14" t="str">
        <f t="shared" si="117"/>
        <v/>
      </c>
      <c r="V1249" s="14" t="str">
        <f t="shared" ca="1" si="118"/>
        <v/>
      </c>
      <c r="W1249" s="14" t="str">
        <f t="shared" ca="1" si="119"/>
        <v/>
      </c>
    </row>
    <row r="1250" spans="1:23" x14ac:dyDescent="0.3">
      <c r="A1250" s="2"/>
      <c r="B1250" s="2"/>
      <c r="C1250" s="2"/>
      <c r="D1250" s="2"/>
      <c r="E1250" s="2"/>
      <c r="F1250" s="2"/>
      <c r="G1250" s="2"/>
      <c r="H1250" s="2"/>
      <c r="I1250" s="16"/>
      <c r="J1250" s="16"/>
      <c r="K1250" s="14" t="str">
        <f>IF($A1250="","",IF(B1250&gt;=Model!$B$4,4,IF(B1250&gt;=Model!$B$5,3,IF(B1250&gt;=Model!$B$6,2,1))))</f>
        <v/>
      </c>
      <c r="L1250" s="14" t="str">
        <f>IF($A1250="","",IF(OR(UPPER(D1250)="Y",UPPER(E1250)="Y"),4,IF(C1250&gt;=Model!$B$10,4,IF(C1250&gt;=Model!$B$11,3,IF(C1250&gt;=Model!$B$12,2,1)))))</f>
        <v/>
      </c>
      <c r="M1250" s="14" t="str">
        <f>IF($A1250="","",IFERROR(VLOOKUP(F1250,Model!$A$19:$B$22,2,FALSE()),""))</f>
        <v/>
      </c>
      <c r="N1250" s="14" t="str">
        <f>IF($A1250="","",IFERROR(VLOOKUP(G1250,Model!$A$25:$B$28,2,FALSE()),""))</f>
        <v/>
      </c>
      <c r="O1250" s="14" t="str">
        <f t="shared" si="114"/>
        <v/>
      </c>
      <c r="P1250" s="14" t="str">
        <f>IF($A1250="","",IF(AND(G1250="Internet-facing",OR(UPPER(D1250)="Y",UPPER(E1250)="Y",C1250&gt;=Model!$B$16)),"P1",""))</f>
        <v/>
      </c>
      <c r="Q1250" s="14" t="str">
        <f>IF($A1250="","",IF(P1250="P1","P1","P"&amp;MIN(4,IF(O1250&gt;=Model!$B$31,1,IF(O1250&gt;=Model!$B$32,2,IF(O1250&gt;=Model!$B$33,3,4)))+IF(UPPER(H1250)="Y",1,0))))</f>
        <v/>
      </c>
      <c r="R1250" s="14" t="str">
        <f>IF($A1250="","",IFERROR(VLOOKUP(VALUE(MID(Q1250,2,1)),Model!$B$38:$C$41,2,FALSE()),""))</f>
        <v/>
      </c>
      <c r="S1250" s="18" t="str">
        <f t="shared" si="115"/>
        <v/>
      </c>
      <c r="T1250" s="14" t="str">
        <f t="shared" si="116"/>
        <v/>
      </c>
      <c r="U1250" s="14" t="str">
        <f t="shared" si="117"/>
        <v/>
      </c>
      <c r="V1250" s="14" t="str">
        <f t="shared" ca="1" si="118"/>
        <v/>
      </c>
      <c r="W1250" s="14" t="str">
        <f t="shared" ca="1" si="119"/>
        <v/>
      </c>
    </row>
    <row r="1251" spans="1:23" x14ac:dyDescent="0.3">
      <c r="A1251" s="2"/>
      <c r="B1251" s="2"/>
      <c r="C1251" s="2"/>
      <c r="D1251" s="2"/>
      <c r="E1251" s="2"/>
      <c r="F1251" s="2"/>
      <c r="G1251" s="2"/>
      <c r="H1251" s="2"/>
      <c r="I1251" s="16"/>
      <c r="J1251" s="16"/>
      <c r="K1251" s="14" t="str">
        <f>IF($A1251="","",IF(B1251&gt;=Model!$B$4,4,IF(B1251&gt;=Model!$B$5,3,IF(B1251&gt;=Model!$B$6,2,1))))</f>
        <v/>
      </c>
      <c r="L1251" s="14" t="str">
        <f>IF($A1251="","",IF(OR(UPPER(D1251)="Y",UPPER(E1251)="Y"),4,IF(C1251&gt;=Model!$B$10,4,IF(C1251&gt;=Model!$B$11,3,IF(C1251&gt;=Model!$B$12,2,1)))))</f>
        <v/>
      </c>
      <c r="M1251" s="14" t="str">
        <f>IF($A1251="","",IFERROR(VLOOKUP(F1251,Model!$A$19:$B$22,2,FALSE()),""))</f>
        <v/>
      </c>
      <c r="N1251" s="14" t="str">
        <f>IF($A1251="","",IFERROR(VLOOKUP(G1251,Model!$A$25:$B$28,2,FALSE()),""))</f>
        <v/>
      </c>
      <c r="O1251" s="14" t="str">
        <f t="shared" si="114"/>
        <v/>
      </c>
      <c r="P1251" s="14" t="str">
        <f>IF($A1251="","",IF(AND(G1251="Internet-facing",OR(UPPER(D1251)="Y",UPPER(E1251)="Y",C1251&gt;=Model!$B$16)),"P1",""))</f>
        <v/>
      </c>
      <c r="Q1251" s="14" t="str">
        <f>IF($A1251="","",IF(P1251="P1","P1","P"&amp;MIN(4,IF(O1251&gt;=Model!$B$31,1,IF(O1251&gt;=Model!$B$32,2,IF(O1251&gt;=Model!$B$33,3,4)))+IF(UPPER(H1251)="Y",1,0))))</f>
        <v/>
      </c>
      <c r="R1251" s="14" t="str">
        <f>IF($A1251="","",IFERROR(VLOOKUP(VALUE(MID(Q1251,2,1)),Model!$B$38:$C$41,2,FALSE()),""))</f>
        <v/>
      </c>
      <c r="S1251" s="18" t="str">
        <f t="shared" si="115"/>
        <v/>
      </c>
      <c r="T1251" s="14" t="str">
        <f t="shared" si="116"/>
        <v/>
      </c>
      <c r="U1251" s="14" t="str">
        <f t="shared" si="117"/>
        <v/>
      </c>
      <c r="V1251" s="14" t="str">
        <f t="shared" ca="1" si="118"/>
        <v/>
      </c>
      <c r="W1251" s="14" t="str">
        <f t="shared" ca="1" si="119"/>
        <v/>
      </c>
    </row>
    <row r="1252" spans="1:23" x14ac:dyDescent="0.3">
      <c r="A1252" s="2"/>
      <c r="B1252" s="2"/>
      <c r="C1252" s="2"/>
      <c r="D1252" s="2"/>
      <c r="E1252" s="2"/>
      <c r="F1252" s="2"/>
      <c r="G1252" s="2"/>
      <c r="H1252" s="2"/>
      <c r="I1252" s="16"/>
      <c r="J1252" s="16"/>
      <c r="K1252" s="14" t="str">
        <f>IF($A1252="","",IF(B1252&gt;=Model!$B$4,4,IF(B1252&gt;=Model!$B$5,3,IF(B1252&gt;=Model!$B$6,2,1))))</f>
        <v/>
      </c>
      <c r="L1252" s="14" t="str">
        <f>IF($A1252="","",IF(OR(UPPER(D1252)="Y",UPPER(E1252)="Y"),4,IF(C1252&gt;=Model!$B$10,4,IF(C1252&gt;=Model!$B$11,3,IF(C1252&gt;=Model!$B$12,2,1)))))</f>
        <v/>
      </c>
      <c r="M1252" s="14" t="str">
        <f>IF($A1252="","",IFERROR(VLOOKUP(F1252,Model!$A$19:$B$22,2,FALSE()),""))</f>
        <v/>
      </c>
      <c r="N1252" s="14" t="str">
        <f>IF($A1252="","",IFERROR(VLOOKUP(G1252,Model!$A$25:$B$28,2,FALSE()),""))</f>
        <v/>
      </c>
      <c r="O1252" s="14" t="str">
        <f t="shared" si="114"/>
        <v/>
      </c>
      <c r="P1252" s="14" t="str">
        <f>IF($A1252="","",IF(AND(G1252="Internet-facing",OR(UPPER(D1252)="Y",UPPER(E1252)="Y",C1252&gt;=Model!$B$16)),"P1",""))</f>
        <v/>
      </c>
      <c r="Q1252" s="14" t="str">
        <f>IF($A1252="","",IF(P1252="P1","P1","P"&amp;MIN(4,IF(O1252&gt;=Model!$B$31,1,IF(O1252&gt;=Model!$B$32,2,IF(O1252&gt;=Model!$B$33,3,4)))+IF(UPPER(H1252)="Y",1,0))))</f>
        <v/>
      </c>
      <c r="R1252" s="14" t="str">
        <f>IF($A1252="","",IFERROR(VLOOKUP(VALUE(MID(Q1252,2,1)),Model!$B$38:$C$41,2,FALSE()),""))</f>
        <v/>
      </c>
      <c r="S1252" s="18" t="str">
        <f t="shared" si="115"/>
        <v/>
      </c>
      <c r="T1252" s="14" t="str">
        <f t="shared" si="116"/>
        <v/>
      </c>
      <c r="U1252" s="14" t="str">
        <f t="shared" si="117"/>
        <v/>
      </c>
      <c r="V1252" s="14" t="str">
        <f t="shared" ca="1" si="118"/>
        <v/>
      </c>
      <c r="W1252" s="14" t="str">
        <f t="shared" ca="1" si="119"/>
        <v/>
      </c>
    </row>
    <row r="1253" spans="1:23" x14ac:dyDescent="0.3">
      <c r="A1253" s="2"/>
      <c r="B1253" s="2"/>
      <c r="C1253" s="2"/>
      <c r="D1253" s="2"/>
      <c r="E1253" s="2"/>
      <c r="F1253" s="2"/>
      <c r="G1253" s="2"/>
      <c r="H1253" s="2"/>
      <c r="I1253" s="16"/>
      <c r="J1253" s="16"/>
      <c r="K1253" s="14" t="str">
        <f>IF($A1253="","",IF(B1253&gt;=Model!$B$4,4,IF(B1253&gt;=Model!$B$5,3,IF(B1253&gt;=Model!$B$6,2,1))))</f>
        <v/>
      </c>
      <c r="L1253" s="14" t="str">
        <f>IF($A1253="","",IF(OR(UPPER(D1253)="Y",UPPER(E1253)="Y"),4,IF(C1253&gt;=Model!$B$10,4,IF(C1253&gt;=Model!$B$11,3,IF(C1253&gt;=Model!$B$12,2,1)))))</f>
        <v/>
      </c>
      <c r="M1253" s="14" t="str">
        <f>IF($A1253="","",IFERROR(VLOOKUP(F1253,Model!$A$19:$B$22,2,FALSE()),""))</f>
        <v/>
      </c>
      <c r="N1253" s="14" t="str">
        <f>IF($A1253="","",IFERROR(VLOOKUP(G1253,Model!$A$25:$B$28,2,FALSE()),""))</f>
        <v/>
      </c>
      <c r="O1253" s="14" t="str">
        <f t="shared" si="114"/>
        <v/>
      </c>
      <c r="P1253" s="14" t="str">
        <f>IF($A1253="","",IF(AND(G1253="Internet-facing",OR(UPPER(D1253)="Y",UPPER(E1253)="Y",C1253&gt;=Model!$B$16)),"P1",""))</f>
        <v/>
      </c>
      <c r="Q1253" s="14" t="str">
        <f>IF($A1253="","",IF(P1253="P1","P1","P"&amp;MIN(4,IF(O1253&gt;=Model!$B$31,1,IF(O1253&gt;=Model!$B$32,2,IF(O1253&gt;=Model!$B$33,3,4)))+IF(UPPER(H1253)="Y",1,0))))</f>
        <v/>
      </c>
      <c r="R1253" s="14" t="str">
        <f>IF($A1253="","",IFERROR(VLOOKUP(VALUE(MID(Q1253,2,1)),Model!$B$38:$C$41,2,FALSE()),""))</f>
        <v/>
      </c>
      <c r="S1253" s="18" t="str">
        <f t="shared" si="115"/>
        <v/>
      </c>
      <c r="T1253" s="14" t="str">
        <f t="shared" si="116"/>
        <v/>
      </c>
      <c r="U1253" s="14" t="str">
        <f t="shared" si="117"/>
        <v/>
      </c>
      <c r="V1253" s="14" t="str">
        <f t="shared" ca="1" si="118"/>
        <v/>
      </c>
      <c r="W1253" s="14" t="str">
        <f t="shared" ca="1" si="119"/>
        <v/>
      </c>
    </row>
    <row r="1254" spans="1:23" x14ac:dyDescent="0.3">
      <c r="A1254" s="2"/>
      <c r="B1254" s="2"/>
      <c r="C1254" s="2"/>
      <c r="D1254" s="2"/>
      <c r="E1254" s="2"/>
      <c r="F1254" s="2"/>
      <c r="G1254" s="2"/>
      <c r="H1254" s="2"/>
      <c r="I1254" s="16"/>
      <c r="J1254" s="16"/>
      <c r="K1254" s="14" t="str">
        <f>IF($A1254="","",IF(B1254&gt;=Model!$B$4,4,IF(B1254&gt;=Model!$B$5,3,IF(B1254&gt;=Model!$B$6,2,1))))</f>
        <v/>
      </c>
      <c r="L1254" s="14" t="str">
        <f>IF($A1254="","",IF(OR(UPPER(D1254)="Y",UPPER(E1254)="Y"),4,IF(C1254&gt;=Model!$B$10,4,IF(C1254&gt;=Model!$B$11,3,IF(C1254&gt;=Model!$B$12,2,1)))))</f>
        <v/>
      </c>
      <c r="M1254" s="14" t="str">
        <f>IF($A1254="","",IFERROR(VLOOKUP(F1254,Model!$A$19:$B$22,2,FALSE()),""))</f>
        <v/>
      </c>
      <c r="N1254" s="14" t="str">
        <f>IF($A1254="","",IFERROR(VLOOKUP(G1254,Model!$A$25:$B$28,2,FALSE()),""))</f>
        <v/>
      </c>
      <c r="O1254" s="14" t="str">
        <f t="shared" si="114"/>
        <v/>
      </c>
      <c r="P1254" s="14" t="str">
        <f>IF($A1254="","",IF(AND(G1254="Internet-facing",OR(UPPER(D1254)="Y",UPPER(E1254)="Y",C1254&gt;=Model!$B$16)),"P1",""))</f>
        <v/>
      </c>
      <c r="Q1254" s="14" t="str">
        <f>IF($A1254="","",IF(P1254="P1","P1","P"&amp;MIN(4,IF(O1254&gt;=Model!$B$31,1,IF(O1254&gt;=Model!$B$32,2,IF(O1254&gt;=Model!$B$33,3,4)))+IF(UPPER(H1254)="Y",1,0))))</f>
        <v/>
      </c>
      <c r="R1254" s="14" t="str">
        <f>IF($A1254="","",IFERROR(VLOOKUP(VALUE(MID(Q1254,2,1)),Model!$B$38:$C$41,2,FALSE()),""))</f>
        <v/>
      </c>
      <c r="S1254" s="18" t="str">
        <f t="shared" si="115"/>
        <v/>
      </c>
      <c r="T1254" s="14" t="str">
        <f t="shared" si="116"/>
        <v/>
      </c>
      <c r="U1254" s="14" t="str">
        <f t="shared" si="117"/>
        <v/>
      </c>
      <c r="V1254" s="14" t="str">
        <f t="shared" ca="1" si="118"/>
        <v/>
      </c>
      <c r="W1254" s="14" t="str">
        <f t="shared" ca="1" si="119"/>
        <v/>
      </c>
    </row>
    <row r="1255" spans="1:23" x14ac:dyDescent="0.3">
      <c r="A1255" s="2"/>
      <c r="B1255" s="2"/>
      <c r="C1255" s="2"/>
      <c r="D1255" s="2"/>
      <c r="E1255" s="2"/>
      <c r="F1255" s="2"/>
      <c r="G1255" s="2"/>
      <c r="H1255" s="2"/>
      <c r="I1255" s="16"/>
      <c r="J1255" s="16"/>
      <c r="K1255" s="14" t="str">
        <f>IF($A1255="","",IF(B1255&gt;=Model!$B$4,4,IF(B1255&gt;=Model!$B$5,3,IF(B1255&gt;=Model!$B$6,2,1))))</f>
        <v/>
      </c>
      <c r="L1255" s="14" t="str">
        <f>IF($A1255="","",IF(OR(UPPER(D1255)="Y",UPPER(E1255)="Y"),4,IF(C1255&gt;=Model!$B$10,4,IF(C1255&gt;=Model!$B$11,3,IF(C1255&gt;=Model!$B$12,2,1)))))</f>
        <v/>
      </c>
      <c r="M1255" s="14" t="str">
        <f>IF($A1255="","",IFERROR(VLOOKUP(F1255,Model!$A$19:$B$22,2,FALSE()),""))</f>
        <v/>
      </c>
      <c r="N1255" s="14" t="str">
        <f>IF($A1255="","",IFERROR(VLOOKUP(G1255,Model!$A$25:$B$28,2,FALSE()),""))</f>
        <v/>
      </c>
      <c r="O1255" s="14" t="str">
        <f t="shared" si="114"/>
        <v/>
      </c>
      <c r="P1255" s="14" t="str">
        <f>IF($A1255="","",IF(AND(G1255="Internet-facing",OR(UPPER(D1255)="Y",UPPER(E1255)="Y",C1255&gt;=Model!$B$16)),"P1",""))</f>
        <v/>
      </c>
      <c r="Q1255" s="14" t="str">
        <f>IF($A1255="","",IF(P1255="P1","P1","P"&amp;MIN(4,IF(O1255&gt;=Model!$B$31,1,IF(O1255&gt;=Model!$B$32,2,IF(O1255&gt;=Model!$B$33,3,4)))+IF(UPPER(H1255)="Y",1,0))))</f>
        <v/>
      </c>
      <c r="R1255" s="14" t="str">
        <f>IF($A1255="","",IFERROR(VLOOKUP(VALUE(MID(Q1255,2,1)),Model!$B$38:$C$41,2,FALSE()),""))</f>
        <v/>
      </c>
      <c r="S1255" s="18" t="str">
        <f t="shared" si="115"/>
        <v/>
      </c>
      <c r="T1255" s="14" t="str">
        <f t="shared" si="116"/>
        <v/>
      </c>
      <c r="U1255" s="14" t="str">
        <f t="shared" si="117"/>
        <v/>
      </c>
      <c r="V1255" s="14" t="str">
        <f t="shared" ca="1" si="118"/>
        <v/>
      </c>
      <c r="W1255" s="14" t="str">
        <f t="shared" ca="1" si="119"/>
        <v/>
      </c>
    </row>
    <row r="1256" spans="1:23" x14ac:dyDescent="0.3">
      <c r="A1256" s="2"/>
      <c r="B1256" s="2"/>
      <c r="C1256" s="2"/>
      <c r="D1256" s="2"/>
      <c r="E1256" s="2"/>
      <c r="F1256" s="2"/>
      <c r="G1256" s="2"/>
      <c r="H1256" s="2"/>
      <c r="I1256" s="16"/>
      <c r="J1256" s="16"/>
      <c r="K1256" s="14" t="str">
        <f>IF($A1256="","",IF(B1256&gt;=Model!$B$4,4,IF(B1256&gt;=Model!$B$5,3,IF(B1256&gt;=Model!$B$6,2,1))))</f>
        <v/>
      </c>
      <c r="L1256" s="14" t="str">
        <f>IF($A1256="","",IF(OR(UPPER(D1256)="Y",UPPER(E1256)="Y"),4,IF(C1256&gt;=Model!$B$10,4,IF(C1256&gt;=Model!$B$11,3,IF(C1256&gt;=Model!$B$12,2,1)))))</f>
        <v/>
      </c>
      <c r="M1256" s="14" t="str">
        <f>IF($A1256="","",IFERROR(VLOOKUP(F1256,Model!$A$19:$B$22,2,FALSE()),""))</f>
        <v/>
      </c>
      <c r="N1256" s="14" t="str">
        <f>IF($A1256="","",IFERROR(VLOOKUP(G1256,Model!$A$25:$B$28,2,FALSE()),""))</f>
        <v/>
      </c>
      <c r="O1256" s="14" t="str">
        <f t="shared" si="114"/>
        <v/>
      </c>
      <c r="P1256" s="14" t="str">
        <f>IF($A1256="","",IF(AND(G1256="Internet-facing",OR(UPPER(D1256)="Y",UPPER(E1256)="Y",C1256&gt;=Model!$B$16)),"P1",""))</f>
        <v/>
      </c>
      <c r="Q1256" s="14" t="str">
        <f>IF($A1256="","",IF(P1256="P1","P1","P"&amp;MIN(4,IF(O1256&gt;=Model!$B$31,1,IF(O1256&gt;=Model!$B$32,2,IF(O1256&gt;=Model!$B$33,3,4)))+IF(UPPER(H1256)="Y",1,0))))</f>
        <v/>
      </c>
      <c r="R1256" s="14" t="str">
        <f>IF($A1256="","",IFERROR(VLOOKUP(VALUE(MID(Q1256,2,1)),Model!$B$38:$C$41,2,FALSE()),""))</f>
        <v/>
      </c>
      <c r="S1256" s="18" t="str">
        <f t="shared" si="115"/>
        <v/>
      </c>
      <c r="T1256" s="14" t="str">
        <f t="shared" si="116"/>
        <v/>
      </c>
      <c r="U1256" s="14" t="str">
        <f t="shared" si="117"/>
        <v/>
      </c>
      <c r="V1256" s="14" t="str">
        <f t="shared" ca="1" si="118"/>
        <v/>
      </c>
      <c r="W1256" s="14" t="str">
        <f t="shared" ca="1" si="119"/>
        <v/>
      </c>
    </row>
    <row r="1257" spans="1:23" x14ac:dyDescent="0.3">
      <c r="A1257" s="2"/>
      <c r="B1257" s="2"/>
      <c r="C1257" s="2"/>
      <c r="D1257" s="2"/>
      <c r="E1257" s="2"/>
      <c r="F1257" s="2"/>
      <c r="G1257" s="2"/>
      <c r="H1257" s="2"/>
      <c r="I1257" s="16"/>
      <c r="J1257" s="16"/>
      <c r="K1257" s="14" t="str">
        <f>IF($A1257="","",IF(B1257&gt;=Model!$B$4,4,IF(B1257&gt;=Model!$B$5,3,IF(B1257&gt;=Model!$B$6,2,1))))</f>
        <v/>
      </c>
      <c r="L1257" s="14" t="str">
        <f>IF($A1257="","",IF(OR(UPPER(D1257)="Y",UPPER(E1257)="Y"),4,IF(C1257&gt;=Model!$B$10,4,IF(C1257&gt;=Model!$B$11,3,IF(C1257&gt;=Model!$B$12,2,1)))))</f>
        <v/>
      </c>
      <c r="M1257" s="14" t="str">
        <f>IF($A1257="","",IFERROR(VLOOKUP(F1257,Model!$A$19:$B$22,2,FALSE()),""))</f>
        <v/>
      </c>
      <c r="N1257" s="14" t="str">
        <f>IF($A1257="","",IFERROR(VLOOKUP(G1257,Model!$A$25:$B$28,2,FALSE()),""))</f>
        <v/>
      </c>
      <c r="O1257" s="14" t="str">
        <f t="shared" si="114"/>
        <v/>
      </c>
      <c r="P1257" s="14" t="str">
        <f>IF($A1257="","",IF(AND(G1257="Internet-facing",OR(UPPER(D1257)="Y",UPPER(E1257)="Y",C1257&gt;=Model!$B$16)),"P1",""))</f>
        <v/>
      </c>
      <c r="Q1257" s="14" t="str">
        <f>IF($A1257="","",IF(P1257="P1","P1","P"&amp;MIN(4,IF(O1257&gt;=Model!$B$31,1,IF(O1257&gt;=Model!$B$32,2,IF(O1257&gt;=Model!$B$33,3,4)))+IF(UPPER(H1257)="Y",1,0))))</f>
        <v/>
      </c>
      <c r="R1257" s="14" t="str">
        <f>IF($A1257="","",IFERROR(VLOOKUP(VALUE(MID(Q1257,2,1)),Model!$B$38:$C$41,2,FALSE()),""))</f>
        <v/>
      </c>
      <c r="S1257" s="18" t="str">
        <f t="shared" si="115"/>
        <v/>
      </c>
      <c r="T1257" s="14" t="str">
        <f t="shared" si="116"/>
        <v/>
      </c>
      <c r="U1257" s="14" t="str">
        <f t="shared" si="117"/>
        <v/>
      </c>
      <c r="V1257" s="14" t="str">
        <f t="shared" ca="1" si="118"/>
        <v/>
      </c>
      <c r="W1257" s="14" t="str">
        <f t="shared" ca="1" si="119"/>
        <v/>
      </c>
    </row>
    <row r="1258" spans="1:23" x14ac:dyDescent="0.3">
      <c r="A1258" s="2"/>
      <c r="B1258" s="2"/>
      <c r="C1258" s="2"/>
      <c r="D1258" s="2"/>
      <c r="E1258" s="2"/>
      <c r="F1258" s="2"/>
      <c r="G1258" s="2"/>
      <c r="H1258" s="2"/>
      <c r="I1258" s="16"/>
      <c r="J1258" s="16"/>
      <c r="K1258" s="14" t="str">
        <f>IF($A1258="","",IF(B1258&gt;=Model!$B$4,4,IF(B1258&gt;=Model!$B$5,3,IF(B1258&gt;=Model!$B$6,2,1))))</f>
        <v/>
      </c>
      <c r="L1258" s="14" t="str">
        <f>IF($A1258="","",IF(OR(UPPER(D1258)="Y",UPPER(E1258)="Y"),4,IF(C1258&gt;=Model!$B$10,4,IF(C1258&gt;=Model!$B$11,3,IF(C1258&gt;=Model!$B$12,2,1)))))</f>
        <v/>
      </c>
      <c r="M1258" s="14" t="str">
        <f>IF($A1258="","",IFERROR(VLOOKUP(F1258,Model!$A$19:$B$22,2,FALSE()),""))</f>
        <v/>
      </c>
      <c r="N1258" s="14" t="str">
        <f>IF($A1258="","",IFERROR(VLOOKUP(G1258,Model!$A$25:$B$28,2,FALSE()),""))</f>
        <v/>
      </c>
      <c r="O1258" s="14" t="str">
        <f t="shared" si="114"/>
        <v/>
      </c>
      <c r="P1258" s="14" t="str">
        <f>IF($A1258="","",IF(AND(G1258="Internet-facing",OR(UPPER(D1258)="Y",UPPER(E1258)="Y",C1258&gt;=Model!$B$16)),"P1",""))</f>
        <v/>
      </c>
      <c r="Q1258" s="14" t="str">
        <f>IF($A1258="","",IF(P1258="P1","P1","P"&amp;MIN(4,IF(O1258&gt;=Model!$B$31,1,IF(O1258&gt;=Model!$B$32,2,IF(O1258&gt;=Model!$B$33,3,4)))+IF(UPPER(H1258)="Y",1,0))))</f>
        <v/>
      </c>
      <c r="R1258" s="14" t="str">
        <f>IF($A1258="","",IFERROR(VLOOKUP(VALUE(MID(Q1258,2,1)),Model!$B$38:$C$41,2,FALSE()),""))</f>
        <v/>
      </c>
      <c r="S1258" s="18" t="str">
        <f t="shared" si="115"/>
        <v/>
      </c>
      <c r="T1258" s="14" t="str">
        <f t="shared" si="116"/>
        <v/>
      </c>
      <c r="U1258" s="14" t="str">
        <f t="shared" si="117"/>
        <v/>
      </c>
      <c r="V1258" s="14" t="str">
        <f t="shared" ca="1" si="118"/>
        <v/>
      </c>
      <c r="W1258" s="14" t="str">
        <f t="shared" ca="1" si="119"/>
        <v/>
      </c>
    </row>
    <row r="1259" spans="1:23" x14ac:dyDescent="0.3">
      <c r="A1259" s="2"/>
      <c r="B1259" s="2"/>
      <c r="C1259" s="2"/>
      <c r="D1259" s="2"/>
      <c r="E1259" s="2"/>
      <c r="F1259" s="2"/>
      <c r="G1259" s="2"/>
      <c r="H1259" s="2"/>
      <c r="I1259" s="16"/>
      <c r="J1259" s="16"/>
      <c r="K1259" s="14" t="str">
        <f>IF($A1259="","",IF(B1259&gt;=Model!$B$4,4,IF(B1259&gt;=Model!$B$5,3,IF(B1259&gt;=Model!$B$6,2,1))))</f>
        <v/>
      </c>
      <c r="L1259" s="14" t="str">
        <f>IF($A1259="","",IF(OR(UPPER(D1259)="Y",UPPER(E1259)="Y"),4,IF(C1259&gt;=Model!$B$10,4,IF(C1259&gt;=Model!$B$11,3,IF(C1259&gt;=Model!$B$12,2,1)))))</f>
        <v/>
      </c>
      <c r="M1259" s="14" t="str">
        <f>IF($A1259="","",IFERROR(VLOOKUP(F1259,Model!$A$19:$B$22,2,FALSE()),""))</f>
        <v/>
      </c>
      <c r="N1259" s="14" t="str">
        <f>IF($A1259="","",IFERROR(VLOOKUP(G1259,Model!$A$25:$B$28,2,FALSE()),""))</f>
        <v/>
      </c>
      <c r="O1259" s="14" t="str">
        <f t="shared" si="114"/>
        <v/>
      </c>
      <c r="P1259" s="14" t="str">
        <f>IF($A1259="","",IF(AND(G1259="Internet-facing",OR(UPPER(D1259)="Y",UPPER(E1259)="Y",C1259&gt;=Model!$B$16)),"P1",""))</f>
        <v/>
      </c>
      <c r="Q1259" s="14" t="str">
        <f>IF($A1259="","",IF(P1259="P1","P1","P"&amp;MIN(4,IF(O1259&gt;=Model!$B$31,1,IF(O1259&gt;=Model!$B$32,2,IF(O1259&gt;=Model!$B$33,3,4)))+IF(UPPER(H1259)="Y",1,0))))</f>
        <v/>
      </c>
      <c r="R1259" s="14" t="str">
        <f>IF($A1259="","",IFERROR(VLOOKUP(VALUE(MID(Q1259,2,1)),Model!$B$38:$C$41,2,FALSE()),""))</f>
        <v/>
      </c>
      <c r="S1259" s="18" t="str">
        <f t="shared" si="115"/>
        <v/>
      </c>
      <c r="T1259" s="14" t="str">
        <f t="shared" si="116"/>
        <v/>
      </c>
      <c r="U1259" s="14" t="str">
        <f t="shared" si="117"/>
        <v/>
      </c>
      <c r="V1259" s="14" t="str">
        <f t="shared" ca="1" si="118"/>
        <v/>
      </c>
      <c r="W1259" s="14" t="str">
        <f t="shared" ca="1" si="119"/>
        <v/>
      </c>
    </row>
    <row r="1260" spans="1:23" x14ac:dyDescent="0.3">
      <c r="A1260" s="2"/>
      <c r="B1260" s="2"/>
      <c r="C1260" s="2"/>
      <c r="D1260" s="2"/>
      <c r="E1260" s="2"/>
      <c r="F1260" s="2"/>
      <c r="G1260" s="2"/>
      <c r="H1260" s="2"/>
      <c r="I1260" s="16"/>
      <c r="J1260" s="16"/>
      <c r="K1260" s="14" t="str">
        <f>IF($A1260="","",IF(B1260&gt;=Model!$B$4,4,IF(B1260&gt;=Model!$B$5,3,IF(B1260&gt;=Model!$B$6,2,1))))</f>
        <v/>
      </c>
      <c r="L1260" s="14" t="str">
        <f>IF($A1260="","",IF(OR(UPPER(D1260)="Y",UPPER(E1260)="Y"),4,IF(C1260&gt;=Model!$B$10,4,IF(C1260&gt;=Model!$B$11,3,IF(C1260&gt;=Model!$B$12,2,1)))))</f>
        <v/>
      </c>
      <c r="M1260" s="14" t="str">
        <f>IF($A1260="","",IFERROR(VLOOKUP(F1260,Model!$A$19:$B$22,2,FALSE()),""))</f>
        <v/>
      </c>
      <c r="N1260" s="14" t="str">
        <f>IF($A1260="","",IFERROR(VLOOKUP(G1260,Model!$A$25:$B$28,2,FALSE()),""))</f>
        <v/>
      </c>
      <c r="O1260" s="14" t="str">
        <f t="shared" si="114"/>
        <v/>
      </c>
      <c r="P1260" s="14" t="str">
        <f>IF($A1260="","",IF(AND(G1260="Internet-facing",OR(UPPER(D1260)="Y",UPPER(E1260)="Y",C1260&gt;=Model!$B$16)),"P1",""))</f>
        <v/>
      </c>
      <c r="Q1260" s="14" t="str">
        <f>IF($A1260="","",IF(P1260="P1","P1","P"&amp;MIN(4,IF(O1260&gt;=Model!$B$31,1,IF(O1260&gt;=Model!$B$32,2,IF(O1260&gt;=Model!$B$33,3,4)))+IF(UPPER(H1260)="Y",1,0))))</f>
        <v/>
      </c>
      <c r="R1260" s="14" t="str">
        <f>IF($A1260="","",IFERROR(VLOOKUP(VALUE(MID(Q1260,2,1)),Model!$B$38:$C$41,2,FALSE()),""))</f>
        <v/>
      </c>
      <c r="S1260" s="18" t="str">
        <f t="shared" si="115"/>
        <v/>
      </c>
      <c r="T1260" s="14" t="str">
        <f t="shared" si="116"/>
        <v/>
      </c>
      <c r="U1260" s="14" t="str">
        <f t="shared" si="117"/>
        <v/>
      </c>
      <c r="V1260" s="14" t="str">
        <f t="shared" ca="1" si="118"/>
        <v/>
      </c>
      <c r="W1260" s="14" t="str">
        <f t="shared" ca="1" si="119"/>
        <v/>
      </c>
    </row>
    <row r="1261" spans="1:23" x14ac:dyDescent="0.3">
      <c r="A1261" s="2"/>
      <c r="B1261" s="2"/>
      <c r="C1261" s="2"/>
      <c r="D1261" s="2"/>
      <c r="E1261" s="2"/>
      <c r="F1261" s="2"/>
      <c r="G1261" s="2"/>
      <c r="H1261" s="2"/>
      <c r="I1261" s="16"/>
      <c r="J1261" s="16"/>
      <c r="K1261" s="14" t="str">
        <f>IF($A1261="","",IF(B1261&gt;=Model!$B$4,4,IF(B1261&gt;=Model!$B$5,3,IF(B1261&gt;=Model!$B$6,2,1))))</f>
        <v/>
      </c>
      <c r="L1261" s="14" t="str">
        <f>IF($A1261="","",IF(OR(UPPER(D1261)="Y",UPPER(E1261)="Y"),4,IF(C1261&gt;=Model!$B$10,4,IF(C1261&gt;=Model!$B$11,3,IF(C1261&gt;=Model!$B$12,2,1)))))</f>
        <v/>
      </c>
      <c r="M1261" s="14" t="str">
        <f>IF($A1261="","",IFERROR(VLOOKUP(F1261,Model!$A$19:$B$22,2,FALSE()),""))</f>
        <v/>
      </c>
      <c r="N1261" s="14" t="str">
        <f>IF($A1261="","",IFERROR(VLOOKUP(G1261,Model!$A$25:$B$28,2,FALSE()),""))</f>
        <v/>
      </c>
      <c r="O1261" s="14" t="str">
        <f t="shared" si="114"/>
        <v/>
      </c>
      <c r="P1261" s="14" t="str">
        <f>IF($A1261="","",IF(AND(G1261="Internet-facing",OR(UPPER(D1261)="Y",UPPER(E1261)="Y",C1261&gt;=Model!$B$16)),"P1",""))</f>
        <v/>
      </c>
      <c r="Q1261" s="14" t="str">
        <f>IF($A1261="","",IF(P1261="P1","P1","P"&amp;MIN(4,IF(O1261&gt;=Model!$B$31,1,IF(O1261&gt;=Model!$B$32,2,IF(O1261&gt;=Model!$B$33,3,4)))+IF(UPPER(H1261)="Y",1,0))))</f>
        <v/>
      </c>
      <c r="R1261" s="14" t="str">
        <f>IF($A1261="","",IFERROR(VLOOKUP(VALUE(MID(Q1261,2,1)),Model!$B$38:$C$41,2,FALSE()),""))</f>
        <v/>
      </c>
      <c r="S1261" s="18" t="str">
        <f t="shared" si="115"/>
        <v/>
      </c>
      <c r="T1261" s="14" t="str">
        <f t="shared" si="116"/>
        <v/>
      </c>
      <c r="U1261" s="14" t="str">
        <f t="shared" si="117"/>
        <v/>
      </c>
      <c r="V1261" s="14" t="str">
        <f t="shared" ca="1" si="118"/>
        <v/>
      </c>
      <c r="W1261" s="14" t="str">
        <f t="shared" ca="1" si="119"/>
        <v/>
      </c>
    </row>
    <row r="1262" spans="1:23" x14ac:dyDescent="0.3">
      <c r="A1262" s="2"/>
      <c r="B1262" s="2"/>
      <c r="C1262" s="2"/>
      <c r="D1262" s="2"/>
      <c r="E1262" s="2"/>
      <c r="F1262" s="2"/>
      <c r="G1262" s="2"/>
      <c r="H1262" s="2"/>
      <c r="I1262" s="16"/>
      <c r="J1262" s="16"/>
      <c r="K1262" s="14" t="str">
        <f>IF($A1262="","",IF(B1262&gt;=Model!$B$4,4,IF(B1262&gt;=Model!$B$5,3,IF(B1262&gt;=Model!$B$6,2,1))))</f>
        <v/>
      </c>
      <c r="L1262" s="14" t="str">
        <f>IF($A1262="","",IF(OR(UPPER(D1262)="Y",UPPER(E1262)="Y"),4,IF(C1262&gt;=Model!$B$10,4,IF(C1262&gt;=Model!$B$11,3,IF(C1262&gt;=Model!$B$12,2,1)))))</f>
        <v/>
      </c>
      <c r="M1262" s="14" t="str">
        <f>IF($A1262="","",IFERROR(VLOOKUP(F1262,Model!$A$19:$B$22,2,FALSE()),""))</f>
        <v/>
      </c>
      <c r="N1262" s="14" t="str">
        <f>IF($A1262="","",IFERROR(VLOOKUP(G1262,Model!$A$25:$B$28,2,FALSE()),""))</f>
        <v/>
      </c>
      <c r="O1262" s="14" t="str">
        <f t="shared" si="114"/>
        <v/>
      </c>
      <c r="P1262" s="14" t="str">
        <f>IF($A1262="","",IF(AND(G1262="Internet-facing",OR(UPPER(D1262)="Y",UPPER(E1262)="Y",C1262&gt;=Model!$B$16)),"P1",""))</f>
        <v/>
      </c>
      <c r="Q1262" s="14" t="str">
        <f>IF($A1262="","",IF(P1262="P1","P1","P"&amp;MIN(4,IF(O1262&gt;=Model!$B$31,1,IF(O1262&gt;=Model!$B$32,2,IF(O1262&gt;=Model!$B$33,3,4)))+IF(UPPER(H1262)="Y",1,0))))</f>
        <v/>
      </c>
      <c r="R1262" s="14" t="str">
        <f>IF($A1262="","",IFERROR(VLOOKUP(VALUE(MID(Q1262,2,1)),Model!$B$38:$C$41,2,FALSE()),""))</f>
        <v/>
      </c>
      <c r="S1262" s="18" t="str">
        <f t="shared" si="115"/>
        <v/>
      </c>
      <c r="T1262" s="14" t="str">
        <f t="shared" si="116"/>
        <v/>
      </c>
      <c r="U1262" s="14" t="str">
        <f t="shared" si="117"/>
        <v/>
      </c>
      <c r="V1262" s="14" t="str">
        <f t="shared" ca="1" si="118"/>
        <v/>
      </c>
      <c r="W1262" s="14" t="str">
        <f t="shared" ca="1" si="119"/>
        <v/>
      </c>
    </row>
    <row r="1263" spans="1:23" x14ac:dyDescent="0.3">
      <c r="A1263" s="2"/>
      <c r="B1263" s="2"/>
      <c r="C1263" s="2"/>
      <c r="D1263" s="2"/>
      <c r="E1263" s="2"/>
      <c r="F1263" s="2"/>
      <c r="G1263" s="2"/>
      <c r="H1263" s="2"/>
      <c r="I1263" s="16"/>
      <c r="J1263" s="16"/>
      <c r="K1263" s="14" t="str">
        <f>IF($A1263="","",IF(B1263&gt;=Model!$B$4,4,IF(B1263&gt;=Model!$B$5,3,IF(B1263&gt;=Model!$B$6,2,1))))</f>
        <v/>
      </c>
      <c r="L1263" s="14" t="str">
        <f>IF($A1263="","",IF(OR(UPPER(D1263)="Y",UPPER(E1263)="Y"),4,IF(C1263&gt;=Model!$B$10,4,IF(C1263&gt;=Model!$B$11,3,IF(C1263&gt;=Model!$B$12,2,1)))))</f>
        <v/>
      </c>
      <c r="M1263" s="14" t="str">
        <f>IF($A1263="","",IFERROR(VLOOKUP(F1263,Model!$A$19:$B$22,2,FALSE()),""))</f>
        <v/>
      </c>
      <c r="N1263" s="14" t="str">
        <f>IF($A1263="","",IFERROR(VLOOKUP(G1263,Model!$A$25:$B$28,2,FALSE()),""))</f>
        <v/>
      </c>
      <c r="O1263" s="14" t="str">
        <f t="shared" si="114"/>
        <v/>
      </c>
      <c r="P1263" s="14" t="str">
        <f>IF($A1263="","",IF(AND(G1263="Internet-facing",OR(UPPER(D1263)="Y",UPPER(E1263)="Y",C1263&gt;=Model!$B$16)),"P1",""))</f>
        <v/>
      </c>
      <c r="Q1263" s="14" t="str">
        <f>IF($A1263="","",IF(P1263="P1","P1","P"&amp;MIN(4,IF(O1263&gt;=Model!$B$31,1,IF(O1263&gt;=Model!$B$32,2,IF(O1263&gt;=Model!$B$33,3,4)))+IF(UPPER(H1263)="Y",1,0))))</f>
        <v/>
      </c>
      <c r="R1263" s="14" t="str">
        <f>IF($A1263="","",IFERROR(VLOOKUP(VALUE(MID(Q1263,2,1)),Model!$B$38:$C$41,2,FALSE()),""))</f>
        <v/>
      </c>
      <c r="S1263" s="18" t="str">
        <f t="shared" si="115"/>
        <v/>
      </c>
      <c r="T1263" s="14" t="str">
        <f t="shared" si="116"/>
        <v/>
      </c>
      <c r="U1263" s="14" t="str">
        <f t="shared" si="117"/>
        <v/>
      </c>
      <c r="V1263" s="14" t="str">
        <f t="shared" ca="1" si="118"/>
        <v/>
      </c>
      <c r="W1263" s="14" t="str">
        <f t="shared" ca="1" si="119"/>
        <v/>
      </c>
    </row>
    <row r="1264" spans="1:23" x14ac:dyDescent="0.3">
      <c r="A1264" s="2"/>
      <c r="B1264" s="2"/>
      <c r="C1264" s="2"/>
      <c r="D1264" s="2"/>
      <c r="E1264" s="2"/>
      <c r="F1264" s="2"/>
      <c r="G1264" s="2"/>
      <c r="H1264" s="2"/>
      <c r="I1264" s="16"/>
      <c r="J1264" s="16"/>
      <c r="K1264" s="14" t="str">
        <f>IF($A1264="","",IF(B1264&gt;=Model!$B$4,4,IF(B1264&gt;=Model!$B$5,3,IF(B1264&gt;=Model!$B$6,2,1))))</f>
        <v/>
      </c>
      <c r="L1264" s="14" t="str">
        <f>IF($A1264="","",IF(OR(UPPER(D1264)="Y",UPPER(E1264)="Y"),4,IF(C1264&gt;=Model!$B$10,4,IF(C1264&gt;=Model!$B$11,3,IF(C1264&gt;=Model!$B$12,2,1)))))</f>
        <v/>
      </c>
      <c r="M1264" s="14" t="str">
        <f>IF($A1264="","",IFERROR(VLOOKUP(F1264,Model!$A$19:$B$22,2,FALSE()),""))</f>
        <v/>
      </c>
      <c r="N1264" s="14" t="str">
        <f>IF($A1264="","",IFERROR(VLOOKUP(G1264,Model!$A$25:$B$28,2,FALSE()),""))</f>
        <v/>
      </c>
      <c r="O1264" s="14" t="str">
        <f t="shared" si="114"/>
        <v/>
      </c>
      <c r="P1264" s="14" t="str">
        <f>IF($A1264="","",IF(AND(G1264="Internet-facing",OR(UPPER(D1264)="Y",UPPER(E1264)="Y",C1264&gt;=Model!$B$16)),"P1",""))</f>
        <v/>
      </c>
      <c r="Q1264" s="14" t="str">
        <f>IF($A1264="","",IF(P1264="P1","P1","P"&amp;MIN(4,IF(O1264&gt;=Model!$B$31,1,IF(O1264&gt;=Model!$B$32,2,IF(O1264&gt;=Model!$B$33,3,4)))+IF(UPPER(H1264)="Y",1,0))))</f>
        <v/>
      </c>
      <c r="R1264" s="14" t="str">
        <f>IF($A1264="","",IFERROR(VLOOKUP(VALUE(MID(Q1264,2,1)),Model!$B$38:$C$41,2,FALSE()),""))</f>
        <v/>
      </c>
      <c r="S1264" s="18" t="str">
        <f t="shared" si="115"/>
        <v/>
      </c>
      <c r="T1264" s="14" t="str">
        <f t="shared" si="116"/>
        <v/>
      </c>
      <c r="U1264" s="14" t="str">
        <f t="shared" si="117"/>
        <v/>
      </c>
      <c r="V1264" s="14" t="str">
        <f t="shared" ca="1" si="118"/>
        <v/>
      </c>
      <c r="W1264" s="14" t="str">
        <f t="shared" ca="1" si="119"/>
        <v/>
      </c>
    </row>
    <row r="1265" spans="1:23" x14ac:dyDescent="0.3">
      <c r="A1265" s="2"/>
      <c r="B1265" s="2"/>
      <c r="C1265" s="2"/>
      <c r="D1265" s="2"/>
      <c r="E1265" s="2"/>
      <c r="F1265" s="2"/>
      <c r="G1265" s="2"/>
      <c r="H1265" s="2"/>
      <c r="I1265" s="16"/>
      <c r="J1265" s="16"/>
      <c r="K1265" s="14" t="str">
        <f>IF($A1265="","",IF(B1265&gt;=Model!$B$4,4,IF(B1265&gt;=Model!$B$5,3,IF(B1265&gt;=Model!$B$6,2,1))))</f>
        <v/>
      </c>
      <c r="L1265" s="14" t="str">
        <f>IF($A1265="","",IF(OR(UPPER(D1265)="Y",UPPER(E1265)="Y"),4,IF(C1265&gt;=Model!$B$10,4,IF(C1265&gt;=Model!$B$11,3,IF(C1265&gt;=Model!$B$12,2,1)))))</f>
        <v/>
      </c>
      <c r="M1265" s="14" t="str">
        <f>IF($A1265="","",IFERROR(VLOOKUP(F1265,Model!$A$19:$B$22,2,FALSE()),""))</f>
        <v/>
      </c>
      <c r="N1265" s="14" t="str">
        <f>IF($A1265="","",IFERROR(VLOOKUP(G1265,Model!$A$25:$B$28,2,FALSE()),""))</f>
        <v/>
      </c>
      <c r="O1265" s="14" t="str">
        <f t="shared" si="114"/>
        <v/>
      </c>
      <c r="P1265" s="14" t="str">
        <f>IF($A1265="","",IF(AND(G1265="Internet-facing",OR(UPPER(D1265)="Y",UPPER(E1265)="Y",C1265&gt;=Model!$B$16)),"P1",""))</f>
        <v/>
      </c>
      <c r="Q1265" s="14" t="str">
        <f>IF($A1265="","",IF(P1265="P1","P1","P"&amp;MIN(4,IF(O1265&gt;=Model!$B$31,1,IF(O1265&gt;=Model!$B$32,2,IF(O1265&gt;=Model!$B$33,3,4)))+IF(UPPER(H1265)="Y",1,0))))</f>
        <v/>
      </c>
      <c r="R1265" s="14" t="str">
        <f>IF($A1265="","",IFERROR(VLOOKUP(VALUE(MID(Q1265,2,1)),Model!$B$38:$C$41,2,FALSE()),""))</f>
        <v/>
      </c>
      <c r="S1265" s="18" t="str">
        <f t="shared" si="115"/>
        <v/>
      </c>
      <c r="T1265" s="14" t="str">
        <f t="shared" si="116"/>
        <v/>
      </c>
      <c r="U1265" s="14" t="str">
        <f t="shared" si="117"/>
        <v/>
      </c>
      <c r="V1265" s="14" t="str">
        <f t="shared" ca="1" si="118"/>
        <v/>
      </c>
      <c r="W1265" s="14" t="str">
        <f t="shared" ca="1" si="119"/>
        <v/>
      </c>
    </row>
    <row r="1266" spans="1:23" x14ac:dyDescent="0.3">
      <c r="A1266" s="2"/>
      <c r="B1266" s="2"/>
      <c r="C1266" s="2"/>
      <c r="D1266" s="2"/>
      <c r="E1266" s="2"/>
      <c r="F1266" s="2"/>
      <c r="G1266" s="2"/>
      <c r="H1266" s="2"/>
      <c r="I1266" s="16"/>
      <c r="J1266" s="16"/>
      <c r="K1266" s="14" t="str">
        <f>IF($A1266="","",IF(B1266&gt;=Model!$B$4,4,IF(B1266&gt;=Model!$B$5,3,IF(B1266&gt;=Model!$B$6,2,1))))</f>
        <v/>
      </c>
      <c r="L1266" s="14" t="str">
        <f>IF($A1266="","",IF(OR(UPPER(D1266)="Y",UPPER(E1266)="Y"),4,IF(C1266&gt;=Model!$B$10,4,IF(C1266&gt;=Model!$B$11,3,IF(C1266&gt;=Model!$B$12,2,1)))))</f>
        <v/>
      </c>
      <c r="M1266" s="14" t="str">
        <f>IF($A1266="","",IFERROR(VLOOKUP(F1266,Model!$A$19:$B$22,2,FALSE()),""))</f>
        <v/>
      </c>
      <c r="N1266" s="14" t="str">
        <f>IF($A1266="","",IFERROR(VLOOKUP(G1266,Model!$A$25:$B$28,2,FALSE()),""))</f>
        <v/>
      </c>
      <c r="O1266" s="14" t="str">
        <f t="shared" si="114"/>
        <v/>
      </c>
      <c r="P1266" s="14" t="str">
        <f>IF($A1266="","",IF(AND(G1266="Internet-facing",OR(UPPER(D1266)="Y",UPPER(E1266)="Y",C1266&gt;=Model!$B$16)),"P1",""))</f>
        <v/>
      </c>
      <c r="Q1266" s="14" t="str">
        <f>IF($A1266="","",IF(P1266="P1","P1","P"&amp;MIN(4,IF(O1266&gt;=Model!$B$31,1,IF(O1266&gt;=Model!$B$32,2,IF(O1266&gt;=Model!$B$33,3,4)))+IF(UPPER(H1266)="Y",1,0))))</f>
        <v/>
      </c>
      <c r="R1266" s="14" t="str">
        <f>IF($A1266="","",IFERROR(VLOOKUP(VALUE(MID(Q1266,2,1)),Model!$B$38:$C$41,2,FALSE()),""))</f>
        <v/>
      </c>
      <c r="S1266" s="18" t="str">
        <f t="shared" si="115"/>
        <v/>
      </c>
      <c r="T1266" s="14" t="str">
        <f t="shared" si="116"/>
        <v/>
      </c>
      <c r="U1266" s="14" t="str">
        <f t="shared" si="117"/>
        <v/>
      </c>
      <c r="V1266" s="14" t="str">
        <f t="shared" ca="1" si="118"/>
        <v/>
      </c>
      <c r="W1266" s="14" t="str">
        <f t="shared" ca="1" si="119"/>
        <v/>
      </c>
    </row>
    <row r="1267" spans="1:23" x14ac:dyDescent="0.3">
      <c r="A1267" s="2"/>
      <c r="B1267" s="2"/>
      <c r="C1267" s="2"/>
      <c r="D1267" s="2"/>
      <c r="E1267" s="2"/>
      <c r="F1267" s="2"/>
      <c r="G1267" s="2"/>
      <c r="H1267" s="2"/>
      <c r="I1267" s="16"/>
      <c r="J1267" s="16"/>
      <c r="K1267" s="14" t="str">
        <f>IF($A1267="","",IF(B1267&gt;=Model!$B$4,4,IF(B1267&gt;=Model!$B$5,3,IF(B1267&gt;=Model!$B$6,2,1))))</f>
        <v/>
      </c>
      <c r="L1267" s="14" t="str">
        <f>IF($A1267="","",IF(OR(UPPER(D1267)="Y",UPPER(E1267)="Y"),4,IF(C1267&gt;=Model!$B$10,4,IF(C1267&gt;=Model!$B$11,3,IF(C1267&gt;=Model!$B$12,2,1)))))</f>
        <v/>
      </c>
      <c r="M1267" s="14" t="str">
        <f>IF($A1267="","",IFERROR(VLOOKUP(F1267,Model!$A$19:$B$22,2,FALSE()),""))</f>
        <v/>
      </c>
      <c r="N1267" s="14" t="str">
        <f>IF($A1267="","",IFERROR(VLOOKUP(G1267,Model!$A$25:$B$28,2,FALSE()),""))</f>
        <v/>
      </c>
      <c r="O1267" s="14" t="str">
        <f t="shared" si="114"/>
        <v/>
      </c>
      <c r="P1267" s="14" t="str">
        <f>IF($A1267="","",IF(AND(G1267="Internet-facing",OR(UPPER(D1267)="Y",UPPER(E1267)="Y",C1267&gt;=Model!$B$16)),"P1",""))</f>
        <v/>
      </c>
      <c r="Q1267" s="14" t="str">
        <f>IF($A1267="","",IF(P1267="P1","P1","P"&amp;MIN(4,IF(O1267&gt;=Model!$B$31,1,IF(O1267&gt;=Model!$B$32,2,IF(O1267&gt;=Model!$B$33,3,4)))+IF(UPPER(H1267)="Y",1,0))))</f>
        <v/>
      </c>
      <c r="R1267" s="14" t="str">
        <f>IF($A1267="","",IFERROR(VLOOKUP(VALUE(MID(Q1267,2,1)),Model!$B$38:$C$41,2,FALSE()),""))</f>
        <v/>
      </c>
      <c r="S1267" s="18" t="str">
        <f t="shared" si="115"/>
        <v/>
      </c>
      <c r="T1267" s="14" t="str">
        <f t="shared" si="116"/>
        <v/>
      </c>
      <c r="U1267" s="14" t="str">
        <f t="shared" si="117"/>
        <v/>
      </c>
      <c r="V1267" s="14" t="str">
        <f t="shared" ca="1" si="118"/>
        <v/>
      </c>
      <c r="W1267" s="14" t="str">
        <f t="shared" ca="1" si="119"/>
        <v/>
      </c>
    </row>
    <row r="1268" spans="1:23" x14ac:dyDescent="0.3">
      <c r="A1268" s="2"/>
      <c r="B1268" s="2"/>
      <c r="C1268" s="2"/>
      <c r="D1268" s="2"/>
      <c r="E1268" s="2"/>
      <c r="F1268" s="2"/>
      <c r="G1268" s="2"/>
      <c r="H1268" s="2"/>
      <c r="I1268" s="16"/>
      <c r="J1268" s="16"/>
      <c r="K1268" s="14" t="str">
        <f>IF($A1268="","",IF(B1268&gt;=Model!$B$4,4,IF(B1268&gt;=Model!$B$5,3,IF(B1268&gt;=Model!$B$6,2,1))))</f>
        <v/>
      </c>
      <c r="L1268" s="14" t="str">
        <f>IF($A1268="","",IF(OR(UPPER(D1268)="Y",UPPER(E1268)="Y"),4,IF(C1268&gt;=Model!$B$10,4,IF(C1268&gt;=Model!$B$11,3,IF(C1268&gt;=Model!$B$12,2,1)))))</f>
        <v/>
      </c>
      <c r="M1268" s="14" t="str">
        <f>IF($A1268="","",IFERROR(VLOOKUP(F1268,Model!$A$19:$B$22,2,FALSE()),""))</f>
        <v/>
      </c>
      <c r="N1268" s="14" t="str">
        <f>IF($A1268="","",IFERROR(VLOOKUP(G1268,Model!$A$25:$B$28,2,FALSE()),""))</f>
        <v/>
      </c>
      <c r="O1268" s="14" t="str">
        <f t="shared" si="114"/>
        <v/>
      </c>
      <c r="P1268" s="14" t="str">
        <f>IF($A1268="","",IF(AND(G1268="Internet-facing",OR(UPPER(D1268)="Y",UPPER(E1268)="Y",C1268&gt;=Model!$B$16)),"P1",""))</f>
        <v/>
      </c>
      <c r="Q1268" s="14" t="str">
        <f>IF($A1268="","",IF(P1268="P1","P1","P"&amp;MIN(4,IF(O1268&gt;=Model!$B$31,1,IF(O1268&gt;=Model!$B$32,2,IF(O1268&gt;=Model!$B$33,3,4)))+IF(UPPER(H1268)="Y",1,0))))</f>
        <v/>
      </c>
      <c r="R1268" s="14" t="str">
        <f>IF($A1268="","",IFERROR(VLOOKUP(VALUE(MID(Q1268,2,1)),Model!$B$38:$C$41,2,FALSE()),""))</f>
        <v/>
      </c>
      <c r="S1268" s="18" t="str">
        <f t="shared" si="115"/>
        <v/>
      </c>
      <c r="T1268" s="14" t="str">
        <f t="shared" si="116"/>
        <v/>
      </c>
      <c r="U1268" s="14" t="str">
        <f t="shared" si="117"/>
        <v/>
      </c>
      <c r="V1268" s="14" t="str">
        <f t="shared" ca="1" si="118"/>
        <v/>
      </c>
      <c r="W1268" s="14" t="str">
        <f t="shared" ca="1" si="119"/>
        <v/>
      </c>
    </row>
    <row r="1269" spans="1:23" x14ac:dyDescent="0.3">
      <c r="A1269" s="2"/>
      <c r="B1269" s="2"/>
      <c r="C1269" s="2"/>
      <c r="D1269" s="2"/>
      <c r="E1269" s="2"/>
      <c r="F1269" s="2"/>
      <c r="G1269" s="2"/>
      <c r="H1269" s="2"/>
      <c r="I1269" s="16"/>
      <c r="J1269" s="16"/>
      <c r="K1269" s="14" t="str">
        <f>IF($A1269="","",IF(B1269&gt;=Model!$B$4,4,IF(B1269&gt;=Model!$B$5,3,IF(B1269&gt;=Model!$B$6,2,1))))</f>
        <v/>
      </c>
      <c r="L1269" s="14" t="str">
        <f>IF($A1269="","",IF(OR(UPPER(D1269)="Y",UPPER(E1269)="Y"),4,IF(C1269&gt;=Model!$B$10,4,IF(C1269&gt;=Model!$B$11,3,IF(C1269&gt;=Model!$B$12,2,1)))))</f>
        <v/>
      </c>
      <c r="M1269" s="14" t="str">
        <f>IF($A1269="","",IFERROR(VLOOKUP(F1269,Model!$A$19:$B$22,2,FALSE()),""))</f>
        <v/>
      </c>
      <c r="N1269" s="14" t="str">
        <f>IF($A1269="","",IFERROR(VLOOKUP(G1269,Model!$A$25:$B$28,2,FALSE()),""))</f>
        <v/>
      </c>
      <c r="O1269" s="14" t="str">
        <f t="shared" si="114"/>
        <v/>
      </c>
      <c r="P1269" s="14" t="str">
        <f>IF($A1269="","",IF(AND(G1269="Internet-facing",OR(UPPER(D1269)="Y",UPPER(E1269)="Y",C1269&gt;=Model!$B$16)),"P1",""))</f>
        <v/>
      </c>
      <c r="Q1269" s="14" t="str">
        <f>IF($A1269="","",IF(P1269="P1","P1","P"&amp;MIN(4,IF(O1269&gt;=Model!$B$31,1,IF(O1269&gt;=Model!$B$32,2,IF(O1269&gt;=Model!$B$33,3,4)))+IF(UPPER(H1269)="Y",1,0))))</f>
        <v/>
      </c>
      <c r="R1269" s="14" t="str">
        <f>IF($A1269="","",IFERROR(VLOOKUP(VALUE(MID(Q1269,2,1)),Model!$B$38:$C$41,2,FALSE()),""))</f>
        <v/>
      </c>
      <c r="S1269" s="18" t="str">
        <f t="shared" si="115"/>
        <v/>
      </c>
      <c r="T1269" s="14" t="str">
        <f t="shared" si="116"/>
        <v/>
      </c>
      <c r="U1269" s="14" t="str">
        <f t="shared" si="117"/>
        <v/>
      </c>
      <c r="V1269" s="14" t="str">
        <f t="shared" ca="1" si="118"/>
        <v/>
      </c>
      <c r="W1269" s="14" t="str">
        <f t="shared" ca="1" si="119"/>
        <v/>
      </c>
    </row>
    <row r="1270" spans="1:23" x14ac:dyDescent="0.3">
      <c r="A1270" s="2"/>
      <c r="B1270" s="2"/>
      <c r="C1270" s="2"/>
      <c r="D1270" s="2"/>
      <c r="E1270" s="2"/>
      <c r="F1270" s="2"/>
      <c r="G1270" s="2"/>
      <c r="H1270" s="2"/>
      <c r="I1270" s="16"/>
      <c r="J1270" s="16"/>
      <c r="K1270" s="14" t="str">
        <f>IF($A1270="","",IF(B1270&gt;=Model!$B$4,4,IF(B1270&gt;=Model!$B$5,3,IF(B1270&gt;=Model!$B$6,2,1))))</f>
        <v/>
      </c>
      <c r="L1270" s="14" t="str">
        <f>IF($A1270="","",IF(OR(UPPER(D1270)="Y",UPPER(E1270)="Y"),4,IF(C1270&gt;=Model!$B$10,4,IF(C1270&gt;=Model!$B$11,3,IF(C1270&gt;=Model!$B$12,2,1)))))</f>
        <v/>
      </c>
      <c r="M1270" s="14" t="str">
        <f>IF($A1270="","",IFERROR(VLOOKUP(F1270,Model!$A$19:$B$22,2,FALSE()),""))</f>
        <v/>
      </c>
      <c r="N1270" s="14" t="str">
        <f>IF($A1270="","",IFERROR(VLOOKUP(G1270,Model!$A$25:$B$28,2,FALSE()),""))</f>
        <v/>
      </c>
      <c r="O1270" s="14" t="str">
        <f t="shared" si="114"/>
        <v/>
      </c>
      <c r="P1270" s="14" t="str">
        <f>IF($A1270="","",IF(AND(G1270="Internet-facing",OR(UPPER(D1270)="Y",UPPER(E1270)="Y",C1270&gt;=Model!$B$16)),"P1",""))</f>
        <v/>
      </c>
      <c r="Q1270" s="14" t="str">
        <f>IF($A1270="","",IF(P1270="P1","P1","P"&amp;MIN(4,IF(O1270&gt;=Model!$B$31,1,IF(O1270&gt;=Model!$B$32,2,IF(O1270&gt;=Model!$B$33,3,4)))+IF(UPPER(H1270)="Y",1,0))))</f>
        <v/>
      </c>
      <c r="R1270" s="14" t="str">
        <f>IF($A1270="","",IFERROR(VLOOKUP(VALUE(MID(Q1270,2,1)),Model!$B$38:$C$41,2,FALSE()),""))</f>
        <v/>
      </c>
      <c r="S1270" s="18" t="str">
        <f t="shared" si="115"/>
        <v/>
      </c>
      <c r="T1270" s="14" t="str">
        <f t="shared" si="116"/>
        <v/>
      </c>
      <c r="U1270" s="14" t="str">
        <f t="shared" si="117"/>
        <v/>
      </c>
      <c r="V1270" s="14" t="str">
        <f t="shared" ca="1" si="118"/>
        <v/>
      </c>
      <c r="W1270" s="14" t="str">
        <f t="shared" ca="1" si="119"/>
        <v/>
      </c>
    </row>
    <row r="1271" spans="1:23" x14ac:dyDescent="0.3">
      <c r="A1271" s="2"/>
      <c r="B1271" s="2"/>
      <c r="C1271" s="2"/>
      <c r="D1271" s="2"/>
      <c r="E1271" s="2"/>
      <c r="F1271" s="2"/>
      <c r="G1271" s="2"/>
      <c r="H1271" s="2"/>
      <c r="I1271" s="16"/>
      <c r="J1271" s="16"/>
      <c r="K1271" s="14" t="str">
        <f>IF($A1271="","",IF(B1271&gt;=Model!$B$4,4,IF(B1271&gt;=Model!$B$5,3,IF(B1271&gt;=Model!$B$6,2,1))))</f>
        <v/>
      </c>
      <c r="L1271" s="14" t="str">
        <f>IF($A1271="","",IF(OR(UPPER(D1271)="Y",UPPER(E1271)="Y"),4,IF(C1271&gt;=Model!$B$10,4,IF(C1271&gt;=Model!$B$11,3,IF(C1271&gt;=Model!$B$12,2,1)))))</f>
        <v/>
      </c>
      <c r="M1271" s="14" t="str">
        <f>IF($A1271="","",IFERROR(VLOOKUP(F1271,Model!$A$19:$B$22,2,FALSE()),""))</f>
        <v/>
      </c>
      <c r="N1271" s="14" t="str">
        <f>IF($A1271="","",IFERROR(VLOOKUP(G1271,Model!$A$25:$B$28,2,FALSE()),""))</f>
        <v/>
      </c>
      <c r="O1271" s="14" t="str">
        <f t="shared" si="114"/>
        <v/>
      </c>
      <c r="P1271" s="14" t="str">
        <f>IF($A1271="","",IF(AND(G1271="Internet-facing",OR(UPPER(D1271)="Y",UPPER(E1271)="Y",C1271&gt;=Model!$B$16)),"P1",""))</f>
        <v/>
      </c>
      <c r="Q1271" s="14" t="str">
        <f>IF($A1271="","",IF(P1271="P1","P1","P"&amp;MIN(4,IF(O1271&gt;=Model!$B$31,1,IF(O1271&gt;=Model!$B$32,2,IF(O1271&gt;=Model!$B$33,3,4)))+IF(UPPER(H1271)="Y",1,0))))</f>
        <v/>
      </c>
      <c r="R1271" s="14" t="str">
        <f>IF($A1271="","",IFERROR(VLOOKUP(VALUE(MID(Q1271,2,1)),Model!$B$38:$C$41,2,FALSE()),""))</f>
        <v/>
      </c>
      <c r="S1271" s="18" t="str">
        <f t="shared" si="115"/>
        <v/>
      </c>
      <c r="T1271" s="14" t="str">
        <f t="shared" si="116"/>
        <v/>
      </c>
      <c r="U1271" s="14" t="str">
        <f t="shared" si="117"/>
        <v/>
      </c>
      <c r="V1271" s="14" t="str">
        <f t="shared" ca="1" si="118"/>
        <v/>
      </c>
      <c r="W1271" s="14" t="str">
        <f t="shared" ca="1" si="119"/>
        <v/>
      </c>
    </row>
    <row r="1272" spans="1:23" x14ac:dyDescent="0.3">
      <c r="A1272" s="2"/>
      <c r="B1272" s="2"/>
      <c r="C1272" s="2"/>
      <c r="D1272" s="2"/>
      <c r="E1272" s="2"/>
      <c r="F1272" s="2"/>
      <c r="G1272" s="2"/>
      <c r="H1272" s="2"/>
      <c r="I1272" s="16"/>
      <c r="J1272" s="16"/>
      <c r="K1272" s="14" t="str">
        <f>IF($A1272="","",IF(B1272&gt;=Model!$B$4,4,IF(B1272&gt;=Model!$B$5,3,IF(B1272&gt;=Model!$B$6,2,1))))</f>
        <v/>
      </c>
      <c r="L1272" s="14" t="str">
        <f>IF($A1272="","",IF(OR(UPPER(D1272)="Y",UPPER(E1272)="Y"),4,IF(C1272&gt;=Model!$B$10,4,IF(C1272&gt;=Model!$B$11,3,IF(C1272&gt;=Model!$B$12,2,1)))))</f>
        <v/>
      </c>
      <c r="M1272" s="14" t="str">
        <f>IF($A1272="","",IFERROR(VLOOKUP(F1272,Model!$A$19:$B$22,2,FALSE()),""))</f>
        <v/>
      </c>
      <c r="N1272" s="14" t="str">
        <f>IF($A1272="","",IFERROR(VLOOKUP(G1272,Model!$A$25:$B$28,2,FALSE()),""))</f>
        <v/>
      </c>
      <c r="O1272" s="14" t="str">
        <f t="shared" si="114"/>
        <v/>
      </c>
      <c r="P1272" s="14" t="str">
        <f>IF($A1272="","",IF(AND(G1272="Internet-facing",OR(UPPER(D1272)="Y",UPPER(E1272)="Y",C1272&gt;=Model!$B$16)),"P1",""))</f>
        <v/>
      </c>
      <c r="Q1272" s="14" t="str">
        <f>IF($A1272="","",IF(P1272="P1","P1","P"&amp;MIN(4,IF(O1272&gt;=Model!$B$31,1,IF(O1272&gt;=Model!$B$32,2,IF(O1272&gt;=Model!$B$33,3,4)))+IF(UPPER(H1272)="Y",1,0))))</f>
        <v/>
      </c>
      <c r="R1272" s="14" t="str">
        <f>IF($A1272="","",IFERROR(VLOOKUP(VALUE(MID(Q1272,2,1)),Model!$B$38:$C$41,2,FALSE()),""))</f>
        <v/>
      </c>
      <c r="S1272" s="18" t="str">
        <f t="shared" si="115"/>
        <v/>
      </c>
      <c r="T1272" s="14" t="str">
        <f t="shared" si="116"/>
        <v/>
      </c>
      <c r="U1272" s="14" t="str">
        <f t="shared" si="117"/>
        <v/>
      </c>
      <c r="V1272" s="14" t="str">
        <f t="shared" ca="1" si="118"/>
        <v/>
      </c>
      <c r="W1272" s="14" t="str">
        <f t="shared" ca="1" si="119"/>
        <v/>
      </c>
    </row>
    <row r="1273" spans="1:23" x14ac:dyDescent="0.3">
      <c r="A1273" s="2"/>
      <c r="B1273" s="2"/>
      <c r="C1273" s="2"/>
      <c r="D1273" s="2"/>
      <c r="E1273" s="2"/>
      <c r="F1273" s="2"/>
      <c r="G1273" s="2"/>
      <c r="H1273" s="2"/>
      <c r="I1273" s="16"/>
      <c r="J1273" s="16"/>
      <c r="K1273" s="14" t="str">
        <f>IF($A1273="","",IF(B1273&gt;=Model!$B$4,4,IF(B1273&gt;=Model!$B$5,3,IF(B1273&gt;=Model!$B$6,2,1))))</f>
        <v/>
      </c>
      <c r="L1273" s="14" t="str">
        <f>IF($A1273="","",IF(OR(UPPER(D1273)="Y",UPPER(E1273)="Y"),4,IF(C1273&gt;=Model!$B$10,4,IF(C1273&gt;=Model!$B$11,3,IF(C1273&gt;=Model!$B$12,2,1)))))</f>
        <v/>
      </c>
      <c r="M1273" s="14" t="str">
        <f>IF($A1273="","",IFERROR(VLOOKUP(F1273,Model!$A$19:$B$22,2,FALSE()),""))</f>
        <v/>
      </c>
      <c r="N1273" s="14" t="str">
        <f>IF($A1273="","",IFERROR(VLOOKUP(G1273,Model!$A$25:$B$28,2,FALSE()),""))</f>
        <v/>
      </c>
      <c r="O1273" s="14" t="str">
        <f t="shared" si="114"/>
        <v/>
      </c>
      <c r="P1273" s="14" t="str">
        <f>IF($A1273="","",IF(AND(G1273="Internet-facing",OR(UPPER(D1273)="Y",UPPER(E1273)="Y",C1273&gt;=Model!$B$16)),"P1",""))</f>
        <v/>
      </c>
      <c r="Q1273" s="14" t="str">
        <f>IF($A1273="","",IF(P1273="P1","P1","P"&amp;MIN(4,IF(O1273&gt;=Model!$B$31,1,IF(O1273&gt;=Model!$B$32,2,IF(O1273&gt;=Model!$B$33,3,4)))+IF(UPPER(H1273)="Y",1,0))))</f>
        <v/>
      </c>
      <c r="R1273" s="14" t="str">
        <f>IF($A1273="","",IFERROR(VLOOKUP(VALUE(MID(Q1273,2,1)),Model!$B$38:$C$41,2,FALSE()),""))</f>
        <v/>
      </c>
      <c r="S1273" s="18" t="str">
        <f t="shared" si="115"/>
        <v/>
      </c>
      <c r="T1273" s="14" t="str">
        <f t="shared" si="116"/>
        <v/>
      </c>
      <c r="U1273" s="14" t="str">
        <f t="shared" si="117"/>
        <v/>
      </c>
      <c r="V1273" s="14" t="str">
        <f t="shared" ca="1" si="118"/>
        <v/>
      </c>
      <c r="W1273" s="14" t="str">
        <f t="shared" ca="1" si="119"/>
        <v/>
      </c>
    </row>
    <row r="1274" spans="1:23" x14ac:dyDescent="0.3">
      <c r="A1274" s="2"/>
      <c r="B1274" s="2"/>
      <c r="C1274" s="2"/>
      <c r="D1274" s="2"/>
      <c r="E1274" s="2"/>
      <c r="F1274" s="2"/>
      <c r="G1274" s="2"/>
      <c r="H1274" s="2"/>
      <c r="I1274" s="16"/>
      <c r="J1274" s="16"/>
      <c r="K1274" s="14" t="str">
        <f>IF($A1274="","",IF(B1274&gt;=Model!$B$4,4,IF(B1274&gt;=Model!$B$5,3,IF(B1274&gt;=Model!$B$6,2,1))))</f>
        <v/>
      </c>
      <c r="L1274" s="14" t="str">
        <f>IF($A1274="","",IF(OR(UPPER(D1274)="Y",UPPER(E1274)="Y"),4,IF(C1274&gt;=Model!$B$10,4,IF(C1274&gt;=Model!$B$11,3,IF(C1274&gt;=Model!$B$12,2,1)))))</f>
        <v/>
      </c>
      <c r="M1274" s="14" t="str">
        <f>IF($A1274="","",IFERROR(VLOOKUP(F1274,Model!$A$19:$B$22,2,FALSE()),""))</f>
        <v/>
      </c>
      <c r="N1274" s="14" t="str">
        <f>IF($A1274="","",IFERROR(VLOOKUP(G1274,Model!$A$25:$B$28,2,FALSE()),""))</f>
        <v/>
      </c>
      <c r="O1274" s="14" t="str">
        <f t="shared" si="114"/>
        <v/>
      </c>
      <c r="P1274" s="14" t="str">
        <f>IF($A1274="","",IF(AND(G1274="Internet-facing",OR(UPPER(D1274)="Y",UPPER(E1274)="Y",C1274&gt;=Model!$B$16)),"P1",""))</f>
        <v/>
      </c>
      <c r="Q1274" s="14" t="str">
        <f>IF($A1274="","",IF(P1274="P1","P1","P"&amp;MIN(4,IF(O1274&gt;=Model!$B$31,1,IF(O1274&gt;=Model!$B$32,2,IF(O1274&gt;=Model!$B$33,3,4)))+IF(UPPER(H1274)="Y",1,0))))</f>
        <v/>
      </c>
      <c r="R1274" s="14" t="str">
        <f>IF($A1274="","",IFERROR(VLOOKUP(VALUE(MID(Q1274,2,1)),Model!$B$38:$C$41,2,FALSE()),""))</f>
        <v/>
      </c>
      <c r="S1274" s="18" t="str">
        <f t="shared" si="115"/>
        <v/>
      </c>
      <c r="T1274" s="14" t="str">
        <f t="shared" si="116"/>
        <v/>
      </c>
      <c r="U1274" s="14" t="str">
        <f t="shared" si="117"/>
        <v/>
      </c>
      <c r="V1274" s="14" t="str">
        <f t="shared" ca="1" si="118"/>
        <v/>
      </c>
      <c r="W1274" s="14" t="str">
        <f t="shared" ca="1" si="119"/>
        <v/>
      </c>
    </row>
    <row r="1275" spans="1:23" x14ac:dyDescent="0.3">
      <c r="A1275" s="2"/>
      <c r="B1275" s="2"/>
      <c r="C1275" s="2"/>
      <c r="D1275" s="2"/>
      <c r="E1275" s="2"/>
      <c r="F1275" s="2"/>
      <c r="G1275" s="2"/>
      <c r="H1275" s="2"/>
      <c r="I1275" s="16"/>
      <c r="J1275" s="16"/>
      <c r="K1275" s="14" t="str">
        <f>IF($A1275="","",IF(B1275&gt;=Model!$B$4,4,IF(B1275&gt;=Model!$B$5,3,IF(B1275&gt;=Model!$B$6,2,1))))</f>
        <v/>
      </c>
      <c r="L1275" s="14" t="str">
        <f>IF($A1275="","",IF(OR(UPPER(D1275)="Y",UPPER(E1275)="Y"),4,IF(C1275&gt;=Model!$B$10,4,IF(C1275&gt;=Model!$B$11,3,IF(C1275&gt;=Model!$B$12,2,1)))))</f>
        <v/>
      </c>
      <c r="M1275" s="14" t="str">
        <f>IF($A1275="","",IFERROR(VLOOKUP(F1275,Model!$A$19:$B$22,2,FALSE()),""))</f>
        <v/>
      </c>
      <c r="N1275" s="14" t="str">
        <f>IF($A1275="","",IFERROR(VLOOKUP(G1275,Model!$A$25:$B$28,2,FALSE()),""))</f>
        <v/>
      </c>
      <c r="O1275" s="14" t="str">
        <f t="shared" si="114"/>
        <v/>
      </c>
      <c r="P1275" s="14" t="str">
        <f>IF($A1275="","",IF(AND(G1275="Internet-facing",OR(UPPER(D1275)="Y",UPPER(E1275)="Y",C1275&gt;=Model!$B$16)),"P1",""))</f>
        <v/>
      </c>
      <c r="Q1275" s="14" t="str">
        <f>IF($A1275="","",IF(P1275="P1","P1","P"&amp;MIN(4,IF(O1275&gt;=Model!$B$31,1,IF(O1275&gt;=Model!$B$32,2,IF(O1275&gt;=Model!$B$33,3,4)))+IF(UPPER(H1275)="Y",1,0))))</f>
        <v/>
      </c>
      <c r="R1275" s="14" t="str">
        <f>IF($A1275="","",IFERROR(VLOOKUP(VALUE(MID(Q1275,2,1)),Model!$B$38:$C$41,2,FALSE()),""))</f>
        <v/>
      </c>
      <c r="S1275" s="18" t="str">
        <f t="shared" si="115"/>
        <v/>
      </c>
      <c r="T1275" s="14" t="str">
        <f t="shared" si="116"/>
        <v/>
      </c>
      <c r="U1275" s="14" t="str">
        <f t="shared" si="117"/>
        <v/>
      </c>
      <c r="V1275" s="14" t="str">
        <f t="shared" ca="1" si="118"/>
        <v/>
      </c>
      <c r="W1275" s="14" t="str">
        <f t="shared" ca="1" si="119"/>
        <v/>
      </c>
    </row>
    <row r="1276" spans="1:23" x14ac:dyDescent="0.3">
      <c r="A1276" s="2"/>
      <c r="B1276" s="2"/>
      <c r="C1276" s="2"/>
      <c r="D1276" s="2"/>
      <c r="E1276" s="2"/>
      <c r="F1276" s="2"/>
      <c r="G1276" s="2"/>
      <c r="H1276" s="2"/>
      <c r="I1276" s="16"/>
      <c r="J1276" s="16"/>
      <c r="K1276" s="14" t="str">
        <f>IF($A1276="","",IF(B1276&gt;=Model!$B$4,4,IF(B1276&gt;=Model!$B$5,3,IF(B1276&gt;=Model!$B$6,2,1))))</f>
        <v/>
      </c>
      <c r="L1276" s="14" t="str">
        <f>IF($A1276="","",IF(OR(UPPER(D1276)="Y",UPPER(E1276)="Y"),4,IF(C1276&gt;=Model!$B$10,4,IF(C1276&gt;=Model!$B$11,3,IF(C1276&gt;=Model!$B$12,2,1)))))</f>
        <v/>
      </c>
      <c r="M1276" s="14" t="str">
        <f>IF($A1276="","",IFERROR(VLOOKUP(F1276,Model!$A$19:$B$22,2,FALSE()),""))</f>
        <v/>
      </c>
      <c r="N1276" s="14" t="str">
        <f>IF($A1276="","",IFERROR(VLOOKUP(G1276,Model!$A$25:$B$28,2,FALSE()),""))</f>
        <v/>
      </c>
      <c r="O1276" s="14" t="str">
        <f t="shared" si="114"/>
        <v/>
      </c>
      <c r="P1276" s="14" t="str">
        <f>IF($A1276="","",IF(AND(G1276="Internet-facing",OR(UPPER(D1276)="Y",UPPER(E1276)="Y",C1276&gt;=Model!$B$16)),"P1",""))</f>
        <v/>
      </c>
      <c r="Q1276" s="14" t="str">
        <f>IF($A1276="","",IF(P1276="P1","P1","P"&amp;MIN(4,IF(O1276&gt;=Model!$B$31,1,IF(O1276&gt;=Model!$B$32,2,IF(O1276&gt;=Model!$B$33,3,4)))+IF(UPPER(H1276)="Y",1,0))))</f>
        <v/>
      </c>
      <c r="R1276" s="14" t="str">
        <f>IF($A1276="","",IFERROR(VLOOKUP(VALUE(MID(Q1276,2,1)),Model!$B$38:$C$41,2,FALSE()),""))</f>
        <v/>
      </c>
      <c r="S1276" s="18" t="str">
        <f t="shared" si="115"/>
        <v/>
      </c>
      <c r="T1276" s="14" t="str">
        <f t="shared" si="116"/>
        <v/>
      </c>
      <c r="U1276" s="14" t="str">
        <f t="shared" si="117"/>
        <v/>
      </c>
      <c r="V1276" s="14" t="str">
        <f t="shared" ca="1" si="118"/>
        <v/>
      </c>
      <c r="W1276" s="14" t="str">
        <f t="shared" ca="1" si="119"/>
        <v/>
      </c>
    </row>
    <row r="1277" spans="1:23" x14ac:dyDescent="0.3">
      <c r="A1277" s="2"/>
      <c r="B1277" s="2"/>
      <c r="C1277" s="2"/>
      <c r="D1277" s="2"/>
      <c r="E1277" s="2"/>
      <c r="F1277" s="2"/>
      <c r="G1277" s="2"/>
      <c r="H1277" s="2"/>
      <c r="I1277" s="16"/>
      <c r="J1277" s="16"/>
      <c r="K1277" s="14" t="str">
        <f>IF($A1277="","",IF(B1277&gt;=Model!$B$4,4,IF(B1277&gt;=Model!$B$5,3,IF(B1277&gt;=Model!$B$6,2,1))))</f>
        <v/>
      </c>
      <c r="L1277" s="14" t="str">
        <f>IF($A1277="","",IF(OR(UPPER(D1277)="Y",UPPER(E1277)="Y"),4,IF(C1277&gt;=Model!$B$10,4,IF(C1277&gt;=Model!$B$11,3,IF(C1277&gt;=Model!$B$12,2,1)))))</f>
        <v/>
      </c>
      <c r="M1277" s="14" t="str">
        <f>IF($A1277="","",IFERROR(VLOOKUP(F1277,Model!$A$19:$B$22,2,FALSE()),""))</f>
        <v/>
      </c>
      <c r="N1277" s="14" t="str">
        <f>IF($A1277="","",IFERROR(VLOOKUP(G1277,Model!$A$25:$B$28,2,FALSE()),""))</f>
        <v/>
      </c>
      <c r="O1277" s="14" t="str">
        <f t="shared" si="114"/>
        <v/>
      </c>
      <c r="P1277" s="14" t="str">
        <f>IF($A1277="","",IF(AND(G1277="Internet-facing",OR(UPPER(D1277)="Y",UPPER(E1277)="Y",C1277&gt;=Model!$B$16)),"P1",""))</f>
        <v/>
      </c>
      <c r="Q1277" s="14" t="str">
        <f>IF($A1277="","",IF(P1277="P1","P1","P"&amp;MIN(4,IF(O1277&gt;=Model!$B$31,1,IF(O1277&gt;=Model!$B$32,2,IF(O1277&gt;=Model!$B$33,3,4)))+IF(UPPER(H1277)="Y",1,0))))</f>
        <v/>
      </c>
      <c r="R1277" s="14" t="str">
        <f>IF($A1277="","",IFERROR(VLOOKUP(VALUE(MID(Q1277,2,1)),Model!$B$38:$C$41,2,FALSE()),""))</f>
        <v/>
      </c>
      <c r="S1277" s="18" t="str">
        <f t="shared" si="115"/>
        <v/>
      </c>
      <c r="T1277" s="14" t="str">
        <f t="shared" si="116"/>
        <v/>
      </c>
      <c r="U1277" s="14" t="str">
        <f t="shared" si="117"/>
        <v/>
      </c>
      <c r="V1277" s="14" t="str">
        <f t="shared" ca="1" si="118"/>
        <v/>
      </c>
      <c r="W1277" s="14" t="str">
        <f t="shared" ca="1" si="119"/>
        <v/>
      </c>
    </row>
    <row r="1278" spans="1:23" x14ac:dyDescent="0.3">
      <c r="A1278" s="2"/>
      <c r="B1278" s="2"/>
      <c r="C1278" s="2"/>
      <c r="D1278" s="2"/>
      <c r="E1278" s="2"/>
      <c r="F1278" s="2"/>
      <c r="G1278" s="2"/>
      <c r="H1278" s="2"/>
      <c r="I1278" s="16"/>
      <c r="J1278" s="16"/>
      <c r="K1278" s="14" t="str">
        <f>IF($A1278="","",IF(B1278&gt;=Model!$B$4,4,IF(B1278&gt;=Model!$B$5,3,IF(B1278&gt;=Model!$B$6,2,1))))</f>
        <v/>
      </c>
      <c r="L1278" s="14" t="str">
        <f>IF($A1278="","",IF(OR(UPPER(D1278)="Y",UPPER(E1278)="Y"),4,IF(C1278&gt;=Model!$B$10,4,IF(C1278&gt;=Model!$B$11,3,IF(C1278&gt;=Model!$B$12,2,1)))))</f>
        <v/>
      </c>
      <c r="M1278" s="14" t="str">
        <f>IF($A1278="","",IFERROR(VLOOKUP(F1278,Model!$A$19:$B$22,2,FALSE()),""))</f>
        <v/>
      </c>
      <c r="N1278" s="14" t="str">
        <f>IF($A1278="","",IFERROR(VLOOKUP(G1278,Model!$A$25:$B$28,2,FALSE()),""))</f>
        <v/>
      </c>
      <c r="O1278" s="14" t="str">
        <f t="shared" si="114"/>
        <v/>
      </c>
      <c r="P1278" s="14" t="str">
        <f>IF($A1278="","",IF(AND(G1278="Internet-facing",OR(UPPER(D1278)="Y",UPPER(E1278)="Y",C1278&gt;=Model!$B$16)),"P1",""))</f>
        <v/>
      </c>
      <c r="Q1278" s="14" t="str">
        <f>IF($A1278="","",IF(P1278="P1","P1","P"&amp;MIN(4,IF(O1278&gt;=Model!$B$31,1,IF(O1278&gt;=Model!$B$32,2,IF(O1278&gt;=Model!$B$33,3,4)))+IF(UPPER(H1278)="Y",1,0))))</f>
        <v/>
      </c>
      <c r="R1278" s="14" t="str">
        <f>IF($A1278="","",IFERROR(VLOOKUP(VALUE(MID(Q1278,2,1)),Model!$B$38:$C$41,2,FALSE()),""))</f>
        <v/>
      </c>
      <c r="S1278" s="18" t="str">
        <f t="shared" si="115"/>
        <v/>
      </c>
      <c r="T1278" s="14" t="str">
        <f t="shared" si="116"/>
        <v/>
      </c>
      <c r="U1278" s="14" t="str">
        <f t="shared" si="117"/>
        <v/>
      </c>
      <c r="V1278" s="14" t="str">
        <f t="shared" ca="1" si="118"/>
        <v/>
      </c>
      <c r="W1278" s="14" t="str">
        <f t="shared" ca="1" si="119"/>
        <v/>
      </c>
    </row>
    <row r="1279" spans="1:23" x14ac:dyDescent="0.3">
      <c r="A1279" s="2"/>
      <c r="B1279" s="2"/>
      <c r="C1279" s="2"/>
      <c r="D1279" s="2"/>
      <c r="E1279" s="2"/>
      <c r="F1279" s="2"/>
      <c r="G1279" s="2"/>
      <c r="H1279" s="2"/>
      <c r="I1279" s="16"/>
      <c r="J1279" s="16"/>
      <c r="K1279" s="14" t="str">
        <f>IF($A1279="","",IF(B1279&gt;=Model!$B$4,4,IF(B1279&gt;=Model!$B$5,3,IF(B1279&gt;=Model!$B$6,2,1))))</f>
        <v/>
      </c>
      <c r="L1279" s="14" t="str">
        <f>IF($A1279="","",IF(OR(UPPER(D1279)="Y",UPPER(E1279)="Y"),4,IF(C1279&gt;=Model!$B$10,4,IF(C1279&gt;=Model!$B$11,3,IF(C1279&gt;=Model!$B$12,2,1)))))</f>
        <v/>
      </c>
      <c r="M1279" s="14" t="str">
        <f>IF($A1279="","",IFERROR(VLOOKUP(F1279,Model!$A$19:$B$22,2,FALSE()),""))</f>
        <v/>
      </c>
      <c r="N1279" s="14" t="str">
        <f>IF($A1279="","",IFERROR(VLOOKUP(G1279,Model!$A$25:$B$28,2,FALSE()),""))</f>
        <v/>
      </c>
      <c r="O1279" s="14" t="str">
        <f t="shared" si="114"/>
        <v/>
      </c>
      <c r="P1279" s="14" t="str">
        <f>IF($A1279="","",IF(AND(G1279="Internet-facing",OR(UPPER(D1279)="Y",UPPER(E1279)="Y",C1279&gt;=Model!$B$16)),"P1",""))</f>
        <v/>
      </c>
      <c r="Q1279" s="14" t="str">
        <f>IF($A1279="","",IF(P1279="P1","P1","P"&amp;MIN(4,IF(O1279&gt;=Model!$B$31,1,IF(O1279&gt;=Model!$B$32,2,IF(O1279&gt;=Model!$B$33,3,4)))+IF(UPPER(H1279)="Y",1,0))))</f>
        <v/>
      </c>
      <c r="R1279" s="14" t="str">
        <f>IF($A1279="","",IFERROR(VLOOKUP(VALUE(MID(Q1279,2,1)),Model!$B$38:$C$41,2,FALSE()),""))</f>
        <v/>
      </c>
      <c r="S1279" s="18" t="str">
        <f t="shared" si="115"/>
        <v/>
      </c>
      <c r="T1279" s="14" t="str">
        <f t="shared" si="116"/>
        <v/>
      </c>
      <c r="U1279" s="14" t="str">
        <f t="shared" si="117"/>
        <v/>
      </c>
      <c r="V1279" s="14" t="str">
        <f t="shared" ca="1" si="118"/>
        <v/>
      </c>
      <c r="W1279" s="14" t="str">
        <f t="shared" ca="1" si="119"/>
        <v/>
      </c>
    </row>
    <row r="1280" spans="1:23" x14ac:dyDescent="0.3">
      <c r="A1280" s="2"/>
      <c r="B1280" s="2"/>
      <c r="C1280" s="2"/>
      <c r="D1280" s="2"/>
      <c r="E1280" s="2"/>
      <c r="F1280" s="2"/>
      <c r="G1280" s="2"/>
      <c r="H1280" s="2"/>
      <c r="I1280" s="16"/>
      <c r="J1280" s="16"/>
      <c r="K1280" s="14" t="str">
        <f>IF($A1280="","",IF(B1280&gt;=Model!$B$4,4,IF(B1280&gt;=Model!$B$5,3,IF(B1280&gt;=Model!$B$6,2,1))))</f>
        <v/>
      </c>
      <c r="L1280" s="14" t="str">
        <f>IF($A1280="","",IF(OR(UPPER(D1280)="Y",UPPER(E1280)="Y"),4,IF(C1280&gt;=Model!$B$10,4,IF(C1280&gt;=Model!$B$11,3,IF(C1280&gt;=Model!$B$12,2,1)))))</f>
        <v/>
      </c>
      <c r="M1280" s="14" t="str">
        <f>IF($A1280="","",IFERROR(VLOOKUP(F1280,Model!$A$19:$B$22,2,FALSE()),""))</f>
        <v/>
      </c>
      <c r="N1280" s="14" t="str">
        <f>IF($A1280="","",IFERROR(VLOOKUP(G1280,Model!$A$25:$B$28,2,FALSE()),""))</f>
        <v/>
      </c>
      <c r="O1280" s="14" t="str">
        <f t="shared" si="114"/>
        <v/>
      </c>
      <c r="P1280" s="14" t="str">
        <f>IF($A1280="","",IF(AND(G1280="Internet-facing",OR(UPPER(D1280)="Y",UPPER(E1280)="Y",C1280&gt;=Model!$B$16)),"P1",""))</f>
        <v/>
      </c>
      <c r="Q1280" s="14" t="str">
        <f>IF($A1280="","",IF(P1280="P1","P1","P"&amp;MIN(4,IF(O1280&gt;=Model!$B$31,1,IF(O1280&gt;=Model!$B$32,2,IF(O1280&gt;=Model!$B$33,3,4)))+IF(UPPER(H1280)="Y",1,0))))</f>
        <v/>
      </c>
      <c r="R1280" s="14" t="str">
        <f>IF($A1280="","",IFERROR(VLOOKUP(VALUE(MID(Q1280,2,1)),Model!$B$38:$C$41,2,FALSE()),""))</f>
        <v/>
      </c>
      <c r="S1280" s="18" t="str">
        <f t="shared" si="115"/>
        <v/>
      </c>
      <c r="T1280" s="14" t="str">
        <f t="shared" si="116"/>
        <v/>
      </c>
      <c r="U1280" s="14" t="str">
        <f t="shared" si="117"/>
        <v/>
      </c>
      <c r="V1280" s="14" t="str">
        <f t="shared" ca="1" si="118"/>
        <v/>
      </c>
      <c r="W1280" s="14" t="str">
        <f t="shared" ca="1" si="119"/>
        <v/>
      </c>
    </row>
    <row r="1281" spans="1:23" x14ac:dyDescent="0.3">
      <c r="A1281" s="2"/>
      <c r="B1281" s="2"/>
      <c r="C1281" s="2"/>
      <c r="D1281" s="2"/>
      <c r="E1281" s="2"/>
      <c r="F1281" s="2"/>
      <c r="G1281" s="2"/>
      <c r="H1281" s="2"/>
      <c r="I1281" s="16"/>
      <c r="J1281" s="16"/>
      <c r="K1281" s="14" t="str">
        <f>IF($A1281="","",IF(B1281&gt;=Model!$B$4,4,IF(B1281&gt;=Model!$B$5,3,IF(B1281&gt;=Model!$B$6,2,1))))</f>
        <v/>
      </c>
      <c r="L1281" s="14" t="str">
        <f>IF($A1281="","",IF(OR(UPPER(D1281)="Y",UPPER(E1281)="Y"),4,IF(C1281&gt;=Model!$B$10,4,IF(C1281&gt;=Model!$B$11,3,IF(C1281&gt;=Model!$B$12,2,1)))))</f>
        <v/>
      </c>
      <c r="M1281" s="14" t="str">
        <f>IF($A1281="","",IFERROR(VLOOKUP(F1281,Model!$A$19:$B$22,2,FALSE()),""))</f>
        <v/>
      </c>
      <c r="N1281" s="14" t="str">
        <f>IF($A1281="","",IFERROR(VLOOKUP(G1281,Model!$A$25:$B$28,2,FALSE()),""))</f>
        <v/>
      </c>
      <c r="O1281" s="14" t="str">
        <f t="shared" si="114"/>
        <v/>
      </c>
      <c r="P1281" s="14" t="str">
        <f>IF($A1281="","",IF(AND(G1281="Internet-facing",OR(UPPER(D1281)="Y",UPPER(E1281)="Y",C1281&gt;=Model!$B$16)),"P1",""))</f>
        <v/>
      </c>
      <c r="Q1281" s="14" t="str">
        <f>IF($A1281="","",IF(P1281="P1","P1","P"&amp;MIN(4,IF(O1281&gt;=Model!$B$31,1,IF(O1281&gt;=Model!$B$32,2,IF(O1281&gt;=Model!$B$33,3,4)))+IF(UPPER(H1281)="Y",1,0))))</f>
        <v/>
      </c>
      <c r="R1281" s="14" t="str">
        <f>IF($A1281="","",IFERROR(VLOOKUP(VALUE(MID(Q1281,2,1)),Model!$B$38:$C$41,2,FALSE()),""))</f>
        <v/>
      </c>
      <c r="S1281" s="18" t="str">
        <f t="shared" si="115"/>
        <v/>
      </c>
      <c r="T1281" s="14" t="str">
        <f t="shared" si="116"/>
        <v/>
      </c>
      <c r="U1281" s="14" t="str">
        <f t="shared" si="117"/>
        <v/>
      </c>
      <c r="V1281" s="14" t="str">
        <f t="shared" ca="1" si="118"/>
        <v/>
      </c>
      <c r="W1281" s="14" t="str">
        <f t="shared" ca="1" si="119"/>
        <v/>
      </c>
    </row>
    <row r="1282" spans="1:23" x14ac:dyDescent="0.3">
      <c r="A1282" s="2"/>
      <c r="B1282" s="2"/>
      <c r="C1282" s="2"/>
      <c r="D1282" s="2"/>
      <c r="E1282" s="2"/>
      <c r="F1282" s="2"/>
      <c r="G1282" s="2"/>
      <c r="H1282" s="2"/>
      <c r="I1282" s="16"/>
      <c r="J1282" s="16"/>
      <c r="K1282" s="14" t="str">
        <f>IF($A1282="","",IF(B1282&gt;=Model!$B$4,4,IF(B1282&gt;=Model!$B$5,3,IF(B1282&gt;=Model!$B$6,2,1))))</f>
        <v/>
      </c>
      <c r="L1282" s="14" t="str">
        <f>IF($A1282="","",IF(OR(UPPER(D1282)="Y",UPPER(E1282)="Y"),4,IF(C1282&gt;=Model!$B$10,4,IF(C1282&gt;=Model!$B$11,3,IF(C1282&gt;=Model!$B$12,2,1)))))</f>
        <v/>
      </c>
      <c r="M1282" s="14" t="str">
        <f>IF($A1282="","",IFERROR(VLOOKUP(F1282,Model!$A$19:$B$22,2,FALSE()),""))</f>
        <v/>
      </c>
      <c r="N1282" s="14" t="str">
        <f>IF($A1282="","",IFERROR(VLOOKUP(G1282,Model!$A$25:$B$28,2,FALSE()),""))</f>
        <v/>
      </c>
      <c r="O1282" s="14" t="str">
        <f t="shared" ref="O1282:O1345" si="120">IF($A1282="","",K1282*L1282*M1282*N1282)</f>
        <v/>
      </c>
      <c r="P1282" s="14" t="str">
        <f>IF($A1282="","",IF(AND(G1282="Internet-facing",OR(UPPER(D1282)="Y",UPPER(E1282)="Y",C1282&gt;=Model!$B$16)),"P1",""))</f>
        <v/>
      </c>
      <c r="Q1282" s="14" t="str">
        <f>IF($A1282="","",IF(P1282="P1","P1","P"&amp;MIN(4,IF(O1282&gt;=Model!$B$31,1,IF(O1282&gt;=Model!$B$32,2,IF(O1282&gt;=Model!$B$33,3,4)))+IF(UPPER(H1282)="Y",1,0))))</f>
        <v/>
      </c>
      <c r="R1282" s="14" t="str">
        <f>IF($A1282="","",IFERROR(VLOOKUP(VALUE(MID(Q1282,2,1)),Model!$B$38:$C$41,2,FALSE()),""))</f>
        <v/>
      </c>
      <c r="S1282" s="18" t="str">
        <f t="shared" ref="S1282:S1345" si="121">IF(OR($A1282="",$R1282="",$I1282=""),"",$I1282+$R1282)</f>
        <v/>
      </c>
      <c r="T1282" s="14" t="str">
        <f t="shared" ref="T1282:T1345" si="122">IF($A1282="","",IF($J1282="","Open","Closed"))</f>
        <v/>
      </c>
      <c r="U1282" s="14" t="str">
        <f t="shared" ref="U1282:U1345" si="123">IF(OR($A1282="",$J1282="",$I1282=""),"",$J1282-$I1282)</f>
        <v/>
      </c>
      <c r="V1282" s="14" t="str">
        <f t="shared" ref="V1282:V1345" ca="1" si="124">IF(OR($A1282="",$J1282&lt;&gt;"",$I1282=""),"",TODAY()-$I1282)</f>
        <v/>
      </c>
      <c r="W1282" s="14" t="str">
        <f t="shared" ref="W1282:W1345" ca="1" si="125">IF(OR($A1282="",$I1282=""),"",IF($J1282="",IF(TODAY()&gt;$S1282,"Overdue","Open"),IF($J1282&lt;=$S1282,"Yes","No")))</f>
        <v/>
      </c>
    </row>
    <row r="1283" spans="1:23" x14ac:dyDescent="0.3">
      <c r="A1283" s="2"/>
      <c r="B1283" s="2"/>
      <c r="C1283" s="2"/>
      <c r="D1283" s="2"/>
      <c r="E1283" s="2"/>
      <c r="F1283" s="2"/>
      <c r="G1283" s="2"/>
      <c r="H1283" s="2"/>
      <c r="I1283" s="16"/>
      <c r="J1283" s="16"/>
      <c r="K1283" s="14" t="str">
        <f>IF($A1283="","",IF(B1283&gt;=Model!$B$4,4,IF(B1283&gt;=Model!$B$5,3,IF(B1283&gt;=Model!$B$6,2,1))))</f>
        <v/>
      </c>
      <c r="L1283" s="14" t="str">
        <f>IF($A1283="","",IF(OR(UPPER(D1283)="Y",UPPER(E1283)="Y"),4,IF(C1283&gt;=Model!$B$10,4,IF(C1283&gt;=Model!$B$11,3,IF(C1283&gt;=Model!$B$12,2,1)))))</f>
        <v/>
      </c>
      <c r="M1283" s="14" t="str">
        <f>IF($A1283="","",IFERROR(VLOOKUP(F1283,Model!$A$19:$B$22,2,FALSE()),""))</f>
        <v/>
      </c>
      <c r="N1283" s="14" t="str">
        <f>IF($A1283="","",IFERROR(VLOOKUP(G1283,Model!$A$25:$B$28,2,FALSE()),""))</f>
        <v/>
      </c>
      <c r="O1283" s="14" t="str">
        <f t="shared" si="120"/>
        <v/>
      </c>
      <c r="P1283" s="14" t="str">
        <f>IF($A1283="","",IF(AND(G1283="Internet-facing",OR(UPPER(D1283)="Y",UPPER(E1283)="Y",C1283&gt;=Model!$B$16)),"P1",""))</f>
        <v/>
      </c>
      <c r="Q1283" s="14" t="str">
        <f>IF($A1283="","",IF(P1283="P1","P1","P"&amp;MIN(4,IF(O1283&gt;=Model!$B$31,1,IF(O1283&gt;=Model!$B$32,2,IF(O1283&gt;=Model!$B$33,3,4)))+IF(UPPER(H1283)="Y",1,0))))</f>
        <v/>
      </c>
      <c r="R1283" s="14" t="str">
        <f>IF($A1283="","",IFERROR(VLOOKUP(VALUE(MID(Q1283,2,1)),Model!$B$38:$C$41,2,FALSE()),""))</f>
        <v/>
      </c>
      <c r="S1283" s="18" t="str">
        <f t="shared" si="121"/>
        <v/>
      </c>
      <c r="T1283" s="14" t="str">
        <f t="shared" si="122"/>
        <v/>
      </c>
      <c r="U1283" s="14" t="str">
        <f t="shared" si="123"/>
        <v/>
      </c>
      <c r="V1283" s="14" t="str">
        <f t="shared" ca="1" si="124"/>
        <v/>
      </c>
      <c r="W1283" s="14" t="str">
        <f t="shared" ca="1" si="125"/>
        <v/>
      </c>
    </row>
    <row r="1284" spans="1:23" x14ac:dyDescent="0.3">
      <c r="A1284" s="2"/>
      <c r="B1284" s="2"/>
      <c r="C1284" s="2"/>
      <c r="D1284" s="2"/>
      <c r="E1284" s="2"/>
      <c r="F1284" s="2"/>
      <c r="G1284" s="2"/>
      <c r="H1284" s="2"/>
      <c r="I1284" s="16"/>
      <c r="J1284" s="16"/>
      <c r="K1284" s="14" t="str">
        <f>IF($A1284="","",IF(B1284&gt;=Model!$B$4,4,IF(B1284&gt;=Model!$B$5,3,IF(B1284&gt;=Model!$B$6,2,1))))</f>
        <v/>
      </c>
      <c r="L1284" s="14" t="str">
        <f>IF($A1284="","",IF(OR(UPPER(D1284)="Y",UPPER(E1284)="Y"),4,IF(C1284&gt;=Model!$B$10,4,IF(C1284&gt;=Model!$B$11,3,IF(C1284&gt;=Model!$B$12,2,1)))))</f>
        <v/>
      </c>
      <c r="M1284" s="14" t="str">
        <f>IF($A1284="","",IFERROR(VLOOKUP(F1284,Model!$A$19:$B$22,2,FALSE()),""))</f>
        <v/>
      </c>
      <c r="N1284" s="14" t="str">
        <f>IF($A1284="","",IFERROR(VLOOKUP(G1284,Model!$A$25:$B$28,2,FALSE()),""))</f>
        <v/>
      </c>
      <c r="O1284" s="14" t="str">
        <f t="shared" si="120"/>
        <v/>
      </c>
      <c r="P1284" s="14" t="str">
        <f>IF($A1284="","",IF(AND(G1284="Internet-facing",OR(UPPER(D1284)="Y",UPPER(E1284)="Y",C1284&gt;=Model!$B$16)),"P1",""))</f>
        <v/>
      </c>
      <c r="Q1284" s="14" t="str">
        <f>IF($A1284="","",IF(P1284="P1","P1","P"&amp;MIN(4,IF(O1284&gt;=Model!$B$31,1,IF(O1284&gt;=Model!$B$32,2,IF(O1284&gt;=Model!$B$33,3,4)))+IF(UPPER(H1284)="Y",1,0))))</f>
        <v/>
      </c>
      <c r="R1284" s="14" t="str">
        <f>IF($A1284="","",IFERROR(VLOOKUP(VALUE(MID(Q1284,2,1)),Model!$B$38:$C$41,2,FALSE()),""))</f>
        <v/>
      </c>
      <c r="S1284" s="18" t="str">
        <f t="shared" si="121"/>
        <v/>
      </c>
      <c r="T1284" s="14" t="str">
        <f t="shared" si="122"/>
        <v/>
      </c>
      <c r="U1284" s="14" t="str">
        <f t="shared" si="123"/>
        <v/>
      </c>
      <c r="V1284" s="14" t="str">
        <f t="shared" ca="1" si="124"/>
        <v/>
      </c>
      <c r="W1284" s="14" t="str">
        <f t="shared" ca="1" si="125"/>
        <v/>
      </c>
    </row>
    <row r="1285" spans="1:23" x14ac:dyDescent="0.3">
      <c r="A1285" s="2"/>
      <c r="B1285" s="2"/>
      <c r="C1285" s="2"/>
      <c r="D1285" s="2"/>
      <c r="E1285" s="2"/>
      <c r="F1285" s="2"/>
      <c r="G1285" s="2"/>
      <c r="H1285" s="2"/>
      <c r="I1285" s="16"/>
      <c r="J1285" s="16"/>
      <c r="K1285" s="14" t="str">
        <f>IF($A1285="","",IF(B1285&gt;=Model!$B$4,4,IF(B1285&gt;=Model!$B$5,3,IF(B1285&gt;=Model!$B$6,2,1))))</f>
        <v/>
      </c>
      <c r="L1285" s="14" t="str">
        <f>IF($A1285="","",IF(OR(UPPER(D1285)="Y",UPPER(E1285)="Y"),4,IF(C1285&gt;=Model!$B$10,4,IF(C1285&gt;=Model!$B$11,3,IF(C1285&gt;=Model!$B$12,2,1)))))</f>
        <v/>
      </c>
      <c r="M1285" s="14" t="str">
        <f>IF($A1285="","",IFERROR(VLOOKUP(F1285,Model!$A$19:$B$22,2,FALSE()),""))</f>
        <v/>
      </c>
      <c r="N1285" s="14" t="str">
        <f>IF($A1285="","",IFERROR(VLOOKUP(G1285,Model!$A$25:$B$28,2,FALSE()),""))</f>
        <v/>
      </c>
      <c r="O1285" s="14" t="str">
        <f t="shared" si="120"/>
        <v/>
      </c>
      <c r="P1285" s="14" t="str">
        <f>IF($A1285="","",IF(AND(G1285="Internet-facing",OR(UPPER(D1285)="Y",UPPER(E1285)="Y",C1285&gt;=Model!$B$16)),"P1",""))</f>
        <v/>
      </c>
      <c r="Q1285" s="14" t="str">
        <f>IF($A1285="","",IF(P1285="P1","P1","P"&amp;MIN(4,IF(O1285&gt;=Model!$B$31,1,IF(O1285&gt;=Model!$B$32,2,IF(O1285&gt;=Model!$B$33,3,4)))+IF(UPPER(H1285)="Y",1,0))))</f>
        <v/>
      </c>
      <c r="R1285" s="14" t="str">
        <f>IF($A1285="","",IFERROR(VLOOKUP(VALUE(MID(Q1285,2,1)),Model!$B$38:$C$41,2,FALSE()),""))</f>
        <v/>
      </c>
      <c r="S1285" s="18" t="str">
        <f t="shared" si="121"/>
        <v/>
      </c>
      <c r="T1285" s="14" t="str">
        <f t="shared" si="122"/>
        <v/>
      </c>
      <c r="U1285" s="14" t="str">
        <f t="shared" si="123"/>
        <v/>
      </c>
      <c r="V1285" s="14" t="str">
        <f t="shared" ca="1" si="124"/>
        <v/>
      </c>
      <c r="W1285" s="14" t="str">
        <f t="shared" ca="1" si="125"/>
        <v/>
      </c>
    </row>
    <row r="1286" spans="1:23" x14ac:dyDescent="0.3">
      <c r="A1286" s="2"/>
      <c r="B1286" s="2"/>
      <c r="C1286" s="2"/>
      <c r="D1286" s="2"/>
      <c r="E1286" s="2"/>
      <c r="F1286" s="2"/>
      <c r="G1286" s="2"/>
      <c r="H1286" s="2"/>
      <c r="I1286" s="16"/>
      <c r="J1286" s="16"/>
      <c r="K1286" s="14" t="str">
        <f>IF($A1286="","",IF(B1286&gt;=Model!$B$4,4,IF(B1286&gt;=Model!$B$5,3,IF(B1286&gt;=Model!$B$6,2,1))))</f>
        <v/>
      </c>
      <c r="L1286" s="14" t="str">
        <f>IF($A1286="","",IF(OR(UPPER(D1286)="Y",UPPER(E1286)="Y"),4,IF(C1286&gt;=Model!$B$10,4,IF(C1286&gt;=Model!$B$11,3,IF(C1286&gt;=Model!$B$12,2,1)))))</f>
        <v/>
      </c>
      <c r="M1286" s="14" t="str">
        <f>IF($A1286="","",IFERROR(VLOOKUP(F1286,Model!$A$19:$B$22,2,FALSE()),""))</f>
        <v/>
      </c>
      <c r="N1286" s="14" t="str">
        <f>IF($A1286="","",IFERROR(VLOOKUP(G1286,Model!$A$25:$B$28,2,FALSE()),""))</f>
        <v/>
      </c>
      <c r="O1286" s="14" t="str">
        <f t="shared" si="120"/>
        <v/>
      </c>
      <c r="P1286" s="14" t="str">
        <f>IF($A1286="","",IF(AND(G1286="Internet-facing",OR(UPPER(D1286)="Y",UPPER(E1286)="Y",C1286&gt;=Model!$B$16)),"P1",""))</f>
        <v/>
      </c>
      <c r="Q1286" s="14" t="str">
        <f>IF($A1286="","",IF(P1286="P1","P1","P"&amp;MIN(4,IF(O1286&gt;=Model!$B$31,1,IF(O1286&gt;=Model!$B$32,2,IF(O1286&gt;=Model!$B$33,3,4)))+IF(UPPER(H1286)="Y",1,0))))</f>
        <v/>
      </c>
      <c r="R1286" s="14" t="str">
        <f>IF($A1286="","",IFERROR(VLOOKUP(VALUE(MID(Q1286,2,1)),Model!$B$38:$C$41,2,FALSE()),""))</f>
        <v/>
      </c>
      <c r="S1286" s="18" t="str">
        <f t="shared" si="121"/>
        <v/>
      </c>
      <c r="T1286" s="14" t="str">
        <f t="shared" si="122"/>
        <v/>
      </c>
      <c r="U1286" s="14" t="str">
        <f t="shared" si="123"/>
        <v/>
      </c>
      <c r="V1286" s="14" t="str">
        <f t="shared" ca="1" si="124"/>
        <v/>
      </c>
      <c r="W1286" s="14" t="str">
        <f t="shared" ca="1" si="125"/>
        <v/>
      </c>
    </row>
    <row r="1287" spans="1:23" x14ac:dyDescent="0.3">
      <c r="A1287" s="2"/>
      <c r="B1287" s="2"/>
      <c r="C1287" s="2"/>
      <c r="D1287" s="2"/>
      <c r="E1287" s="2"/>
      <c r="F1287" s="2"/>
      <c r="G1287" s="2"/>
      <c r="H1287" s="2"/>
      <c r="I1287" s="16"/>
      <c r="J1287" s="16"/>
      <c r="K1287" s="14" t="str">
        <f>IF($A1287="","",IF(B1287&gt;=Model!$B$4,4,IF(B1287&gt;=Model!$B$5,3,IF(B1287&gt;=Model!$B$6,2,1))))</f>
        <v/>
      </c>
      <c r="L1287" s="14" t="str">
        <f>IF($A1287="","",IF(OR(UPPER(D1287)="Y",UPPER(E1287)="Y"),4,IF(C1287&gt;=Model!$B$10,4,IF(C1287&gt;=Model!$B$11,3,IF(C1287&gt;=Model!$B$12,2,1)))))</f>
        <v/>
      </c>
      <c r="M1287" s="14" t="str">
        <f>IF($A1287="","",IFERROR(VLOOKUP(F1287,Model!$A$19:$B$22,2,FALSE()),""))</f>
        <v/>
      </c>
      <c r="N1287" s="14" t="str">
        <f>IF($A1287="","",IFERROR(VLOOKUP(G1287,Model!$A$25:$B$28,2,FALSE()),""))</f>
        <v/>
      </c>
      <c r="O1287" s="14" t="str">
        <f t="shared" si="120"/>
        <v/>
      </c>
      <c r="P1287" s="14" t="str">
        <f>IF($A1287="","",IF(AND(G1287="Internet-facing",OR(UPPER(D1287)="Y",UPPER(E1287)="Y",C1287&gt;=Model!$B$16)),"P1",""))</f>
        <v/>
      </c>
      <c r="Q1287" s="14" t="str">
        <f>IF($A1287="","",IF(P1287="P1","P1","P"&amp;MIN(4,IF(O1287&gt;=Model!$B$31,1,IF(O1287&gt;=Model!$B$32,2,IF(O1287&gt;=Model!$B$33,3,4)))+IF(UPPER(H1287)="Y",1,0))))</f>
        <v/>
      </c>
      <c r="R1287" s="14" t="str">
        <f>IF($A1287="","",IFERROR(VLOOKUP(VALUE(MID(Q1287,2,1)),Model!$B$38:$C$41,2,FALSE()),""))</f>
        <v/>
      </c>
      <c r="S1287" s="18" t="str">
        <f t="shared" si="121"/>
        <v/>
      </c>
      <c r="T1287" s="14" t="str">
        <f t="shared" si="122"/>
        <v/>
      </c>
      <c r="U1287" s="14" t="str">
        <f t="shared" si="123"/>
        <v/>
      </c>
      <c r="V1287" s="14" t="str">
        <f t="shared" ca="1" si="124"/>
        <v/>
      </c>
      <c r="W1287" s="14" t="str">
        <f t="shared" ca="1" si="125"/>
        <v/>
      </c>
    </row>
    <row r="1288" spans="1:23" x14ac:dyDescent="0.3">
      <c r="A1288" s="2"/>
      <c r="B1288" s="2"/>
      <c r="C1288" s="2"/>
      <c r="D1288" s="2"/>
      <c r="E1288" s="2"/>
      <c r="F1288" s="2"/>
      <c r="G1288" s="2"/>
      <c r="H1288" s="2"/>
      <c r="I1288" s="16"/>
      <c r="J1288" s="16"/>
      <c r="K1288" s="14" t="str">
        <f>IF($A1288="","",IF(B1288&gt;=Model!$B$4,4,IF(B1288&gt;=Model!$B$5,3,IF(B1288&gt;=Model!$B$6,2,1))))</f>
        <v/>
      </c>
      <c r="L1288" s="14" t="str">
        <f>IF($A1288="","",IF(OR(UPPER(D1288)="Y",UPPER(E1288)="Y"),4,IF(C1288&gt;=Model!$B$10,4,IF(C1288&gt;=Model!$B$11,3,IF(C1288&gt;=Model!$B$12,2,1)))))</f>
        <v/>
      </c>
      <c r="M1288" s="14" t="str">
        <f>IF($A1288="","",IFERROR(VLOOKUP(F1288,Model!$A$19:$B$22,2,FALSE()),""))</f>
        <v/>
      </c>
      <c r="N1288" s="14" t="str">
        <f>IF($A1288="","",IFERROR(VLOOKUP(G1288,Model!$A$25:$B$28,2,FALSE()),""))</f>
        <v/>
      </c>
      <c r="O1288" s="14" t="str">
        <f t="shared" si="120"/>
        <v/>
      </c>
      <c r="P1288" s="14" t="str">
        <f>IF($A1288="","",IF(AND(G1288="Internet-facing",OR(UPPER(D1288)="Y",UPPER(E1288)="Y",C1288&gt;=Model!$B$16)),"P1",""))</f>
        <v/>
      </c>
      <c r="Q1288" s="14" t="str">
        <f>IF($A1288="","",IF(P1288="P1","P1","P"&amp;MIN(4,IF(O1288&gt;=Model!$B$31,1,IF(O1288&gt;=Model!$B$32,2,IF(O1288&gt;=Model!$B$33,3,4)))+IF(UPPER(H1288)="Y",1,0))))</f>
        <v/>
      </c>
      <c r="R1288" s="14" t="str">
        <f>IF($A1288="","",IFERROR(VLOOKUP(VALUE(MID(Q1288,2,1)),Model!$B$38:$C$41,2,FALSE()),""))</f>
        <v/>
      </c>
      <c r="S1288" s="18" t="str">
        <f t="shared" si="121"/>
        <v/>
      </c>
      <c r="T1288" s="14" t="str">
        <f t="shared" si="122"/>
        <v/>
      </c>
      <c r="U1288" s="14" t="str">
        <f t="shared" si="123"/>
        <v/>
      </c>
      <c r="V1288" s="14" t="str">
        <f t="shared" ca="1" si="124"/>
        <v/>
      </c>
      <c r="W1288" s="14" t="str">
        <f t="shared" ca="1" si="125"/>
        <v/>
      </c>
    </row>
    <row r="1289" spans="1:23" x14ac:dyDescent="0.3">
      <c r="A1289" s="2"/>
      <c r="B1289" s="2"/>
      <c r="C1289" s="2"/>
      <c r="D1289" s="2"/>
      <c r="E1289" s="2"/>
      <c r="F1289" s="2"/>
      <c r="G1289" s="2"/>
      <c r="H1289" s="2"/>
      <c r="I1289" s="16"/>
      <c r="J1289" s="16"/>
      <c r="K1289" s="14" t="str">
        <f>IF($A1289="","",IF(B1289&gt;=Model!$B$4,4,IF(B1289&gt;=Model!$B$5,3,IF(B1289&gt;=Model!$B$6,2,1))))</f>
        <v/>
      </c>
      <c r="L1289" s="14" t="str">
        <f>IF($A1289="","",IF(OR(UPPER(D1289)="Y",UPPER(E1289)="Y"),4,IF(C1289&gt;=Model!$B$10,4,IF(C1289&gt;=Model!$B$11,3,IF(C1289&gt;=Model!$B$12,2,1)))))</f>
        <v/>
      </c>
      <c r="M1289" s="14" t="str">
        <f>IF($A1289="","",IFERROR(VLOOKUP(F1289,Model!$A$19:$B$22,2,FALSE()),""))</f>
        <v/>
      </c>
      <c r="N1289" s="14" t="str">
        <f>IF($A1289="","",IFERROR(VLOOKUP(G1289,Model!$A$25:$B$28,2,FALSE()),""))</f>
        <v/>
      </c>
      <c r="O1289" s="14" t="str">
        <f t="shared" si="120"/>
        <v/>
      </c>
      <c r="P1289" s="14" t="str">
        <f>IF($A1289="","",IF(AND(G1289="Internet-facing",OR(UPPER(D1289)="Y",UPPER(E1289)="Y",C1289&gt;=Model!$B$16)),"P1",""))</f>
        <v/>
      </c>
      <c r="Q1289" s="14" t="str">
        <f>IF($A1289="","",IF(P1289="P1","P1","P"&amp;MIN(4,IF(O1289&gt;=Model!$B$31,1,IF(O1289&gt;=Model!$B$32,2,IF(O1289&gt;=Model!$B$33,3,4)))+IF(UPPER(H1289)="Y",1,0))))</f>
        <v/>
      </c>
      <c r="R1289" s="14" t="str">
        <f>IF($A1289="","",IFERROR(VLOOKUP(VALUE(MID(Q1289,2,1)),Model!$B$38:$C$41,2,FALSE()),""))</f>
        <v/>
      </c>
      <c r="S1289" s="18" t="str">
        <f t="shared" si="121"/>
        <v/>
      </c>
      <c r="T1289" s="14" t="str">
        <f t="shared" si="122"/>
        <v/>
      </c>
      <c r="U1289" s="14" t="str">
        <f t="shared" si="123"/>
        <v/>
      </c>
      <c r="V1289" s="14" t="str">
        <f t="shared" ca="1" si="124"/>
        <v/>
      </c>
      <c r="W1289" s="14" t="str">
        <f t="shared" ca="1" si="125"/>
        <v/>
      </c>
    </row>
    <row r="1290" spans="1:23" x14ac:dyDescent="0.3">
      <c r="A1290" s="2"/>
      <c r="B1290" s="2"/>
      <c r="C1290" s="2"/>
      <c r="D1290" s="2"/>
      <c r="E1290" s="2"/>
      <c r="F1290" s="2"/>
      <c r="G1290" s="2"/>
      <c r="H1290" s="2"/>
      <c r="I1290" s="16"/>
      <c r="J1290" s="16"/>
      <c r="K1290" s="14" t="str">
        <f>IF($A1290="","",IF(B1290&gt;=Model!$B$4,4,IF(B1290&gt;=Model!$B$5,3,IF(B1290&gt;=Model!$B$6,2,1))))</f>
        <v/>
      </c>
      <c r="L1290" s="14" t="str">
        <f>IF($A1290="","",IF(OR(UPPER(D1290)="Y",UPPER(E1290)="Y"),4,IF(C1290&gt;=Model!$B$10,4,IF(C1290&gt;=Model!$B$11,3,IF(C1290&gt;=Model!$B$12,2,1)))))</f>
        <v/>
      </c>
      <c r="M1290" s="14" t="str">
        <f>IF($A1290="","",IFERROR(VLOOKUP(F1290,Model!$A$19:$B$22,2,FALSE()),""))</f>
        <v/>
      </c>
      <c r="N1290" s="14" t="str">
        <f>IF($A1290="","",IFERROR(VLOOKUP(G1290,Model!$A$25:$B$28,2,FALSE()),""))</f>
        <v/>
      </c>
      <c r="O1290" s="14" t="str">
        <f t="shared" si="120"/>
        <v/>
      </c>
      <c r="P1290" s="14" t="str">
        <f>IF($A1290="","",IF(AND(G1290="Internet-facing",OR(UPPER(D1290)="Y",UPPER(E1290)="Y",C1290&gt;=Model!$B$16)),"P1",""))</f>
        <v/>
      </c>
      <c r="Q1290" s="14" t="str">
        <f>IF($A1290="","",IF(P1290="P1","P1","P"&amp;MIN(4,IF(O1290&gt;=Model!$B$31,1,IF(O1290&gt;=Model!$B$32,2,IF(O1290&gt;=Model!$B$33,3,4)))+IF(UPPER(H1290)="Y",1,0))))</f>
        <v/>
      </c>
      <c r="R1290" s="14" t="str">
        <f>IF($A1290="","",IFERROR(VLOOKUP(VALUE(MID(Q1290,2,1)),Model!$B$38:$C$41,2,FALSE()),""))</f>
        <v/>
      </c>
      <c r="S1290" s="18" t="str">
        <f t="shared" si="121"/>
        <v/>
      </c>
      <c r="T1290" s="14" t="str">
        <f t="shared" si="122"/>
        <v/>
      </c>
      <c r="U1290" s="14" t="str">
        <f t="shared" si="123"/>
        <v/>
      </c>
      <c r="V1290" s="14" t="str">
        <f t="shared" ca="1" si="124"/>
        <v/>
      </c>
      <c r="W1290" s="14" t="str">
        <f t="shared" ca="1" si="125"/>
        <v/>
      </c>
    </row>
    <row r="1291" spans="1:23" x14ac:dyDescent="0.3">
      <c r="A1291" s="2"/>
      <c r="B1291" s="2"/>
      <c r="C1291" s="2"/>
      <c r="D1291" s="2"/>
      <c r="E1291" s="2"/>
      <c r="F1291" s="2"/>
      <c r="G1291" s="2"/>
      <c r="H1291" s="2"/>
      <c r="I1291" s="16"/>
      <c r="J1291" s="16"/>
      <c r="K1291" s="14" t="str">
        <f>IF($A1291="","",IF(B1291&gt;=Model!$B$4,4,IF(B1291&gt;=Model!$B$5,3,IF(B1291&gt;=Model!$B$6,2,1))))</f>
        <v/>
      </c>
      <c r="L1291" s="14" t="str">
        <f>IF($A1291="","",IF(OR(UPPER(D1291)="Y",UPPER(E1291)="Y"),4,IF(C1291&gt;=Model!$B$10,4,IF(C1291&gt;=Model!$B$11,3,IF(C1291&gt;=Model!$B$12,2,1)))))</f>
        <v/>
      </c>
      <c r="M1291" s="14" t="str">
        <f>IF($A1291="","",IFERROR(VLOOKUP(F1291,Model!$A$19:$B$22,2,FALSE()),""))</f>
        <v/>
      </c>
      <c r="N1291" s="14" t="str">
        <f>IF($A1291="","",IFERROR(VLOOKUP(G1291,Model!$A$25:$B$28,2,FALSE()),""))</f>
        <v/>
      </c>
      <c r="O1291" s="14" t="str">
        <f t="shared" si="120"/>
        <v/>
      </c>
      <c r="P1291" s="14" t="str">
        <f>IF($A1291="","",IF(AND(G1291="Internet-facing",OR(UPPER(D1291)="Y",UPPER(E1291)="Y",C1291&gt;=Model!$B$16)),"P1",""))</f>
        <v/>
      </c>
      <c r="Q1291" s="14" t="str">
        <f>IF($A1291="","",IF(P1291="P1","P1","P"&amp;MIN(4,IF(O1291&gt;=Model!$B$31,1,IF(O1291&gt;=Model!$B$32,2,IF(O1291&gt;=Model!$B$33,3,4)))+IF(UPPER(H1291)="Y",1,0))))</f>
        <v/>
      </c>
      <c r="R1291" s="14" t="str">
        <f>IF($A1291="","",IFERROR(VLOOKUP(VALUE(MID(Q1291,2,1)),Model!$B$38:$C$41,2,FALSE()),""))</f>
        <v/>
      </c>
      <c r="S1291" s="18" t="str">
        <f t="shared" si="121"/>
        <v/>
      </c>
      <c r="T1291" s="14" t="str">
        <f t="shared" si="122"/>
        <v/>
      </c>
      <c r="U1291" s="14" t="str">
        <f t="shared" si="123"/>
        <v/>
      </c>
      <c r="V1291" s="14" t="str">
        <f t="shared" ca="1" si="124"/>
        <v/>
      </c>
      <c r="W1291" s="14" t="str">
        <f t="shared" ca="1" si="125"/>
        <v/>
      </c>
    </row>
    <row r="1292" spans="1:23" x14ac:dyDescent="0.3">
      <c r="A1292" s="2"/>
      <c r="B1292" s="2"/>
      <c r="C1292" s="2"/>
      <c r="D1292" s="2"/>
      <c r="E1292" s="2"/>
      <c r="F1292" s="2"/>
      <c r="G1292" s="2"/>
      <c r="H1292" s="2"/>
      <c r="I1292" s="16"/>
      <c r="J1292" s="16"/>
      <c r="K1292" s="14" t="str">
        <f>IF($A1292="","",IF(B1292&gt;=Model!$B$4,4,IF(B1292&gt;=Model!$B$5,3,IF(B1292&gt;=Model!$B$6,2,1))))</f>
        <v/>
      </c>
      <c r="L1292" s="14" t="str">
        <f>IF($A1292="","",IF(OR(UPPER(D1292)="Y",UPPER(E1292)="Y"),4,IF(C1292&gt;=Model!$B$10,4,IF(C1292&gt;=Model!$B$11,3,IF(C1292&gt;=Model!$B$12,2,1)))))</f>
        <v/>
      </c>
      <c r="M1292" s="14" t="str">
        <f>IF($A1292="","",IFERROR(VLOOKUP(F1292,Model!$A$19:$B$22,2,FALSE()),""))</f>
        <v/>
      </c>
      <c r="N1292" s="14" t="str">
        <f>IF($A1292="","",IFERROR(VLOOKUP(G1292,Model!$A$25:$B$28,2,FALSE()),""))</f>
        <v/>
      </c>
      <c r="O1292" s="14" t="str">
        <f t="shared" si="120"/>
        <v/>
      </c>
      <c r="P1292" s="14" t="str">
        <f>IF($A1292="","",IF(AND(G1292="Internet-facing",OR(UPPER(D1292)="Y",UPPER(E1292)="Y",C1292&gt;=Model!$B$16)),"P1",""))</f>
        <v/>
      </c>
      <c r="Q1292" s="14" t="str">
        <f>IF($A1292="","",IF(P1292="P1","P1","P"&amp;MIN(4,IF(O1292&gt;=Model!$B$31,1,IF(O1292&gt;=Model!$B$32,2,IF(O1292&gt;=Model!$B$33,3,4)))+IF(UPPER(H1292)="Y",1,0))))</f>
        <v/>
      </c>
      <c r="R1292" s="14" t="str">
        <f>IF($A1292="","",IFERROR(VLOOKUP(VALUE(MID(Q1292,2,1)),Model!$B$38:$C$41,2,FALSE()),""))</f>
        <v/>
      </c>
      <c r="S1292" s="18" t="str">
        <f t="shared" si="121"/>
        <v/>
      </c>
      <c r="T1292" s="14" t="str">
        <f t="shared" si="122"/>
        <v/>
      </c>
      <c r="U1292" s="14" t="str">
        <f t="shared" si="123"/>
        <v/>
      </c>
      <c r="V1292" s="14" t="str">
        <f t="shared" ca="1" si="124"/>
        <v/>
      </c>
      <c r="W1292" s="14" t="str">
        <f t="shared" ca="1" si="125"/>
        <v/>
      </c>
    </row>
    <row r="1293" spans="1:23" x14ac:dyDescent="0.3">
      <c r="A1293" s="2"/>
      <c r="B1293" s="2"/>
      <c r="C1293" s="2"/>
      <c r="D1293" s="2"/>
      <c r="E1293" s="2"/>
      <c r="F1293" s="2"/>
      <c r="G1293" s="2"/>
      <c r="H1293" s="2"/>
      <c r="I1293" s="16"/>
      <c r="J1293" s="16"/>
      <c r="K1293" s="14" t="str">
        <f>IF($A1293="","",IF(B1293&gt;=Model!$B$4,4,IF(B1293&gt;=Model!$B$5,3,IF(B1293&gt;=Model!$B$6,2,1))))</f>
        <v/>
      </c>
      <c r="L1293" s="14" t="str">
        <f>IF($A1293="","",IF(OR(UPPER(D1293)="Y",UPPER(E1293)="Y"),4,IF(C1293&gt;=Model!$B$10,4,IF(C1293&gt;=Model!$B$11,3,IF(C1293&gt;=Model!$B$12,2,1)))))</f>
        <v/>
      </c>
      <c r="M1293" s="14" t="str">
        <f>IF($A1293="","",IFERROR(VLOOKUP(F1293,Model!$A$19:$B$22,2,FALSE()),""))</f>
        <v/>
      </c>
      <c r="N1293" s="14" t="str">
        <f>IF($A1293="","",IFERROR(VLOOKUP(G1293,Model!$A$25:$B$28,2,FALSE()),""))</f>
        <v/>
      </c>
      <c r="O1293" s="14" t="str">
        <f t="shared" si="120"/>
        <v/>
      </c>
      <c r="P1293" s="14" t="str">
        <f>IF($A1293="","",IF(AND(G1293="Internet-facing",OR(UPPER(D1293)="Y",UPPER(E1293)="Y",C1293&gt;=Model!$B$16)),"P1",""))</f>
        <v/>
      </c>
      <c r="Q1293" s="14" t="str">
        <f>IF($A1293="","",IF(P1293="P1","P1","P"&amp;MIN(4,IF(O1293&gt;=Model!$B$31,1,IF(O1293&gt;=Model!$B$32,2,IF(O1293&gt;=Model!$B$33,3,4)))+IF(UPPER(H1293)="Y",1,0))))</f>
        <v/>
      </c>
      <c r="R1293" s="14" t="str">
        <f>IF($A1293="","",IFERROR(VLOOKUP(VALUE(MID(Q1293,2,1)),Model!$B$38:$C$41,2,FALSE()),""))</f>
        <v/>
      </c>
      <c r="S1293" s="18" t="str">
        <f t="shared" si="121"/>
        <v/>
      </c>
      <c r="T1293" s="14" t="str">
        <f t="shared" si="122"/>
        <v/>
      </c>
      <c r="U1293" s="14" t="str">
        <f t="shared" si="123"/>
        <v/>
      </c>
      <c r="V1293" s="14" t="str">
        <f t="shared" ca="1" si="124"/>
        <v/>
      </c>
      <c r="W1293" s="14" t="str">
        <f t="shared" ca="1" si="125"/>
        <v/>
      </c>
    </row>
    <row r="1294" spans="1:23" x14ac:dyDescent="0.3">
      <c r="A1294" s="2"/>
      <c r="B1294" s="2"/>
      <c r="C1294" s="2"/>
      <c r="D1294" s="2"/>
      <c r="E1294" s="2"/>
      <c r="F1294" s="2"/>
      <c r="G1294" s="2"/>
      <c r="H1294" s="2"/>
      <c r="I1294" s="16"/>
      <c r="J1294" s="16"/>
      <c r="K1294" s="14" t="str">
        <f>IF($A1294="","",IF(B1294&gt;=Model!$B$4,4,IF(B1294&gt;=Model!$B$5,3,IF(B1294&gt;=Model!$B$6,2,1))))</f>
        <v/>
      </c>
      <c r="L1294" s="14" t="str">
        <f>IF($A1294="","",IF(OR(UPPER(D1294)="Y",UPPER(E1294)="Y"),4,IF(C1294&gt;=Model!$B$10,4,IF(C1294&gt;=Model!$B$11,3,IF(C1294&gt;=Model!$B$12,2,1)))))</f>
        <v/>
      </c>
      <c r="M1294" s="14" t="str">
        <f>IF($A1294="","",IFERROR(VLOOKUP(F1294,Model!$A$19:$B$22,2,FALSE()),""))</f>
        <v/>
      </c>
      <c r="N1294" s="14" t="str">
        <f>IF($A1294="","",IFERROR(VLOOKUP(G1294,Model!$A$25:$B$28,2,FALSE()),""))</f>
        <v/>
      </c>
      <c r="O1294" s="14" t="str">
        <f t="shared" si="120"/>
        <v/>
      </c>
      <c r="P1294" s="14" t="str">
        <f>IF($A1294="","",IF(AND(G1294="Internet-facing",OR(UPPER(D1294)="Y",UPPER(E1294)="Y",C1294&gt;=Model!$B$16)),"P1",""))</f>
        <v/>
      </c>
      <c r="Q1294" s="14" t="str">
        <f>IF($A1294="","",IF(P1294="P1","P1","P"&amp;MIN(4,IF(O1294&gt;=Model!$B$31,1,IF(O1294&gt;=Model!$B$32,2,IF(O1294&gt;=Model!$B$33,3,4)))+IF(UPPER(H1294)="Y",1,0))))</f>
        <v/>
      </c>
      <c r="R1294" s="14" t="str">
        <f>IF($A1294="","",IFERROR(VLOOKUP(VALUE(MID(Q1294,2,1)),Model!$B$38:$C$41,2,FALSE()),""))</f>
        <v/>
      </c>
      <c r="S1294" s="18" t="str">
        <f t="shared" si="121"/>
        <v/>
      </c>
      <c r="T1294" s="14" t="str">
        <f t="shared" si="122"/>
        <v/>
      </c>
      <c r="U1294" s="14" t="str">
        <f t="shared" si="123"/>
        <v/>
      </c>
      <c r="V1294" s="14" t="str">
        <f t="shared" ca="1" si="124"/>
        <v/>
      </c>
      <c r="W1294" s="14" t="str">
        <f t="shared" ca="1" si="125"/>
        <v/>
      </c>
    </row>
    <row r="1295" spans="1:23" x14ac:dyDescent="0.3">
      <c r="A1295" s="2"/>
      <c r="B1295" s="2"/>
      <c r="C1295" s="2"/>
      <c r="D1295" s="2"/>
      <c r="E1295" s="2"/>
      <c r="F1295" s="2"/>
      <c r="G1295" s="2"/>
      <c r="H1295" s="2"/>
      <c r="I1295" s="16"/>
      <c r="J1295" s="16"/>
      <c r="K1295" s="14" t="str">
        <f>IF($A1295="","",IF(B1295&gt;=Model!$B$4,4,IF(B1295&gt;=Model!$B$5,3,IF(B1295&gt;=Model!$B$6,2,1))))</f>
        <v/>
      </c>
      <c r="L1295" s="14" t="str">
        <f>IF($A1295="","",IF(OR(UPPER(D1295)="Y",UPPER(E1295)="Y"),4,IF(C1295&gt;=Model!$B$10,4,IF(C1295&gt;=Model!$B$11,3,IF(C1295&gt;=Model!$B$12,2,1)))))</f>
        <v/>
      </c>
      <c r="M1295" s="14" t="str">
        <f>IF($A1295="","",IFERROR(VLOOKUP(F1295,Model!$A$19:$B$22,2,FALSE()),""))</f>
        <v/>
      </c>
      <c r="N1295" s="14" t="str">
        <f>IF($A1295="","",IFERROR(VLOOKUP(G1295,Model!$A$25:$B$28,2,FALSE()),""))</f>
        <v/>
      </c>
      <c r="O1295" s="14" t="str">
        <f t="shared" si="120"/>
        <v/>
      </c>
      <c r="P1295" s="14" t="str">
        <f>IF($A1295="","",IF(AND(G1295="Internet-facing",OR(UPPER(D1295)="Y",UPPER(E1295)="Y",C1295&gt;=Model!$B$16)),"P1",""))</f>
        <v/>
      </c>
      <c r="Q1295" s="14" t="str">
        <f>IF($A1295="","",IF(P1295="P1","P1","P"&amp;MIN(4,IF(O1295&gt;=Model!$B$31,1,IF(O1295&gt;=Model!$B$32,2,IF(O1295&gt;=Model!$B$33,3,4)))+IF(UPPER(H1295)="Y",1,0))))</f>
        <v/>
      </c>
      <c r="R1295" s="14" t="str">
        <f>IF($A1295="","",IFERROR(VLOOKUP(VALUE(MID(Q1295,2,1)),Model!$B$38:$C$41,2,FALSE()),""))</f>
        <v/>
      </c>
      <c r="S1295" s="18" t="str">
        <f t="shared" si="121"/>
        <v/>
      </c>
      <c r="T1295" s="14" t="str">
        <f t="shared" si="122"/>
        <v/>
      </c>
      <c r="U1295" s="14" t="str">
        <f t="shared" si="123"/>
        <v/>
      </c>
      <c r="V1295" s="14" t="str">
        <f t="shared" ca="1" si="124"/>
        <v/>
      </c>
      <c r="W1295" s="14" t="str">
        <f t="shared" ca="1" si="125"/>
        <v/>
      </c>
    </row>
    <row r="1296" spans="1:23" x14ac:dyDescent="0.3">
      <c r="A1296" s="2"/>
      <c r="B1296" s="2"/>
      <c r="C1296" s="2"/>
      <c r="D1296" s="2"/>
      <c r="E1296" s="2"/>
      <c r="F1296" s="2"/>
      <c r="G1296" s="2"/>
      <c r="H1296" s="2"/>
      <c r="I1296" s="16"/>
      <c r="J1296" s="16"/>
      <c r="K1296" s="14" t="str">
        <f>IF($A1296="","",IF(B1296&gt;=Model!$B$4,4,IF(B1296&gt;=Model!$B$5,3,IF(B1296&gt;=Model!$B$6,2,1))))</f>
        <v/>
      </c>
      <c r="L1296" s="14" t="str">
        <f>IF($A1296="","",IF(OR(UPPER(D1296)="Y",UPPER(E1296)="Y"),4,IF(C1296&gt;=Model!$B$10,4,IF(C1296&gt;=Model!$B$11,3,IF(C1296&gt;=Model!$B$12,2,1)))))</f>
        <v/>
      </c>
      <c r="M1296" s="14" t="str">
        <f>IF($A1296="","",IFERROR(VLOOKUP(F1296,Model!$A$19:$B$22,2,FALSE()),""))</f>
        <v/>
      </c>
      <c r="N1296" s="14" t="str">
        <f>IF($A1296="","",IFERROR(VLOOKUP(G1296,Model!$A$25:$B$28,2,FALSE()),""))</f>
        <v/>
      </c>
      <c r="O1296" s="14" t="str">
        <f t="shared" si="120"/>
        <v/>
      </c>
      <c r="P1296" s="14" t="str">
        <f>IF($A1296="","",IF(AND(G1296="Internet-facing",OR(UPPER(D1296)="Y",UPPER(E1296)="Y",C1296&gt;=Model!$B$16)),"P1",""))</f>
        <v/>
      </c>
      <c r="Q1296" s="14" t="str">
        <f>IF($A1296="","",IF(P1296="P1","P1","P"&amp;MIN(4,IF(O1296&gt;=Model!$B$31,1,IF(O1296&gt;=Model!$B$32,2,IF(O1296&gt;=Model!$B$33,3,4)))+IF(UPPER(H1296)="Y",1,0))))</f>
        <v/>
      </c>
      <c r="R1296" s="14" t="str">
        <f>IF($A1296="","",IFERROR(VLOOKUP(VALUE(MID(Q1296,2,1)),Model!$B$38:$C$41,2,FALSE()),""))</f>
        <v/>
      </c>
      <c r="S1296" s="18" t="str">
        <f t="shared" si="121"/>
        <v/>
      </c>
      <c r="T1296" s="14" t="str">
        <f t="shared" si="122"/>
        <v/>
      </c>
      <c r="U1296" s="14" t="str">
        <f t="shared" si="123"/>
        <v/>
      </c>
      <c r="V1296" s="14" t="str">
        <f t="shared" ca="1" si="124"/>
        <v/>
      </c>
      <c r="W1296" s="14" t="str">
        <f t="shared" ca="1" si="125"/>
        <v/>
      </c>
    </row>
    <row r="1297" spans="1:23" x14ac:dyDescent="0.3">
      <c r="A1297" s="2"/>
      <c r="B1297" s="2"/>
      <c r="C1297" s="2"/>
      <c r="D1297" s="2"/>
      <c r="E1297" s="2"/>
      <c r="F1297" s="2"/>
      <c r="G1297" s="2"/>
      <c r="H1297" s="2"/>
      <c r="I1297" s="16"/>
      <c r="J1297" s="16"/>
      <c r="K1297" s="14" t="str">
        <f>IF($A1297="","",IF(B1297&gt;=Model!$B$4,4,IF(B1297&gt;=Model!$B$5,3,IF(B1297&gt;=Model!$B$6,2,1))))</f>
        <v/>
      </c>
      <c r="L1297" s="14" t="str">
        <f>IF($A1297="","",IF(OR(UPPER(D1297)="Y",UPPER(E1297)="Y"),4,IF(C1297&gt;=Model!$B$10,4,IF(C1297&gt;=Model!$B$11,3,IF(C1297&gt;=Model!$B$12,2,1)))))</f>
        <v/>
      </c>
      <c r="M1297" s="14" t="str">
        <f>IF($A1297="","",IFERROR(VLOOKUP(F1297,Model!$A$19:$B$22,2,FALSE()),""))</f>
        <v/>
      </c>
      <c r="N1297" s="14" t="str">
        <f>IF($A1297="","",IFERROR(VLOOKUP(G1297,Model!$A$25:$B$28,2,FALSE()),""))</f>
        <v/>
      </c>
      <c r="O1297" s="14" t="str">
        <f t="shared" si="120"/>
        <v/>
      </c>
      <c r="P1297" s="14" t="str">
        <f>IF($A1297="","",IF(AND(G1297="Internet-facing",OR(UPPER(D1297)="Y",UPPER(E1297)="Y",C1297&gt;=Model!$B$16)),"P1",""))</f>
        <v/>
      </c>
      <c r="Q1297" s="14" t="str">
        <f>IF($A1297="","",IF(P1297="P1","P1","P"&amp;MIN(4,IF(O1297&gt;=Model!$B$31,1,IF(O1297&gt;=Model!$B$32,2,IF(O1297&gt;=Model!$B$33,3,4)))+IF(UPPER(H1297)="Y",1,0))))</f>
        <v/>
      </c>
      <c r="R1297" s="14" t="str">
        <f>IF($A1297="","",IFERROR(VLOOKUP(VALUE(MID(Q1297,2,1)),Model!$B$38:$C$41,2,FALSE()),""))</f>
        <v/>
      </c>
      <c r="S1297" s="18" t="str">
        <f t="shared" si="121"/>
        <v/>
      </c>
      <c r="T1297" s="14" t="str">
        <f t="shared" si="122"/>
        <v/>
      </c>
      <c r="U1297" s="14" t="str">
        <f t="shared" si="123"/>
        <v/>
      </c>
      <c r="V1297" s="14" t="str">
        <f t="shared" ca="1" si="124"/>
        <v/>
      </c>
      <c r="W1297" s="14" t="str">
        <f t="shared" ca="1" si="125"/>
        <v/>
      </c>
    </row>
    <row r="1298" spans="1:23" x14ac:dyDescent="0.3">
      <c r="A1298" s="2"/>
      <c r="B1298" s="2"/>
      <c r="C1298" s="2"/>
      <c r="D1298" s="2"/>
      <c r="E1298" s="2"/>
      <c r="F1298" s="2"/>
      <c r="G1298" s="2"/>
      <c r="H1298" s="2"/>
      <c r="I1298" s="16"/>
      <c r="J1298" s="16"/>
      <c r="K1298" s="14" t="str">
        <f>IF($A1298="","",IF(B1298&gt;=Model!$B$4,4,IF(B1298&gt;=Model!$B$5,3,IF(B1298&gt;=Model!$B$6,2,1))))</f>
        <v/>
      </c>
      <c r="L1298" s="14" t="str">
        <f>IF($A1298="","",IF(OR(UPPER(D1298)="Y",UPPER(E1298)="Y"),4,IF(C1298&gt;=Model!$B$10,4,IF(C1298&gt;=Model!$B$11,3,IF(C1298&gt;=Model!$B$12,2,1)))))</f>
        <v/>
      </c>
      <c r="M1298" s="14" t="str">
        <f>IF($A1298="","",IFERROR(VLOOKUP(F1298,Model!$A$19:$B$22,2,FALSE()),""))</f>
        <v/>
      </c>
      <c r="N1298" s="14" t="str">
        <f>IF($A1298="","",IFERROR(VLOOKUP(G1298,Model!$A$25:$B$28,2,FALSE()),""))</f>
        <v/>
      </c>
      <c r="O1298" s="14" t="str">
        <f t="shared" si="120"/>
        <v/>
      </c>
      <c r="P1298" s="14" t="str">
        <f>IF($A1298="","",IF(AND(G1298="Internet-facing",OR(UPPER(D1298)="Y",UPPER(E1298)="Y",C1298&gt;=Model!$B$16)),"P1",""))</f>
        <v/>
      </c>
      <c r="Q1298" s="14" t="str">
        <f>IF($A1298="","",IF(P1298="P1","P1","P"&amp;MIN(4,IF(O1298&gt;=Model!$B$31,1,IF(O1298&gt;=Model!$B$32,2,IF(O1298&gt;=Model!$B$33,3,4)))+IF(UPPER(H1298)="Y",1,0))))</f>
        <v/>
      </c>
      <c r="R1298" s="14" t="str">
        <f>IF($A1298="","",IFERROR(VLOOKUP(VALUE(MID(Q1298,2,1)),Model!$B$38:$C$41,2,FALSE()),""))</f>
        <v/>
      </c>
      <c r="S1298" s="18" t="str">
        <f t="shared" si="121"/>
        <v/>
      </c>
      <c r="T1298" s="14" t="str">
        <f t="shared" si="122"/>
        <v/>
      </c>
      <c r="U1298" s="14" t="str">
        <f t="shared" si="123"/>
        <v/>
      </c>
      <c r="V1298" s="14" t="str">
        <f t="shared" ca="1" si="124"/>
        <v/>
      </c>
      <c r="W1298" s="14" t="str">
        <f t="shared" ca="1" si="125"/>
        <v/>
      </c>
    </row>
    <row r="1299" spans="1:23" x14ac:dyDescent="0.3">
      <c r="A1299" s="2"/>
      <c r="B1299" s="2"/>
      <c r="C1299" s="2"/>
      <c r="D1299" s="2"/>
      <c r="E1299" s="2"/>
      <c r="F1299" s="2"/>
      <c r="G1299" s="2"/>
      <c r="H1299" s="2"/>
      <c r="I1299" s="16"/>
      <c r="J1299" s="16"/>
      <c r="K1299" s="14" t="str">
        <f>IF($A1299="","",IF(B1299&gt;=Model!$B$4,4,IF(B1299&gt;=Model!$B$5,3,IF(B1299&gt;=Model!$B$6,2,1))))</f>
        <v/>
      </c>
      <c r="L1299" s="14" t="str">
        <f>IF($A1299="","",IF(OR(UPPER(D1299)="Y",UPPER(E1299)="Y"),4,IF(C1299&gt;=Model!$B$10,4,IF(C1299&gt;=Model!$B$11,3,IF(C1299&gt;=Model!$B$12,2,1)))))</f>
        <v/>
      </c>
      <c r="M1299" s="14" t="str">
        <f>IF($A1299="","",IFERROR(VLOOKUP(F1299,Model!$A$19:$B$22,2,FALSE()),""))</f>
        <v/>
      </c>
      <c r="N1299" s="14" t="str">
        <f>IF($A1299="","",IFERROR(VLOOKUP(G1299,Model!$A$25:$B$28,2,FALSE()),""))</f>
        <v/>
      </c>
      <c r="O1299" s="14" t="str">
        <f t="shared" si="120"/>
        <v/>
      </c>
      <c r="P1299" s="14" t="str">
        <f>IF($A1299="","",IF(AND(G1299="Internet-facing",OR(UPPER(D1299)="Y",UPPER(E1299)="Y",C1299&gt;=Model!$B$16)),"P1",""))</f>
        <v/>
      </c>
      <c r="Q1299" s="14" t="str">
        <f>IF($A1299="","",IF(P1299="P1","P1","P"&amp;MIN(4,IF(O1299&gt;=Model!$B$31,1,IF(O1299&gt;=Model!$B$32,2,IF(O1299&gt;=Model!$B$33,3,4)))+IF(UPPER(H1299)="Y",1,0))))</f>
        <v/>
      </c>
      <c r="R1299" s="14" t="str">
        <f>IF($A1299="","",IFERROR(VLOOKUP(VALUE(MID(Q1299,2,1)),Model!$B$38:$C$41,2,FALSE()),""))</f>
        <v/>
      </c>
      <c r="S1299" s="18" t="str">
        <f t="shared" si="121"/>
        <v/>
      </c>
      <c r="T1299" s="14" t="str">
        <f t="shared" si="122"/>
        <v/>
      </c>
      <c r="U1299" s="14" t="str">
        <f t="shared" si="123"/>
        <v/>
      </c>
      <c r="V1299" s="14" t="str">
        <f t="shared" ca="1" si="124"/>
        <v/>
      </c>
      <c r="W1299" s="14" t="str">
        <f t="shared" ca="1" si="125"/>
        <v/>
      </c>
    </row>
    <row r="1300" spans="1:23" x14ac:dyDescent="0.3">
      <c r="A1300" s="2"/>
      <c r="B1300" s="2"/>
      <c r="C1300" s="2"/>
      <c r="D1300" s="2"/>
      <c r="E1300" s="2"/>
      <c r="F1300" s="2"/>
      <c r="G1300" s="2"/>
      <c r="H1300" s="2"/>
      <c r="I1300" s="16"/>
      <c r="J1300" s="16"/>
      <c r="K1300" s="14" t="str">
        <f>IF($A1300="","",IF(B1300&gt;=Model!$B$4,4,IF(B1300&gt;=Model!$B$5,3,IF(B1300&gt;=Model!$B$6,2,1))))</f>
        <v/>
      </c>
      <c r="L1300" s="14" t="str">
        <f>IF($A1300="","",IF(OR(UPPER(D1300)="Y",UPPER(E1300)="Y"),4,IF(C1300&gt;=Model!$B$10,4,IF(C1300&gt;=Model!$B$11,3,IF(C1300&gt;=Model!$B$12,2,1)))))</f>
        <v/>
      </c>
      <c r="M1300" s="14" t="str">
        <f>IF($A1300="","",IFERROR(VLOOKUP(F1300,Model!$A$19:$B$22,2,FALSE()),""))</f>
        <v/>
      </c>
      <c r="N1300" s="14" t="str">
        <f>IF($A1300="","",IFERROR(VLOOKUP(G1300,Model!$A$25:$B$28,2,FALSE()),""))</f>
        <v/>
      </c>
      <c r="O1300" s="14" t="str">
        <f t="shared" si="120"/>
        <v/>
      </c>
      <c r="P1300" s="14" t="str">
        <f>IF($A1300="","",IF(AND(G1300="Internet-facing",OR(UPPER(D1300)="Y",UPPER(E1300)="Y",C1300&gt;=Model!$B$16)),"P1",""))</f>
        <v/>
      </c>
      <c r="Q1300" s="14" t="str">
        <f>IF($A1300="","",IF(P1300="P1","P1","P"&amp;MIN(4,IF(O1300&gt;=Model!$B$31,1,IF(O1300&gt;=Model!$B$32,2,IF(O1300&gt;=Model!$B$33,3,4)))+IF(UPPER(H1300)="Y",1,0))))</f>
        <v/>
      </c>
      <c r="R1300" s="14" t="str">
        <f>IF($A1300="","",IFERROR(VLOOKUP(VALUE(MID(Q1300,2,1)),Model!$B$38:$C$41,2,FALSE()),""))</f>
        <v/>
      </c>
      <c r="S1300" s="18" t="str">
        <f t="shared" si="121"/>
        <v/>
      </c>
      <c r="T1300" s="14" t="str">
        <f t="shared" si="122"/>
        <v/>
      </c>
      <c r="U1300" s="14" t="str">
        <f t="shared" si="123"/>
        <v/>
      </c>
      <c r="V1300" s="14" t="str">
        <f t="shared" ca="1" si="124"/>
        <v/>
      </c>
      <c r="W1300" s="14" t="str">
        <f t="shared" ca="1" si="125"/>
        <v/>
      </c>
    </row>
    <row r="1301" spans="1:23" x14ac:dyDescent="0.3">
      <c r="A1301" s="2"/>
      <c r="B1301" s="2"/>
      <c r="C1301" s="2"/>
      <c r="D1301" s="2"/>
      <c r="E1301" s="2"/>
      <c r="F1301" s="2"/>
      <c r="G1301" s="2"/>
      <c r="H1301" s="2"/>
      <c r="I1301" s="16"/>
      <c r="J1301" s="16"/>
      <c r="K1301" s="14" t="str">
        <f>IF($A1301="","",IF(B1301&gt;=Model!$B$4,4,IF(B1301&gt;=Model!$B$5,3,IF(B1301&gt;=Model!$B$6,2,1))))</f>
        <v/>
      </c>
      <c r="L1301" s="14" t="str">
        <f>IF($A1301="","",IF(OR(UPPER(D1301)="Y",UPPER(E1301)="Y"),4,IF(C1301&gt;=Model!$B$10,4,IF(C1301&gt;=Model!$B$11,3,IF(C1301&gt;=Model!$B$12,2,1)))))</f>
        <v/>
      </c>
      <c r="M1301" s="14" t="str">
        <f>IF($A1301="","",IFERROR(VLOOKUP(F1301,Model!$A$19:$B$22,2,FALSE()),""))</f>
        <v/>
      </c>
      <c r="N1301" s="14" t="str">
        <f>IF($A1301="","",IFERROR(VLOOKUP(G1301,Model!$A$25:$B$28,2,FALSE()),""))</f>
        <v/>
      </c>
      <c r="O1301" s="14" t="str">
        <f t="shared" si="120"/>
        <v/>
      </c>
      <c r="P1301" s="14" t="str">
        <f>IF($A1301="","",IF(AND(G1301="Internet-facing",OR(UPPER(D1301)="Y",UPPER(E1301)="Y",C1301&gt;=Model!$B$16)),"P1",""))</f>
        <v/>
      </c>
      <c r="Q1301" s="14" t="str">
        <f>IF($A1301="","",IF(P1301="P1","P1","P"&amp;MIN(4,IF(O1301&gt;=Model!$B$31,1,IF(O1301&gt;=Model!$B$32,2,IF(O1301&gt;=Model!$B$33,3,4)))+IF(UPPER(H1301)="Y",1,0))))</f>
        <v/>
      </c>
      <c r="R1301" s="14" t="str">
        <f>IF($A1301="","",IFERROR(VLOOKUP(VALUE(MID(Q1301,2,1)),Model!$B$38:$C$41,2,FALSE()),""))</f>
        <v/>
      </c>
      <c r="S1301" s="18" t="str">
        <f t="shared" si="121"/>
        <v/>
      </c>
      <c r="T1301" s="14" t="str">
        <f t="shared" si="122"/>
        <v/>
      </c>
      <c r="U1301" s="14" t="str">
        <f t="shared" si="123"/>
        <v/>
      </c>
      <c r="V1301" s="14" t="str">
        <f t="shared" ca="1" si="124"/>
        <v/>
      </c>
      <c r="W1301" s="14" t="str">
        <f t="shared" ca="1" si="125"/>
        <v/>
      </c>
    </row>
    <row r="1302" spans="1:23" x14ac:dyDescent="0.3">
      <c r="A1302" s="2"/>
      <c r="B1302" s="2"/>
      <c r="C1302" s="2"/>
      <c r="D1302" s="2"/>
      <c r="E1302" s="2"/>
      <c r="F1302" s="2"/>
      <c r="G1302" s="2"/>
      <c r="H1302" s="2"/>
      <c r="I1302" s="16"/>
      <c r="J1302" s="16"/>
      <c r="K1302" s="14" t="str">
        <f>IF($A1302="","",IF(B1302&gt;=Model!$B$4,4,IF(B1302&gt;=Model!$B$5,3,IF(B1302&gt;=Model!$B$6,2,1))))</f>
        <v/>
      </c>
      <c r="L1302" s="14" t="str">
        <f>IF($A1302="","",IF(OR(UPPER(D1302)="Y",UPPER(E1302)="Y"),4,IF(C1302&gt;=Model!$B$10,4,IF(C1302&gt;=Model!$B$11,3,IF(C1302&gt;=Model!$B$12,2,1)))))</f>
        <v/>
      </c>
      <c r="M1302" s="14" t="str">
        <f>IF($A1302="","",IFERROR(VLOOKUP(F1302,Model!$A$19:$B$22,2,FALSE()),""))</f>
        <v/>
      </c>
      <c r="N1302" s="14" t="str">
        <f>IF($A1302="","",IFERROR(VLOOKUP(G1302,Model!$A$25:$B$28,2,FALSE()),""))</f>
        <v/>
      </c>
      <c r="O1302" s="14" t="str">
        <f t="shared" si="120"/>
        <v/>
      </c>
      <c r="P1302" s="14" t="str">
        <f>IF($A1302="","",IF(AND(G1302="Internet-facing",OR(UPPER(D1302)="Y",UPPER(E1302)="Y",C1302&gt;=Model!$B$16)),"P1",""))</f>
        <v/>
      </c>
      <c r="Q1302" s="14" t="str">
        <f>IF($A1302="","",IF(P1302="P1","P1","P"&amp;MIN(4,IF(O1302&gt;=Model!$B$31,1,IF(O1302&gt;=Model!$B$32,2,IF(O1302&gt;=Model!$B$33,3,4)))+IF(UPPER(H1302)="Y",1,0))))</f>
        <v/>
      </c>
      <c r="R1302" s="14" t="str">
        <f>IF($A1302="","",IFERROR(VLOOKUP(VALUE(MID(Q1302,2,1)),Model!$B$38:$C$41,2,FALSE()),""))</f>
        <v/>
      </c>
      <c r="S1302" s="18" t="str">
        <f t="shared" si="121"/>
        <v/>
      </c>
      <c r="T1302" s="14" t="str">
        <f t="shared" si="122"/>
        <v/>
      </c>
      <c r="U1302" s="14" t="str">
        <f t="shared" si="123"/>
        <v/>
      </c>
      <c r="V1302" s="14" t="str">
        <f t="shared" ca="1" si="124"/>
        <v/>
      </c>
      <c r="W1302" s="14" t="str">
        <f t="shared" ca="1" si="125"/>
        <v/>
      </c>
    </row>
    <row r="1303" spans="1:23" x14ac:dyDescent="0.3">
      <c r="A1303" s="2"/>
      <c r="B1303" s="2"/>
      <c r="C1303" s="2"/>
      <c r="D1303" s="2"/>
      <c r="E1303" s="2"/>
      <c r="F1303" s="2"/>
      <c r="G1303" s="2"/>
      <c r="H1303" s="2"/>
      <c r="I1303" s="16"/>
      <c r="J1303" s="16"/>
      <c r="K1303" s="14" t="str">
        <f>IF($A1303="","",IF(B1303&gt;=Model!$B$4,4,IF(B1303&gt;=Model!$B$5,3,IF(B1303&gt;=Model!$B$6,2,1))))</f>
        <v/>
      </c>
      <c r="L1303" s="14" t="str">
        <f>IF($A1303="","",IF(OR(UPPER(D1303)="Y",UPPER(E1303)="Y"),4,IF(C1303&gt;=Model!$B$10,4,IF(C1303&gt;=Model!$B$11,3,IF(C1303&gt;=Model!$B$12,2,1)))))</f>
        <v/>
      </c>
      <c r="M1303" s="14" t="str">
        <f>IF($A1303="","",IFERROR(VLOOKUP(F1303,Model!$A$19:$B$22,2,FALSE()),""))</f>
        <v/>
      </c>
      <c r="N1303" s="14" t="str">
        <f>IF($A1303="","",IFERROR(VLOOKUP(G1303,Model!$A$25:$B$28,2,FALSE()),""))</f>
        <v/>
      </c>
      <c r="O1303" s="14" t="str">
        <f t="shared" si="120"/>
        <v/>
      </c>
      <c r="P1303" s="14" t="str">
        <f>IF($A1303="","",IF(AND(G1303="Internet-facing",OR(UPPER(D1303)="Y",UPPER(E1303)="Y",C1303&gt;=Model!$B$16)),"P1",""))</f>
        <v/>
      </c>
      <c r="Q1303" s="14" t="str">
        <f>IF($A1303="","",IF(P1303="P1","P1","P"&amp;MIN(4,IF(O1303&gt;=Model!$B$31,1,IF(O1303&gt;=Model!$B$32,2,IF(O1303&gt;=Model!$B$33,3,4)))+IF(UPPER(H1303)="Y",1,0))))</f>
        <v/>
      </c>
      <c r="R1303" s="14" t="str">
        <f>IF($A1303="","",IFERROR(VLOOKUP(VALUE(MID(Q1303,2,1)),Model!$B$38:$C$41,2,FALSE()),""))</f>
        <v/>
      </c>
      <c r="S1303" s="18" t="str">
        <f t="shared" si="121"/>
        <v/>
      </c>
      <c r="T1303" s="14" t="str">
        <f t="shared" si="122"/>
        <v/>
      </c>
      <c r="U1303" s="14" t="str">
        <f t="shared" si="123"/>
        <v/>
      </c>
      <c r="V1303" s="14" t="str">
        <f t="shared" ca="1" si="124"/>
        <v/>
      </c>
      <c r="W1303" s="14" t="str">
        <f t="shared" ca="1" si="125"/>
        <v/>
      </c>
    </row>
    <row r="1304" spans="1:23" x14ac:dyDescent="0.3">
      <c r="A1304" s="2"/>
      <c r="B1304" s="2"/>
      <c r="C1304" s="2"/>
      <c r="D1304" s="2"/>
      <c r="E1304" s="2"/>
      <c r="F1304" s="2"/>
      <c r="G1304" s="2"/>
      <c r="H1304" s="2"/>
      <c r="I1304" s="16"/>
      <c r="J1304" s="16"/>
      <c r="K1304" s="14" t="str">
        <f>IF($A1304="","",IF(B1304&gt;=Model!$B$4,4,IF(B1304&gt;=Model!$B$5,3,IF(B1304&gt;=Model!$B$6,2,1))))</f>
        <v/>
      </c>
      <c r="L1304" s="14" t="str">
        <f>IF($A1304="","",IF(OR(UPPER(D1304)="Y",UPPER(E1304)="Y"),4,IF(C1304&gt;=Model!$B$10,4,IF(C1304&gt;=Model!$B$11,3,IF(C1304&gt;=Model!$B$12,2,1)))))</f>
        <v/>
      </c>
      <c r="M1304" s="14" t="str">
        <f>IF($A1304="","",IFERROR(VLOOKUP(F1304,Model!$A$19:$B$22,2,FALSE()),""))</f>
        <v/>
      </c>
      <c r="N1304" s="14" t="str">
        <f>IF($A1304="","",IFERROR(VLOOKUP(G1304,Model!$A$25:$B$28,2,FALSE()),""))</f>
        <v/>
      </c>
      <c r="O1304" s="14" t="str">
        <f t="shared" si="120"/>
        <v/>
      </c>
      <c r="P1304" s="14" t="str">
        <f>IF($A1304="","",IF(AND(G1304="Internet-facing",OR(UPPER(D1304)="Y",UPPER(E1304)="Y",C1304&gt;=Model!$B$16)),"P1",""))</f>
        <v/>
      </c>
      <c r="Q1304" s="14" t="str">
        <f>IF($A1304="","",IF(P1304="P1","P1","P"&amp;MIN(4,IF(O1304&gt;=Model!$B$31,1,IF(O1304&gt;=Model!$B$32,2,IF(O1304&gt;=Model!$B$33,3,4)))+IF(UPPER(H1304)="Y",1,0))))</f>
        <v/>
      </c>
      <c r="R1304" s="14" t="str">
        <f>IF($A1304="","",IFERROR(VLOOKUP(VALUE(MID(Q1304,2,1)),Model!$B$38:$C$41,2,FALSE()),""))</f>
        <v/>
      </c>
      <c r="S1304" s="18" t="str">
        <f t="shared" si="121"/>
        <v/>
      </c>
      <c r="T1304" s="14" t="str">
        <f t="shared" si="122"/>
        <v/>
      </c>
      <c r="U1304" s="14" t="str">
        <f t="shared" si="123"/>
        <v/>
      </c>
      <c r="V1304" s="14" t="str">
        <f t="shared" ca="1" si="124"/>
        <v/>
      </c>
      <c r="W1304" s="14" t="str">
        <f t="shared" ca="1" si="125"/>
        <v/>
      </c>
    </row>
    <row r="1305" spans="1:23" x14ac:dyDescent="0.3">
      <c r="A1305" s="2"/>
      <c r="B1305" s="2"/>
      <c r="C1305" s="2"/>
      <c r="D1305" s="2"/>
      <c r="E1305" s="2"/>
      <c r="F1305" s="2"/>
      <c r="G1305" s="2"/>
      <c r="H1305" s="2"/>
      <c r="I1305" s="16"/>
      <c r="J1305" s="16"/>
      <c r="K1305" s="14" t="str">
        <f>IF($A1305="","",IF(B1305&gt;=Model!$B$4,4,IF(B1305&gt;=Model!$B$5,3,IF(B1305&gt;=Model!$B$6,2,1))))</f>
        <v/>
      </c>
      <c r="L1305" s="14" t="str">
        <f>IF($A1305="","",IF(OR(UPPER(D1305)="Y",UPPER(E1305)="Y"),4,IF(C1305&gt;=Model!$B$10,4,IF(C1305&gt;=Model!$B$11,3,IF(C1305&gt;=Model!$B$12,2,1)))))</f>
        <v/>
      </c>
      <c r="M1305" s="14" t="str">
        <f>IF($A1305="","",IFERROR(VLOOKUP(F1305,Model!$A$19:$B$22,2,FALSE()),""))</f>
        <v/>
      </c>
      <c r="N1305" s="14" t="str">
        <f>IF($A1305="","",IFERROR(VLOOKUP(G1305,Model!$A$25:$B$28,2,FALSE()),""))</f>
        <v/>
      </c>
      <c r="O1305" s="14" t="str">
        <f t="shared" si="120"/>
        <v/>
      </c>
      <c r="P1305" s="14" t="str">
        <f>IF($A1305="","",IF(AND(G1305="Internet-facing",OR(UPPER(D1305)="Y",UPPER(E1305)="Y",C1305&gt;=Model!$B$16)),"P1",""))</f>
        <v/>
      </c>
      <c r="Q1305" s="14" t="str">
        <f>IF($A1305="","",IF(P1305="P1","P1","P"&amp;MIN(4,IF(O1305&gt;=Model!$B$31,1,IF(O1305&gt;=Model!$B$32,2,IF(O1305&gt;=Model!$B$33,3,4)))+IF(UPPER(H1305)="Y",1,0))))</f>
        <v/>
      </c>
      <c r="R1305" s="14" t="str">
        <f>IF($A1305="","",IFERROR(VLOOKUP(VALUE(MID(Q1305,2,1)),Model!$B$38:$C$41,2,FALSE()),""))</f>
        <v/>
      </c>
      <c r="S1305" s="18" t="str">
        <f t="shared" si="121"/>
        <v/>
      </c>
      <c r="T1305" s="14" t="str">
        <f t="shared" si="122"/>
        <v/>
      </c>
      <c r="U1305" s="14" t="str">
        <f t="shared" si="123"/>
        <v/>
      </c>
      <c r="V1305" s="14" t="str">
        <f t="shared" ca="1" si="124"/>
        <v/>
      </c>
      <c r="W1305" s="14" t="str">
        <f t="shared" ca="1" si="125"/>
        <v/>
      </c>
    </row>
    <row r="1306" spans="1:23" x14ac:dyDescent="0.3">
      <c r="A1306" s="2"/>
      <c r="B1306" s="2"/>
      <c r="C1306" s="2"/>
      <c r="D1306" s="2"/>
      <c r="E1306" s="2"/>
      <c r="F1306" s="2"/>
      <c r="G1306" s="2"/>
      <c r="H1306" s="2"/>
      <c r="I1306" s="16"/>
      <c r="J1306" s="16"/>
      <c r="K1306" s="14" t="str">
        <f>IF($A1306="","",IF(B1306&gt;=Model!$B$4,4,IF(B1306&gt;=Model!$B$5,3,IF(B1306&gt;=Model!$B$6,2,1))))</f>
        <v/>
      </c>
      <c r="L1306" s="14" t="str">
        <f>IF($A1306="","",IF(OR(UPPER(D1306)="Y",UPPER(E1306)="Y"),4,IF(C1306&gt;=Model!$B$10,4,IF(C1306&gt;=Model!$B$11,3,IF(C1306&gt;=Model!$B$12,2,1)))))</f>
        <v/>
      </c>
      <c r="M1306" s="14" t="str">
        <f>IF($A1306="","",IFERROR(VLOOKUP(F1306,Model!$A$19:$B$22,2,FALSE()),""))</f>
        <v/>
      </c>
      <c r="N1306" s="14" t="str">
        <f>IF($A1306="","",IFERROR(VLOOKUP(G1306,Model!$A$25:$B$28,2,FALSE()),""))</f>
        <v/>
      </c>
      <c r="O1306" s="14" t="str">
        <f t="shared" si="120"/>
        <v/>
      </c>
      <c r="P1306" s="14" t="str">
        <f>IF($A1306="","",IF(AND(G1306="Internet-facing",OR(UPPER(D1306)="Y",UPPER(E1306)="Y",C1306&gt;=Model!$B$16)),"P1",""))</f>
        <v/>
      </c>
      <c r="Q1306" s="14" t="str">
        <f>IF($A1306="","",IF(P1306="P1","P1","P"&amp;MIN(4,IF(O1306&gt;=Model!$B$31,1,IF(O1306&gt;=Model!$B$32,2,IF(O1306&gt;=Model!$B$33,3,4)))+IF(UPPER(H1306)="Y",1,0))))</f>
        <v/>
      </c>
      <c r="R1306" s="14" t="str">
        <f>IF($A1306="","",IFERROR(VLOOKUP(VALUE(MID(Q1306,2,1)),Model!$B$38:$C$41,2,FALSE()),""))</f>
        <v/>
      </c>
      <c r="S1306" s="18" t="str">
        <f t="shared" si="121"/>
        <v/>
      </c>
      <c r="T1306" s="14" t="str">
        <f t="shared" si="122"/>
        <v/>
      </c>
      <c r="U1306" s="14" t="str">
        <f t="shared" si="123"/>
        <v/>
      </c>
      <c r="V1306" s="14" t="str">
        <f t="shared" ca="1" si="124"/>
        <v/>
      </c>
      <c r="W1306" s="14" t="str">
        <f t="shared" ca="1" si="125"/>
        <v/>
      </c>
    </row>
    <row r="1307" spans="1:23" x14ac:dyDescent="0.3">
      <c r="A1307" s="2"/>
      <c r="B1307" s="2"/>
      <c r="C1307" s="2"/>
      <c r="D1307" s="2"/>
      <c r="E1307" s="2"/>
      <c r="F1307" s="2"/>
      <c r="G1307" s="2"/>
      <c r="H1307" s="2"/>
      <c r="I1307" s="16"/>
      <c r="J1307" s="16"/>
      <c r="K1307" s="14" t="str">
        <f>IF($A1307="","",IF(B1307&gt;=Model!$B$4,4,IF(B1307&gt;=Model!$B$5,3,IF(B1307&gt;=Model!$B$6,2,1))))</f>
        <v/>
      </c>
      <c r="L1307" s="14" t="str">
        <f>IF($A1307="","",IF(OR(UPPER(D1307)="Y",UPPER(E1307)="Y"),4,IF(C1307&gt;=Model!$B$10,4,IF(C1307&gt;=Model!$B$11,3,IF(C1307&gt;=Model!$B$12,2,1)))))</f>
        <v/>
      </c>
      <c r="M1307" s="14" t="str">
        <f>IF($A1307="","",IFERROR(VLOOKUP(F1307,Model!$A$19:$B$22,2,FALSE()),""))</f>
        <v/>
      </c>
      <c r="N1307" s="14" t="str">
        <f>IF($A1307="","",IFERROR(VLOOKUP(G1307,Model!$A$25:$B$28,2,FALSE()),""))</f>
        <v/>
      </c>
      <c r="O1307" s="14" t="str">
        <f t="shared" si="120"/>
        <v/>
      </c>
      <c r="P1307" s="14" t="str">
        <f>IF($A1307="","",IF(AND(G1307="Internet-facing",OR(UPPER(D1307)="Y",UPPER(E1307)="Y",C1307&gt;=Model!$B$16)),"P1",""))</f>
        <v/>
      </c>
      <c r="Q1307" s="14" t="str">
        <f>IF($A1307="","",IF(P1307="P1","P1","P"&amp;MIN(4,IF(O1307&gt;=Model!$B$31,1,IF(O1307&gt;=Model!$B$32,2,IF(O1307&gt;=Model!$B$33,3,4)))+IF(UPPER(H1307)="Y",1,0))))</f>
        <v/>
      </c>
      <c r="R1307" s="14" t="str">
        <f>IF($A1307="","",IFERROR(VLOOKUP(VALUE(MID(Q1307,2,1)),Model!$B$38:$C$41,2,FALSE()),""))</f>
        <v/>
      </c>
      <c r="S1307" s="18" t="str">
        <f t="shared" si="121"/>
        <v/>
      </c>
      <c r="T1307" s="14" t="str">
        <f t="shared" si="122"/>
        <v/>
      </c>
      <c r="U1307" s="14" t="str">
        <f t="shared" si="123"/>
        <v/>
      </c>
      <c r="V1307" s="14" t="str">
        <f t="shared" ca="1" si="124"/>
        <v/>
      </c>
      <c r="W1307" s="14" t="str">
        <f t="shared" ca="1" si="125"/>
        <v/>
      </c>
    </row>
    <row r="1308" spans="1:23" x14ac:dyDescent="0.3">
      <c r="A1308" s="2"/>
      <c r="B1308" s="2"/>
      <c r="C1308" s="2"/>
      <c r="D1308" s="2"/>
      <c r="E1308" s="2"/>
      <c r="F1308" s="2"/>
      <c r="G1308" s="2"/>
      <c r="H1308" s="2"/>
      <c r="I1308" s="16"/>
      <c r="J1308" s="16"/>
      <c r="K1308" s="14" t="str">
        <f>IF($A1308="","",IF(B1308&gt;=Model!$B$4,4,IF(B1308&gt;=Model!$B$5,3,IF(B1308&gt;=Model!$B$6,2,1))))</f>
        <v/>
      </c>
      <c r="L1308" s="14" t="str">
        <f>IF($A1308="","",IF(OR(UPPER(D1308)="Y",UPPER(E1308)="Y"),4,IF(C1308&gt;=Model!$B$10,4,IF(C1308&gt;=Model!$B$11,3,IF(C1308&gt;=Model!$B$12,2,1)))))</f>
        <v/>
      </c>
      <c r="M1308" s="14" t="str">
        <f>IF($A1308="","",IFERROR(VLOOKUP(F1308,Model!$A$19:$B$22,2,FALSE()),""))</f>
        <v/>
      </c>
      <c r="N1308" s="14" t="str">
        <f>IF($A1308="","",IFERROR(VLOOKUP(G1308,Model!$A$25:$B$28,2,FALSE()),""))</f>
        <v/>
      </c>
      <c r="O1308" s="14" t="str">
        <f t="shared" si="120"/>
        <v/>
      </c>
      <c r="P1308" s="14" t="str">
        <f>IF($A1308="","",IF(AND(G1308="Internet-facing",OR(UPPER(D1308)="Y",UPPER(E1308)="Y",C1308&gt;=Model!$B$16)),"P1",""))</f>
        <v/>
      </c>
      <c r="Q1308" s="14" t="str">
        <f>IF($A1308="","",IF(P1308="P1","P1","P"&amp;MIN(4,IF(O1308&gt;=Model!$B$31,1,IF(O1308&gt;=Model!$B$32,2,IF(O1308&gt;=Model!$B$33,3,4)))+IF(UPPER(H1308)="Y",1,0))))</f>
        <v/>
      </c>
      <c r="R1308" s="14" t="str">
        <f>IF($A1308="","",IFERROR(VLOOKUP(VALUE(MID(Q1308,2,1)),Model!$B$38:$C$41,2,FALSE()),""))</f>
        <v/>
      </c>
      <c r="S1308" s="18" t="str">
        <f t="shared" si="121"/>
        <v/>
      </c>
      <c r="T1308" s="14" t="str">
        <f t="shared" si="122"/>
        <v/>
      </c>
      <c r="U1308" s="14" t="str">
        <f t="shared" si="123"/>
        <v/>
      </c>
      <c r="V1308" s="14" t="str">
        <f t="shared" ca="1" si="124"/>
        <v/>
      </c>
      <c r="W1308" s="14" t="str">
        <f t="shared" ca="1" si="125"/>
        <v/>
      </c>
    </row>
    <row r="1309" spans="1:23" x14ac:dyDescent="0.3">
      <c r="A1309" s="2"/>
      <c r="B1309" s="2"/>
      <c r="C1309" s="2"/>
      <c r="D1309" s="2"/>
      <c r="E1309" s="2"/>
      <c r="F1309" s="2"/>
      <c r="G1309" s="2"/>
      <c r="H1309" s="2"/>
      <c r="I1309" s="16"/>
      <c r="J1309" s="16"/>
      <c r="K1309" s="14" t="str">
        <f>IF($A1309="","",IF(B1309&gt;=Model!$B$4,4,IF(B1309&gt;=Model!$B$5,3,IF(B1309&gt;=Model!$B$6,2,1))))</f>
        <v/>
      </c>
      <c r="L1309" s="14" t="str">
        <f>IF($A1309="","",IF(OR(UPPER(D1309)="Y",UPPER(E1309)="Y"),4,IF(C1309&gt;=Model!$B$10,4,IF(C1309&gt;=Model!$B$11,3,IF(C1309&gt;=Model!$B$12,2,1)))))</f>
        <v/>
      </c>
      <c r="M1309" s="14" t="str">
        <f>IF($A1309="","",IFERROR(VLOOKUP(F1309,Model!$A$19:$B$22,2,FALSE()),""))</f>
        <v/>
      </c>
      <c r="N1309" s="14" t="str">
        <f>IF($A1309="","",IFERROR(VLOOKUP(G1309,Model!$A$25:$B$28,2,FALSE()),""))</f>
        <v/>
      </c>
      <c r="O1309" s="14" t="str">
        <f t="shared" si="120"/>
        <v/>
      </c>
      <c r="P1309" s="14" t="str">
        <f>IF($A1309="","",IF(AND(G1309="Internet-facing",OR(UPPER(D1309)="Y",UPPER(E1309)="Y",C1309&gt;=Model!$B$16)),"P1",""))</f>
        <v/>
      </c>
      <c r="Q1309" s="14" t="str">
        <f>IF($A1309="","",IF(P1309="P1","P1","P"&amp;MIN(4,IF(O1309&gt;=Model!$B$31,1,IF(O1309&gt;=Model!$B$32,2,IF(O1309&gt;=Model!$B$33,3,4)))+IF(UPPER(H1309)="Y",1,0))))</f>
        <v/>
      </c>
      <c r="R1309" s="14" t="str">
        <f>IF($A1309="","",IFERROR(VLOOKUP(VALUE(MID(Q1309,2,1)),Model!$B$38:$C$41,2,FALSE()),""))</f>
        <v/>
      </c>
      <c r="S1309" s="18" t="str">
        <f t="shared" si="121"/>
        <v/>
      </c>
      <c r="T1309" s="14" t="str">
        <f t="shared" si="122"/>
        <v/>
      </c>
      <c r="U1309" s="14" t="str">
        <f t="shared" si="123"/>
        <v/>
      </c>
      <c r="V1309" s="14" t="str">
        <f t="shared" ca="1" si="124"/>
        <v/>
      </c>
      <c r="W1309" s="14" t="str">
        <f t="shared" ca="1" si="125"/>
        <v/>
      </c>
    </row>
    <row r="1310" spans="1:23" x14ac:dyDescent="0.3">
      <c r="A1310" s="2"/>
      <c r="B1310" s="2"/>
      <c r="C1310" s="2"/>
      <c r="D1310" s="2"/>
      <c r="E1310" s="2"/>
      <c r="F1310" s="2"/>
      <c r="G1310" s="2"/>
      <c r="H1310" s="2"/>
      <c r="I1310" s="16"/>
      <c r="J1310" s="16"/>
      <c r="K1310" s="14" t="str">
        <f>IF($A1310="","",IF(B1310&gt;=Model!$B$4,4,IF(B1310&gt;=Model!$B$5,3,IF(B1310&gt;=Model!$B$6,2,1))))</f>
        <v/>
      </c>
      <c r="L1310" s="14" t="str">
        <f>IF($A1310="","",IF(OR(UPPER(D1310)="Y",UPPER(E1310)="Y"),4,IF(C1310&gt;=Model!$B$10,4,IF(C1310&gt;=Model!$B$11,3,IF(C1310&gt;=Model!$B$12,2,1)))))</f>
        <v/>
      </c>
      <c r="M1310" s="14" t="str">
        <f>IF($A1310="","",IFERROR(VLOOKUP(F1310,Model!$A$19:$B$22,2,FALSE()),""))</f>
        <v/>
      </c>
      <c r="N1310" s="14" t="str">
        <f>IF($A1310="","",IFERROR(VLOOKUP(G1310,Model!$A$25:$B$28,2,FALSE()),""))</f>
        <v/>
      </c>
      <c r="O1310" s="14" t="str">
        <f t="shared" si="120"/>
        <v/>
      </c>
      <c r="P1310" s="14" t="str">
        <f>IF($A1310="","",IF(AND(G1310="Internet-facing",OR(UPPER(D1310)="Y",UPPER(E1310)="Y",C1310&gt;=Model!$B$16)),"P1",""))</f>
        <v/>
      </c>
      <c r="Q1310" s="14" t="str">
        <f>IF($A1310="","",IF(P1310="P1","P1","P"&amp;MIN(4,IF(O1310&gt;=Model!$B$31,1,IF(O1310&gt;=Model!$B$32,2,IF(O1310&gt;=Model!$B$33,3,4)))+IF(UPPER(H1310)="Y",1,0))))</f>
        <v/>
      </c>
      <c r="R1310" s="14" t="str">
        <f>IF($A1310="","",IFERROR(VLOOKUP(VALUE(MID(Q1310,2,1)),Model!$B$38:$C$41,2,FALSE()),""))</f>
        <v/>
      </c>
      <c r="S1310" s="18" t="str">
        <f t="shared" si="121"/>
        <v/>
      </c>
      <c r="T1310" s="14" t="str">
        <f t="shared" si="122"/>
        <v/>
      </c>
      <c r="U1310" s="14" t="str">
        <f t="shared" si="123"/>
        <v/>
      </c>
      <c r="V1310" s="14" t="str">
        <f t="shared" ca="1" si="124"/>
        <v/>
      </c>
      <c r="W1310" s="14" t="str">
        <f t="shared" ca="1" si="125"/>
        <v/>
      </c>
    </row>
    <row r="1311" spans="1:23" x14ac:dyDescent="0.3">
      <c r="A1311" s="2"/>
      <c r="B1311" s="2"/>
      <c r="C1311" s="2"/>
      <c r="D1311" s="2"/>
      <c r="E1311" s="2"/>
      <c r="F1311" s="2"/>
      <c r="G1311" s="2"/>
      <c r="H1311" s="2"/>
      <c r="I1311" s="16"/>
      <c r="J1311" s="16"/>
      <c r="K1311" s="14" t="str">
        <f>IF($A1311="","",IF(B1311&gt;=Model!$B$4,4,IF(B1311&gt;=Model!$B$5,3,IF(B1311&gt;=Model!$B$6,2,1))))</f>
        <v/>
      </c>
      <c r="L1311" s="14" t="str">
        <f>IF($A1311="","",IF(OR(UPPER(D1311)="Y",UPPER(E1311)="Y"),4,IF(C1311&gt;=Model!$B$10,4,IF(C1311&gt;=Model!$B$11,3,IF(C1311&gt;=Model!$B$12,2,1)))))</f>
        <v/>
      </c>
      <c r="M1311" s="14" t="str">
        <f>IF($A1311="","",IFERROR(VLOOKUP(F1311,Model!$A$19:$B$22,2,FALSE()),""))</f>
        <v/>
      </c>
      <c r="N1311" s="14" t="str">
        <f>IF($A1311="","",IFERROR(VLOOKUP(G1311,Model!$A$25:$B$28,2,FALSE()),""))</f>
        <v/>
      </c>
      <c r="O1311" s="14" t="str">
        <f t="shared" si="120"/>
        <v/>
      </c>
      <c r="P1311" s="14" t="str">
        <f>IF($A1311="","",IF(AND(G1311="Internet-facing",OR(UPPER(D1311)="Y",UPPER(E1311)="Y",C1311&gt;=Model!$B$16)),"P1",""))</f>
        <v/>
      </c>
      <c r="Q1311" s="14" t="str">
        <f>IF($A1311="","",IF(P1311="P1","P1","P"&amp;MIN(4,IF(O1311&gt;=Model!$B$31,1,IF(O1311&gt;=Model!$B$32,2,IF(O1311&gt;=Model!$B$33,3,4)))+IF(UPPER(H1311)="Y",1,0))))</f>
        <v/>
      </c>
      <c r="R1311" s="14" t="str">
        <f>IF($A1311="","",IFERROR(VLOOKUP(VALUE(MID(Q1311,2,1)),Model!$B$38:$C$41,2,FALSE()),""))</f>
        <v/>
      </c>
      <c r="S1311" s="18" t="str">
        <f t="shared" si="121"/>
        <v/>
      </c>
      <c r="T1311" s="14" t="str">
        <f t="shared" si="122"/>
        <v/>
      </c>
      <c r="U1311" s="14" t="str">
        <f t="shared" si="123"/>
        <v/>
      </c>
      <c r="V1311" s="14" t="str">
        <f t="shared" ca="1" si="124"/>
        <v/>
      </c>
      <c r="W1311" s="14" t="str">
        <f t="shared" ca="1" si="125"/>
        <v/>
      </c>
    </row>
    <row r="1312" spans="1:23" x14ac:dyDescent="0.3">
      <c r="A1312" s="2"/>
      <c r="B1312" s="2"/>
      <c r="C1312" s="2"/>
      <c r="D1312" s="2"/>
      <c r="E1312" s="2"/>
      <c r="F1312" s="2"/>
      <c r="G1312" s="2"/>
      <c r="H1312" s="2"/>
      <c r="I1312" s="16"/>
      <c r="J1312" s="16"/>
      <c r="K1312" s="14" t="str">
        <f>IF($A1312="","",IF(B1312&gt;=Model!$B$4,4,IF(B1312&gt;=Model!$B$5,3,IF(B1312&gt;=Model!$B$6,2,1))))</f>
        <v/>
      </c>
      <c r="L1312" s="14" t="str">
        <f>IF($A1312="","",IF(OR(UPPER(D1312)="Y",UPPER(E1312)="Y"),4,IF(C1312&gt;=Model!$B$10,4,IF(C1312&gt;=Model!$B$11,3,IF(C1312&gt;=Model!$B$12,2,1)))))</f>
        <v/>
      </c>
      <c r="M1312" s="14" t="str">
        <f>IF($A1312="","",IFERROR(VLOOKUP(F1312,Model!$A$19:$B$22,2,FALSE()),""))</f>
        <v/>
      </c>
      <c r="N1312" s="14" t="str">
        <f>IF($A1312="","",IFERROR(VLOOKUP(G1312,Model!$A$25:$B$28,2,FALSE()),""))</f>
        <v/>
      </c>
      <c r="O1312" s="14" t="str">
        <f t="shared" si="120"/>
        <v/>
      </c>
      <c r="P1312" s="14" t="str">
        <f>IF($A1312="","",IF(AND(G1312="Internet-facing",OR(UPPER(D1312)="Y",UPPER(E1312)="Y",C1312&gt;=Model!$B$16)),"P1",""))</f>
        <v/>
      </c>
      <c r="Q1312" s="14" t="str">
        <f>IF($A1312="","",IF(P1312="P1","P1","P"&amp;MIN(4,IF(O1312&gt;=Model!$B$31,1,IF(O1312&gt;=Model!$B$32,2,IF(O1312&gt;=Model!$B$33,3,4)))+IF(UPPER(H1312)="Y",1,0))))</f>
        <v/>
      </c>
      <c r="R1312" s="14" t="str">
        <f>IF($A1312="","",IFERROR(VLOOKUP(VALUE(MID(Q1312,2,1)),Model!$B$38:$C$41,2,FALSE()),""))</f>
        <v/>
      </c>
      <c r="S1312" s="18" t="str">
        <f t="shared" si="121"/>
        <v/>
      </c>
      <c r="T1312" s="14" t="str">
        <f t="shared" si="122"/>
        <v/>
      </c>
      <c r="U1312" s="14" t="str">
        <f t="shared" si="123"/>
        <v/>
      </c>
      <c r="V1312" s="14" t="str">
        <f t="shared" ca="1" si="124"/>
        <v/>
      </c>
      <c r="W1312" s="14" t="str">
        <f t="shared" ca="1" si="125"/>
        <v/>
      </c>
    </row>
    <row r="1313" spans="1:23" x14ac:dyDescent="0.3">
      <c r="A1313" s="2"/>
      <c r="B1313" s="2"/>
      <c r="C1313" s="2"/>
      <c r="D1313" s="2"/>
      <c r="E1313" s="2"/>
      <c r="F1313" s="2"/>
      <c r="G1313" s="2"/>
      <c r="H1313" s="2"/>
      <c r="I1313" s="16"/>
      <c r="J1313" s="16"/>
      <c r="K1313" s="14" t="str">
        <f>IF($A1313="","",IF(B1313&gt;=Model!$B$4,4,IF(B1313&gt;=Model!$B$5,3,IF(B1313&gt;=Model!$B$6,2,1))))</f>
        <v/>
      </c>
      <c r="L1313" s="14" t="str">
        <f>IF($A1313="","",IF(OR(UPPER(D1313)="Y",UPPER(E1313)="Y"),4,IF(C1313&gt;=Model!$B$10,4,IF(C1313&gt;=Model!$B$11,3,IF(C1313&gt;=Model!$B$12,2,1)))))</f>
        <v/>
      </c>
      <c r="M1313" s="14" t="str">
        <f>IF($A1313="","",IFERROR(VLOOKUP(F1313,Model!$A$19:$B$22,2,FALSE()),""))</f>
        <v/>
      </c>
      <c r="N1313" s="14" t="str">
        <f>IF($A1313="","",IFERROR(VLOOKUP(G1313,Model!$A$25:$B$28,2,FALSE()),""))</f>
        <v/>
      </c>
      <c r="O1313" s="14" t="str">
        <f t="shared" si="120"/>
        <v/>
      </c>
      <c r="P1313" s="14" t="str">
        <f>IF($A1313="","",IF(AND(G1313="Internet-facing",OR(UPPER(D1313)="Y",UPPER(E1313)="Y",C1313&gt;=Model!$B$16)),"P1",""))</f>
        <v/>
      </c>
      <c r="Q1313" s="14" t="str">
        <f>IF($A1313="","",IF(P1313="P1","P1","P"&amp;MIN(4,IF(O1313&gt;=Model!$B$31,1,IF(O1313&gt;=Model!$B$32,2,IF(O1313&gt;=Model!$B$33,3,4)))+IF(UPPER(H1313)="Y",1,0))))</f>
        <v/>
      </c>
      <c r="R1313" s="14" t="str">
        <f>IF($A1313="","",IFERROR(VLOOKUP(VALUE(MID(Q1313,2,1)),Model!$B$38:$C$41,2,FALSE()),""))</f>
        <v/>
      </c>
      <c r="S1313" s="18" t="str">
        <f t="shared" si="121"/>
        <v/>
      </c>
      <c r="T1313" s="14" t="str">
        <f t="shared" si="122"/>
        <v/>
      </c>
      <c r="U1313" s="14" t="str">
        <f t="shared" si="123"/>
        <v/>
      </c>
      <c r="V1313" s="14" t="str">
        <f t="shared" ca="1" si="124"/>
        <v/>
      </c>
      <c r="W1313" s="14" t="str">
        <f t="shared" ca="1" si="125"/>
        <v/>
      </c>
    </row>
    <row r="1314" spans="1:23" x14ac:dyDescent="0.3">
      <c r="A1314" s="2"/>
      <c r="B1314" s="2"/>
      <c r="C1314" s="2"/>
      <c r="D1314" s="2"/>
      <c r="E1314" s="2"/>
      <c r="F1314" s="2"/>
      <c r="G1314" s="2"/>
      <c r="H1314" s="2"/>
      <c r="I1314" s="16"/>
      <c r="J1314" s="16"/>
      <c r="K1314" s="14" t="str">
        <f>IF($A1314="","",IF(B1314&gt;=Model!$B$4,4,IF(B1314&gt;=Model!$B$5,3,IF(B1314&gt;=Model!$B$6,2,1))))</f>
        <v/>
      </c>
      <c r="L1314" s="14" t="str">
        <f>IF($A1314="","",IF(OR(UPPER(D1314)="Y",UPPER(E1314)="Y"),4,IF(C1314&gt;=Model!$B$10,4,IF(C1314&gt;=Model!$B$11,3,IF(C1314&gt;=Model!$B$12,2,1)))))</f>
        <v/>
      </c>
      <c r="M1314" s="14" t="str">
        <f>IF($A1314="","",IFERROR(VLOOKUP(F1314,Model!$A$19:$B$22,2,FALSE()),""))</f>
        <v/>
      </c>
      <c r="N1314" s="14" t="str">
        <f>IF($A1314="","",IFERROR(VLOOKUP(G1314,Model!$A$25:$B$28,2,FALSE()),""))</f>
        <v/>
      </c>
      <c r="O1314" s="14" t="str">
        <f t="shared" si="120"/>
        <v/>
      </c>
      <c r="P1314" s="14" t="str">
        <f>IF($A1314="","",IF(AND(G1314="Internet-facing",OR(UPPER(D1314)="Y",UPPER(E1314)="Y",C1314&gt;=Model!$B$16)),"P1",""))</f>
        <v/>
      </c>
      <c r="Q1314" s="14" t="str">
        <f>IF($A1314="","",IF(P1314="P1","P1","P"&amp;MIN(4,IF(O1314&gt;=Model!$B$31,1,IF(O1314&gt;=Model!$B$32,2,IF(O1314&gt;=Model!$B$33,3,4)))+IF(UPPER(H1314)="Y",1,0))))</f>
        <v/>
      </c>
      <c r="R1314" s="14" t="str">
        <f>IF($A1314="","",IFERROR(VLOOKUP(VALUE(MID(Q1314,2,1)),Model!$B$38:$C$41,2,FALSE()),""))</f>
        <v/>
      </c>
      <c r="S1314" s="18" t="str">
        <f t="shared" si="121"/>
        <v/>
      </c>
      <c r="T1314" s="14" t="str">
        <f t="shared" si="122"/>
        <v/>
      </c>
      <c r="U1314" s="14" t="str">
        <f t="shared" si="123"/>
        <v/>
      </c>
      <c r="V1314" s="14" t="str">
        <f t="shared" ca="1" si="124"/>
        <v/>
      </c>
      <c r="W1314" s="14" t="str">
        <f t="shared" ca="1" si="125"/>
        <v/>
      </c>
    </row>
    <row r="1315" spans="1:23" x14ac:dyDescent="0.3">
      <c r="A1315" s="2"/>
      <c r="B1315" s="2"/>
      <c r="C1315" s="2"/>
      <c r="D1315" s="2"/>
      <c r="E1315" s="2"/>
      <c r="F1315" s="2"/>
      <c r="G1315" s="2"/>
      <c r="H1315" s="2"/>
      <c r="I1315" s="16"/>
      <c r="J1315" s="16"/>
      <c r="K1315" s="14" t="str">
        <f>IF($A1315="","",IF(B1315&gt;=Model!$B$4,4,IF(B1315&gt;=Model!$B$5,3,IF(B1315&gt;=Model!$B$6,2,1))))</f>
        <v/>
      </c>
      <c r="L1315" s="14" t="str">
        <f>IF($A1315="","",IF(OR(UPPER(D1315)="Y",UPPER(E1315)="Y"),4,IF(C1315&gt;=Model!$B$10,4,IF(C1315&gt;=Model!$B$11,3,IF(C1315&gt;=Model!$B$12,2,1)))))</f>
        <v/>
      </c>
      <c r="M1315" s="14" t="str">
        <f>IF($A1315="","",IFERROR(VLOOKUP(F1315,Model!$A$19:$B$22,2,FALSE()),""))</f>
        <v/>
      </c>
      <c r="N1315" s="14" t="str">
        <f>IF($A1315="","",IFERROR(VLOOKUP(G1315,Model!$A$25:$B$28,2,FALSE()),""))</f>
        <v/>
      </c>
      <c r="O1315" s="14" t="str">
        <f t="shared" si="120"/>
        <v/>
      </c>
      <c r="P1315" s="14" t="str">
        <f>IF($A1315="","",IF(AND(G1315="Internet-facing",OR(UPPER(D1315)="Y",UPPER(E1315)="Y",C1315&gt;=Model!$B$16)),"P1",""))</f>
        <v/>
      </c>
      <c r="Q1315" s="14" t="str">
        <f>IF($A1315="","",IF(P1315="P1","P1","P"&amp;MIN(4,IF(O1315&gt;=Model!$B$31,1,IF(O1315&gt;=Model!$B$32,2,IF(O1315&gt;=Model!$B$33,3,4)))+IF(UPPER(H1315)="Y",1,0))))</f>
        <v/>
      </c>
      <c r="R1315" s="14" t="str">
        <f>IF($A1315="","",IFERROR(VLOOKUP(VALUE(MID(Q1315,2,1)),Model!$B$38:$C$41,2,FALSE()),""))</f>
        <v/>
      </c>
      <c r="S1315" s="18" t="str">
        <f t="shared" si="121"/>
        <v/>
      </c>
      <c r="T1315" s="14" t="str">
        <f t="shared" si="122"/>
        <v/>
      </c>
      <c r="U1315" s="14" t="str">
        <f t="shared" si="123"/>
        <v/>
      </c>
      <c r="V1315" s="14" t="str">
        <f t="shared" ca="1" si="124"/>
        <v/>
      </c>
      <c r="W1315" s="14" t="str">
        <f t="shared" ca="1" si="125"/>
        <v/>
      </c>
    </row>
    <row r="1316" spans="1:23" x14ac:dyDescent="0.3">
      <c r="A1316" s="2"/>
      <c r="B1316" s="2"/>
      <c r="C1316" s="2"/>
      <c r="D1316" s="2"/>
      <c r="E1316" s="2"/>
      <c r="F1316" s="2"/>
      <c r="G1316" s="2"/>
      <c r="H1316" s="2"/>
      <c r="I1316" s="16"/>
      <c r="J1316" s="16"/>
      <c r="K1316" s="14" t="str">
        <f>IF($A1316="","",IF(B1316&gt;=Model!$B$4,4,IF(B1316&gt;=Model!$B$5,3,IF(B1316&gt;=Model!$B$6,2,1))))</f>
        <v/>
      </c>
      <c r="L1316" s="14" t="str">
        <f>IF($A1316="","",IF(OR(UPPER(D1316)="Y",UPPER(E1316)="Y"),4,IF(C1316&gt;=Model!$B$10,4,IF(C1316&gt;=Model!$B$11,3,IF(C1316&gt;=Model!$B$12,2,1)))))</f>
        <v/>
      </c>
      <c r="M1316" s="14" t="str">
        <f>IF($A1316="","",IFERROR(VLOOKUP(F1316,Model!$A$19:$B$22,2,FALSE()),""))</f>
        <v/>
      </c>
      <c r="N1316" s="14" t="str">
        <f>IF($A1316="","",IFERROR(VLOOKUP(G1316,Model!$A$25:$B$28,2,FALSE()),""))</f>
        <v/>
      </c>
      <c r="O1316" s="14" t="str">
        <f t="shared" si="120"/>
        <v/>
      </c>
      <c r="P1316" s="14" t="str">
        <f>IF($A1316="","",IF(AND(G1316="Internet-facing",OR(UPPER(D1316)="Y",UPPER(E1316)="Y",C1316&gt;=Model!$B$16)),"P1",""))</f>
        <v/>
      </c>
      <c r="Q1316" s="14" t="str">
        <f>IF($A1316="","",IF(P1316="P1","P1","P"&amp;MIN(4,IF(O1316&gt;=Model!$B$31,1,IF(O1316&gt;=Model!$B$32,2,IF(O1316&gt;=Model!$B$33,3,4)))+IF(UPPER(H1316)="Y",1,0))))</f>
        <v/>
      </c>
      <c r="R1316" s="14" t="str">
        <f>IF($A1316="","",IFERROR(VLOOKUP(VALUE(MID(Q1316,2,1)),Model!$B$38:$C$41,2,FALSE()),""))</f>
        <v/>
      </c>
      <c r="S1316" s="18" t="str">
        <f t="shared" si="121"/>
        <v/>
      </c>
      <c r="T1316" s="14" t="str">
        <f t="shared" si="122"/>
        <v/>
      </c>
      <c r="U1316" s="14" t="str">
        <f t="shared" si="123"/>
        <v/>
      </c>
      <c r="V1316" s="14" t="str">
        <f t="shared" ca="1" si="124"/>
        <v/>
      </c>
      <c r="W1316" s="14" t="str">
        <f t="shared" ca="1" si="125"/>
        <v/>
      </c>
    </row>
    <row r="1317" spans="1:23" x14ac:dyDescent="0.3">
      <c r="A1317" s="2"/>
      <c r="B1317" s="2"/>
      <c r="C1317" s="2"/>
      <c r="D1317" s="2"/>
      <c r="E1317" s="2"/>
      <c r="F1317" s="2"/>
      <c r="G1317" s="2"/>
      <c r="H1317" s="2"/>
      <c r="I1317" s="16"/>
      <c r="J1317" s="16"/>
      <c r="K1317" s="14" t="str">
        <f>IF($A1317="","",IF(B1317&gt;=Model!$B$4,4,IF(B1317&gt;=Model!$B$5,3,IF(B1317&gt;=Model!$B$6,2,1))))</f>
        <v/>
      </c>
      <c r="L1317" s="14" t="str">
        <f>IF($A1317="","",IF(OR(UPPER(D1317)="Y",UPPER(E1317)="Y"),4,IF(C1317&gt;=Model!$B$10,4,IF(C1317&gt;=Model!$B$11,3,IF(C1317&gt;=Model!$B$12,2,1)))))</f>
        <v/>
      </c>
      <c r="M1317" s="14" t="str">
        <f>IF($A1317="","",IFERROR(VLOOKUP(F1317,Model!$A$19:$B$22,2,FALSE()),""))</f>
        <v/>
      </c>
      <c r="N1317" s="14" t="str">
        <f>IF($A1317="","",IFERROR(VLOOKUP(G1317,Model!$A$25:$B$28,2,FALSE()),""))</f>
        <v/>
      </c>
      <c r="O1317" s="14" t="str">
        <f t="shared" si="120"/>
        <v/>
      </c>
      <c r="P1317" s="14" t="str">
        <f>IF($A1317="","",IF(AND(G1317="Internet-facing",OR(UPPER(D1317)="Y",UPPER(E1317)="Y",C1317&gt;=Model!$B$16)),"P1",""))</f>
        <v/>
      </c>
      <c r="Q1317" s="14" t="str">
        <f>IF($A1317="","",IF(P1317="P1","P1","P"&amp;MIN(4,IF(O1317&gt;=Model!$B$31,1,IF(O1317&gt;=Model!$B$32,2,IF(O1317&gt;=Model!$B$33,3,4)))+IF(UPPER(H1317)="Y",1,0))))</f>
        <v/>
      </c>
      <c r="R1317" s="14" t="str">
        <f>IF($A1317="","",IFERROR(VLOOKUP(VALUE(MID(Q1317,2,1)),Model!$B$38:$C$41,2,FALSE()),""))</f>
        <v/>
      </c>
      <c r="S1317" s="18" t="str">
        <f t="shared" si="121"/>
        <v/>
      </c>
      <c r="T1317" s="14" t="str">
        <f t="shared" si="122"/>
        <v/>
      </c>
      <c r="U1317" s="14" t="str">
        <f t="shared" si="123"/>
        <v/>
      </c>
      <c r="V1317" s="14" t="str">
        <f t="shared" ca="1" si="124"/>
        <v/>
      </c>
      <c r="W1317" s="14" t="str">
        <f t="shared" ca="1" si="125"/>
        <v/>
      </c>
    </row>
    <row r="1318" spans="1:23" x14ac:dyDescent="0.3">
      <c r="A1318" s="2"/>
      <c r="B1318" s="2"/>
      <c r="C1318" s="2"/>
      <c r="D1318" s="2"/>
      <c r="E1318" s="2"/>
      <c r="F1318" s="2"/>
      <c r="G1318" s="2"/>
      <c r="H1318" s="2"/>
      <c r="I1318" s="16"/>
      <c r="J1318" s="16"/>
      <c r="K1318" s="14" t="str">
        <f>IF($A1318="","",IF(B1318&gt;=Model!$B$4,4,IF(B1318&gt;=Model!$B$5,3,IF(B1318&gt;=Model!$B$6,2,1))))</f>
        <v/>
      </c>
      <c r="L1318" s="14" t="str">
        <f>IF($A1318="","",IF(OR(UPPER(D1318)="Y",UPPER(E1318)="Y"),4,IF(C1318&gt;=Model!$B$10,4,IF(C1318&gt;=Model!$B$11,3,IF(C1318&gt;=Model!$B$12,2,1)))))</f>
        <v/>
      </c>
      <c r="M1318" s="14" t="str">
        <f>IF($A1318="","",IFERROR(VLOOKUP(F1318,Model!$A$19:$B$22,2,FALSE()),""))</f>
        <v/>
      </c>
      <c r="N1318" s="14" t="str">
        <f>IF($A1318="","",IFERROR(VLOOKUP(G1318,Model!$A$25:$B$28,2,FALSE()),""))</f>
        <v/>
      </c>
      <c r="O1318" s="14" t="str">
        <f t="shared" si="120"/>
        <v/>
      </c>
      <c r="P1318" s="14" t="str">
        <f>IF($A1318="","",IF(AND(G1318="Internet-facing",OR(UPPER(D1318)="Y",UPPER(E1318)="Y",C1318&gt;=Model!$B$16)),"P1",""))</f>
        <v/>
      </c>
      <c r="Q1318" s="14" t="str">
        <f>IF($A1318="","",IF(P1318="P1","P1","P"&amp;MIN(4,IF(O1318&gt;=Model!$B$31,1,IF(O1318&gt;=Model!$B$32,2,IF(O1318&gt;=Model!$B$33,3,4)))+IF(UPPER(H1318)="Y",1,0))))</f>
        <v/>
      </c>
      <c r="R1318" s="14" t="str">
        <f>IF($A1318="","",IFERROR(VLOOKUP(VALUE(MID(Q1318,2,1)),Model!$B$38:$C$41,2,FALSE()),""))</f>
        <v/>
      </c>
      <c r="S1318" s="18" t="str">
        <f t="shared" si="121"/>
        <v/>
      </c>
      <c r="T1318" s="14" t="str">
        <f t="shared" si="122"/>
        <v/>
      </c>
      <c r="U1318" s="14" t="str">
        <f t="shared" si="123"/>
        <v/>
      </c>
      <c r="V1318" s="14" t="str">
        <f t="shared" ca="1" si="124"/>
        <v/>
      </c>
      <c r="W1318" s="14" t="str">
        <f t="shared" ca="1" si="125"/>
        <v/>
      </c>
    </row>
    <row r="1319" spans="1:23" x14ac:dyDescent="0.3">
      <c r="A1319" s="2"/>
      <c r="B1319" s="2"/>
      <c r="C1319" s="2"/>
      <c r="D1319" s="2"/>
      <c r="E1319" s="2"/>
      <c r="F1319" s="2"/>
      <c r="G1319" s="2"/>
      <c r="H1319" s="2"/>
      <c r="I1319" s="16"/>
      <c r="J1319" s="16"/>
      <c r="K1319" s="14" t="str">
        <f>IF($A1319="","",IF(B1319&gt;=Model!$B$4,4,IF(B1319&gt;=Model!$B$5,3,IF(B1319&gt;=Model!$B$6,2,1))))</f>
        <v/>
      </c>
      <c r="L1319" s="14" t="str">
        <f>IF($A1319="","",IF(OR(UPPER(D1319)="Y",UPPER(E1319)="Y"),4,IF(C1319&gt;=Model!$B$10,4,IF(C1319&gt;=Model!$B$11,3,IF(C1319&gt;=Model!$B$12,2,1)))))</f>
        <v/>
      </c>
      <c r="M1319" s="14" t="str">
        <f>IF($A1319="","",IFERROR(VLOOKUP(F1319,Model!$A$19:$B$22,2,FALSE()),""))</f>
        <v/>
      </c>
      <c r="N1319" s="14" t="str">
        <f>IF($A1319="","",IFERROR(VLOOKUP(G1319,Model!$A$25:$B$28,2,FALSE()),""))</f>
        <v/>
      </c>
      <c r="O1319" s="14" t="str">
        <f t="shared" si="120"/>
        <v/>
      </c>
      <c r="P1319" s="14" t="str">
        <f>IF($A1319="","",IF(AND(G1319="Internet-facing",OR(UPPER(D1319)="Y",UPPER(E1319)="Y",C1319&gt;=Model!$B$16)),"P1",""))</f>
        <v/>
      </c>
      <c r="Q1319" s="14" t="str">
        <f>IF($A1319="","",IF(P1319="P1","P1","P"&amp;MIN(4,IF(O1319&gt;=Model!$B$31,1,IF(O1319&gt;=Model!$B$32,2,IF(O1319&gt;=Model!$B$33,3,4)))+IF(UPPER(H1319)="Y",1,0))))</f>
        <v/>
      </c>
      <c r="R1319" s="14" t="str">
        <f>IF($A1319="","",IFERROR(VLOOKUP(VALUE(MID(Q1319,2,1)),Model!$B$38:$C$41,2,FALSE()),""))</f>
        <v/>
      </c>
      <c r="S1319" s="18" t="str">
        <f t="shared" si="121"/>
        <v/>
      </c>
      <c r="T1319" s="14" t="str">
        <f t="shared" si="122"/>
        <v/>
      </c>
      <c r="U1319" s="14" t="str">
        <f t="shared" si="123"/>
        <v/>
      </c>
      <c r="V1319" s="14" t="str">
        <f t="shared" ca="1" si="124"/>
        <v/>
      </c>
      <c r="W1319" s="14" t="str">
        <f t="shared" ca="1" si="125"/>
        <v/>
      </c>
    </row>
    <row r="1320" spans="1:23" x14ac:dyDescent="0.3">
      <c r="A1320" s="2"/>
      <c r="B1320" s="2"/>
      <c r="C1320" s="2"/>
      <c r="D1320" s="2"/>
      <c r="E1320" s="2"/>
      <c r="F1320" s="2"/>
      <c r="G1320" s="2"/>
      <c r="H1320" s="2"/>
      <c r="I1320" s="16"/>
      <c r="J1320" s="16"/>
      <c r="K1320" s="14" t="str">
        <f>IF($A1320="","",IF(B1320&gt;=Model!$B$4,4,IF(B1320&gt;=Model!$B$5,3,IF(B1320&gt;=Model!$B$6,2,1))))</f>
        <v/>
      </c>
      <c r="L1320" s="14" t="str">
        <f>IF($A1320="","",IF(OR(UPPER(D1320)="Y",UPPER(E1320)="Y"),4,IF(C1320&gt;=Model!$B$10,4,IF(C1320&gt;=Model!$B$11,3,IF(C1320&gt;=Model!$B$12,2,1)))))</f>
        <v/>
      </c>
      <c r="M1320" s="14" t="str">
        <f>IF($A1320="","",IFERROR(VLOOKUP(F1320,Model!$A$19:$B$22,2,FALSE()),""))</f>
        <v/>
      </c>
      <c r="N1320" s="14" t="str">
        <f>IF($A1320="","",IFERROR(VLOOKUP(G1320,Model!$A$25:$B$28,2,FALSE()),""))</f>
        <v/>
      </c>
      <c r="O1320" s="14" t="str">
        <f t="shared" si="120"/>
        <v/>
      </c>
      <c r="P1320" s="14" t="str">
        <f>IF($A1320="","",IF(AND(G1320="Internet-facing",OR(UPPER(D1320)="Y",UPPER(E1320)="Y",C1320&gt;=Model!$B$16)),"P1",""))</f>
        <v/>
      </c>
      <c r="Q1320" s="14" t="str">
        <f>IF($A1320="","",IF(P1320="P1","P1","P"&amp;MIN(4,IF(O1320&gt;=Model!$B$31,1,IF(O1320&gt;=Model!$B$32,2,IF(O1320&gt;=Model!$B$33,3,4)))+IF(UPPER(H1320)="Y",1,0))))</f>
        <v/>
      </c>
      <c r="R1320" s="14" t="str">
        <f>IF($A1320="","",IFERROR(VLOOKUP(VALUE(MID(Q1320,2,1)),Model!$B$38:$C$41,2,FALSE()),""))</f>
        <v/>
      </c>
      <c r="S1320" s="18" t="str">
        <f t="shared" si="121"/>
        <v/>
      </c>
      <c r="T1320" s="14" t="str">
        <f t="shared" si="122"/>
        <v/>
      </c>
      <c r="U1320" s="14" t="str">
        <f t="shared" si="123"/>
        <v/>
      </c>
      <c r="V1320" s="14" t="str">
        <f t="shared" ca="1" si="124"/>
        <v/>
      </c>
      <c r="W1320" s="14" t="str">
        <f t="shared" ca="1" si="125"/>
        <v/>
      </c>
    </row>
    <row r="1321" spans="1:23" x14ac:dyDescent="0.3">
      <c r="A1321" s="2"/>
      <c r="B1321" s="2"/>
      <c r="C1321" s="2"/>
      <c r="D1321" s="2"/>
      <c r="E1321" s="2"/>
      <c r="F1321" s="2"/>
      <c r="G1321" s="2"/>
      <c r="H1321" s="2"/>
      <c r="I1321" s="16"/>
      <c r="J1321" s="16"/>
      <c r="K1321" s="14" t="str">
        <f>IF($A1321="","",IF(B1321&gt;=Model!$B$4,4,IF(B1321&gt;=Model!$B$5,3,IF(B1321&gt;=Model!$B$6,2,1))))</f>
        <v/>
      </c>
      <c r="L1321" s="14" t="str">
        <f>IF($A1321="","",IF(OR(UPPER(D1321)="Y",UPPER(E1321)="Y"),4,IF(C1321&gt;=Model!$B$10,4,IF(C1321&gt;=Model!$B$11,3,IF(C1321&gt;=Model!$B$12,2,1)))))</f>
        <v/>
      </c>
      <c r="M1321" s="14" t="str">
        <f>IF($A1321="","",IFERROR(VLOOKUP(F1321,Model!$A$19:$B$22,2,FALSE()),""))</f>
        <v/>
      </c>
      <c r="N1321" s="14" t="str">
        <f>IF($A1321="","",IFERROR(VLOOKUP(G1321,Model!$A$25:$B$28,2,FALSE()),""))</f>
        <v/>
      </c>
      <c r="O1321" s="14" t="str">
        <f t="shared" si="120"/>
        <v/>
      </c>
      <c r="P1321" s="14" t="str">
        <f>IF($A1321="","",IF(AND(G1321="Internet-facing",OR(UPPER(D1321)="Y",UPPER(E1321)="Y",C1321&gt;=Model!$B$16)),"P1",""))</f>
        <v/>
      </c>
      <c r="Q1321" s="14" t="str">
        <f>IF($A1321="","",IF(P1321="P1","P1","P"&amp;MIN(4,IF(O1321&gt;=Model!$B$31,1,IF(O1321&gt;=Model!$B$32,2,IF(O1321&gt;=Model!$B$33,3,4)))+IF(UPPER(H1321)="Y",1,0))))</f>
        <v/>
      </c>
      <c r="R1321" s="14" t="str">
        <f>IF($A1321="","",IFERROR(VLOOKUP(VALUE(MID(Q1321,2,1)),Model!$B$38:$C$41,2,FALSE()),""))</f>
        <v/>
      </c>
      <c r="S1321" s="18" t="str">
        <f t="shared" si="121"/>
        <v/>
      </c>
      <c r="T1321" s="14" t="str">
        <f t="shared" si="122"/>
        <v/>
      </c>
      <c r="U1321" s="14" t="str">
        <f t="shared" si="123"/>
        <v/>
      </c>
      <c r="V1321" s="14" t="str">
        <f t="shared" ca="1" si="124"/>
        <v/>
      </c>
      <c r="W1321" s="14" t="str">
        <f t="shared" ca="1" si="125"/>
        <v/>
      </c>
    </row>
    <row r="1322" spans="1:23" x14ac:dyDescent="0.3">
      <c r="A1322" s="2"/>
      <c r="B1322" s="2"/>
      <c r="C1322" s="2"/>
      <c r="D1322" s="2"/>
      <c r="E1322" s="2"/>
      <c r="F1322" s="2"/>
      <c r="G1322" s="2"/>
      <c r="H1322" s="2"/>
      <c r="I1322" s="16"/>
      <c r="J1322" s="16"/>
      <c r="K1322" s="14" t="str">
        <f>IF($A1322="","",IF(B1322&gt;=Model!$B$4,4,IF(B1322&gt;=Model!$B$5,3,IF(B1322&gt;=Model!$B$6,2,1))))</f>
        <v/>
      </c>
      <c r="L1322" s="14" t="str">
        <f>IF($A1322="","",IF(OR(UPPER(D1322)="Y",UPPER(E1322)="Y"),4,IF(C1322&gt;=Model!$B$10,4,IF(C1322&gt;=Model!$B$11,3,IF(C1322&gt;=Model!$B$12,2,1)))))</f>
        <v/>
      </c>
      <c r="M1322" s="14" t="str">
        <f>IF($A1322="","",IFERROR(VLOOKUP(F1322,Model!$A$19:$B$22,2,FALSE()),""))</f>
        <v/>
      </c>
      <c r="N1322" s="14" t="str">
        <f>IF($A1322="","",IFERROR(VLOOKUP(G1322,Model!$A$25:$B$28,2,FALSE()),""))</f>
        <v/>
      </c>
      <c r="O1322" s="14" t="str">
        <f t="shared" si="120"/>
        <v/>
      </c>
      <c r="P1322" s="14" t="str">
        <f>IF($A1322="","",IF(AND(G1322="Internet-facing",OR(UPPER(D1322)="Y",UPPER(E1322)="Y",C1322&gt;=Model!$B$16)),"P1",""))</f>
        <v/>
      </c>
      <c r="Q1322" s="14" t="str">
        <f>IF($A1322="","",IF(P1322="P1","P1","P"&amp;MIN(4,IF(O1322&gt;=Model!$B$31,1,IF(O1322&gt;=Model!$B$32,2,IF(O1322&gt;=Model!$B$33,3,4)))+IF(UPPER(H1322)="Y",1,0))))</f>
        <v/>
      </c>
      <c r="R1322" s="14" t="str">
        <f>IF($A1322="","",IFERROR(VLOOKUP(VALUE(MID(Q1322,2,1)),Model!$B$38:$C$41,2,FALSE()),""))</f>
        <v/>
      </c>
      <c r="S1322" s="18" t="str">
        <f t="shared" si="121"/>
        <v/>
      </c>
      <c r="T1322" s="14" t="str">
        <f t="shared" si="122"/>
        <v/>
      </c>
      <c r="U1322" s="14" t="str">
        <f t="shared" si="123"/>
        <v/>
      </c>
      <c r="V1322" s="14" t="str">
        <f t="shared" ca="1" si="124"/>
        <v/>
      </c>
      <c r="W1322" s="14" t="str">
        <f t="shared" ca="1" si="125"/>
        <v/>
      </c>
    </row>
    <row r="1323" spans="1:23" x14ac:dyDescent="0.3">
      <c r="A1323" s="2"/>
      <c r="B1323" s="2"/>
      <c r="C1323" s="2"/>
      <c r="D1323" s="2"/>
      <c r="E1323" s="2"/>
      <c r="F1323" s="2"/>
      <c r="G1323" s="2"/>
      <c r="H1323" s="2"/>
      <c r="I1323" s="16"/>
      <c r="J1323" s="16"/>
      <c r="K1323" s="14" t="str">
        <f>IF($A1323="","",IF(B1323&gt;=Model!$B$4,4,IF(B1323&gt;=Model!$B$5,3,IF(B1323&gt;=Model!$B$6,2,1))))</f>
        <v/>
      </c>
      <c r="L1323" s="14" t="str">
        <f>IF($A1323="","",IF(OR(UPPER(D1323)="Y",UPPER(E1323)="Y"),4,IF(C1323&gt;=Model!$B$10,4,IF(C1323&gt;=Model!$B$11,3,IF(C1323&gt;=Model!$B$12,2,1)))))</f>
        <v/>
      </c>
      <c r="M1323" s="14" t="str">
        <f>IF($A1323="","",IFERROR(VLOOKUP(F1323,Model!$A$19:$B$22,2,FALSE()),""))</f>
        <v/>
      </c>
      <c r="N1323" s="14" t="str">
        <f>IF($A1323="","",IFERROR(VLOOKUP(G1323,Model!$A$25:$B$28,2,FALSE()),""))</f>
        <v/>
      </c>
      <c r="O1323" s="14" t="str">
        <f t="shared" si="120"/>
        <v/>
      </c>
      <c r="P1323" s="14" t="str">
        <f>IF($A1323="","",IF(AND(G1323="Internet-facing",OR(UPPER(D1323)="Y",UPPER(E1323)="Y",C1323&gt;=Model!$B$16)),"P1",""))</f>
        <v/>
      </c>
      <c r="Q1323" s="14" t="str">
        <f>IF($A1323="","",IF(P1323="P1","P1","P"&amp;MIN(4,IF(O1323&gt;=Model!$B$31,1,IF(O1323&gt;=Model!$B$32,2,IF(O1323&gt;=Model!$B$33,3,4)))+IF(UPPER(H1323)="Y",1,0))))</f>
        <v/>
      </c>
      <c r="R1323" s="14" t="str">
        <f>IF($A1323="","",IFERROR(VLOOKUP(VALUE(MID(Q1323,2,1)),Model!$B$38:$C$41,2,FALSE()),""))</f>
        <v/>
      </c>
      <c r="S1323" s="18" t="str">
        <f t="shared" si="121"/>
        <v/>
      </c>
      <c r="T1323" s="14" t="str">
        <f t="shared" si="122"/>
        <v/>
      </c>
      <c r="U1323" s="14" t="str">
        <f t="shared" si="123"/>
        <v/>
      </c>
      <c r="V1323" s="14" t="str">
        <f t="shared" ca="1" si="124"/>
        <v/>
      </c>
      <c r="W1323" s="14" t="str">
        <f t="shared" ca="1" si="125"/>
        <v/>
      </c>
    </row>
    <row r="1324" spans="1:23" x14ac:dyDescent="0.3">
      <c r="A1324" s="2"/>
      <c r="B1324" s="2"/>
      <c r="C1324" s="2"/>
      <c r="D1324" s="2"/>
      <c r="E1324" s="2"/>
      <c r="F1324" s="2"/>
      <c r="G1324" s="2"/>
      <c r="H1324" s="2"/>
      <c r="I1324" s="16"/>
      <c r="J1324" s="16"/>
      <c r="K1324" s="14" t="str">
        <f>IF($A1324="","",IF(B1324&gt;=Model!$B$4,4,IF(B1324&gt;=Model!$B$5,3,IF(B1324&gt;=Model!$B$6,2,1))))</f>
        <v/>
      </c>
      <c r="L1324" s="14" t="str">
        <f>IF($A1324="","",IF(OR(UPPER(D1324)="Y",UPPER(E1324)="Y"),4,IF(C1324&gt;=Model!$B$10,4,IF(C1324&gt;=Model!$B$11,3,IF(C1324&gt;=Model!$B$12,2,1)))))</f>
        <v/>
      </c>
      <c r="M1324" s="14" t="str">
        <f>IF($A1324="","",IFERROR(VLOOKUP(F1324,Model!$A$19:$B$22,2,FALSE()),""))</f>
        <v/>
      </c>
      <c r="N1324" s="14" t="str">
        <f>IF($A1324="","",IFERROR(VLOOKUP(G1324,Model!$A$25:$B$28,2,FALSE()),""))</f>
        <v/>
      </c>
      <c r="O1324" s="14" t="str">
        <f t="shared" si="120"/>
        <v/>
      </c>
      <c r="P1324" s="14" t="str">
        <f>IF($A1324="","",IF(AND(G1324="Internet-facing",OR(UPPER(D1324)="Y",UPPER(E1324)="Y",C1324&gt;=Model!$B$16)),"P1",""))</f>
        <v/>
      </c>
      <c r="Q1324" s="14" t="str">
        <f>IF($A1324="","",IF(P1324="P1","P1","P"&amp;MIN(4,IF(O1324&gt;=Model!$B$31,1,IF(O1324&gt;=Model!$B$32,2,IF(O1324&gt;=Model!$B$33,3,4)))+IF(UPPER(H1324)="Y",1,0))))</f>
        <v/>
      </c>
      <c r="R1324" s="14" t="str">
        <f>IF($A1324="","",IFERROR(VLOOKUP(VALUE(MID(Q1324,2,1)),Model!$B$38:$C$41,2,FALSE()),""))</f>
        <v/>
      </c>
      <c r="S1324" s="18" t="str">
        <f t="shared" si="121"/>
        <v/>
      </c>
      <c r="T1324" s="14" t="str">
        <f t="shared" si="122"/>
        <v/>
      </c>
      <c r="U1324" s="14" t="str">
        <f t="shared" si="123"/>
        <v/>
      </c>
      <c r="V1324" s="14" t="str">
        <f t="shared" ca="1" si="124"/>
        <v/>
      </c>
      <c r="W1324" s="14" t="str">
        <f t="shared" ca="1" si="125"/>
        <v/>
      </c>
    </row>
    <row r="1325" spans="1:23" x14ac:dyDescent="0.3">
      <c r="A1325" s="2"/>
      <c r="B1325" s="2"/>
      <c r="C1325" s="2"/>
      <c r="D1325" s="2"/>
      <c r="E1325" s="2"/>
      <c r="F1325" s="2"/>
      <c r="G1325" s="2"/>
      <c r="H1325" s="2"/>
      <c r="I1325" s="16"/>
      <c r="J1325" s="16"/>
      <c r="K1325" s="14" t="str">
        <f>IF($A1325="","",IF(B1325&gt;=Model!$B$4,4,IF(B1325&gt;=Model!$B$5,3,IF(B1325&gt;=Model!$B$6,2,1))))</f>
        <v/>
      </c>
      <c r="L1325" s="14" t="str">
        <f>IF($A1325="","",IF(OR(UPPER(D1325)="Y",UPPER(E1325)="Y"),4,IF(C1325&gt;=Model!$B$10,4,IF(C1325&gt;=Model!$B$11,3,IF(C1325&gt;=Model!$B$12,2,1)))))</f>
        <v/>
      </c>
      <c r="M1325" s="14" t="str">
        <f>IF($A1325="","",IFERROR(VLOOKUP(F1325,Model!$A$19:$B$22,2,FALSE()),""))</f>
        <v/>
      </c>
      <c r="N1325" s="14" t="str">
        <f>IF($A1325="","",IFERROR(VLOOKUP(G1325,Model!$A$25:$B$28,2,FALSE()),""))</f>
        <v/>
      </c>
      <c r="O1325" s="14" t="str">
        <f t="shared" si="120"/>
        <v/>
      </c>
      <c r="P1325" s="14" t="str">
        <f>IF($A1325="","",IF(AND(G1325="Internet-facing",OR(UPPER(D1325)="Y",UPPER(E1325)="Y",C1325&gt;=Model!$B$16)),"P1",""))</f>
        <v/>
      </c>
      <c r="Q1325" s="14" t="str">
        <f>IF($A1325="","",IF(P1325="P1","P1","P"&amp;MIN(4,IF(O1325&gt;=Model!$B$31,1,IF(O1325&gt;=Model!$B$32,2,IF(O1325&gt;=Model!$B$33,3,4)))+IF(UPPER(H1325)="Y",1,0))))</f>
        <v/>
      </c>
      <c r="R1325" s="14" t="str">
        <f>IF($A1325="","",IFERROR(VLOOKUP(VALUE(MID(Q1325,2,1)),Model!$B$38:$C$41,2,FALSE()),""))</f>
        <v/>
      </c>
      <c r="S1325" s="18" t="str">
        <f t="shared" si="121"/>
        <v/>
      </c>
      <c r="T1325" s="14" t="str">
        <f t="shared" si="122"/>
        <v/>
      </c>
      <c r="U1325" s="14" t="str">
        <f t="shared" si="123"/>
        <v/>
      </c>
      <c r="V1325" s="14" t="str">
        <f t="shared" ca="1" si="124"/>
        <v/>
      </c>
      <c r="W1325" s="14" t="str">
        <f t="shared" ca="1" si="125"/>
        <v/>
      </c>
    </row>
    <row r="1326" spans="1:23" x14ac:dyDescent="0.3">
      <c r="A1326" s="2"/>
      <c r="B1326" s="2"/>
      <c r="C1326" s="2"/>
      <c r="D1326" s="2"/>
      <c r="E1326" s="2"/>
      <c r="F1326" s="2"/>
      <c r="G1326" s="2"/>
      <c r="H1326" s="2"/>
      <c r="I1326" s="16"/>
      <c r="J1326" s="16"/>
      <c r="K1326" s="14" t="str">
        <f>IF($A1326="","",IF(B1326&gt;=Model!$B$4,4,IF(B1326&gt;=Model!$B$5,3,IF(B1326&gt;=Model!$B$6,2,1))))</f>
        <v/>
      </c>
      <c r="L1326" s="14" t="str">
        <f>IF($A1326="","",IF(OR(UPPER(D1326)="Y",UPPER(E1326)="Y"),4,IF(C1326&gt;=Model!$B$10,4,IF(C1326&gt;=Model!$B$11,3,IF(C1326&gt;=Model!$B$12,2,1)))))</f>
        <v/>
      </c>
      <c r="M1326" s="14" t="str">
        <f>IF($A1326="","",IFERROR(VLOOKUP(F1326,Model!$A$19:$B$22,2,FALSE()),""))</f>
        <v/>
      </c>
      <c r="N1326" s="14" t="str">
        <f>IF($A1326="","",IFERROR(VLOOKUP(G1326,Model!$A$25:$B$28,2,FALSE()),""))</f>
        <v/>
      </c>
      <c r="O1326" s="14" t="str">
        <f t="shared" si="120"/>
        <v/>
      </c>
      <c r="P1326" s="14" t="str">
        <f>IF($A1326="","",IF(AND(G1326="Internet-facing",OR(UPPER(D1326)="Y",UPPER(E1326)="Y",C1326&gt;=Model!$B$16)),"P1",""))</f>
        <v/>
      </c>
      <c r="Q1326" s="14" t="str">
        <f>IF($A1326="","",IF(P1326="P1","P1","P"&amp;MIN(4,IF(O1326&gt;=Model!$B$31,1,IF(O1326&gt;=Model!$B$32,2,IF(O1326&gt;=Model!$B$33,3,4)))+IF(UPPER(H1326)="Y",1,0))))</f>
        <v/>
      </c>
      <c r="R1326" s="14" t="str">
        <f>IF($A1326="","",IFERROR(VLOOKUP(VALUE(MID(Q1326,2,1)),Model!$B$38:$C$41,2,FALSE()),""))</f>
        <v/>
      </c>
      <c r="S1326" s="18" t="str">
        <f t="shared" si="121"/>
        <v/>
      </c>
      <c r="T1326" s="14" t="str">
        <f t="shared" si="122"/>
        <v/>
      </c>
      <c r="U1326" s="14" t="str">
        <f t="shared" si="123"/>
        <v/>
      </c>
      <c r="V1326" s="14" t="str">
        <f t="shared" ca="1" si="124"/>
        <v/>
      </c>
      <c r="W1326" s="14" t="str">
        <f t="shared" ca="1" si="125"/>
        <v/>
      </c>
    </row>
    <row r="1327" spans="1:23" x14ac:dyDescent="0.3">
      <c r="A1327" s="2"/>
      <c r="B1327" s="2"/>
      <c r="C1327" s="2"/>
      <c r="D1327" s="2"/>
      <c r="E1327" s="2"/>
      <c r="F1327" s="2"/>
      <c r="G1327" s="2"/>
      <c r="H1327" s="2"/>
      <c r="I1327" s="16"/>
      <c r="J1327" s="16"/>
      <c r="K1327" s="14" t="str">
        <f>IF($A1327="","",IF(B1327&gt;=Model!$B$4,4,IF(B1327&gt;=Model!$B$5,3,IF(B1327&gt;=Model!$B$6,2,1))))</f>
        <v/>
      </c>
      <c r="L1327" s="14" t="str">
        <f>IF($A1327="","",IF(OR(UPPER(D1327)="Y",UPPER(E1327)="Y"),4,IF(C1327&gt;=Model!$B$10,4,IF(C1327&gt;=Model!$B$11,3,IF(C1327&gt;=Model!$B$12,2,1)))))</f>
        <v/>
      </c>
      <c r="M1327" s="14" t="str">
        <f>IF($A1327="","",IFERROR(VLOOKUP(F1327,Model!$A$19:$B$22,2,FALSE()),""))</f>
        <v/>
      </c>
      <c r="N1327" s="14" t="str">
        <f>IF($A1327="","",IFERROR(VLOOKUP(G1327,Model!$A$25:$B$28,2,FALSE()),""))</f>
        <v/>
      </c>
      <c r="O1327" s="14" t="str">
        <f t="shared" si="120"/>
        <v/>
      </c>
      <c r="P1327" s="14" t="str">
        <f>IF($A1327="","",IF(AND(G1327="Internet-facing",OR(UPPER(D1327)="Y",UPPER(E1327)="Y",C1327&gt;=Model!$B$16)),"P1",""))</f>
        <v/>
      </c>
      <c r="Q1327" s="14" t="str">
        <f>IF($A1327="","",IF(P1327="P1","P1","P"&amp;MIN(4,IF(O1327&gt;=Model!$B$31,1,IF(O1327&gt;=Model!$B$32,2,IF(O1327&gt;=Model!$B$33,3,4)))+IF(UPPER(H1327)="Y",1,0))))</f>
        <v/>
      </c>
      <c r="R1327" s="14" t="str">
        <f>IF($A1327="","",IFERROR(VLOOKUP(VALUE(MID(Q1327,2,1)),Model!$B$38:$C$41,2,FALSE()),""))</f>
        <v/>
      </c>
      <c r="S1327" s="18" t="str">
        <f t="shared" si="121"/>
        <v/>
      </c>
      <c r="T1327" s="14" t="str">
        <f t="shared" si="122"/>
        <v/>
      </c>
      <c r="U1327" s="14" t="str">
        <f t="shared" si="123"/>
        <v/>
      </c>
      <c r="V1327" s="14" t="str">
        <f t="shared" ca="1" si="124"/>
        <v/>
      </c>
      <c r="W1327" s="14" t="str">
        <f t="shared" ca="1" si="125"/>
        <v/>
      </c>
    </row>
    <row r="1328" spans="1:23" x14ac:dyDescent="0.3">
      <c r="A1328" s="2"/>
      <c r="B1328" s="2"/>
      <c r="C1328" s="2"/>
      <c r="D1328" s="2"/>
      <c r="E1328" s="2"/>
      <c r="F1328" s="2"/>
      <c r="G1328" s="2"/>
      <c r="H1328" s="2"/>
      <c r="I1328" s="16"/>
      <c r="J1328" s="16"/>
      <c r="K1328" s="14" t="str">
        <f>IF($A1328="","",IF(B1328&gt;=Model!$B$4,4,IF(B1328&gt;=Model!$B$5,3,IF(B1328&gt;=Model!$B$6,2,1))))</f>
        <v/>
      </c>
      <c r="L1328" s="14" t="str">
        <f>IF($A1328="","",IF(OR(UPPER(D1328)="Y",UPPER(E1328)="Y"),4,IF(C1328&gt;=Model!$B$10,4,IF(C1328&gt;=Model!$B$11,3,IF(C1328&gt;=Model!$B$12,2,1)))))</f>
        <v/>
      </c>
      <c r="M1328" s="14" t="str">
        <f>IF($A1328="","",IFERROR(VLOOKUP(F1328,Model!$A$19:$B$22,2,FALSE()),""))</f>
        <v/>
      </c>
      <c r="N1328" s="14" t="str">
        <f>IF($A1328="","",IFERROR(VLOOKUP(G1328,Model!$A$25:$B$28,2,FALSE()),""))</f>
        <v/>
      </c>
      <c r="O1328" s="14" t="str">
        <f t="shared" si="120"/>
        <v/>
      </c>
      <c r="P1328" s="14" t="str">
        <f>IF($A1328="","",IF(AND(G1328="Internet-facing",OR(UPPER(D1328)="Y",UPPER(E1328)="Y",C1328&gt;=Model!$B$16)),"P1",""))</f>
        <v/>
      </c>
      <c r="Q1328" s="14" t="str">
        <f>IF($A1328="","",IF(P1328="P1","P1","P"&amp;MIN(4,IF(O1328&gt;=Model!$B$31,1,IF(O1328&gt;=Model!$B$32,2,IF(O1328&gt;=Model!$B$33,3,4)))+IF(UPPER(H1328)="Y",1,0))))</f>
        <v/>
      </c>
      <c r="R1328" s="14" t="str">
        <f>IF($A1328="","",IFERROR(VLOOKUP(VALUE(MID(Q1328,2,1)),Model!$B$38:$C$41,2,FALSE()),""))</f>
        <v/>
      </c>
      <c r="S1328" s="18" t="str">
        <f t="shared" si="121"/>
        <v/>
      </c>
      <c r="T1328" s="14" t="str">
        <f t="shared" si="122"/>
        <v/>
      </c>
      <c r="U1328" s="14" t="str">
        <f t="shared" si="123"/>
        <v/>
      </c>
      <c r="V1328" s="14" t="str">
        <f t="shared" ca="1" si="124"/>
        <v/>
      </c>
      <c r="W1328" s="14" t="str">
        <f t="shared" ca="1" si="125"/>
        <v/>
      </c>
    </row>
    <row r="1329" spans="1:23" x14ac:dyDescent="0.3">
      <c r="A1329" s="2"/>
      <c r="B1329" s="2"/>
      <c r="C1329" s="2"/>
      <c r="D1329" s="2"/>
      <c r="E1329" s="2"/>
      <c r="F1329" s="2"/>
      <c r="G1329" s="2"/>
      <c r="H1329" s="2"/>
      <c r="I1329" s="16"/>
      <c r="J1329" s="16"/>
      <c r="K1329" s="14" t="str">
        <f>IF($A1329="","",IF(B1329&gt;=Model!$B$4,4,IF(B1329&gt;=Model!$B$5,3,IF(B1329&gt;=Model!$B$6,2,1))))</f>
        <v/>
      </c>
      <c r="L1329" s="14" t="str">
        <f>IF($A1329="","",IF(OR(UPPER(D1329)="Y",UPPER(E1329)="Y"),4,IF(C1329&gt;=Model!$B$10,4,IF(C1329&gt;=Model!$B$11,3,IF(C1329&gt;=Model!$B$12,2,1)))))</f>
        <v/>
      </c>
      <c r="M1329" s="14" t="str">
        <f>IF($A1329="","",IFERROR(VLOOKUP(F1329,Model!$A$19:$B$22,2,FALSE()),""))</f>
        <v/>
      </c>
      <c r="N1329" s="14" t="str">
        <f>IF($A1329="","",IFERROR(VLOOKUP(G1329,Model!$A$25:$B$28,2,FALSE()),""))</f>
        <v/>
      </c>
      <c r="O1329" s="14" t="str">
        <f t="shared" si="120"/>
        <v/>
      </c>
      <c r="P1329" s="14" t="str">
        <f>IF($A1329="","",IF(AND(G1329="Internet-facing",OR(UPPER(D1329)="Y",UPPER(E1329)="Y",C1329&gt;=Model!$B$16)),"P1",""))</f>
        <v/>
      </c>
      <c r="Q1329" s="14" t="str">
        <f>IF($A1329="","",IF(P1329="P1","P1","P"&amp;MIN(4,IF(O1329&gt;=Model!$B$31,1,IF(O1329&gt;=Model!$B$32,2,IF(O1329&gt;=Model!$B$33,3,4)))+IF(UPPER(H1329)="Y",1,0))))</f>
        <v/>
      </c>
      <c r="R1329" s="14" t="str">
        <f>IF($A1329="","",IFERROR(VLOOKUP(VALUE(MID(Q1329,2,1)),Model!$B$38:$C$41,2,FALSE()),""))</f>
        <v/>
      </c>
      <c r="S1329" s="18" t="str">
        <f t="shared" si="121"/>
        <v/>
      </c>
      <c r="T1329" s="14" t="str">
        <f t="shared" si="122"/>
        <v/>
      </c>
      <c r="U1329" s="14" t="str">
        <f t="shared" si="123"/>
        <v/>
      </c>
      <c r="V1329" s="14" t="str">
        <f t="shared" ca="1" si="124"/>
        <v/>
      </c>
      <c r="W1329" s="14" t="str">
        <f t="shared" ca="1" si="125"/>
        <v/>
      </c>
    </row>
    <row r="1330" spans="1:23" x14ac:dyDescent="0.3">
      <c r="A1330" s="2"/>
      <c r="B1330" s="2"/>
      <c r="C1330" s="2"/>
      <c r="D1330" s="2"/>
      <c r="E1330" s="2"/>
      <c r="F1330" s="2"/>
      <c r="G1330" s="2"/>
      <c r="H1330" s="2"/>
      <c r="I1330" s="16"/>
      <c r="J1330" s="16"/>
      <c r="K1330" s="14" t="str">
        <f>IF($A1330="","",IF(B1330&gt;=Model!$B$4,4,IF(B1330&gt;=Model!$B$5,3,IF(B1330&gt;=Model!$B$6,2,1))))</f>
        <v/>
      </c>
      <c r="L1330" s="14" t="str">
        <f>IF($A1330="","",IF(OR(UPPER(D1330)="Y",UPPER(E1330)="Y"),4,IF(C1330&gt;=Model!$B$10,4,IF(C1330&gt;=Model!$B$11,3,IF(C1330&gt;=Model!$B$12,2,1)))))</f>
        <v/>
      </c>
      <c r="M1330" s="14" t="str">
        <f>IF($A1330="","",IFERROR(VLOOKUP(F1330,Model!$A$19:$B$22,2,FALSE()),""))</f>
        <v/>
      </c>
      <c r="N1330" s="14" t="str">
        <f>IF($A1330="","",IFERROR(VLOOKUP(G1330,Model!$A$25:$B$28,2,FALSE()),""))</f>
        <v/>
      </c>
      <c r="O1330" s="14" t="str">
        <f t="shared" si="120"/>
        <v/>
      </c>
      <c r="P1330" s="14" t="str">
        <f>IF($A1330="","",IF(AND(G1330="Internet-facing",OR(UPPER(D1330)="Y",UPPER(E1330)="Y",C1330&gt;=Model!$B$16)),"P1",""))</f>
        <v/>
      </c>
      <c r="Q1330" s="14" t="str">
        <f>IF($A1330="","",IF(P1330="P1","P1","P"&amp;MIN(4,IF(O1330&gt;=Model!$B$31,1,IF(O1330&gt;=Model!$B$32,2,IF(O1330&gt;=Model!$B$33,3,4)))+IF(UPPER(H1330)="Y",1,0))))</f>
        <v/>
      </c>
      <c r="R1330" s="14" t="str">
        <f>IF($A1330="","",IFERROR(VLOOKUP(VALUE(MID(Q1330,2,1)),Model!$B$38:$C$41,2,FALSE()),""))</f>
        <v/>
      </c>
      <c r="S1330" s="18" t="str">
        <f t="shared" si="121"/>
        <v/>
      </c>
      <c r="T1330" s="14" t="str">
        <f t="shared" si="122"/>
        <v/>
      </c>
      <c r="U1330" s="14" t="str">
        <f t="shared" si="123"/>
        <v/>
      </c>
      <c r="V1330" s="14" t="str">
        <f t="shared" ca="1" si="124"/>
        <v/>
      </c>
      <c r="W1330" s="14" t="str">
        <f t="shared" ca="1" si="125"/>
        <v/>
      </c>
    </row>
    <row r="1331" spans="1:23" x14ac:dyDescent="0.3">
      <c r="A1331" s="2"/>
      <c r="B1331" s="2"/>
      <c r="C1331" s="2"/>
      <c r="D1331" s="2"/>
      <c r="E1331" s="2"/>
      <c r="F1331" s="2"/>
      <c r="G1331" s="2"/>
      <c r="H1331" s="2"/>
      <c r="I1331" s="16"/>
      <c r="J1331" s="16"/>
      <c r="K1331" s="14" t="str">
        <f>IF($A1331="","",IF(B1331&gt;=Model!$B$4,4,IF(B1331&gt;=Model!$B$5,3,IF(B1331&gt;=Model!$B$6,2,1))))</f>
        <v/>
      </c>
      <c r="L1331" s="14" t="str">
        <f>IF($A1331="","",IF(OR(UPPER(D1331)="Y",UPPER(E1331)="Y"),4,IF(C1331&gt;=Model!$B$10,4,IF(C1331&gt;=Model!$B$11,3,IF(C1331&gt;=Model!$B$12,2,1)))))</f>
        <v/>
      </c>
      <c r="M1331" s="14" t="str">
        <f>IF($A1331="","",IFERROR(VLOOKUP(F1331,Model!$A$19:$B$22,2,FALSE()),""))</f>
        <v/>
      </c>
      <c r="N1331" s="14" t="str">
        <f>IF($A1331="","",IFERROR(VLOOKUP(G1331,Model!$A$25:$B$28,2,FALSE()),""))</f>
        <v/>
      </c>
      <c r="O1331" s="14" t="str">
        <f t="shared" si="120"/>
        <v/>
      </c>
      <c r="P1331" s="14" t="str">
        <f>IF($A1331="","",IF(AND(G1331="Internet-facing",OR(UPPER(D1331)="Y",UPPER(E1331)="Y",C1331&gt;=Model!$B$16)),"P1",""))</f>
        <v/>
      </c>
      <c r="Q1331" s="14" t="str">
        <f>IF($A1331="","",IF(P1331="P1","P1","P"&amp;MIN(4,IF(O1331&gt;=Model!$B$31,1,IF(O1331&gt;=Model!$B$32,2,IF(O1331&gt;=Model!$B$33,3,4)))+IF(UPPER(H1331)="Y",1,0))))</f>
        <v/>
      </c>
      <c r="R1331" s="14" t="str">
        <f>IF($A1331="","",IFERROR(VLOOKUP(VALUE(MID(Q1331,2,1)),Model!$B$38:$C$41,2,FALSE()),""))</f>
        <v/>
      </c>
      <c r="S1331" s="18" t="str">
        <f t="shared" si="121"/>
        <v/>
      </c>
      <c r="T1331" s="14" t="str">
        <f t="shared" si="122"/>
        <v/>
      </c>
      <c r="U1331" s="14" t="str">
        <f t="shared" si="123"/>
        <v/>
      </c>
      <c r="V1331" s="14" t="str">
        <f t="shared" ca="1" si="124"/>
        <v/>
      </c>
      <c r="W1331" s="14" t="str">
        <f t="shared" ca="1" si="125"/>
        <v/>
      </c>
    </row>
    <row r="1332" spans="1:23" x14ac:dyDescent="0.3">
      <c r="A1332" s="2"/>
      <c r="B1332" s="2"/>
      <c r="C1332" s="2"/>
      <c r="D1332" s="2"/>
      <c r="E1332" s="2"/>
      <c r="F1332" s="2"/>
      <c r="G1332" s="2"/>
      <c r="H1332" s="2"/>
      <c r="I1332" s="16"/>
      <c r="J1332" s="16"/>
      <c r="K1332" s="14" t="str">
        <f>IF($A1332="","",IF(B1332&gt;=Model!$B$4,4,IF(B1332&gt;=Model!$B$5,3,IF(B1332&gt;=Model!$B$6,2,1))))</f>
        <v/>
      </c>
      <c r="L1332" s="14" t="str">
        <f>IF($A1332="","",IF(OR(UPPER(D1332)="Y",UPPER(E1332)="Y"),4,IF(C1332&gt;=Model!$B$10,4,IF(C1332&gt;=Model!$B$11,3,IF(C1332&gt;=Model!$B$12,2,1)))))</f>
        <v/>
      </c>
      <c r="M1332" s="14" t="str">
        <f>IF($A1332="","",IFERROR(VLOOKUP(F1332,Model!$A$19:$B$22,2,FALSE()),""))</f>
        <v/>
      </c>
      <c r="N1332" s="14" t="str">
        <f>IF($A1332="","",IFERROR(VLOOKUP(G1332,Model!$A$25:$B$28,2,FALSE()),""))</f>
        <v/>
      </c>
      <c r="O1332" s="14" t="str">
        <f t="shared" si="120"/>
        <v/>
      </c>
      <c r="P1332" s="14" t="str">
        <f>IF($A1332="","",IF(AND(G1332="Internet-facing",OR(UPPER(D1332)="Y",UPPER(E1332)="Y",C1332&gt;=Model!$B$16)),"P1",""))</f>
        <v/>
      </c>
      <c r="Q1332" s="14" t="str">
        <f>IF($A1332="","",IF(P1332="P1","P1","P"&amp;MIN(4,IF(O1332&gt;=Model!$B$31,1,IF(O1332&gt;=Model!$B$32,2,IF(O1332&gt;=Model!$B$33,3,4)))+IF(UPPER(H1332)="Y",1,0))))</f>
        <v/>
      </c>
      <c r="R1332" s="14" t="str">
        <f>IF($A1332="","",IFERROR(VLOOKUP(VALUE(MID(Q1332,2,1)),Model!$B$38:$C$41,2,FALSE()),""))</f>
        <v/>
      </c>
      <c r="S1332" s="18" t="str">
        <f t="shared" si="121"/>
        <v/>
      </c>
      <c r="T1332" s="14" t="str">
        <f t="shared" si="122"/>
        <v/>
      </c>
      <c r="U1332" s="14" t="str">
        <f t="shared" si="123"/>
        <v/>
      </c>
      <c r="V1332" s="14" t="str">
        <f t="shared" ca="1" si="124"/>
        <v/>
      </c>
      <c r="W1332" s="14" t="str">
        <f t="shared" ca="1" si="125"/>
        <v/>
      </c>
    </row>
    <row r="1333" spans="1:23" x14ac:dyDescent="0.3">
      <c r="A1333" s="2"/>
      <c r="B1333" s="2"/>
      <c r="C1333" s="2"/>
      <c r="D1333" s="2"/>
      <c r="E1333" s="2"/>
      <c r="F1333" s="2"/>
      <c r="G1333" s="2"/>
      <c r="H1333" s="2"/>
      <c r="I1333" s="16"/>
      <c r="J1333" s="16"/>
      <c r="K1333" s="14" t="str">
        <f>IF($A1333="","",IF(B1333&gt;=Model!$B$4,4,IF(B1333&gt;=Model!$B$5,3,IF(B1333&gt;=Model!$B$6,2,1))))</f>
        <v/>
      </c>
      <c r="L1333" s="14" t="str">
        <f>IF($A1333="","",IF(OR(UPPER(D1333)="Y",UPPER(E1333)="Y"),4,IF(C1333&gt;=Model!$B$10,4,IF(C1333&gt;=Model!$B$11,3,IF(C1333&gt;=Model!$B$12,2,1)))))</f>
        <v/>
      </c>
      <c r="M1333" s="14" t="str">
        <f>IF($A1333="","",IFERROR(VLOOKUP(F1333,Model!$A$19:$B$22,2,FALSE()),""))</f>
        <v/>
      </c>
      <c r="N1333" s="14" t="str">
        <f>IF($A1333="","",IFERROR(VLOOKUP(G1333,Model!$A$25:$B$28,2,FALSE()),""))</f>
        <v/>
      </c>
      <c r="O1333" s="14" t="str">
        <f t="shared" si="120"/>
        <v/>
      </c>
      <c r="P1333" s="14" t="str">
        <f>IF($A1333="","",IF(AND(G1333="Internet-facing",OR(UPPER(D1333)="Y",UPPER(E1333)="Y",C1333&gt;=Model!$B$16)),"P1",""))</f>
        <v/>
      </c>
      <c r="Q1333" s="14" t="str">
        <f>IF($A1333="","",IF(P1333="P1","P1","P"&amp;MIN(4,IF(O1333&gt;=Model!$B$31,1,IF(O1333&gt;=Model!$B$32,2,IF(O1333&gt;=Model!$B$33,3,4)))+IF(UPPER(H1333)="Y",1,0))))</f>
        <v/>
      </c>
      <c r="R1333" s="14" t="str">
        <f>IF($A1333="","",IFERROR(VLOOKUP(VALUE(MID(Q1333,2,1)),Model!$B$38:$C$41,2,FALSE()),""))</f>
        <v/>
      </c>
      <c r="S1333" s="18" t="str">
        <f t="shared" si="121"/>
        <v/>
      </c>
      <c r="T1333" s="14" t="str">
        <f t="shared" si="122"/>
        <v/>
      </c>
      <c r="U1333" s="14" t="str">
        <f t="shared" si="123"/>
        <v/>
      </c>
      <c r="V1333" s="14" t="str">
        <f t="shared" ca="1" si="124"/>
        <v/>
      </c>
      <c r="W1333" s="14" t="str">
        <f t="shared" ca="1" si="125"/>
        <v/>
      </c>
    </row>
    <row r="1334" spans="1:23" x14ac:dyDescent="0.3">
      <c r="A1334" s="2"/>
      <c r="B1334" s="2"/>
      <c r="C1334" s="2"/>
      <c r="D1334" s="2"/>
      <c r="E1334" s="2"/>
      <c r="F1334" s="2"/>
      <c r="G1334" s="2"/>
      <c r="H1334" s="2"/>
      <c r="I1334" s="16"/>
      <c r="J1334" s="16"/>
      <c r="K1334" s="14" t="str">
        <f>IF($A1334="","",IF(B1334&gt;=Model!$B$4,4,IF(B1334&gt;=Model!$B$5,3,IF(B1334&gt;=Model!$B$6,2,1))))</f>
        <v/>
      </c>
      <c r="L1334" s="14" t="str">
        <f>IF($A1334="","",IF(OR(UPPER(D1334)="Y",UPPER(E1334)="Y"),4,IF(C1334&gt;=Model!$B$10,4,IF(C1334&gt;=Model!$B$11,3,IF(C1334&gt;=Model!$B$12,2,1)))))</f>
        <v/>
      </c>
      <c r="M1334" s="14" t="str">
        <f>IF($A1334="","",IFERROR(VLOOKUP(F1334,Model!$A$19:$B$22,2,FALSE()),""))</f>
        <v/>
      </c>
      <c r="N1334" s="14" t="str">
        <f>IF($A1334="","",IFERROR(VLOOKUP(G1334,Model!$A$25:$B$28,2,FALSE()),""))</f>
        <v/>
      </c>
      <c r="O1334" s="14" t="str">
        <f t="shared" si="120"/>
        <v/>
      </c>
      <c r="P1334" s="14" t="str">
        <f>IF($A1334="","",IF(AND(G1334="Internet-facing",OR(UPPER(D1334)="Y",UPPER(E1334)="Y",C1334&gt;=Model!$B$16)),"P1",""))</f>
        <v/>
      </c>
      <c r="Q1334" s="14" t="str">
        <f>IF($A1334="","",IF(P1334="P1","P1","P"&amp;MIN(4,IF(O1334&gt;=Model!$B$31,1,IF(O1334&gt;=Model!$B$32,2,IF(O1334&gt;=Model!$B$33,3,4)))+IF(UPPER(H1334)="Y",1,0))))</f>
        <v/>
      </c>
      <c r="R1334" s="14" t="str">
        <f>IF($A1334="","",IFERROR(VLOOKUP(VALUE(MID(Q1334,2,1)),Model!$B$38:$C$41,2,FALSE()),""))</f>
        <v/>
      </c>
      <c r="S1334" s="18" t="str">
        <f t="shared" si="121"/>
        <v/>
      </c>
      <c r="T1334" s="14" t="str">
        <f t="shared" si="122"/>
        <v/>
      </c>
      <c r="U1334" s="14" t="str">
        <f t="shared" si="123"/>
        <v/>
      </c>
      <c r="V1334" s="14" t="str">
        <f t="shared" ca="1" si="124"/>
        <v/>
      </c>
      <c r="W1334" s="14" t="str">
        <f t="shared" ca="1" si="125"/>
        <v/>
      </c>
    </row>
    <row r="1335" spans="1:23" x14ac:dyDescent="0.3">
      <c r="A1335" s="2"/>
      <c r="B1335" s="2"/>
      <c r="C1335" s="2"/>
      <c r="D1335" s="2"/>
      <c r="E1335" s="2"/>
      <c r="F1335" s="2"/>
      <c r="G1335" s="2"/>
      <c r="H1335" s="2"/>
      <c r="I1335" s="16"/>
      <c r="J1335" s="16"/>
      <c r="K1335" s="14" t="str">
        <f>IF($A1335="","",IF(B1335&gt;=Model!$B$4,4,IF(B1335&gt;=Model!$B$5,3,IF(B1335&gt;=Model!$B$6,2,1))))</f>
        <v/>
      </c>
      <c r="L1335" s="14" t="str">
        <f>IF($A1335="","",IF(OR(UPPER(D1335)="Y",UPPER(E1335)="Y"),4,IF(C1335&gt;=Model!$B$10,4,IF(C1335&gt;=Model!$B$11,3,IF(C1335&gt;=Model!$B$12,2,1)))))</f>
        <v/>
      </c>
      <c r="M1335" s="14" t="str">
        <f>IF($A1335="","",IFERROR(VLOOKUP(F1335,Model!$A$19:$B$22,2,FALSE()),""))</f>
        <v/>
      </c>
      <c r="N1335" s="14" t="str">
        <f>IF($A1335="","",IFERROR(VLOOKUP(G1335,Model!$A$25:$B$28,2,FALSE()),""))</f>
        <v/>
      </c>
      <c r="O1335" s="14" t="str">
        <f t="shared" si="120"/>
        <v/>
      </c>
      <c r="P1335" s="14" t="str">
        <f>IF($A1335="","",IF(AND(G1335="Internet-facing",OR(UPPER(D1335)="Y",UPPER(E1335)="Y",C1335&gt;=Model!$B$16)),"P1",""))</f>
        <v/>
      </c>
      <c r="Q1335" s="14" t="str">
        <f>IF($A1335="","",IF(P1335="P1","P1","P"&amp;MIN(4,IF(O1335&gt;=Model!$B$31,1,IF(O1335&gt;=Model!$B$32,2,IF(O1335&gt;=Model!$B$33,3,4)))+IF(UPPER(H1335)="Y",1,0))))</f>
        <v/>
      </c>
      <c r="R1335" s="14" t="str">
        <f>IF($A1335="","",IFERROR(VLOOKUP(VALUE(MID(Q1335,2,1)),Model!$B$38:$C$41,2,FALSE()),""))</f>
        <v/>
      </c>
      <c r="S1335" s="18" t="str">
        <f t="shared" si="121"/>
        <v/>
      </c>
      <c r="T1335" s="14" t="str">
        <f t="shared" si="122"/>
        <v/>
      </c>
      <c r="U1335" s="14" t="str">
        <f t="shared" si="123"/>
        <v/>
      </c>
      <c r="V1335" s="14" t="str">
        <f t="shared" ca="1" si="124"/>
        <v/>
      </c>
      <c r="W1335" s="14" t="str">
        <f t="shared" ca="1" si="125"/>
        <v/>
      </c>
    </row>
    <row r="1336" spans="1:23" x14ac:dyDescent="0.3">
      <c r="A1336" s="2"/>
      <c r="B1336" s="2"/>
      <c r="C1336" s="2"/>
      <c r="D1336" s="2"/>
      <c r="E1336" s="2"/>
      <c r="F1336" s="2"/>
      <c r="G1336" s="2"/>
      <c r="H1336" s="2"/>
      <c r="I1336" s="16"/>
      <c r="J1336" s="16"/>
      <c r="K1336" s="14" t="str">
        <f>IF($A1336="","",IF(B1336&gt;=Model!$B$4,4,IF(B1336&gt;=Model!$B$5,3,IF(B1336&gt;=Model!$B$6,2,1))))</f>
        <v/>
      </c>
      <c r="L1336" s="14" t="str">
        <f>IF($A1336="","",IF(OR(UPPER(D1336)="Y",UPPER(E1336)="Y"),4,IF(C1336&gt;=Model!$B$10,4,IF(C1336&gt;=Model!$B$11,3,IF(C1336&gt;=Model!$B$12,2,1)))))</f>
        <v/>
      </c>
      <c r="M1336" s="14" t="str">
        <f>IF($A1336="","",IFERROR(VLOOKUP(F1336,Model!$A$19:$B$22,2,FALSE()),""))</f>
        <v/>
      </c>
      <c r="N1336" s="14" t="str">
        <f>IF($A1336="","",IFERROR(VLOOKUP(G1336,Model!$A$25:$B$28,2,FALSE()),""))</f>
        <v/>
      </c>
      <c r="O1336" s="14" t="str">
        <f t="shared" si="120"/>
        <v/>
      </c>
      <c r="P1336" s="14" t="str">
        <f>IF($A1336="","",IF(AND(G1336="Internet-facing",OR(UPPER(D1336)="Y",UPPER(E1336)="Y",C1336&gt;=Model!$B$16)),"P1",""))</f>
        <v/>
      </c>
      <c r="Q1336" s="14" t="str">
        <f>IF($A1336="","",IF(P1336="P1","P1","P"&amp;MIN(4,IF(O1336&gt;=Model!$B$31,1,IF(O1336&gt;=Model!$B$32,2,IF(O1336&gt;=Model!$B$33,3,4)))+IF(UPPER(H1336)="Y",1,0))))</f>
        <v/>
      </c>
      <c r="R1336" s="14" t="str">
        <f>IF($A1336="","",IFERROR(VLOOKUP(VALUE(MID(Q1336,2,1)),Model!$B$38:$C$41,2,FALSE()),""))</f>
        <v/>
      </c>
      <c r="S1336" s="18" t="str">
        <f t="shared" si="121"/>
        <v/>
      </c>
      <c r="T1336" s="14" t="str">
        <f t="shared" si="122"/>
        <v/>
      </c>
      <c r="U1336" s="14" t="str">
        <f t="shared" si="123"/>
        <v/>
      </c>
      <c r="V1336" s="14" t="str">
        <f t="shared" ca="1" si="124"/>
        <v/>
      </c>
      <c r="W1336" s="14" t="str">
        <f t="shared" ca="1" si="125"/>
        <v/>
      </c>
    </row>
    <row r="1337" spans="1:23" x14ac:dyDescent="0.3">
      <c r="A1337" s="2"/>
      <c r="B1337" s="2"/>
      <c r="C1337" s="2"/>
      <c r="D1337" s="2"/>
      <c r="E1337" s="2"/>
      <c r="F1337" s="2"/>
      <c r="G1337" s="2"/>
      <c r="H1337" s="2"/>
      <c r="I1337" s="16"/>
      <c r="J1337" s="16"/>
      <c r="K1337" s="14" t="str">
        <f>IF($A1337="","",IF(B1337&gt;=Model!$B$4,4,IF(B1337&gt;=Model!$B$5,3,IF(B1337&gt;=Model!$B$6,2,1))))</f>
        <v/>
      </c>
      <c r="L1337" s="14" t="str">
        <f>IF($A1337="","",IF(OR(UPPER(D1337)="Y",UPPER(E1337)="Y"),4,IF(C1337&gt;=Model!$B$10,4,IF(C1337&gt;=Model!$B$11,3,IF(C1337&gt;=Model!$B$12,2,1)))))</f>
        <v/>
      </c>
      <c r="M1337" s="14" t="str">
        <f>IF($A1337="","",IFERROR(VLOOKUP(F1337,Model!$A$19:$B$22,2,FALSE()),""))</f>
        <v/>
      </c>
      <c r="N1337" s="14" t="str">
        <f>IF($A1337="","",IFERROR(VLOOKUP(G1337,Model!$A$25:$B$28,2,FALSE()),""))</f>
        <v/>
      </c>
      <c r="O1337" s="14" t="str">
        <f t="shared" si="120"/>
        <v/>
      </c>
      <c r="P1337" s="14" t="str">
        <f>IF($A1337="","",IF(AND(G1337="Internet-facing",OR(UPPER(D1337)="Y",UPPER(E1337)="Y",C1337&gt;=Model!$B$16)),"P1",""))</f>
        <v/>
      </c>
      <c r="Q1337" s="14" t="str">
        <f>IF($A1337="","",IF(P1337="P1","P1","P"&amp;MIN(4,IF(O1337&gt;=Model!$B$31,1,IF(O1337&gt;=Model!$B$32,2,IF(O1337&gt;=Model!$B$33,3,4)))+IF(UPPER(H1337)="Y",1,0))))</f>
        <v/>
      </c>
      <c r="R1337" s="14" t="str">
        <f>IF($A1337="","",IFERROR(VLOOKUP(VALUE(MID(Q1337,2,1)),Model!$B$38:$C$41,2,FALSE()),""))</f>
        <v/>
      </c>
      <c r="S1337" s="18" t="str">
        <f t="shared" si="121"/>
        <v/>
      </c>
      <c r="T1337" s="14" t="str">
        <f t="shared" si="122"/>
        <v/>
      </c>
      <c r="U1337" s="14" t="str">
        <f t="shared" si="123"/>
        <v/>
      </c>
      <c r="V1337" s="14" t="str">
        <f t="shared" ca="1" si="124"/>
        <v/>
      </c>
      <c r="W1337" s="14" t="str">
        <f t="shared" ca="1" si="125"/>
        <v/>
      </c>
    </row>
    <row r="1338" spans="1:23" x14ac:dyDescent="0.3">
      <c r="A1338" s="2"/>
      <c r="B1338" s="2"/>
      <c r="C1338" s="2"/>
      <c r="D1338" s="2"/>
      <c r="E1338" s="2"/>
      <c r="F1338" s="2"/>
      <c r="G1338" s="2"/>
      <c r="H1338" s="2"/>
      <c r="I1338" s="16"/>
      <c r="J1338" s="16"/>
      <c r="K1338" s="14" t="str">
        <f>IF($A1338="","",IF(B1338&gt;=Model!$B$4,4,IF(B1338&gt;=Model!$B$5,3,IF(B1338&gt;=Model!$B$6,2,1))))</f>
        <v/>
      </c>
      <c r="L1338" s="14" t="str">
        <f>IF($A1338="","",IF(OR(UPPER(D1338)="Y",UPPER(E1338)="Y"),4,IF(C1338&gt;=Model!$B$10,4,IF(C1338&gt;=Model!$B$11,3,IF(C1338&gt;=Model!$B$12,2,1)))))</f>
        <v/>
      </c>
      <c r="M1338" s="14" t="str">
        <f>IF($A1338="","",IFERROR(VLOOKUP(F1338,Model!$A$19:$B$22,2,FALSE()),""))</f>
        <v/>
      </c>
      <c r="N1338" s="14" t="str">
        <f>IF($A1338="","",IFERROR(VLOOKUP(G1338,Model!$A$25:$B$28,2,FALSE()),""))</f>
        <v/>
      </c>
      <c r="O1338" s="14" t="str">
        <f t="shared" si="120"/>
        <v/>
      </c>
      <c r="P1338" s="14" t="str">
        <f>IF($A1338="","",IF(AND(G1338="Internet-facing",OR(UPPER(D1338)="Y",UPPER(E1338)="Y",C1338&gt;=Model!$B$16)),"P1",""))</f>
        <v/>
      </c>
      <c r="Q1338" s="14" t="str">
        <f>IF($A1338="","",IF(P1338="P1","P1","P"&amp;MIN(4,IF(O1338&gt;=Model!$B$31,1,IF(O1338&gt;=Model!$B$32,2,IF(O1338&gt;=Model!$B$33,3,4)))+IF(UPPER(H1338)="Y",1,0))))</f>
        <v/>
      </c>
      <c r="R1338" s="14" t="str">
        <f>IF($A1338="","",IFERROR(VLOOKUP(VALUE(MID(Q1338,2,1)),Model!$B$38:$C$41,2,FALSE()),""))</f>
        <v/>
      </c>
      <c r="S1338" s="18" t="str">
        <f t="shared" si="121"/>
        <v/>
      </c>
      <c r="T1338" s="14" t="str">
        <f t="shared" si="122"/>
        <v/>
      </c>
      <c r="U1338" s="14" t="str">
        <f t="shared" si="123"/>
        <v/>
      </c>
      <c r="V1338" s="14" t="str">
        <f t="shared" ca="1" si="124"/>
        <v/>
      </c>
      <c r="W1338" s="14" t="str">
        <f t="shared" ca="1" si="125"/>
        <v/>
      </c>
    </row>
    <row r="1339" spans="1:23" x14ac:dyDescent="0.3">
      <c r="A1339" s="2"/>
      <c r="B1339" s="2"/>
      <c r="C1339" s="2"/>
      <c r="D1339" s="2"/>
      <c r="E1339" s="2"/>
      <c r="F1339" s="2"/>
      <c r="G1339" s="2"/>
      <c r="H1339" s="2"/>
      <c r="I1339" s="16"/>
      <c r="J1339" s="16"/>
      <c r="K1339" s="14" t="str">
        <f>IF($A1339="","",IF(B1339&gt;=Model!$B$4,4,IF(B1339&gt;=Model!$B$5,3,IF(B1339&gt;=Model!$B$6,2,1))))</f>
        <v/>
      </c>
      <c r="L1339" s="14" t="str">
        <f>IF($A1339="","",IF(OR(UPPER(D1339)="Y",UPPER(E1339)="Y"),4,IF(C1339&gt;=Model!$B$10,4,IF(C1339&gt;=Model!$B$11,3,IF(C1339&gt;=Model!$B$12,2,1)))))</f>
        <v/>
      </c>
      <c r="M1339" s="14" t="str">
        <f>IF($A1339="","",IFERROR(VLOOKUP(F1339,Model!$A$19:$B$22,2,FALSE()),""))</f>
        <v/>
      </c>
      <c r="N1339" s="14" t="str">
        <f>IF($A1339="","",IFERROR(VLOOKUP(G1339,Model!$A$25:$B$28,2,FALSE()),""))</f>
        <v/>
      </c>
      <c r="O1339" s="14" t="str">
        <f t="shared" si="120"/>
        <v/>
      </c>
      <c r="P1339" s="14" t="str">
        <f>IF($A1339="","",IF(AND(G1339="Internet-facing",OR(UPPER(D1339)="Y",UPPER(E1339)="Y",C1339&gt;=Model!$B$16)),"P1",""))</f>
        <v/>
      </c>
      <c r="Q1339" s="14" t="str">
        <f>IF($A1339="","",IF(P1339="P1","P1","P"&amp;MIN(4,IF(O1339&gt;=Model!$B$31,1,IF(O1339&gt;=Model!$B$32,2,IF(O1339&gt;=Model!$B$33,3,4)))+IF(UPPER(H1339)="Y",1,0))))</f>
        <v/>
      </c>
      <c r="R1339" s="14" t="str">
        <f>IF($A1339="","",IFERROR(VLOOKUP(VALUE(MID(Q1339,2,1)),Model!$B$38:$C$41,2,FALSE()),""))</f>
        <v/>
      </c>
      <c r="S1339" s="18" t="str">
        <f t="shared" si="121"/>
        <v/>
      </c>
      <c r="T1339" s="14" t="str">
        <f t="shared" si="122"/>
        <v/>
      </c>
      <c r="U1339" s="14" t="str">
        <f t="shared" si="123"/>
        <v/>
      </c>
      <c r="V1339" s="14" t="str">
        <f t="shared" ca="1" si="124"/>
        <v/>
      </c>
      <c r="W1339" s="14" t="str">
        <f t="shared" ca="1" si="125"/>
        <v/>
      </c>
    </row>
    <row r="1340" spans="1:23" x14ac:dyDescent="0.3">
      <c r="A1340" s="2"/>
      <c r="B1340" s="2"/>
      <c r="C1340" s="2"/>
      <c r="D1340" s="2"/>
      <c r="E1340" s="2"/>
      <c r="F1340" s="2"/>
      <c r="G1340" s="2"/>
      <c r="H1340" s="2"/>
      <c r="I1340" s="16"/>
      <c r="J1340" s="16"/>
      <c r="K1340" s="14" t="str">
        <f>IF($A1340="","",IF(B1340&gt;=Model!$B$4,4,IF(B1340&gt;=Model!$B$5,3,IF(B1340&gt;=Model!$B$6,2,1))))</f>
        <v/>
      </c>
      <c r="L1340" s="14" t="str">
        <f>IF($A1340="","",IF(OR(UPPER(D1340)="Y",UPPER(E1340)="Y"),4,IF(C1340&gt;=Model!$B$10,4,IF(C1340&gt;=Model!$B$11,3,IF(C1340&gt;=Model!$B$12,2,1)))))</f>
        <v/>
      </c>
      <c r="M1340" s="14" t="str">
        <f>IF($A1340="","",IFERROR(VLOOKUP(F1340,Model!$A$19:$B$22,2,FALSE()),""))</f>
        <v/>
      </c>
      <c r="N1340" s="14" t="str">
        <f>IF($A1340="","",IFERROR(VLOOKUP(G1340,Model!$A$25:$B$28,2,FALSE()),""))</f>
        <v/>
      </c>
      <c r="O1340" s="14" t="str">
        <f t="shared" si="120"/>
        <v/>
      </c>
      <c r="P1340" s="14" t="str">
        <f>IF($A1340="","",IF(AND(G1340="Internet-facing",OR(UPPER(D1340)="Y",UPPER(E1340)="Y",C1340&gt;=Model!$B$16)),"P1",""))</f>
        <v/>
      </c>
      <c r="Q1340" s="14" t="str">
        <f>IF($A1340="","",IF(P1340="P1","P1","P"&amp;MIN(4,IF(O1340&gt;=Model!$B$31,1,IF(O1340&gt;=Model!$B$32,2,IF(O1340&gt;=Model!$B$33,3,4)))+IF(UPPER(H1340)="Y",1,0))))</f>
        <v/>
      </c>
      <c r="R1340" s="14" t="str">
        <f>IF($A1340="","",IFERROR(VLOOKUP(VALUE(MID(Q1340,2,1)),Model!$B$38:$C$41,2,FALSE()),""))</f>
        <v/>
      </c>
      <c r="S1340" s="18" t="str">
        <f t="shared" si="121"/>
        <v/>
      </c>
      <c r="T1340" s="14" t="str">
        <f t="shared" si="122"/>
        <v/>
      </c>
      <c r="U1340" s="14" t="str">
        <f t="shared" si="123"/>
        <v/>
      </c>
      <c r="V1340" s="14" t="str">
        <f t="shared" ca="1" si="124"/>
        <v/>
      </c>
      <c r="W1340" s="14" t="str">
        <f t="shared" ca="1" si="125"/>
        <v/>
      </c>
    </row>
    <row r="1341" spans="1:23" x14ac:dyDescent="0.3">
      <c r="A1341" s="2"/>
      <c r="B1341" s="2"/>
      <c r="C1341" s="2"/>
      <c r="D1341" s="2"/>
      <c r="E1341" s="2"/>
      <c r="F1341" s="2"/>
      <c r="G1341" s="2"/>
      <c r="H1341" s="2"/>
      <c r="I1341" s="16"/>
      <c r="J1341" s="16"/>
      <c r="K1341" s="14" t="str">
        <f>IF($A1341="","",IF(B1341&gt;=Model!$B$4,4,IF(B1341&gt;=Model!$B$5,3,IF(B1341&gt;=Model!$B$6,2,1))))</f>
        <v/>
      </c>
      <c r="L1341" s="14" t="str">
        <f>IF($A1341="","",IF(OR(UPPER(D1341)="Y",UPPER(E1341)="Y"),4,IF(C1341&gt;=Model!$B$10,4,IF(C1341&gt;=Model!$B$11,3,IF(C1341&gt;=Model!$B$12,2,1)))))</f>
        <v/>
      </c>
      <c r="M1341" s="14" t="str">
        <f>IF($A1341="","",IFERROR(VLOOKUP(F1341,Model!$A$19:$B$22,2,FALSE()),""))</f>
        <v/>
      </c>
      <c r="N1341" s="14" t="str">
        <f>IF($A1341="","",IFERROR(VLOOKUP(G1341,Model!$A$25:$B$28,2,FALSE()),""))</f>
        <v/>
      </c>
      <c r="O1341" s="14" t="str">
        <f t="shared" si="120"/>
        <v/>
      </c>
      <c r="P1341" s="14" t="str">
        <f>IF($A1341="","",IF(AND(G1341="Internet-facing",OR(UPPER(D1341)="Y",UPPER(E1341)="Y",C1341&gt;=Model!$B$16)),"P1",""))</f>
        <v/>
      </c>
      <c r="Q1341" s="14" t="str">
        <f>IF($A1341="","",IF(P1341="P1","P1","P"&amp;MIN(4,IF(O1341&gt;=Model!$B$31,1,IF(O1341&gt;=Model!$B$32,2,IF(O1341&gt;=Model!$B$33,3,4)))+IF(UPPER(H1341)="Y",1,0))))</f>
        <v/>
      </c>
      <c r="R1341" s="14" t="str">
        <f>IF($A1341="","",IFERROR(VLOOKUP(VALUE(MID(Q1341,2,1)),Model!$B$38:$C$41,2,FALSE()),""))</f>
        <v/>
      </c>
      <c r="S1341" s="18" t="str">
        <f t="shared" si="121"/>
        <v/>
      </c>
      <c r="T1341" s="14" t="str">
        <f t="shared" si="122"/>
        <v/>
      </c>
      <c r="U1341" s="14" t="str">
        <f t="shared" si="123"/>
        <v/>
      </c>
      <c r="V1341" s="14" t="str">
        <f t="shared" ca="1" si="124"/>
        <v/>
      </c>
      <c r="W1341" s="14" t="str">
        <f t="shared" ca="1" si="125"/>
        <v/>
      </c>
    </row>
    <row r="1342" spans="1:23" x14ac:dyDescent="0.3">
      <c r="A1342" s="2"/>
      <c r="B1342" s="2"/>
      <c r="C1342" s="2"/>
      <c r="D1342" s="2"/>
      <c r="E1342" s="2"/>
      <c r="F1342" s="2"/>
      <c r="G1342" s="2"/>
      <c r="H1342" s="2"/>
      <c r="I1342" s="16"/>
      <c r="J1342" s="16"/>
      <c r="K1342" s="14" t="str">
        <f>IF($A1342="","",IF(B1342&gt;=Model!$B$4,4,IF(B1342&gt;=Model!$B$5,3,IF(B1342&gt;=Model!$B$6,2,1))))</f>
        <v/>
      </c>
      <c r="L1342" s="14" t="str">
        <f>IF($A1342="","",IF(OR(UPPER(D1342)="Y",UPPER(E1342)="Y"),4,IF(C1342&gt;=Model!$B$10,4,IF(C1342&gt;=Model!$B$11,3,IF(C1342&gt;=Model!$B$12,2,1)))))</f>
        <v/>
      </c>
      <c r="M1342" s="14" t="str">
        <f>IF($A1342="","",IFERROR(VLOOKUP(F1342,Model!$A$19:$B$22,2,FALSE()),""))</f>
        <v/>
      </c>
      <c r="N1342" s="14" t="str">
        <f>IF($A1342="","",IFERROR(VLOOKUP(G1342,Model!$A$25:$B$28,2,FALSE()),""))</f>
        <v/>
      </c>
      <c r="O1342" s="14" t="str">
        <f t="shared" si="120"/>
        <v/>
      </c>
      <c r="P1342" s="14" t="str">
        <f>IF($A1342="","",IF(AND(G1342="Internet-facing",OR(UPPER(D1342)="Y",UPPER(E1342)="Y",C1342&gt;=Model!$B$16)),"P1",""))</f>
        <v/>
      </c>
      <c r="Q1342" s="14" t="str">
        <f>IF($A1342="","",IF(P1342="P1","P1","P"&amp;MIN(4,IF(O1342&gt;=Model!$B$31,1,IF(O1342&gt;=Model!$B$32,2,IF(O1342&gt;=Model!$B$33,3,4)))+IF(UPPER(H1342)="Y",1,0))))</f>
        <v/>
      </c>
      <c r="R1342" s="14" t="str">
        <f>IF($A1342="","",IFERROR(VLOOKUP(VALUE(MID(Q1342,2,1)),Model!$B$38:$C$41,2,FALSE()),""))</f>
        <v/>
      </c>
      <c r="S1342" s="18" t="str">
        <f t="shared" si="121"/>
        <v/>
      </c>
      <c r="T1342" s="14" t="str">
        <f t="shared" si="122"/>
        <v/>
      </c>
      <c r="U1342" s="14" t="str">
        <f t="shared" si="123"/>
        <v/>
      </c>
      <c r="V1342" s="14" t="str">
        <f t="shared" ca="1" si="124"/>
        <v/>
      </c>
      <c r="W1342" s="14" t="str">
        <f t="shared" ca="1" si="125"/>
        <v/>
      </c>
    </row>
    <row r="1343" spans="1:23" x14ac:dyDescent="0.3">
      <c r="A1343" s="2"/>
      <c r="B1343" s="2"/>
      <c r="C1343" s="2"/>
      <c r="D1343" s="2"/>
      <c r="E1343" s="2"/>
      <c r="F1343" s="2"/>
      <c r="G1343" s="2"/>
      <c r="H1343" s="2"/>
      <c r="I1343" s="16"/>
      <c r="J1343" s="16"/>
      <c r="K1343" s="14" t="str">
        <f>IF($A1343="","",IF(B1343&gt;=Model!$B$4,4,IF(B1343&gt;=Model!$B$5,3,IF(B1343&gt;=Model!$B$6,2,1))))</f>
        <v/>
      </c>
      <c r="L1343" s="14" t="str">
        <f>IF($A1343="","",IF(OR(UPPER(D1343)="Y",UPPER(E1343)="Y"),4,IF(C1343&gt;=Model!$B$10,4,IF(C1343&gt;=Model!$B$11,3,IF(C1343&gt;=Model!$B$12,2,1)))))</f>
        <v/>
      </c>
      <c r="M1343" s="14" t="str">
        <f>IF($A1343="","",IFERROR(VLOOKUP(F1343,Model!$A$19:$B$22,2,FALSE()),""))</f>
        <v/>
      </c>
      <c r="N1343" s="14" t="str">
        <f>IF($A1343="","",IFERROR(VLOOKUP(G1343,Model!$A$25:$B$28,2,FALSE()),""))</f>
        <v/>
      </c>
      <c r="O1343" s="14" t="str">
        <f t="shared" si="120"/>
        <v/>
      </c>
      <c r="P1343" s="14" t="str">
        <f>IF($A1343="","",IF(AND(G1343="Internet-facing",OR(UPPER(D1343)="Y",UPPER(E1343)="Y",C1343&gt;=Model!$B$16)),"P1",""))</f>
        <v/>
      </c>
      <c r="Q1343" s="14" t="str">
        <f>IF($A1343="","",IF(P1343="P1","P1","P"&amp;MIN(4,IF(O1343&gt;=Model!$B$31,1,IF(O1343&gt;=Model!$B$32,2,IF(O1343&gt;=Model!$B$33,3,4)))+IF(UPPER(H1343)="Y",1,0))))</f>
        <v/>
      </c>
      <c r="R1343" s="14" t="str">
        <f>IF($A1343="","",IFERROR(VLOOKUP(VALUE(MID(Q1343,2,1)),Model!$B$38:$C$41,2,FALSE()),""))</f>
        <v/>
      </c>
      <c r="S1343" s="18" t="str">
        <f t="shared" si="121"/>
        <v/>
      </c>
      <c r="T1343" s="14" t="str">
        <f t="shared" si="122"/>
        <v/>
      </c>
      <c r="U1343" s="14" t="str">
        <f t="shared" si="123"/>
        <v/>
      </c>
      <c r="V1343" s="14" t="str">
        <f t="shared" ca="1" si="124"/>
        <v/>
      </c>
      <c r="W1343" s="14" t="str">
        <f t="shared" ca="1" si="125"/>
        <v/>
      </c>
    </row>
    <row r="1344" spans="1:23" x14ac:dyDescent="0.3">
      <c r="A1344" s="2"/>
      <c r="B1344" s="2"/>
      <c r="C1344" s="2"/>
      <c r="D1344" s="2"/>
      <c r="E1344" s="2"/>
      <c r="F1344" s="2"/>
      <c r="G1344" s="2"/>
      <c r="H1344" s="2"/>
      <c r="I1344" s="16"/>
      <c r="J1344" s="16"/>
      <c r="K1344" s="14" t="str">
        <f>IF($A1344="","",IF(B1344&gt;=Model!$B$4,4,IF(B1344&gt;=Model!$B$5,3,IF(B1344&gt;=Model!$B$6,2,1))))</f>
        <v/>
      </c>
      <c r="L1344" s="14" t="str">
        <f>IF($A1344="","",IF(OR(UPPER(D1344)="Y",UPPER(E1344)="Y"),4,IF(C1344&gt;=Model!$B$10,4,IF(C1344&gt;=Model!$B$11,3,IF(C1344&gt;=Model!$B$12,2,1)))))</f>
        <v/>
      </c>
      <c r="M1344" s="14" t="str">
        <f>IF($A1344="","",IFERROR(VLOOKUP(F1344,Model!$A$19:$B$22,2,FALSE()),""))</f>
        <v/>
      </c>
      <c r="N1344" s="14" t="str">
        <f>IF($A1344="","",IFERROR(VLOOKUP(G1344,Model!$A$25:$B$28,2,FALSE()),""))</f>
        <v/>
      </c>
      <c r="O1344" s="14" t="str">
        <f t="shared" si="120"/>
        <v/>
      </c>
      <c r="P1344" s="14" t="str">
        <f>IF($A1344="","",IF(AND(G1344="Internet-facing",OR(UPPER(D1344)="Y",UPPER(E1344)="Y",C1344&gt;=Model!$B$16)),"P1",""))</f>
        <v/>
      </c>
      <c r="Q1344" s="14" t="str">
        <f>IF($A1344="","",IF(P1344="P1","P1","P"&amp;MIN(4,IF(O1344&gt;=Model!$B$31,1,IF(O1344&gt;=Model!$B$32,2,IF(O1344&gt;=Model!$B$33,3,4)))+IF(UPPER(H1344)="Y",1,0))))</f>
        <v/>
      </c>
      <c r="R1344" s="14" t="str">
        <f>IF($A1344="","",IFERROR(VLOOKUP(VALUE(MID(Q1344,2,1)),Model!$B$38:$C$41,2,FALSE()),""))</f>
        <v/>
      </c>
      <c r="S1344" s="18" t="str">
        <f t="shared" si="121"/>
        <v/>
      </c>
      <c r="T1344" s="14" t="str">
        <f t="shared" si="122"/>
        <v/>
      </c>
      <c r="U1344" s="14" t="str">
        <f t="shared" si="123"/>
        <v/>
      </c>
      <c r="V1344" s="14" t="str">
        <f t="shared" ca="1" si="124"/>
        <v/>
      </c>
      <c r="W1344" s="14" t="str">
        <f t="shared" ca="1" si="125"/>
        <v/>
      </c>
    </row>
    <row r="1345" spans="1:23" x14ac:dyDescent="0.3">
      <c r="A1345" s="2"/>
      <c r="B1345" s="2"/>
      <c r="C1345" s="2"/>
      <c r="D1345" s="2"/>
      <c r="E1345" s="2"/>
      <c r="F1345" s="2"/>
      <c r="G1345" s="2"/>
      <c r="H1345" s="2"/>
      <c r="I1345" s="16"/>
      <c r="J1345" s="16"/>
      <c r="K1345" s="14" t="str">
        <f>IF($A1345="","",IF(B1345&gt;=Model!$B$4,4,IF(B1345&gt;=Model!$B$5,3,IF(B1345&gt;=Model!$B$6,2,1))))</f>
        <v/>
      </c>
      <c r="L1345" s="14" t="str">
        <f>IF($A1345="","",IF(OR(UPPER(D1345)="Y",UPPER(E1345)="Y"),4,IF(C1345&gt;=Model!$B$10,4,IF(C1345&gt;=Model!$B$11,3,IF(C1345&gt;=Model!$B$12,2,1)))))</f>
        <v/>
      </c>
      <c r="M1345" s="14" t="str">
        <f>IF($A1345="","",IFERROR(VLOOKUP(F1345,Model!$A$19:$B$22,2,FALSE()),""))</f>
        <v/>
      </c>
      <c r="N1345" s="14" t="str">
        <f>IF($A1345="","",IFERROR(VLOOKUP(G1345,Model!$A$25:$B$28,2,FALSE()),""))</f>
        <v/>
      </c>
      <c r="O1345" s="14" t="str">
        <f t="shared" si="120"/>
        <v/>
      </c>
      <c r="P1345" s="14" t="str">
        <f>IF($A1345="","",IF(AND(G1345="Internet-facing",OR(UPPER(D1345)="Y",UPPER(E1345)="Y",C1345&gt;=Model!$B$16)),"P1",""))</f>
        <v/>
      </c>
      <c r="Q1345" s="14" t="str">
        <f>IF($A1345="","",IF(P1345="P1","P1","P"&amp;MIN(4,IF(O1345&gt;=Model!$B$31,1,IF(O1345&gt;=Model!$B$32,2,IF(O1345&gt;=Model!$B$33,3,4)))+IF(UPPER(H1345)="Y",1,0))))</f>
        <v/>
      </c>
      <c r="R1345" s="14" t="str">
        <f>IF($A1345="","",IFERROR(VLOOKUP(VALUE(MID(Q1345,2,1)),Model!$B$38:$C$41,2,FALSE()),""))</f>
        <v/>
      </c>
      <c r="S1345" s="18" t="str">
        <f t="shared" si="121"/>
        <v/>
      </c>
      <c r="T1345" s="14" t="str">
        <f t="shared" si="122"/>
        <v/>
      </c>
      <c r="U1345" s="14" t="str">
        <f t="shared" si="123"/>
        <v/>
      </c>
      <c r="V1345" s="14" t="str">
        <f t="shared" ca="1" si="124"/>
        <v/>
      </c>
      <c r="W1345" s="14" t="str">
        <f t="shared" ca="1" si="125"/>
        <v/>
      </c>
    </row>
    <row r="1346" spans="1:23" x14ac:dyDescent="0.3">
      <c r="A1346" s="2"/>
      <c r="B1346" s="2"/>
      <c r="C1346" s="2"/>
      <c r="D1346" s="2"/>
      <c r="E1346" s="2"/>
      <c r="F1346" s="2"/>
      <c r="G1346" s="2"/>
      <c r="H1346" s="2"/>
      <c r="I1346" s="16"/>
      <c r="J1346" s="16"/>
      <c r="K1346" s="14" t="str">
        <f>IF($A1346="","",IF(B1346&gt;=Model!$B$4,4,IF(B1346&gt;=Model!$B$5,3,IF(B1346&gt;=Model!$B$6,2,1))))</f>
        <v/>
      </c>
      <c r="L1346" s="14" t="str">
        <f>IF($A1346="","",IF(OR(UPPER(D1346)="Y",UPPER(E1346)="Y"),4,IF(C1346&gt;=Model!$B$10,4,IF(C1346&gt;=Model!$B$11,3,IF(C1346&gt;=Model!$B$12,2,1)))))</f>
        <v/>
      </c>
      <c r="M1346" s="14" t="str">
        <f>IF($A1346="","",IFERROR(VLOOKUP(F1346,Model!$A$19:$B$22,2,FALSE()),""))</f>
        <v/>
      </c>
      <c r="N1346" s="14" t="str">
        <f>IF($A1346="","",IFERROR(VLOOKUP(G1346,Model!$A$25:$B$28,2,FALSE()),""))</f>
        <v/>
      </c>
      <c r="O1346" s="14" t="str">
        <f t="shared" ref="O1346:O1409" si="126">IF($A1346="","",K1346*L1346*M1346*N1346)</f>
        <v/>
      </c>
      <c r="P1346" s="14" t="str">
        <f>IF($A1346="","",IF(AND(G1346="Internet-facing",OR(UPPER(D1346)="Y",UPPER(E1346)="Y",C1346&gt;=Model!$B$16)),"P1",""))</f>
        <v/>
      </c>
      <c r="Q1346" s="14" t="str">
        <f>IF($A1346="","",IF(P1346="P1","P1","P"&amp;MIN(4,IF(O1346&gt;=Model!$B$31,1,IF(O1346&gt;=Model!$B$32,2,IF(O1346&gt;=Model!$B$33,3,4)))+IF(UPPER(H1346)="Y",1,0))))</f>
        <v/>
      </c>
      <c r="R1346" s="14" t="str">
        <f>IF($A1346="","",IFERROR(VLOOKUP(VALUE(MID(Q1346,2,1)),Model!$B$38:$C$41,2,FALSE()),""))</f>
        <v/>
      </c>
      <c r="S1346" s="18" t="str">
        <f t="shared" ref="S1346:S1409" si="127">IF(OR($A1346="",$R1346="",$I1346=""),"",$I1346+$R1346)</f>
        <v/>
      </c>
      <c r="T1346" s="14" t="str">
        <f t="shared" ref="T1346:T1409" si="128">IF($A1346="","",IF($J1346="","Open","Closed"))</f>
        <v/>
      </c>
      <c r="U1346" s="14" t="str">
        <f t="shared" ref="U1346:U1409" si="129">IF(OR($A1346="",$J1346="",$I1346=""),"",$J1346-$I1346)</f>
        <v/>
      </c>
      <c r="V1346" s="14" t="str">
        <f t="shared" ref="V1346:V1409" ca="1" si="130">IF(OR($A1346="",$J1346&lt;&gt;"",$I1346=""),"",TODAY()-$I1346)</f>
        <v/>
      </c>
      <c r="W1346" s="14" t="str">
        <f t="shared" ref="W1346:W1409" ca="1" si="131">IF(OR($A1346="",$I1346=""),"",IF($J1346="",IF(TODAY()&gt;$S1346,"Overdue","Open"),IF($J1346&lt;=$S1346,"Yes","No")))</f>
        <v/>
      </c>
    </row>
    <row r="1347" spans="1:23" x14ac:dyDescent="0.3">
      <c r="A1347" s="2"/>
      <c r="B1347" s="2"/>
      <c r="C1347" s="2"/>
      <c r="D1347" s="2"/>
      <c r="E1347" s="2"/>
      <c r="F1347" s="2"/>
      <c r="G1347" s="2"/>
      <c r="H1347" s="2"/>
      <c r="I1347" s="16"/>
      <c r="J1347" s="16"/>
      <c r="K1347" s="14" t="str">
        <f>IF($A1347="","",IF(B1347&gt;=Model!$B$4,4,IF(B1347&gt;=Model!$B$5,3,IF(B1347&gt;=Model!$B$6,2,1))))</f>
        <v/>
      </c>
      <c r="L1347" s="14" t="str">
        <f>IF($A1347="","",IF(OR(UPPER(D1347)="Y",UPPER(E1347)="Y"),4,IF(C1347&gt;=Model!$B$10,4,IF(C1347&gt;=Model!$B$11,3,IF(C1347&gt;=Model!$B$12,2,1)))))</f>
        <v/>
      </c>
      <c r="M1347" s="14" t="str">
        <f>IF($A1347="","",IFERROR(VLOOKUP(F1347,Model!$A$19:$B$22,2,FALSE()),""))</f>
        <v/>
      </c>
      <c r="N1347" s="14" t="str">
        <f>IF($A1347="","",IFERROR(VLOOKUP(G1347,Model!$A$25:$B$28,2,FALSE()),""))</f>
        <v/>
      </c>
      <c r="O1347" s="14" t="str">
        <f t="shared" si="126"/>
        <v/>
      </c>
      <c r="P1347" s="14" t="str">
        <f>IF($A1347="","",IF(AND(G1347="Internet-facing",OR(UPPER(D1347)="Y",UPPER(E1347)="Y",C1347&gt;=Model!$B$16)),"P1",""))</f>
        <v/>
      </c>
      <c r="Q1347" s="14" t="str">
        <f>IF($A1347="","",IF(P1347="P1","P1","P"&amp;MIN(4,IF(O1347&gt;=Model!$B$31,1,IF(O1347&gt;=Model!$B$32,2,IF(O1347&gt;=Model!$B$33,3,4)))+IF(UPPER(H1347)="Y",1,0))))</f>
        <v/>
      </c>
      <c r="R1347" s="14" t="str">
        <f>IF($A1347="","",IFERROR(VLOOKUP(VALUE(MID(Q1347,2,1)),Model!$B$38:$C$41,2,FALSE()),""))</f>
        <v/>
      </c>
      <c r="S1347" s="18" t="str">
        <f t="shared" si="127"/>
        <v/>
      </c>
      <c r="T1347" s="14" t="str">
        <f t="shared" si="128"/>
        <v/>
      </c>
      <c r="U1347" s="14" t="str">
        <f t="shared" si="129"/>
        <v/>
      </c>
      <c r="V1347" s="14" t="str">
        <f t="shared" ca="1" si="130"/>
        <v/>
      </c>
      <c r="W1347" s="14" t="str">
        <f t="shared" ca="1" si="131"/>
        <v/>
      </c>
    </row>
    <row r="1348" spans="1:23" x14ac:dyDescent="0.3">
      <c r="A1348" s="2"/>
      <c r="B1348" s="2"/>
      <c r="C1348" s="2"/>
      <c r="D1348" s="2"/>
      <c r="E1348" s="2"/>
      <c r="F1348" s="2"/>
      <c r="G1348" s="2"/>
      <c r="H1348" s="2"/>
      <c r="I1348" s="16"/>
      <c r="J1348" s="16"/>
      <c r="K1348" s="14" t="str">
        <f>IF($A1348="","",IF(B1348&gt;=Model!$B$4,4,IF(B1348&gt;=Model!$B$5,3,IF(B1348&gt;=Model!$B$6,2,1))))</f>
        <v/>
      </c>
      <c r="L1348" s="14" t="str">
        <f>IF($A1348="","",IF(OR(UPPER(D1348)="Y",UPPER(E1348)="Y"),4,IF(C1348&gt;=Model!$B$10,4,IF(C1348&gt;=Model!$B$11,3,IF(C1348&gt;=Model!$B$12,2,1)))))</f>
        <v/>
      </c>
      <c r="M1348" s="14" t="str">
        <f>IF($A1348="","",IFERROR(VLOOKUP(F1348,Model!$A$19:$B$22,2,FALSE()),""))</f>
        <v/>
      </c>
      <c r="N1348" s="14" t="str">
        <f>IF($A1348="","",IFERROR(VLOOKUP(G1348,Model!$A$25:$B$28,2,FALSE()),""))</f>
        <v/>
      </c>
      <c r="O1348" s="14" t="str">
        <f t="shared" si="126"/>
        <v/>
      </c>
      <c r="P1348" s="14" t="str">
        <f>IF($A1348="","",IF(AND(G1348="Internet-facing",OR(UPPER(D1348)="Y",UPPER(E1348)="Y",C1348&gt;=Model!$B$16)),"P1",""))</f>
        <v/>
      </c>
      <c r="Q1348" s="14" t="str">
        <f>IF($A1348="","",IF(P1348="P1","P1","P"&amp;MIN(4,IF(O1348&gt;=Model!$B$31,1,IF(O1348&gt;=Model!$B$32,2,IF(O1348&gt;=Model!$B$33,3,4)))+IF(UPPER(H1348)="Y",1,0))))</f>
        <v/>
      </c>
      <c r="R1348" s="14" t="str">
        <f>IF($A1348="","",IFERROR(VLOOKUP(VALUE(MID(Q1348,2,1)),Model!$B$38:$C$41,2,FALSE()),""))</f>
        <v/>
      </c>
      <c r="S1348" s="18" t="str">
        <f t="shared" si="127"/>
        <v/>
      </c>
      <c r="T1348" s="14" t="str">
        <f t="shared" si="128"/>
        <v/>
      </c>
      <c r="U1348" s="14" t="str">
        <f t="shared" si="129"/>
        <v/>
      </c>
      <c r="V1348" s="14" t="str">
        <f t="shared" ca="1" si="130"/>
        <v/>
      </c>
      <c r="W1348" s="14" t="str">
        <f t="shared" ca="1" si="131"/>
        <v/>
      </c>
    </row>
    <row r="1349" spans="1:23" x14ac:dyDescent="0.3">
      <c r="A1349" s="2"/>
      <c r="B1349" s="2"/>
      <c r="C1349" s="2"/>
      <c r="D1349" s="2"/>
      <c r="E1349" s="2"/>
      <c r="F1349" s="2"/>
      <c r="G1349" s="2"/>
      <c r="H1349" s="2"/>
      <c r="I1349" s="16"/>
      <c r="J1349" s="16"/>
      <c r="K1349" s="14" t="str">
        <f>IF($A1349="","",IF(B1349&gt;=Model!$B$4,4,IF(B1349&gt;=Model!$B$5,3,IF(B1349&gt;=Model!$B$6,2,1))))</f>
        <v/>
      </c>
      <c r="L1349" s="14" t="str">
        <f>IF($A1349="","",IF(OR(UPPER(D1349)="Y",UPPER(E1349)="Y"),4,IF(C1349&gt;=Model!$B$10,4,IF(C1349&gt;=Model!$B$11,3,IF(C1349&gt;=Model!$B$12,2,1)))))</f>
        <v/>
      </c>
      <c r="M1349" s="14" t="str">
        <f>IF($A1349="","",IFERROR(VLOOKUP(F1349,Model!$A$19:$B$22,2,FALSE()),""))</f>
        <v/>
      </c>
      <c r="N1349" s="14" t="str">
        <f>IF($A1349="","",IFERROR(VLOOKUP(G1349,Model!$A$25:$B$28,2,FALSE()),""))</f>
        <v/>
      </c>
      <c r="O1349" s="14" t="str">
        <f t="shared" si="126"/>
        <v/>
      </c>
      <c r="P1349" s="14" t="str">
        <f>IF($A1349="","",IF(AND(G1349="Internet-facing",OR(UPPER(D1349)="Y",UPPER(E1349)="Y",C1349&gt;=Model!$B$16)),"P1",""))</f>
        <v/>
      </c>
      <c r="Q1349" s="14" t="str">
        <f>IF($A1349="","",IF(P1349="P1","P1","P"&amp;MIN(4,IF(O1349&gt;=Model!$B$31,1,IF(O1349&gt;=Model!$B$32,2,IF(O1349&gt;=Model!$B$33,3,4)))+IF(UPPER(H1349)="Y",1,0))))</f>
        <v/>
      </c>
      <c r="R1349" s="14" t="str">
        <f>IF($A1349="","",IFERROR(VLOOKUP(VALUE(MID(Q1349,2,1)),Model!$B$38:$C$41,2,FALSE()),""))</f>
        <v/>
      </c>
      <c r="S1349" s="18" t="str">
        <f t="shared" si="127"/>
        <v/>
      </c>
      <c r="T1349" s="14" t="str">
        <f t="shared" si="128"/>
        <v/>
      </c>
      <c r="U1349" s="14" t="str">
        <f t="shared" si="129"/>
        <v/>
      </c>
      <c r="V1349" s="14" t="str">
        <f t="shared" ca="1" si="130"/>
        <v/>
      </c>
      <c r="W1349" s="14" t="str">
        <f t="shared" ca="1" si="131"/>
        <v/>
      </c>
    </row>
    <row r="1350" spans="1:23" x14ac:dyDescent="0.3">
      <c r="A1350" s="2"/>
      <c r="B1350" s="2"/>
      <c r="C1350" s="2"/>
      <c r="D1350" s="2"/>
      <c r="E1350" s="2"/>
      <c r="F1350" s="2"/>
      <c r="G1350" s="2"/>
      <c r="H1350" s="2"/>
      <c r="I1350" s="16"/>
      <c r="J1350" s="16"/>
      <c r="K1350" s="14" t="str">
        <f>IF($A1350="","",IF(B1350&gt;=Model!$B$4,4,IF(B1350&gt;=Model!$B$5,3,IF(B1350&gt;=Model!$B$6,2,1))))</f>
        <v/>
      </c>
      <c r="L1350" s="14" t="str">
        <f>IF($A1350="","",IF(OR(UPPER(D1350)="Y",UPPER(E1350)="Y"),4,IF(C1350&gt;=Model!$B$10,4,IF(C1350&gt;=Model!$B$11,3,IF(C1350&gt;=Model!$B$12,2,1)))))</f>
        <v/>
      </c>
      <c r="M1350" s="14" t="str">
        <f>IF($A1350="","",IFERROR(VLOOKUP(F1350,Model!$A$19:$B$22,2,FALSE()),""))</f>
        <v/>
      </c>
      <c r="N1350" s="14" t="str">
        <f>IF($A1350="","",IFERROR(VLOOKUP(G1350,Model!$A$25:$B$28,2,FALSE()),""))</f>
        <v/>
      </c>
      <c r="O1350" s="14" t="str">
        <f t="shared" si="126"/>
        <v/>
      </c>
      <c r="P1350" s="14" t="str">
        <f>IF($A1350="","",IF(AND(G1350="Internet-facing",OR(UPPER(D1350)="Y",UPPER(E1350)="Y",C1350&gt;=Model!$B$16)),"P1",""))</f>
        <v/>
      </c>
      <c r="Q1350" s="14" t="str">
        <f>IF($A1350="","",IF(P1350="P1","P1","P"&amp;MIN(4,IF(O1350&gt;=Model!$B$31,1,IF(O1350&gt;=Model!$B$32,2,IF(O1350&gt;=Model!$B$33,3,4)))+IF(UPPER(H1350)="Y",1,0))))</f>
        <v/>
      </c>
      <c r="R1350" s="14" t="str">
        <f>IF($A1350="","",IFERROR(VLOOKUP(VALUE(MID(Q1350,2,1)),Model!$B$38:$C$41,2,FALSE()),""))</f>
        <v/>
      </c>
      <c r="S1350" s="18" t="str">
        <f t="shared" si="127"/>
        <v/>
      </c>
      <c r="T1350" s="14" t="str">
        <f t="shared" si="128"/>
        <v/>
      </c>
      <c r="U1350" s="14" t="str">
        <f t="shared" si="129"/>
        <v/>
      </c>
      <c r="V1350" s="14" t="str">
        <f t="shared" ca="1" si="130"/>
        <v/>
      </c>
      <c r="W1350" s="14" t="str">
        <f t="shared" ca="1" si="131"/>
        <v/>
      </c>
    </row>
    <row r="1351" spans="1:23" x14ac:dyDescent="0.3">
      <c r="A1351" s="2"/>
      <c r="B1351" s="2"/>
      <c r="C1351" s="2"/>
      <c r="D1351" s="2"/>
      <c r="E1351" s="2"/>
      <c r="F1351" s="2"/>
      <c r="G1351" s="2"/>
      <c r="H1351" s="2"/>
      <c r="I1351" s="16"/>
      <c r="J1351" s="16"/>
      <c r="K1351" s="14" t="str">
        <f>IF($A1351="","",IF(B1351&gt;=Model!$B$4,4,IF(B1351&gt;=Model!$B$5,3,IF(B1351&gt;=Model!$B$6,2,1))))</f>
        <v/>
      </c>
      <c r="L1351" s="14" t="str">
        <f>IF($A1351="","",IF(OR(UPPER(D1351)="Y",UPPER(E1351)="Y"),4,IF(C1351&gt;=Model!$B$10,4,IF(C1351&gt;=Model!$B$11,3,IF(C1351&gt;=Model!$B$12,2,1)))))</f>
        <v/>
      </c>
      <c r="M1351" s="14" t="str">
        <f>IF($A1351="","",IFERROR(VLOOKUP(F1351,Model!$A$19:$B$22,2,FALSE()),""))</f>
        <v/>
      </c>
      <c r="N1351" s="14" t="str">
        <f>IF($A1351="","",IFERROR(VLOOKUP(G1351,Model!$A$25:$B$28,2,FALSE()),""))</f>
        <v/>
      </c>
      <c r="O1351" s="14" t="str">
        <f t="shared" si="126"/>
        <v/>
      </c>
      <c r="P1351" s="14" t="str">
        <f>IF($A1351="","",IF(AND(G1351="Internet-facing",OR(UPPER(D1351)="Y",UPPER(E1351)="Y",C1351&gt;=Model!$B$16)),"P1",""))</f>
        <v/>
      </c>
      <c r="Q1351" s="14" t="str">
        <f>IF($A1351="","",IF(P1351="P1","P1","P"&amp;MIN(4,IF(O1351&gt;=Model!$B$31,1,IF(O1351&gt;=Model!$B$32,2,IF(O1351&gt;=Model!$B$33,3,4)))+IF(UPPER(H1351)="Y",1,0))))</f>
        <v/>
      </c>
      <c r="R1351" s="14" t="str">
        <f>IF($A1351="","",IFERROR(VLOOKUP(VALUE(MID(Q1351,2,1)),Model!$B$38:$C$41,2,FALSE()),""))</f>
        <v/>
      </c>
      <c r="S1351" s="18" t="str">
        <f t="shared" si="127"/>
        <v/>
      </c>
      <c r="T1351" s="14" t="str">
        <f t="shared" si="128"/>
        <v/>
      </c>
      <c r="U1351" s="14" t="str">
        <f t="shared" si="129"/>
        <v/>
      </c>
      <c r="V1351" s="14" t="str">
        <f t="shared" ca="1" si="130"/>
        <v/>
      </c>
      <c r="W1351" s="14" t="str">
        <f t="shared" ca="1" si="131"/>
        <v/>
      </c>
    </row>
    <row r="1352" spans="1:23" x14ac:dyDescent="0.3">
      <c r="A1352" s="2"/>
      <c r="B1352" s="2"/>
      <c r="C1352" s="2"/>
      <c r="D1352" s="2"/>
      <c r="E1352" s="2"/>
      <c r="F1352" s="2"/>
      <c r="G1352" s="2"/>
      <c r="H1352" s="2"/>
      <c r="I1352" s="16"/>
      <c r="J1352" s="16"/>
      <c r="K1352" s="14" t="str">
        <f>IF($A1352="","",IF(B1352&gt;=Model!$B$4,4,IF(B1352&gt;=Model!$B$5,3,IF(B1352&gt;=Model!$B$6,2,1))))</f>
        <v/>
      </c>
      <c r="L1352" s="14" t="str">
        <f>IF($A1352="","",IF(OR(UPPER(D1352)="Y",UPPER(E1352)="Y"),4,IF(C1352&gt;=Model!$B$10,4,IF(C1352&gt;=Model!$B$11,3,IF(C1352&gt;=Model!$B$12,2,1)))))</f>
        <v/>
      </c>
      <c r="M1352" s="14" t="str">
        <f>IF($A1352="","",IFERROR(VLOOKUP(F1352,Model!$A$19:$B$22,2,FALSE()),""))</f>
        <v/>
      </c>
      <c r="N1352" s="14" t="str">
        <f>IF($A1352="","",IFERROR(VLOOKUP(G1352,Model!$A$25:$B$28,2,FALSE()),""))</f>
        <v/>
      </c>
      <c r="O1352" s="14" t="str">
        <f t="shared" si="126"/>
        <v/>
      </c>
      <c r="P1352" s="14" t="str">
        <f>IF($A1352="","",IF(AND(G1352="Internet-facing",OR(UPPER(D1352)="Y",UPPER(E1352)="Y",C1352&gt;=Model!$B$16)),"P1",""))</f>
        <v/>
      </c>
      <c r="Q1352" s="14" t="str">
        <f>IF($A1352="","",IF(P1352="P1","P1","P"&amp;MIN(4,IF(O1352&gt;=Model!$B$31,1,IF(O1352&gt;=Model!$B$32,2,IF(O1352&gt;=Model!$B$33,3,4)))+IF(UPPER(H1352)="Y",1,0))))</f>
        <v/>
      </c>
      <c r="R1352" s="14" t="str">
        <f>IF($A1352="","",IFERROR(VLOOKUP(VALUE(MID(Q1352,2,1)),Model!$B$38:$C$41,2,FALSE()),""))</f>
        <v/>
      </c>
      <c r="S1352" s="18" t="str">
        <f t="shared" si="127"/>
        <v/>
      </c>
      <c r="T1352" s="14" t="str">
        <f t="shared" si="128"/>
        <v/>
      </c>
      <c r="U1352" s="14" t="str">
        <f t="shared" si="129"/>
        <v/>
      </c>
      <c r="V1352" s="14" t="str">
        <f t="shared" ca="1" si="130"/>
        <v/>
      </c>
      <c r="W1352" s="14" t="str">
        <f t="shared" ca="1" si="131"/>
        <v/>
      </c>
    </row>
    <row r="1353" spans="1:23" x14ac:dyDescent="0.3">
      <c r="A1353" s="2"/>
      <c r="B1353" s="2"/>
      <c r="C1353" s="2"/>
      <c r="D1353" s="2"/>
      <c r="E1353" s="2"/>
      <c r="F1353" s="2"/>
      <c r="G1353" s="2"/>
      <c r="H1353" s="2"/>
      <c r="I1353" s="16"/>
      <c r="J1353" s="16"/>
      <c r="K1353" s="14" t="str">
        <f>IF($A1353="","",IF(B1353&gt;=Model!$B$4,4,IF(B1353&gt;=Model!$B$5,3,IF(B1353&gt;=Model!$B$6,2,1))))</f>
        <v/>
      </c>
      <c r="L1353" s="14" t="str">
        <f>IF($A1353="","",IF(OR(UPPER(D1353)="Y",UPPER(E1353)="Y"),4,IF(C1353&gt;=Model!$B$10,4,IF(C1353&gt;=Model!$B$11,3,IF(C1353&gt;=Model!$B$12,2,1)))))</f>
        <v/>
      </c>
      <c r="M1353" s="14" t="str">
        <f>IF($A1353="","",IFERROR(VLOOKUP(F1353,Model!$A$19:$B$22,2,FALSE()),""))</f>
        <v/>
      </c>
      <c r="N1353" s="14" t="str">
        <f>IF($A1353="","",IFERROR(VLOOKUP(G1353,Model!$A$25:$B$28,2,FALSE()),""))</f>
        <v/>
      </c>
      <c r="O1353" s="14" t="str">
        <f t="shared" si="126"/>
        <v/>
      </c>
      <c r="P1353" s="14" t="str">
        <f>IF($A1353="","",IF(AND(G1353="Internet-facing",OR(UPPER(D1353)="Y",UPPER(E1353)="Y",C1353&gt;=Model!$B$16)),"P1",""))</f>
        <v/>
      </c>
      <c r="Q1353" s="14" t="str">
        <f>IF($A1353="","",IF(P1353="P1","P1","P"&amp;MIN(4,IF(O1353&gt;=Model!$B$31,1,IF(O1353&gt;=Model!$B$32,2,IF(O1353&gt;=Model!$B$33,3,4)))+IF(UPPER(H1353)="Y",1,0))))</f>
        <v/>
      </c>
      <c r="R1353" s="14" t="str">
        <f>IF($A1353="","",IFERROR(VLOOKUP(VALUE(MID(Q1353,2,1)),Model!$B$38:$C$41,2,FALSE()),""))</f>
        <v/>
      </c>
      <c r="S1353" s="18" t="str">
        <f t="shared" si="127"/>
        <v/>
      </c>
      <c r="T1353" s="14" t="str">
        <f t="shared" si="128"/>
        <v/>
      </c>
      <c r="U1353" s="14" t="str">
        <f t="shared" si="129"/>
        <v/>
      </c>
      <c r="V1353" s="14" t="str">
        <f t="shared" ca="1" si="130"/>
        <v/>
      </c>
      <c r="W1353" s="14" t="str">
        <f t="shared" ca="1" si="131"/>
        <v/>
      </c>
    </row>
    <row r="1354" spans="1:23" x14ac:dyDescent="0.3">
      <c r="A1354" s="2"/>
      <c r="B1354" s="2"/>
      <c r="C1354" s="2"/>
      <c r="D1354" s="2"/>
      <c r="E1354" s="2"/>
      <c r="F1354" s="2"/>
      <c r="G1354" s="2"/>
      <c r="H1354" s="2"/>
      <c r="I1354" s="16"/>
      <c r="J1354" s="16"/>
      <c r="K1354" s="14" t="str">
        <f>IF($A1354="","",IF(B1354&gt;=Model!$B$4,4,IF(B1354&gt;=Model!$B$5,3,IF(B1354&gt;=Model!$B$6,2,1))))</f>
        <v/>
      </c>
      <c r="L1354" s="14" t="str">
        <f>IF($A1354="","",IF(OR(UPPER(D1354)="Y",UPPER(E1354)="Y"),4,IF(C1354&gt;=Model!$B$10,4,IF(C1354&gt;=Model!$B$11,3,IF(C1354&gt;=Model!$B$12,2,1)))))</f>
        <v/>
      </c>
      <c r="M1354" s="14" t="str">
        <f>IF($A1354="","",IFERROR(VLOOKUP(F1354,Model!$A$19:$B$22,2,FALSE()),""))</f>
        <v/>
      </c>
      <c r="N1354" s="14" t="str">
        <f>IF($A1354="","",IFERROR(VLOOKUP(G1354,Model!$A$25:$B$28,2,FALSE()),""))</f>
        <v/>
      </c>
      <c r="O1354" s="14" t="str">
        <f t="shared" si="126"/>
        <v/>
      </c>
      <c r="P1354" s="14" t="str">
        <f>IF($A1354="","",IF(AND(G1354="Internet-facing",OR(UPPER(D1354)="Y",UPPER(E1354)="Y",C1354&gt;=Model!$B$16)),"P1",""))</f>
        <v/>
      </c>
      <c r="Q1354" s="14" t="str">
        <f>IF($A1354="","",IF(P1354="P1","P1","P"&amp;MIN(4,IF(O1354&gt;=Model!$B$31,1,IF(O1354&gt;=Model!$B$32,2,IF(O1354&gt;=Model!$B$33,3,4)))+IF(UPPER(H1354)="Y",1,0))))</f>
        <v/>
      </c>
      <c r="R1354" s="14" t="str">
        <f>IF($A1354="","",IFERROR(VLOOKUP(VALUE(MID(Q1354,2,1)),Model!$B$38:$C$41,2,FALSE()),""))</f>
        <v/>
      </c>
      <c r="S1354" s="18" t="str">
        <f t="shared" si="127"/>
        <v/>
      </c>
      <c r="T1354" s="14" t="str">
        <f t="shared" si="128"/>
        <v/>
      </c>
      <c r="U1354" s="14" t="str">
        <f t="shared" si="129"/>
        <v/>
      </c>
      <c r="V1354" s="14" t="str">
        <f t="shared" ca="1" si="130"/>
        <v/>
      </c>
      <c r="W1354" s="14" t="str">
        <f t="shared" ca="1" si="131"/>
        <v/>
      </c>
    </row>
    <row r="1355" spans="1:23" x14ac:dyDescent="0.3">
      <c r="A1355" s="2"/>
      <c r="B1355" s="2"/>
      <c r="C1355" s="2"/>
      <c r="D1355" s="2"/>
      <c r="E1355" s="2"/>
      <c r="F1355" s="2"/>
      <c r="G1355" s="2"/>
      <c r="H1355" s="2"/>
      <c r="I1355" s="16"/>
      <c r="J1355" s="16"/>
      <c r="K1355" s="14" t="str">
        <f>IF($A1355="","",IF(B1355&gt;=Model!$B$4,4,IF(B1355&gt;=Model!$B$5,3,IF(B1355&gt;=Model!$B$6,2,1))))</f>
        <v/>
      </c>
      <c r="L1355" s="14" t="str">
        <f>IF($A1355="","",IF(OR(UPPER(D1355)="Y",UPPER(E1355)="Y"),4,IF(C1355&gt;=Model!$B$10,4,IF(C1355&gt;=Model!$B$11,3,IF(C1355&gt;=Model!$B$12,2,1)))))</f>
        <v/>
      </c>
      <c r="M1355" s="14" t="str">
        <f>IF($A1355="","",IFERROR(VLOOKUP(F1355,Model!$A$19:$B$22,2,FALSE()),""))</f>
        <v/>
      </c>
      <c r="N1355" s="14" t="str">
        <f>IF($A1355="","",IFERROR(VLOOKUP(G1355,Model!$A$25:$B$28,2,FALSE()),""))</f>
        <v/>
      </c>
      <c r="O1355" s="14" t="str">
        <f t="shared" si="126"/>
        <v/>
      </c>
      <c r="P1355" s="14" t="str">
        <f>IF($A1355="","",IF(AND(G1355="Internet-facing",OR(UPPER(D1355)="Y",UPPER(E1355)="Y",C1355&gt;=Model!$B$16)),"P1",""))</f>
        <v/>
      </c>
      <c r="Q1355" s="14" t="str">
        <f>IF($A1355="","",IF(P1355="P1","P1","P"&amp;MIN(4,IF(O1355&gt;=Model!$B$31,1,IF(O1355&gt;=Model!$B$32,2,IF(O1355&gt;=Model!$B$33,3,4)))+IF(UPPER(H1355)="Y",1,0))))</f>
        <v/>
      </c>
      <c r="R1355" s="14" t="str">
        <f>IF($A1355="","",IFERROR(VLOOKUP(VALUE(MID(Q1355,2,1)),Model!$B$38:$C$41,2,FALSE()),""))</f>
        <v/>
      </c>
      <c r="S1355" s="18" t="str">
        <f t="shared" si="127"/>
        <v/>
      </c>
      <c r="T1355" s="14" t="str">
        <f t="shared" si="128"/>
        <v/>
      </c>
      <c r="U1355" s="14" t="str">
        <f t="shared" si="129"/>
        <v/>
      </c>
      <c r="V1355" s="14" t="str">
        <f t="shared" ca="1" si="130"/>
        <v/>
      </c>
      <c r="W1355" s="14" t="str">
        <f t="shared" ca="1" si="131"/>
        <v/>
      </c>
    </row>
    <row r="1356" spans="1:23" x14ac:dyDescent="0.3">
      <c r="A1356" s="2"/>
      <c r="B1356" s="2"/>
      <c r="C1356" s="2"/>
      <c r="D1356" s="2"/>
      <c r="E1356" s="2"/>
      <c r="F1356" s="2"/>
      <c r="G1356" s="2"/>
      <c r="H1356" s="2"/>
      <c r="I1356" s="16"/>
      <c r="J1356" s="16"/>
      <c r="K1356" s="14" t="str">
        <f>IF($A1356="","",IF(B1356&gt;=Model!$B$4,4,IF(B1356&gt;=Model!$B$5,3,IF(B1356&gt;=Model!$B$6,2,1))))</f>
        <v/>
      </c>
      <c r="L1356" s="14" t="str">
        <f>IF($A1356="","",IF(OR(UPPER(D1356)="Y",UPPER(E1356)="Y"),4,IF(C1356&gt;=Model!$B$10,4,IF(C1356&gt;=Model!$B$11,3,IF(C1356&gt;=Model!$B$12,2,1)))))</f>
        <v/>
      </c>
      <c r="M1356" s="14" t="str">
        <f>IF($A1356="","",IFERROR(VLOOKUP(F1356,Model!$A$19:$B$22,2,FALSE()),""))</f>
        <v/>
      </c>
      <c r="N1356" s="14" t="str">
        <f>IF($A1356="","",IFERROR(VLOOKUP(G1356,Model!$A$25:$B$28,2,FALSE()),""))</f>
        <v/>
      </c>
      <c r="O1356" s="14" t="str">
        <f t="shared" si="126"/>
        <v/>
      </c>
      <c r="P1356" s="14" t="str">
        <f>IF($A1356="","",IF(AND(G1356="Internet-facing",OR(UPPER(D1356)="Y",UPPER(E1356)="Y",C1356&gt;=Model!$B$16)),"P1",""))</f>
        <v/>
      </c>
      <c r="Q1356" s="14" t="str">
        <f>IF($A1356="","",IF(P1356="P1","P1","P"&amp;MIN(4,IF(O1356&gt;=Model!$B$31,1,IF(O1356&gt;=Model!$B$32,2,IF(O1356&gt;=Model!$B$33,3,4)))+IF(UPPER(H1356)="Y",1,0))))</f>
        <v/>
      </c>
      <c r="R1356" s="14" t="str">
        <f>IF($A1356="","",IFERROR(VLOOKUP(VALUE(MID(Q1356,2,1)),Model!$B$38:$C$41,2,FALSE()),""))</f>
        <v/>
      </c>
      <c r="S1356" s="18" t="str">
        <f t="shared" si="127"/>
        <v/>
      </c>
      <c r="T1356" s="14" t="str">
        <f t="shared" si="128"/>
        <v/>
      </c>
      <c r="U1356" s="14" t="str">
        <f t="shared" si="129"/>
        <v/>
      </c>
      <c r="V1356" s="14" t="str">
        <f t="shared" ca="1" si="130"/>
        <v/>
      </c>
      <c r="W1356" s="14" t="str">
        <f t="shared" ca="1" si="131"/>
        <v/>
      </c>
    </row>
    <row r="1357" spans="1:23" x14ac:dyDescent="0.3">
      <c r="A1357" s="2"/>
      <c r="B1357" s="2"/>
      <c r="C1357" s="2"/>
      <c r="D1357" s="2"/>
      <c r="E1357" s="2"/>
      <c r="F1357" s="2"/>
      <c r="G1357" s="2"/>
      <c r="H1357" s="2"/>
      <c r="I1357" s="16"/>
      <c r="J1357" s="16"/>
      <c r="K1357" s="14" t="str">
        <f>IF($A1357="","",IF(B1357&gt;=Model!$B$4,4,IF(B1357&gt;=Model!$B$5,3,IF(B1357&gt;=Model!$B$6,2,1))))</f>
        <v/>
      </c>
      <c r="L1357" s="14" t="str">
        <f>IF($A1357="","",IF(OR(UPPER(D1357)="Y",UPPER(E1357)="Y"),4,IF(C1357&gt;=Model!$B$10,4,IF(C1357&gt;=Model!$B$11,3,IF(C1357&gt;=Model!$B$12,2,1)))))</f>
        <v/>
      </c>
      <c r="M1357" s="14" t="str">
        <f>IF($A1357="","",IFERROR(VLOOKUP(F1357,Model!$A$19:$B$22,2,FALSE()),""))</f>
        <v/>
      </c>
      <c r="N1357" s="14" t="str">
        <f>IF($A1357="","",IFERROR(VLOOKUP(G1357,Model!$A$25:$B$28,2,FALSE()),""))</f>
        <v/>
      </c>
      <c r="O1357" s="14" t="str">
        <f t="shared" si="126"/>
        <v/>
      </c>
      <c r="P1357" s="14" t="str">
        <f>IF($A1357="","",IF(AND(G1357="Internet-facing",OR(UPPER(D1357)="Y",UPPER(E1357)="Y",C1357&gt;=Model!$B$16)),"P1",""))</f>
        <v/>
      </c>
      <c r="Q1357" s="14" t="str">
        <f>IF($A1357="","",IF(P1357="P1","P1","P"&amp;MIN(4,IF(O1357&gt;=Model!$B$31,1,IF(O1357&gt;=Model!$B$32,2,IF(O1357&gt;=Model!$B$33,3,4)))+IF(UPPER(H1357)="Y",1,0))))</f>
        <v/>
      </c>
      <c r="R1357" s="14" t="str">
        <f>IF($A1357="","",IFERROR(VLOOKUP(VALUE(MID(Q1357,2,1)),Model!$B$38:$C$41,2,FALSE()),""))</f>
        <v/>
      </c>
      <c r="S1357" s="18" t="str">
        <f t="shared" si="127"/>
        <v/>
      </c>
      <c r="T1357" s="14" t="str">
        <f t="shared" si="128"/>
        <v/>
      </c>
      <c r="U1357" s="14" t="str">
        <f t="shared" si="129"/>
        <v/>
      </c>
      <c r="V1357" s="14" t="str">
        <f t="shared" ca="1" si="130"/>
        <v/>
      </c>
      <c r="W1357" s="14" t="str">
        <f t="shared" ca="1" si="131"/>
        <v/>
      </c>
    </row>
    <row r="1358" spans="1:23" x14ac:dyDescent="0.3">
      <c r="A1358" s="2"/>
      <c r="B1358" s="2"/>
      <c r="C1358" s="2"/>
      <c r="D1358" s="2"/>
      <c r="E1358" s="2"/>
      <c r="F1358" s="2"/>
      <c r="G1358" s="2"/>
      <c r="H1358" s="2"/>
      <c r="I1358" s="16"/>
      <c r="J1358" s="16"/>
      <c r="K1358" s="14" t="str">
        <f>IF($A1358="","",IF(B1358&gt;=Model!$B$4,4,IF(B1358&gt;=Model!$B$5,3,IF(B1358&gt;=Model!$B$6,2,1))))</f>
        <v/>
      </c>
      <c r="L1358" s="14" t="str">
        <f>IF($A1358="","",IF(OR(UPPER(D1358)="Y",UPPER(E1358)="Y"),4,IF(C1358&gt;=Model!$B$10,4,IF(C1358&gt;=Model!$B$11,3,IF(C1358&gt;=Model!$B$12,2,1)))))</f>
        <v/>
      </c>
      <c r="M1358" s="14" t="str">
        <f>IF($A1358="","",IFERROR(VLOOKUP(F1358,Model!$A$19:$B$22,2,FALSE()),""))</f>
        <v/>
      </c>
      <c r="N1358" s="14" t="str">
        <f>IF($A1358="","",IFERROR(VLOOKUP(G1358,Model!$A$25:$B$28,2,FALSE()),""))</f>
        <v/>
      </c>
      <c r="O1358" s="14" t="str">
        <f t="shared" si="126"/>
        <v/>
      </c>
      <c r="P1358" s="14" t="str">
        <f>IF($A1358="","",IF(AND(G1358="Internet-facing",OR(UPPER(D1358)="Y",UPPER(E1358)="Y",C1358&gt;=Model!$B$16)),"P1",""))</f>
        <v/>
      </c>
      <c r="Q1358" s="14" t="str">
        <f>IF($A1358="","",IF(P1358="P1","P1","P"&amp;MIN(4,IF(O1358&gt;=Model!$B$31,1,IF(O1358&gt;=Model!$B$32,2,IF(O1358&gt;=Model!$B$33,3,4)))+IF(UPPER(H1358)="Y",1,0))))</f>
        <v/>
      </c>
      <c r="R1358" s="14" t="str">
        <f>IF($A1358="","",IFERROR(VLOOKUP(VALUE(MID(Q1358,2,1)),Model!$B$38:$C$41,2,FALSE()),""))</f>
        <v/>
      </c>
      <c r="S1358" s="18" t="str">
        <f t="shared" si="127"/>
        <v/>
      </c>
      <c r="T1358" s="14" t="str">
        <f t="shared" si="128"/>
        <v/>
      </c>
      <c r="U1358" s="14" t="str">
        <f t="shared" si="129"/>
        <v/>
      </c>
      <c r="V1358" s="14" t="str">
        <f t="shared" ca="1" si="130"/>
        <v/>
      </c>
      <c r="W1358" s="14" t="str">
        <f t="shared" ca="1" si="131"/>
        <v/>
      </c>
    </row>
    <row r="1359" spans="1:23" x14ac:dyDescent="0.3">
      <c r="A1359" s="2"/>
      <c r="B1359" s="2"/>
      <c r="C1359" s="2"/>
      <c r="D1359" s="2"/>
      <c r="E1359" s="2"/>
      <c r="F1359" s="2"/>
      <c r="G1359" s="2"/>
      <c r="H1359" s="2"/>
      <c r="I1359" s="16"/>
      <c r="J1359" s="16"/>
      <c r="K1359" s="14" t="str">
        <f>IF($A1359="","",IF(B1359&gt;=Model!$B$4,4,IF(B1359&gt;=Model!$B$5,3,IF(B1359&gt;=Model!$B$6,2,1))))</f>
        <v/>
      </c>
      <c r="L1359" s="14" t="str">
        <f>IF($A1359="","",IF(OR(UPPER(D1359)="Y",UPPER(E1359)="Y"),4,IF(C1359&gt;=Model!$B$10,4,IF(C1359&gt;=Model!$B$11,3,IF(C1359&gt;=Model!$B$12,2,1)))))</f>
        <v/>
      </c>
      <c r="M1359" s="14" t="str">
        <f>IF($A1359="","",IFERROR(VLOOKUP(F1359,Model!$A$19:$B$22,2,FALSE()),""))</f>
        <v/>
      </c>
      <c r="N1359" s="14" t="str">
        <f>IF($A1359="","",IFERROR(VLOOKUP(G1359,Model!$A$25:$B$28,2,FALSE()),""))</f>
        <v/>
      </c>
      <c r="O1359" s="14" t="str">
        <f t="shared" si="126"/>
        <v/>
      </c>
      <c r="P1359" s="14" t="str">
        <f>IF($A1359="","",IF(AND(G1359="Internet-facing",OR(UPPER(D1359)="Y",UPPER(E1359)="Y",C1359&gt;=Model!$B$16)),"P1",""))</f>
        <v/>
      </c>
      <c r="Q1359" s="14" t="str">
        <f>IF($A1359="","",IF(P1359="P1","P1","P"&amp;MIN(4,IF(O1359&gt;=Model!$B$31,1,IF(O1359&gt;=Model!$B$32,2,IF(O1359&gt;=Model!$B$33,3,4)))+IF(UPPER(H1359)="Y",1,0))))</f>
        <v/>
      </c>
      <c r="R1359" s="14" t="str">
        <f>IF($A1359="","",IFERROR(VLOOKUP(VALUE(MID(Q1359,2,1)),Model!$B$38:$C$41,2,FALSE()),""))</f>
        <v/>
      </c>
      <c r="S1359" s="18" t="str">
        <f t="shared" si="127"/>
        <v/>
      </c>
      <c r="T1359" s="14" t="str">
        <f t="shared" si="128"/>
        <v/>
      </c>
      <c r="U1359" s="14" t="str">
        <f t="shared" si="129"/>
        <v/>
      </c>
      <c r="V1359" s="14" t="str">
        <f t="shared" ca="1" si="130"/>
        <v/>
      </c>
      <c r="W1359" s="14" t="str">
        <f t="shared" ca="1" si="131"/>
        <v/>
      </c>
    </row>
    <row r="1360" spans="1:23" x14ac:dyDescent="0.3">
      <c r="A1360" s="2"/>
      <c r="B1360" s="2"/>
      <c r="C1360" s="2"/>
      <c r="D1360" s="2"/>
      <c r="E1360" s="2"/>
      <c r="F1360" s="2"/>
      <c r="G1360" s="2"/>
      <c r="H1360" s="2"/>
      <c r="I1360" s="16"/>
      <c r="J1360" s="16"/>
      <c r="K1360" s="14" t="str">
        <f>IF($A1360="","",IF(B1360&gt;=Model!$B$4,4,IF(B1360&gt;=Model!$B$5,3,IF(B1360&gt;=Model!$B$6,2,1))))</f>
        <v/>
      </c>
      <c r="L1360" s="14" t="str">
        <f>IF($A1360="","",IF(OR(UPPER(D1360)="Y",UPPER(E1360)="Y"),4,IF(C1360&gt;=Model!$B$10,4,IF(C1360&gt;=Model!$B$11,3,IF(C1360&gt;=Model!$B$12,2,1)))))</f>
        <v/>
      </c>
      <c r="M1360" s="14" t="str">
        <f>IF($A1360="","",IFERROR(VLOOKUP(F1360,Model!$A$19:$B$22,2,FALSE()),""))</f>
        <v/>
      </c>
      <c r="N1360" s="14" t="str">
        <f>IF($A1360="","",IFERROR(VLOOKUP(G1360,Model!$A$25:$B$28,2,FALSE()),""))</f>
        <v/>
      </c>
      <c r="O1360" s="14" t="str">
        <f t="shared" si="126"/>
        <v/>
      </c>
      <c r="P1360" s="14" t="str">
        <f>IF($A1360="","",IF(AND(G1360="Internet-facing",OR(UPPER(D1360)="Y",UPPER(E1360)="Y",C1360&gt;=Model!$B$16)),"P1",""))</f>
        <v/>
      </c>
      <c r="Q1360" s="14" t="str">
        <f>IF($A1360="","",IF(P1360="P1","P1","P"&amp;MIN(4,IF(O1360&gt;=Model!$B$31,1,IF(O1360&gt;=Model!$B$32,2,IF(O1360&gt;=Model!$B$33,3,4)))+IF(UPPER(H1360)="Y",1,0))))</f>
        <v/>
      </c>
      <c r="R1360" s="14" t="str">
        <f>IF($A1360="","",IFERROR(VLOOKUP(VALUE(MID(Q1360,2,1)),Model!$B$38:$C$41,2,FALSE()),""))</f>
        <v/>
      </c>
      <c r="S1360" s="18" t="str">
        <f t="shared" si="127"/>
        <v/>
      </c>
      <c r="T1360" s="14" t="str">
        <f t="shared" si="128"/>
        <v/>
      </c>
      <c r="U1360" s="14" t="str">
        <f t="shared" si="129"/>
        <v/>
      </c>
      <c r="V1360" s="14" t="str">
        <f t="shared" ca="1" si="130"/>
        <v/>
      </c>
      <c r="W1360" s="14" t="str">
        <f t="shared" ca="1" si="131"/>
        <v/>
      </c>
    </row>
    <row r="1361" spans="1:23" x14ac:dyDescent="0.3">
      <c r="A1361" s="2"/>
      <c r="B1361" s="2"/>
      <c r="C1361" s="2"/>
      <c r="D1361" s="2"/>
      <c r="E1361" s="2"/>
      <c r="F1361" s="2"/>
      <c r="G1361" s="2"/>
      <c r="H1361" s="2"/>
      <c r="I1361" s="16"/>
      <c r="J1361" s="16"/>
      <c r="K1361" s="14" t="str">
        <f>IF($A1361="","",IF(B1361&gt;=Model!$B$4,4,IF(B1361&gt;=Model!$B$5,3,IF(B1361&gt;=Model!$B$6,2,1))))</f>
        <v/>
      </c>
      <c r="L1361" s="14" t="str">
        <f>IF($A1361="","",IF(OR(UPPER(D1361)="Y",UPPER(E1361)="Y"),4,IF(C1361&gt;=Model!$B$10,4,IF(C1361&gt;=Model!$B$11,3,IF(C1361&gt;=Model!$B$12,2,1)))))</f>
        <v/>
      </c>
      <c r="M1361" s="14" t="str">
        <f>IF($A1361="","",IFERROR(VLOOKUP(F1361,Model!$A$19:$B$22,2,FALSE()),""))</f>
        <v/>
      </c>
      <c r="N1361" s="14" t="str">
        <f>IF($A1361="","",IFERROR(VLOOKUP(G1361,Model!$A$25:$B$28,2,FALSE()),""))</f>
        <v/>
      </c>
      <c r="O1361" s="14" t="str">
        <f t="shared" si="126"/>
        <v/>
      </c>
      <c r="P1361" s="14" t="str">
        <f>IF($A1361="","",IF(AND(G1361="Internet-facing",OR(UPPER(D1361)="Y",UPPER(E1361)="Y",C1361&gt;=Model!$B$16)),"P1",""))</f>
        <v/>
      </c>
      <c r="Q1361" s="14" t="str">
        <f>IF($A1361="","",IF(P1361="P1","P1","P"&amp;MIN(4,IF(O1361&gt;=Model!$B$31,1,IF(O1361&gt;=Model!$B$32,2,IF(O1361&gt;=Model!$B$33,3,4)))+IF(UPPER(H1361)="Y",1,0))))</f>
        <v/>
      </c>
      <c r="R1361" s="14" t="str">
        <f>IF($A1361="","",IFERROR(VLOOKUP(VALUE(MID(Q1361,2,1)),Model!$B$38:$C$41,2,FALSE()),""))</f>
        <v/>
      </c>
      <c r="S1361" s="18" t="str">
        <f t="shared" si="127"/>
        <v/>
      </c>
      <c r="T1361" s="14" t="str">
        <f t="shared" si="128"/>
        <v/>
      </c>
      <c r="U1361" s="14" t="str">
        <f t="shared" si="129"/>
        <v/>
      </c>
      <c r="V1361" s="14" t="str">
        <f t="shared" ca="1" si="130"/>
        <v/>
      </c>
      <c r="W1361" s="14" t="str">
        <f t="shared" ca="1" si="131"/>
        <v/>
      </c>
    </row>
    <row r="1362" spans="1:23" x14ac:dyDescent="0.3">
      <c r="A1362" s="2"/>
      <c r="B1362" s="2"/>
      <c r="C1362" s="2"/>
      <c r="D1362" s="2"/>
      <c r="E1362" s="2"/>
      <c r="F1362" s="2"/>
      <c r="G1362" s="2"/>
      <c r="H1362" s="2"/>
      <c r="I1362" s="16"/>
      <c r="J1362" s="16"/>
      <c r="K1362" s="14" t="str">
        <f>IF($A1362="","",IF(B1362&gt;=Model!$B$4,4,IF(B1362&gt;=Model!$B$5,3,IF(B1362&gt;=Model!$B$6,2,1))))</f>
        <v/>
      </c>
      <c r="L1362" s="14" t="str">
        <f>IF($A1362="","",IF(OR(UPPER(D1362)="Y",UPPER(E1362)="Y"),4,IF(C1362&gt;=Model!$B$10,4,IF(C1362&gt;=Model!$B$11,3,IF(C1362&gt;=Model!$B$12,2,1)))))</f>
        <v/>
      </c>
      <c r="M1362" s="14" t="str">
        <f>IF($A1362="","",IFERROR(VLOOKUP(F1362,Model!$A$19:$B$22,2,FALSE()),""))</f>
        <v/>
      </c>
      <c r="N1362" s="14" t="str">
        <f>IF($A1362="","",IFERROR(VLOOKUP(G1362,Model!$A$25:$B$28,2,FALSE()),""))</f>
        <v/>
      </c>
      <c r="O1362" s="14" t="str">
        <f t="shared" si="126"/>
        <v/>
      </c>
      <c r="P1362" s="14" t="str">
        <f>IF($A1362="","",IF(AND(G1362="Internet-facing",OR(UPPER(D1362)="Y",UPPER(E1362)="Y",C1362&gt;=Model!$B$16)),"P1",""))</f>
        <v/>
      </c>
      <c r="Q1362" s="14" t="str">
        <f>IF($A1362="","",IF(P1362="P1","P1","P"&amp;MIN(4,IF(O1362&gt;=Model!$B$31,1,IF(O1362&gt;=Model!$B$32,2,IF(O1362&gt;=Model!$B$33,3,4)))+IF(UPPER(H1362)="Y",1,0))))</f>
        <v/>
      </c>
      <c r="R1362" s="14" t="str">
        <f>IF($A1362="","",IFERROR(VLOOKUP(VALUE(MID(Q1362,2,1)),Model!$B$38:$C$41,2,FALSE()),""))</f>
        <v/>
      </c>
      <c r="S1362" s="18" t="str">
        <f t="shared" si="127"/>
        <v/>
      </c>
      <c r="T1362" s="14" t="str">
        <f t="shared" si="128"/>
        <v/>
      </c>
      <c r="U1362" s="14" t="str">
        <f t="shared" si="129"/>
        <v/>
      </c>
      <c r="V1362" s="14" t="str">
        <f t="shared" ca="1" si="130"/>
        <v/>
      </c>
      <c r="W1362" s="14" t="str">
        <f t="shared" ca="1" si="131"/>
        <v/>
      </c>
    </row>
    <row r="1363" spans="1:23" x14ac:dyDescent="0.3">
      <c r="A1363" s="2"/>
      <c r="B1363" s="2"/>
      <c r="C1363" s="2"/>
      <c r="D1363" s="2"/>
      <c r="E1363" s="2"/>
      <c r="F1363" s="2"/>
      <c r="G1363" s="2"/>
      <c r="H1363" s="2"/>
      <c r="I1363" s="16"/>
      <c r="J1363" s="16"/>
      <c r="K1363" s="14" t="str">
        <f>IF($A1363="","",IF(B1363&gt;=Model!$B$4,4,IF(B1363&gt;=Model!$B$5,3,IF(B1363&gt;=Model!$B$6,2,1))))</f>
        <v/>
      </c>
      <c r="L1363" s="14" t="str">
        <f>IF($A1363="","",IF(OR(UPPER(D1363)="Y",UPPER(E1363)="Y"),4,IF(C1363&gt;=Model!$B$10,4,IF(C1363&gt;=Model!$B$11,3,IF(C1363&gt;=Model!$B$12,2,1)))))</f>
        <v/>
      </c>
      <c r="M1363" s="14" t="str">
        <f>IF($A1363="","",IFERROR(VLOOKUP(F1363,Model!$A$19:$B$22,2,FALSE()),""))</f>
        <v/>
      </c>
      <c r="N1363" s="14" t="str">
        <f>IF($A1363="","",IFERROR(VLOOKUP(G1363,Model!$A$25:$B$28,2,FALSE()),""))</f>
        <v/>
      </c>
      <c r="O1363" s="14" t="str">
        <f t="shared" si="126"/>
        <v/>
      </c>
      <c r="P1363" s="14" t="str">
        <f>IF($A1363="","",IF(AND(G1363="Internet-facing",OR(UPPER(D1363)="Y",UPPER(E1363)="Y",C1363&gt;=Model!$B$16)),"P1",""))</f>
        <v/>
      </c>
      <c r="Q1363" s="14" t="str">
        <f>IF($A1363="","",IF(P1363="P1","P1","P"&amp;MIN(4,IF(O1363&gt;=Model!$B$31,1,IF(O1363&gt;=Model!$B$32,2,IF(O1363&gt;=Model!$B$33,3,4)))+IF(UPPER(H1363)="Y",1,0))))</f>
        <v/>
      </c>
      <c r="R1363" s="14" t="str">
        <f>IF($A1363="","",IFERROR(VLOOKUP(VALUE(MID(Q1363,2,1)),Model!$B$38:$C$41,2,FALSE()),""))</f>
        <v/>
      </c>
      <c r="S1363" s="18" t="str">
        <f t="shared" si="127"/>
        <v/>
      </c>
      <c r="T1363" s="14" t="str">
        <f t="shared" si="128"/>
        <v/>
      </c>
      <c r="U1363" s="14" t="str">
        <f t="shared" si="129"/>
        <v/>
      </c>
      <c r="V1363" s="14" t="str">
        <f t="shared" ca="1" si="130"/>
        <v/>
      </c>
      <c r="W1363" s="14" t="str">
        <f t="shared" ca="1" si="131"/>
        <v/>
      </c>
    </row>
    <row r="1364" spans="1:23" x14ac:dyDescent="0.3">
      <c r="A1364" s="2"/>
      <c r="B1364" s="2"/>
      <c r="C1364" s="2"/>
      <c r="D1364" s="2"/>
      <c r="E1364" s="2"/>
      <c r="F1364" s="2"/>
      <c r="G1364" s="2"/>
      <c r="H1364" s="2"/>
      <c r="I1364" s="16"/>
      <c r="J1364" s="16"/>
      <c r="K1364" s="14" t="str">
        <f>IF($A1364="","",IF(B1364&gt;=Model!$B$4,4,IF(B1364&gt;=Model!$B$5,3,IF(B1364&gt;=Model!$B$6,2,1))))</f>
        <v/>
      </c>
      <c r="L1364" s="14" t="str">
        <f>IF($A1364="","",IF(OR(UPPER(D1364)="Y",UPPER(E1364)="Y"),4,IF(C1364&gt;=Model!$B$10,4,IF(C1364&gt;=Model!$B$11,3,IF(C1364&gt;=Model!$B$12,2,1)))))</f>
        <v/>
      </c>
      <c r="M1364" s="14" t="str">
        <f>IF($A1364="","",IFERROR(VLOOKUP(F1364,Model!$A$19:$B$22,2,FALSE()),""))</f>
        <v/>
      </c>
      <c r="N1364" s="14" t="str">
        <f>IF($A1364="","",IFERROR(VLOOKUP(G1364,Model!$A$25:$B$28,2,FALSE()),""))</f>
        <v/>
      </c>
      <c r="O1364" s="14" t="str">
        <f t="shared" si="126"/>
        <v/>
      </c>
      <c r="P1364" s="14" t="str">
        <f>IF($A1364="","",IF(AND(G1364="Internet-facing",OR(UPPER(D1364)="Y",UPPER(E1364)="Y",C1364&gt;=Model!$B$16)),"P1",""))</f>
        <v/>
      </c>
      <c r="Q1364" s="14" t="str">
        <f>IF($A1364="","",IF(P1364="P1","P1","P"&amp;MIN(4,IF(O1364&gt;=Model!$B$31,1,IF(O1364&gt;=Model!$B$32,2,IF(O1364&gt;=Model!$B$33,3,4)))+IF(UPPER(H1364)="Y",1,0))))</f>
        <v/>
      </c>
      <c r="R1364" s="14" t="str">
        <f>IF($A1364="","",IFERROR(VLOOKUP(VALUE(MID(Q1364,2,1)),Model!$B$38:$C$41,2,FALSE()),""))</f>
        <v/>
      </c>
      <c r="S1364" s="18" t="str">
        <f t="shared" si="127"/>
        <v/>
      </c>
      <c r="T1364" s="14" t="str">
        <f t="shared" si="128"/>
        <v/>
      </c>
      <c r="U1364" s="14" t="str">
        <f t="shared" si="129"/>
        <v/>
      </c>
      <c r="V1364" s="14" t="str">
        <f t="shared" ca="1" si="130"/>
        <v/>
      </c>
      <c r="W1364" s="14" t="str">
        <f t="shared" ca="1" si="131"/>
        <v/>
      </c>
    </row>
    <row r="1365" spans="1:23" x14ac:dyDescent="0.3">
      <c r="A1365" s="2"/>
      <c r="B1365" s="2"/>
      <c r="C1365" s="2"/>
      <c r="D1365" s="2"/>
      <c r="E1365" s="2"/>
      <c r="F1365" s="2"/>
      <c r="G1365" s="2"/>
      <c r="H1365" s="2"/>
      <c r="I1365" s="16"/>
      <c r="J1365" s="16"/>
      <c r="K1365" s="14" t="str">
        <f>IF($A1365="","",IF(B1365&gt;=Model!$B$4,4,IF(B1365&gt;=Model!$B$5,3,IF(B1365&gt;=Model!$B$6,2,1))))</f>
        <v/>
      </c>
      <c r="L1365" s="14" t="str">
        <f>IF($A1365="","",IF(OR(UPPER(D1365)="Y",UPPER(E1365)="Y"),4,IF(C1365&gt;=Model!$B$10,4,IF(C1365&gt;=Model!$B$11,3,IF(C1365&gt;=Model!$B$12,2,1)))))</f>
        <v/>
      </c>
      <c r="M1365" s="14" t="str">
        <f>IF($A1365="","",IFERROR(VLOOKUP(F1365,Model!$A$19:$B$22,2,FALSE()),""))</f>
        <v/>
      </c>
      <c r="N1365" s="14" t="str">
        <f>IF($A1365="","",IFERROR(VLOOKUP(G1365,Model!$A$25:$B$28,2,FALSE()),""))</f>
        <v/>
      </c>
      <c r="O1365" s="14" t="str">
        <f t="shared" si="126"/>
        <v/>
      </c>
      <c r="P1365" s="14" t="str">
        <f>IF($A1365="","",IF(AND(G1365="Internet-facing",OR(UPPER(D1365)="Y",UPPER(E1365)="Y",C1365&gt;=Model!$B$16)),"P1",""))</f>
        <v/>
      </c>
      <c r="Q1365" s="14" t="str">
        <f>IF($A1365="","",IF(P1365="P1","P1","P"&amp;MIN(4,IF(O1365&gt;=Model!$B$31,1,IF(O1365&gt;=Model!$B$32,2,IF(O1365&gt;=Model!$B$33,3,4)))+IF(UPPER(H1365)="Y",1,0))))</f>
        <v/>
      </c>
      <c r="R1365" s="14" t="str">
        <f>IF($A1365="","",IFERROR(VLOOKUP(VALUE(MID(Q1365,2,1)),Model!$B$38:$C$41,2,FALSE()),""))</f>
        <v/>
      </c>
      <c r="S1365" s="18" t="str">
        <f t="shared" si="127"/>
        <v/>
      </c>
      <c r="T1365" s="14" t="str">
        <f t="shared" si="128"/>
        <v/>
      </c>
      <c r="U1365" s="14" t="str">
        <f t="shared" si="129"/>
        <v/>
      </c>
      <c r="V1365" s="14" t="str">
        <f t="shared" ca="1" si="130"/>
        <v/>
      </c>
      <c r="W1365" s="14" t="str">
        <f t="shared" ca="1" si="131"/>
        <v/>
      </c>
    </row>
    <row r="1366" spans="1:23" x14ac:dyDescent="0.3">
      <c r="A1366" s="2"/>
      <c r="B1366" s="2"/>
      <c r="C1366" s="2"/>
      <c r="D1366" s="2"/>
      <c r="E1366" s="2"/>
      <c r="F1366" s="2"/>
      <c r="G1366" s="2"/>
      <c r="H1366" s="2"/>
      <c r="I1366" s="16"/>
      <c r="J1366" s="16"/>
      <c r="K1366" s="14" t="str">
        <f>IF($A1366="","",IF(B1366&gt;=Model!$B$4,4,IF(B1366&gt;=Model!$B$5,3,IF(B1366&gt;=Model!$B$6,2,1))))</f>
        <v/>
      </c>
      <c r="L1366" s="14" t="str">
        <f>IF($A1366="","",IF(OR(UPPER(D1366)="Y",UPPER(E1366)="Y"),4,IF(C1366&gt;=Model!$B$10,4,IF(C1366&gt;=Model!$B$11,3,IF(C1366&gt;=Model!$B$12,2,1)))))</f>
        <v/>
      </c>
      <c r="M1366" s="14" t="str">
        <f>IF($A1366="","",IFERROR(VLOOKUP(F1366,Model!$A$19:$B$22,2,FALSE()),""))</f>
        <v/>
      </c>
      <c r="N1366" s="14" t="str">
        <f>IF($A1366="","",IFERROR(VLOOKUP(G1366,Model!$A$25:$B$28,2,FALSE()),""))</f>
        <v/>
      </c>
      <c r="O1366" s="14" t="str">
        <f t="shared" si="126"/>
        <v/>
      </c>
      <c r="P1366" s="14" t="str">
        <f>IF($A1366="","",IF(AND(G1366="Internet-facing",OR(UPPER(D1366)="Y",UPPER(E1366)="Y",C1366&gt;=Model!$B$16)),"P1",""))</f>
        <v/>
      </c>
      <c r="Q1366" s="14" t="str">
        <f>IF($A1366="","",IF(P1366="P1","P1","P"&amp;MIN(4,IF(O1366&gt;=Model!$B$31,1,IF(O1366&gt;=Model!$B$32,2,IF(O1366&gt;=Model!$B$33,3,4)))+IF(UPPER(H1366)="Y",1,0))))</f>
        <v/>
      </c>
      <c r="R1366" s="14" t="str">
        <f>IF($A1366="","",IFERROR(VLOOKUP(VALUE(MID(Q1366,2,1)),Model!$B$38:$C$41,2,FALSE()),""))</f>
        <v/>
      </c>
      <c r="S1366" s="18" t="str">
        <f t="shared" si="127"/>
        <v/>
      </c>
      <c r="T1366" s="14" t="str">
        <f t="shared" si="128"/>
        <v/>
      </c>
      <c r="U1366" s="14" t="str">
        <f t="shared" si="129"/>
        <v/>
      </c>
      <c r="V1366" s="14" t="str">
        <f t="shared" ca="1" si="130"/>
        <v/>
      </c>
      <c r="W1366" s="14" t="str">
        <f t="shared" ca="1" si="131"/>
        <v/>
      </c>
    </row>
    <row r="1367" spans="1:23" x14ac:dyDescent="0.3">
      <c r="A1367" s="2"/>
      <c r="B1367" s="2"/>
      <c r="C1367" s="2"/>
      <c r="D1367" s="2"/>
      <c r="E1367" s="2"/>
      <c r="F1367" s="2"/>
      <c r="G1367" s="2"/>
      <c r="H1367" s="2"/>
      <c r="I1367" s="16"/>
      <c r="J1367" s="16"/>
      <c r="K1367" s="14" t="str">
        <f>IF($A1367="","",IF(B1367&gt;=Model!$B$4,4,IF(B1367&gt;=Model!$B$5,3,IF(B1367&gt;=Model!$B$6,2,1))))</f>
        <v/>
      </c>
      <c r="L1367" s="14" t="str">
        <f>IF($A1367="","",IF(OR(UPPER(D1367)="Y",UPPER(E1367)="Y"),4,IF(C1367&gt;=Model!$B$10,4,IF(C1367&gt;=Model!$B$11,3,IF(C1367&gt;=Model!$B$12,2,1)))))</f>
        <v/>
      </c>
      <c r="M1367" s="14" t="str">
        <f>IF($A1367="","",IFERROR(VLOOKUP(F1367,Model!$A$19:$B$22,2,FALSE()),""))</f>
        <v/>
      </c>
      <c r="N1367" s="14" t="str">
        <f>IF($A1367="","",IFERROR(VLOOKUP(G1367,Model!$A$25:$B$28,2,FALSE()),""))</f>
        <v/>
      </c>
      <c r="O1367" s="14" t="str">
        <f t="shared" si="126"/>
        <v/>
      </c>
      <c r="P1367" s="14" t="str">
        <f>IF($A1367="","",IF(AND(G1367="Internet-facing",OR(UPPER(D1367)="Y",UPPER(E1367)="Y",C1367&gt;=Model!$B$16)),"P1",""))</f>
        <v/>
      </c>
      <c r="Q1367" s="14" t="str">
        <f>IF($A1367="","",IF(P1367="P1","P1","P"&amp;MIN(4,IF(O1367&gt;=Model!$B$31,1,IF(O1367&gt;=Model!$B$32,2,IF(O1367&gt;=Model!$B$33,3,4)))+IF(UPPER(H1367)="Y",1,0))))</f>
        <v/>
      </c>
      <c r="R1367" s="14" t="str">
        <f>IF($A1367="","",IFERROR(VLOOKUP(VALUE(MID(Q1367,2,1)),Model!$B$38:$C$41,2,FALSE()),""))</f>
        <v/>
      </c>
      <c r="S1367" s="18" t="str">
        <f t="shared" si="127"/>
        <v/>
      </c>
      <c r="T1367" s="14" t="str">
        <f t="shared" si="128"/>
        <v/>
      </c>
      <c r="U1367" s="14" t="str">
        <f t="shared" si="129"/>
        <v/>
      </c>
      <c r="V1367" s="14" t="str">
        <f t="shared" ca="1" si="130"/>
        <v/>
      </c>
      <c r="W1367" s="14" t="str">
        <f t="shared" ca="1" si="131"/>
        <v/>
      </c>
    </row>
    <row r="1368" spans="1:23" x14ac:dyDescent="0.3">
      <c r="A1368" s="2"/>
      <c r="B1368" s="2"/>
      <c r="C1368" s="2"/>
      <c r="D1368" s="2"/>
      <c r="E1368" s="2"/>
      <c r="F1368" s="2"/>
      <c r="G1368" s="2"/>
      <c r="H1368" s="2"/>
      <c r="I1368" s="16"/>
      <c r="J1368" s="16"/>
      <c r="K1368" s="14" t="str">
        <f>IF($A1368="","",IF(B1368&gt;=Model!$B$4,4,IF(B1368&gt;=Model!$B$5,3,IF(B1368&gt;=Model!$B$6,2,1))))</f>
        <v/>
      </c>
      <c r="L1368" s="14" t="str">
        <f>IF($A1368="","",IF(OR(UPPER(D1368)="Y",UPPER(E1368)="Y"),4,IF(C1368&gt;=Model!$B$10,4,IF(C1368&gt;=Model!$B$11,3,IF(C1368&gt;=Model!$B$12,2,1)))))</f>
        <v/>
      </c>
      <c r="M1368" s="14" t="str">
        <f>IF($A1368="","",IFERROR(VLOOKUP(F1368,Model!$A$19:$B$22,2,FALSE()),""))</f>
        <v/>
      </c>
      <c r="N1368" s="14" t="str">
        <f>IF($A1368="","",IFERROR(VLOOKUP(G1368,Model!$A$25:$B$28,2,FALSE()),""))</f>
        <v/>
      </c>
      <c r="O1368" s="14" t="str">
        <f t="shared" si="126"/>
        <v/>
      </c>
      <c r="P1368" s="14" t="str">
        <f>IF($A1368="","",IF(AND(G1368="Internet-facing",OR(UPPER(D1368)="Y",UPPER(E1368)="Y",C1368&gt;=Model!$B$16)),"P1",""))</f>
        <v/>
      </c>
      <c r="Q1368" s="14" t="str">
        <f>IF($A1368="","",IF(P1368="P1","P1","P"&amp;MIN(4,IF(O1368&gt;=Model!$B$31,1,IF(O1368&gt;=Model!$B$32,2,IF(O1368&gt;=Model!$B$33,3,4)))+IF(UPPER(H1368)="Y",1,0))))</f>
        <v/>
      </c>
      <c r="R1368" s="14" t="str">
        <f>IF($A1368="","",IFERROR(VLOOKUP(VALUE(MID(Q1368,2,1)),Model!$B$38:$C$41,2,FALSE()),""))</f>
        <v/>
      </c>
      <c r="S1368" s="18" t="str">
        <f t="shared" si="127"/>
        <v/>
      </c>
      <c r="T1368" s="14" t="str">
        <f t="shared" si="128"/>
        <v/>
      </c>
      <c r="U1368" s="14" t="str">
        <f t="shared" si="129"/>
        <v/>
      </c>
      <c r="V1368" s="14" t="str">
        <f t="shared" ca="1" si="130"/>
        <v/>
      </c>
      <c r="W1368" s="14" t="str">
        <f t="shared" ca="1" si="131"/>
        <v/>
      </c>
    </row>
    <row r="1369" spans="1:23" x14ac:dyDescent="0.3">
      <c r="A1369" s="2"/>
      <c r="B1369" s="2"/>
      <c r="C1369" s="2"/>
      <c r="D1369" s="2"/>
      <c r="E1369" s="2"/>
      <c r="F1369" s="2"/>
      <c r="G1369" s="2"/>
      <c r="H1369" s="2"/>
      <c r="I1369" s="16"/>
      <c r="J1369" s="16"/>
      <c r="K1369" s="14" t="str">
        <f>IF($A1369="","",IF(B1369&gt;=Model!$B$4,4,IF(B1369&gt;=Model!$B$5,3,IF(B1369&gt;=Model!$B$6,2,1))))</f>
        <v/>
      </c>
      <c r="L1369" s="14" t="str">
        <f>IF($A1369="","",IF(OR(UPPER(D1369)="Y",UPPER(E1369)="Y"),4,IF(C1369&gt;=Model!$B$10,4,IF(C1369&gt;=Model!$B$11,3,IF(C1369&gt;=Model!$B$12,2,1)))))</f>
        <v/>
      </c>
      <c r="M1369" s="14" t="str">
        <f>IF($A1369="","",IFERROR(VLOOKUP(F1369,Model!$A$19:$B$22,2,FALSE()),""))</f>
        <v/>
      </c>
      <c r="N1369" s="14" t="str">
        <f>IF($A1369="","",IFERROR(VLOOKUP(G1369,Model!$A$25:$B$28,2,FALSE()),""))</f>
        <v/>
      </c>
      <c r="O1369" s="14" t="str">
        <f t="shared" si="126"/>
        <v/>
      </c>
      <c r="P1369" s="14" t="str">
        <f>IF($A1369="","",IF(AND(G1369="Internet-facing",OR(UPPER(D1369)="Y",UPPER(E1369)="Y",C1369&gt;=Model!$B$16)),"P1",""))</f>
        <v/>
      </c>
      <c r="Q1369" s="14" t="str">
        <f>IF($A1369="","",IF(P1369="P1","P1","P"&amp;MIN(4,IF(O1369&gt;=Model!$B$31,1,IF(O1369&gt;=Model!$B$32,2,IF(O1369&gt;=Model!$B$33,3,4)))+IF(UPPER(H1369)="Y",1,0))))</f>
        <v/>
      </c>
      <c r="R1369" s="14" t="str">
        <f>IF($A1369="","",IFERROR(VLOOKUP(VALUE(MID(Q1369,2,1)),Model!$B$38:$C$41,2,FALSE()),""))</f>
        <v/>
      </c>
      <c r="S1369" s="18" t="str">
        <f t="shared" si="127"/>
        <v/>
      </c>
      <c r="T1369" s="14" t="str">
        <f t="shared" si="128"/>
        <v/>
      </c>
      <c r="U1369" s="14" t="str">
        <f t="shared" si="129"/>
        <v/>
      </c>
      <c r="V1369" s="14" t="str">
        <f t="shared" ca="1" si="130"/>
        <v/>
      </c>
      <c r="W1369" s="14" t="str">
        <f t="shared" ca="1" si="131"/>
        <v/>
      </c>
    </row>
    <row r="1370" spans="1:23" x14ac:dyDescent="0.3">
      <c r="A1370" s="2"/>
      <c r="B1370" s="2"/>
      <c r="C1370" s="2"/>
      <c r="D1370" s="2"/>
      <c r="E1370" s="2"/>
      <c r="F1370" s="2"/>
      <c r="G1370" s="2"/>
      <c r="H1370" s="2"/>
      <c r="I1370" s="16"/>
      <c r="J1370" s="16"/>
      <c r="K1370" s="14" t="str">
        <f>IF($A1370="","",IF(B1370&gt;=Model!$B$4,4,IF(B1370&gt;=Model!$B$5,3,IF(B1370&gt;=Model!$B$6,2,1))))</f>
        <v/>
      </c>
      <c r="L1370" s="14" t="str">
        <f>IF($A1370="","",IF(OR(UPPER(D1370)="Y",UPPER(E1370)="Y"),4,IF(C1370&gt;=Model!$B$10,4,IF(C1370&gt;=Model!$B$11,3,IF(C1370&gt;=Model!$B$12,2,1)))))</f>
        <v/>
      </c>
      <c r="M1370" s="14" t="str">
        <f>IF($A1370="","",IFERROR(VLOOKUP(F1370,Model!$A$19:$B$22,2,FALSE()),""))</f>
        <v/>
      </c>
      <c r="N1370" s="14" t="str">
        <f>IF($A1370="","",IFERROR(VLOOKUP(G1370,Model!$A$25:$B$28,2,FALSE()),""))</f>
        <v/>
      </c>
      <c r="O1370" s="14" t="str">
        <f t="shared" si="126"/>
        <v/>
      </c>
      <c r="P1370" s="14" t="str">
        <f>IF($A1370="","",IF(AND(G1370="Internet-facing",OR(UPPER(D1370)="Y",UPPER(E1370)="Y",C1370&gt;=Model!$B$16)),"P1",""))</f>
        <v/>
      </c>
      <c r="Q1370" s="14" t="str">
        <f>IF($A1370="","",IF(P1370="P1","P1","P"&amp;MIN(4,IF(O1370&gt;=Model!$B$31,1,IF(O1370&gt;=Model!$B$32,2,IF(O1370&gt;=Model!$B$33,3,4)))+IF(UPPER(H1370)="Y",1,0))))</f>
        <v/>
      </c>
      <c r="R1370" s="14" t="str">
        <f>IF($A1370="","",IFERROR(VLOOKUP(VALUE(MID(Q1370,2,1)),Model!$B$38:$C$41,2,FALSE()),""))</f>
        <v/>
      </c>
      <c r="S1370" s="18" t="str">
        <f t="shared" si="127"/>
        <v/>
      </c>
      <c r="T1370" s="14" t="str">
        <f t="shared" si="128"/>
        <v/>
      </c>
      <c r="U1370" s="14" t="str">
        <f t="shared" si="129"/>
        <v/>
      </c>
      <c r="V1370" s="14" t="str">
        <f t="shared" ca="1" si="130"/>
        <v/>
      </c>
      <c r="W1370" s="14" t="str">
        <f t="shared" ca="1" si="131"/>
        <v/>
      </c>
    </row>
    <row r="1371" spans="1:23" x14ac:dyDescent="0.3">
      <c r="A1371" s="2"/>
      <c r="B1371" s="2"/>
      <c r="C1371" s="2"/>
      <c r="D1371" s="2"/>
      <c r="E1371" s="2"/>
      <c r="F1371" s="2"/>
      <c r="G1371" s="2"/>
      <c r="H1371" s="2"/>
      <c r="I1371" s="16"/>
      <c r="J1371" s="16"/>
      <c r="K1371" s="14" t="str">
        <f>IF($A1371="","",IF(B1371&gt;=Model!$B$4,4,IF(B1371&gt;=Model!$B$5,3,IF(B1371&gt;=Model!$B$6,2,1))))</f>
        <v/>
      </c>
      <c r="L1371" s="14" t="str">
        <f>IF($A1371="","",IF(OR(UPPER(D1371)="Y",UPPER(E1371)="Y"),4,IF(C1371&gt;=Model!$B$10,4,IF(C1371&gt;=Model!$B$11,3,IF(C1371&gt;=Model!$B$12,2,1)))))</f>
        <v/>
      </c>
      <c r="M1371" s="14" t="str">
        <f>IF($A1371="","",IFERROR(VLOOKUP(F1371,Model!$A$19:$B$22,2,FALSE()),""))</f>
        <v/>
      </c>
      <c r="N1371" s="14" t="str">
        <f>IF($A1371="","",IFERROR(VLOOKUP(G1371,Model!$A$25:$B$28,2,FALSE()),""))</f>
        <v/>
      </c>
      <c r="O1371" s="14" t="str">
        <f t="shared" si="126"/>
        <v/>
      </c>
      <c r="P1371" s="14" t="str">
        <f>IF($A1371="","",IF(AND(G1371="Internet-facing",OR(UPPER(D1371)="Y",UPPER(E1371)="Y",C1371&gt;=Model!$B$16)),"P1",""))</f>
        <v/>
      </c>
      <c r="Q1371" s="14" t="str">
        <f>IF($A1371="","",IF(P1371="P1","P1","P"&amp;MIN(4,IF(O1371&gt;=Model!$B$31,1,IF(O1371&gt;=Model!$B$32,2,IF(O1371&gt;=Model!$B$33,3,4)))+IF(UPPER(H1371)="Y",1,0))))</f>
        <v/>
      </c>
      <c r="R1371" s="14" t="str">
        <f>IF($A1371="","",IFERROR(VLOOKUP(VALUE(MID(Q1371,2,1)),Model!$B$38:$C$41,2,FALSE()),""))</f>
        <v/>
      </c>
      <c r="S1371" s="18" t="str">
        <f t="shared" si="127"/>
        <v/>
      </c>
      <c r="T1371" s="14" t="str">
        <f t="shared" si="128"/>
        <v/>
      </c>
      <c r="U1371" s="14" t="str">
        <f t="shared" si="129"/>
        <v/>
      </c>
      <c r="V1371" s="14" t="str">
        <f t="shared" ca="1" si="130"/>
        <v/>
      </c>
      <c r="W1371" s="14" t="str">
        <f t="shared" ca="1" si="131"/>
        <v/>
      </c>
    </row>
    <row r="1372" spans="1:23" x14ac:dyDescent="0.3">
      <c r="A1372" s="2"/>
      <c r="B1372" s="2"/>
      <c r="C1372" s="2"/>
      <c r="D1372" s="2"/>
      <c r="E1372" s="2"/>
      <c r="F1372" s="2"/>
      <c r="G1372" s="2"/>
      <c r="H1372" s="2"/>
      <c r="I1372" s="16"/>
      <c r="J1372" s="16"/>
      <c r="K1372" s="14" t="str">
        <f>IF($A1372="","",IF(B1372&gt;=Model!$B$4,4,IF(B1372&gt;=Model!$B$5,3,IF(B1372&gt;=Model!$B$6,2,1))))</f>
        <v/>
      </c>
      <c r="L1372" s="14" t="str">
        <f>IF($A1372="","",IF(OR(UPPER(D1372)="Y",UPPER(E1372)="Y"),4,IF(C1372&gt;=Model!$B$10,4,IF(C1372&gt;=Model!$B$11,3,IF(C1372&gt;=Model!$B$12,2,1)))))</f>
        <v/>
      </c>
      <c r="M1372" s="14" t="str">
        <f>IF($A1372="","",IFERROR(VLOOKUP(F1372,Model!$A$19:$B$22,2,FALSE()),""))</f>
        <v/>
      </c>
      <c r="N1372" s="14" t="str">
        <f>IF($A1372="","",IFERROR(VLOOKUP(G1372,Model!$A$25:$B$28,2,FALSE()),""))</f>
        <v/>
      </c>
      <c r="O1372" s="14" t="str">
        <f t="shared" si="126"/>
        <v/>
      </c>
      <c r="P1372" s="14" t="str">
        <f>IF($A1372="","",IF(AND(G1372="Internet-facing",OR(UPPER(D1372)="Y",UPPER(E1372)="Y",C1372&gt;=Model!$B$16)),"P1",""))</f>
        <v/>
      </c>
      <c r="Q1372" s="14" t="str">
        <f>IF($A1372="","",IF(P1372="P1","P1","P"&amp;MIN(4,IF(O1372&gt;=Model!$B$31,1,IF(O1372&gt;=Model!$B$32,2,IF(O1372&gt;=Model!$B$33,3,4)))+IF(UPPER(H1372)="Y",1,0))))</f>
        <v/>
      </c>
      <c r="R1372" s="14" t="str">
        <f>IF($A1372="","",IFERROR(VLOOKUP(VALUE(MID(Q1372,2,1)),Model!$B$38:$C$41,2,FALSE()),""))</f>
        <v/>
      </c>
      <c r="S1372" s="18" t="str">
        <f t="shared" si="127"/>
        <v/>
      </c>
      <c r="T1372" s="14" t="str">
        <f t="shared" si="128"/>
        <v/>
      </c>
      <c r="U1372" s="14" t="str">
        <f t="shared" si="129"/>
        <v/>
      </c>
      <c r="V1372" s="14" t="str">
        <f t="shared" ca="1" si="130"/>
        <v/>
      </c>
      <c r="W1372" s="14" t="str">
        <f t="shared" ca="1" si="131"/>
        <v/>
      </c>
    </row>
    <row r="1373" spans="1:23" x14ac:dyDescent="0.3">
      <c r="A1373" s="2"/>
      <c r="B1373" s="2"/>
      <c r="C1373" s="2"/>
      <c r="D1373" s="2"/>
      <c r="E1373" s="2"/>
      <c r="F1373" s="2"/>
      <c r="G1373" s="2"/>
      <c r="H1373" s="2"/>
      <c r="I1373" s="16"/>
      <c r="J1373" s="16"/>
      <c r="K1373" s="14" t="str">
        <f>IF($A1373="","",IF(B1373&gt;=Model!$B$4,4,IF(B1373&gt;=Model!$B$5,3,IF(B1373&gt;=Model!$B$6,2,1))))</f>
        <v/>
      </c>
      <c r="L1373" s="14" t="str">
        <f>IF($A1373="","",IF(OR(UPPER(D1373)="Y",UPPER(E1373)="Y"),4,IF(C1373&gt;=Model!$B$10,4,IF(C1373&gt;=Model!$B$11,3,IF(C1373&gt;=Model!$B$12,2,1)))))</f>
        <v/>
      </c>
      <c r="M1373" s="14" t="str">
        <f>IF($A1373="","",IFERROR(VLOOKUP(F1373,Model!$A$19:$B$22,2,FALSE()),""))</f>
        <v/>
      </c>
      <c r="N1373" s="14" t="str">
        <f>IF($A1373="","",IFERROR(VLOOKUP(G1373,Model!$A$25:$B$28,2,FALSE()),""))</f>
        <v/>
      </c>
      <c r="O1373" s="14" t="str">
        <f t="shared" si="126"/>
        <v/>
      </c>
      <c r="P1373" s="14" t="str">
        <f>IF($A1373="","",IF(AND(G1373="Internet-facing",OR(UPPER(D1373)="Y",UPPER(E1373)="Y",C1373&gt;=Model!$B$16)),"P1",""))</f>
        <v/>
      </c>
      <c r="Q1373" s="14" t="str">
        <f>IF($A1373="","",IF(P1373="P1","P1","P"&amp;MIN(4,IF(O1373&gt;=Model!$B$31,1,IF(O1373&gt;=Model!$B$32,2,IF(O1373&gt;=Model!$B$33,3,4)))+IF(UPPER(H1373)="Y",1,0))))</f>
        <v/>
      </c>
      <c r="R1373" s="14" t="str">
        <f>IF($A1373="","",IFERROR(VLOOKUP(VALUE(MID(Q1373,2,1)),Model!$B$38:$C$41,2,FALSE()),""))</f>
        <v/>
      </c>
      <c r="S1373" s="18" t="str">
        <f t="shared" si="127"/>
        <v/>
      </c>
      <c r="T1373" s="14" t="str">
        <f t="shared" si="128"/>
        <v/>
      </c>
      <c r="U1373" s="14" t="str">
        <f t="shared" si="129"/>
        <v/>
      </c>
      <c r="V1373" s="14" t="str">
        <f t="shared" ca="1" si="130"/>
        <v/>
      </c>
      <c r="W1373" s="14" t="str">
        <f t="shared" ca="1" si="131"/>
        <v/>
      </c>
    </row>
    <row r="1374" spans="1:23" x14ac:dyDescent="0.3">
      <c r="A1374" s="2"/>
      <c r="B1374" s="2"/>
      <c r="C1374" s="2"/>
      <c r="D1374" s="2"/>
      <c r="E1374" s="2"/>
      <c r="F1374" s="2"/>
      <c r="G1374" s="2"/>
      <c r="H1374" s="2"/>
      <c r="I1374" s="16"/>
      <c r="J1374" s="16"/>
      <c r="K1374" s="14" t="str">
        <f>IF($A1374="","",IF(B1374&gt;=Model!$B$4,4,IF(B1374&gt;=Model!$B$5,3,IF(B1374&gt;=Model!$B$6,2,1))))</f>
        <v/>
      </c>
      <c r="L1374" s="14" t="str">
        <f>IF($A1374="","",IF(OR(UPPER(D1374)="Y",UPPER(E1374)="Y"),4,IF(C1374&gt;=Model!$B$10,4,IF(C1374&gt;=Model!$B$11,3,IF(C1374&gt;=Model!$B$12,2,1)))))</f>
        <v/>
      </c>
      <c r="M1374" s="14" t="str">
        <f>IF($A1374="","",IFERROR(VLOOKUP(F1374,Model!$A$19:$B$22,2,FALSE()),""))</f>
        <v/>
      </c>
      <c r="N1374" s="14" t="str">
        <f>IF($A1374="","",IFERROR(VLOOKUP(G1374,Model!$A$25:$B$28,2,FALSE()),""))</f>
        <v/>
      </c>
      <c r="O1374" s="14" t="str">
        <f t="shared" si="126"/>
        <v/>
      </c>
      <c r="P1374" s="14" t="str">
        <f>IF($A1374="","",IF(AND(G1374="Internet-facing",OR(UPPER(D1374)="Y",UPPER(E1374)="Y",C1374&gt;=Model!$B$16)),"P1",""))</f>
        <v/>
      </c>
      <c r="Q1374" s="14" t="str">
        <f>IF($A1374="","",IF(P1374="P1","P1","P"&amp;MIN(4,IF(O1374&gt;=Model!$B$31,1,IF(O1374&gt;=Model!$B$32,2,IF(O1374&gt;=Model!$B$33,3,4)))+IF(UPPER(H1374)="Y",1,0))))</f>
        <v/>
      </c>
      <c r="R1374" s="14" t="str">
        <f>IF($A1374="","",IFERROR(VLOOKUP(VALUE(MID(Q1374,2,1)),Model!$B$38:$C$41,2,FALSE()),""))</f>
        <v/>
      </c>
      <c r="S1374" s="18" t="str">
        <f t="shared" si="127"/>
        <v/>
      </c>
      <c r="T1374" s="14" t="str">
        <f t="shared" si="128"/>
        <v/>
      </c>
      <c r="U1374" s="14" t="str">
        <f t="shared" si="129"/>
        <v/>
      </c>
      <c r="V1374" s="14" t="str">
        <f t="shared" ca="1" si="130"/>
        <v/>
      </c>
      <c r="W1374" s="14" t="str">
        <f t="shared" ca="1" si="131"/>
        <v/>
      </c>
    </row>
    <row r="1375" spans="1:23" x14ac:dyDescent="0.3">
      <c r="A1375" s="2"/>
      <c r="B1375" s="2"/>
      <c r="C1375" s="2"/>
      <c r="D1375" s="2"/>
      <c r="E1375" s="2"/>
      <c r="F1375" s="2"/>
      <c r="G1375" s="2"/>
      <c r="H1375" s="2"/>
      <c r="I1375" s="16"/>
      <c r="J1375" s="16"/>
      <c r="K1375" s="14" t="str">
        <f>IF($A1375="","",IF(B1375&gt;=Model!$B$4,4,IF(B1375&gt;=Model!$B$5,3,IF(B1375&gt;=Model!$B$6,2,1))))</f>
        <v/>
      </c>
      <c r="L1375" s="14" t="str">
        <f>IF($A1375="","",IF(OR(UPPER(D1375)="Y",UPPER(E1375)="Y"),4,IF(C1375&gt;=Model!$B$10,4,IF(C1375&gt;=Model!$B$11,3,IF(C1375&gt;=Model!$B$12,2,1)))))</f>
        <v/>
      </c>
      <c r="M1375" s="14" t="str">
        <f>IF($A1375="","",IFERROR(VLOOKUP(F1375,Model!$A$19:$B$22,2,FALSE()),""))</f>
        <v/>
      </c>
      <c r="N1375" s="14" t="str">
        <f>IF($A1375="","",IFERROR(VLOOKUP(G1375,Model!$A$25:$B$28,2,FALSE()),""))</f>
        <v/>
      </c>
      <c r="O1375" s="14" t="str">
        <f t="shared" si="126"/>
        <v/>
      </c>
      <c r="P1375" s="14" t="str">
        <f>IF($A1375="","",IF(AND(G1375="Internet-facing",OR(UPPER(D1375)="Y",UPPER(E1375)="Y",C1375&gt;=Model!$B$16)),"P1",""))</f>
        <v/>
      </c>
      <c r="Q1375" s="14" t="str">
        <f>IF($A1375="","",IF(P1375="P1","P1","P"&amp;MIN(4,IF(O1375&gt;=Model!$B$31,1,IF(O1375&gt;=Model!$B$32,2,IF(O1375&gt;=Model!$B$33,3,4)))+IF(UPPER(H1375)="Y",1,0))))</f>
        <v/>
      </c>
      <c r="R1375" s="14" t="str">
        <f>IF($A1375="","",IFERROR(VLOOKUP(VALUE(MID(Q1375,2,1)),Model!$B$38:$C$41,2,FALSE()),""))</f>
        <v/>
      </c>
      <c r="S1375" s="18" t="str">
        <f t="shared" si="127"/>
        <v/>
      </c>
      <c r="T1375" s="14" t="str">
        <f t="shared" si="128"/>
        <v/>
      </c>
      <c r="U1375" s="14" t="str">
        <f t="shared" si="129"/>
        <v/>
      </c>
      <c r="V1375" s="14" t="str">
        <f t="shared" ca="1" si="130"/>
        <v/>
      </c>
      <c r="W1375" s="14" t="str">
        <f t="shared" ca="1" si="131"/>
        <v/>
      </c>
    </row>
    <row r="1376" spans="1:23" x14ac:dyDescent="0.3">
      <c r="A1376" s="2"/>
      <c r="B1376" s="2"/>
      <c r="C1376" s="2"/>
      <c r="D1376" s="2"/>
      <c r="E1376" s="2"/>
      <c r="F1376" s="2"/>
      <c r="G1376" s="2"/>
      <c r="H1376" s="2"/>
      <c r="I1376" s="16"/>
      <c r="J1376" s="16"/>
      <c r="K1376" s="14" t="str">
        <f>IF($A1376="","",IF(B1376&gt;=Model!$B$4,4,IF(B1376&gt;=Model!$B$5,3,IF(B1376&gt;=Model!$B$6,2,1))))</f>
        <v/>
      </c>
      <c r="L1376" s="14" t="str">
        <f>IF($A1376="","",IF(OR(UPPER(D1376)="Y",UPPER(E1376)="Y"),4,IF(C1376&gt;=Model!$B$10,4,IF(C1376&gt;=Model!$B$11,3,IF(C1376&gt;=Model!$B$12,2,1)))))</f>
        <v/>
      </c>
      <c r="M1376" s="14" t="str">
        <f>IF($A1376="","",IFERROR(VLOOKUP(F1376,Model!$A$19:$B$22,2,FALSE()),""))</f>
        <v/>
      </c>
      <c r="N1376" s="14" t="str">
        <f>IF($A1376="","",IFERROR(VLOOKUP(G1376,Model!$A$25:$B$28,2,FALSE()),""))</f>
        <v/>
      </c>
      <c r="O1376" s="14" t="str">
        <f t="shared" si="126"/>
        <v/>
      </c>
      <c r="P1376" s="14" t="str">
        <f>IF($A1376="","",IF(AND(G1376="Internet-facing",OR(UPPER(D1376)="Y",UPPER(E1376)="Y",C1376&gt;=Model!$B$16)),"P1",""))</f>
        <v/>
      </c>
      <c r="Q1376" s="14" t="str">
        <f>IF($A1376="","",IF(P1376="P1","P1","P"&amp;MIN(4,IF(O1376&gt;=Model!$B$31,1,IF(O1376&gt;=Model!$B$32,2,IF(O1376&gt;=Model!$B$33,3,4)))+IF(UPPER(H1376)="Y",1,0))))</f>
        <v/>
      </c>
      <c r="R1376" s="14" t="str">
        <f>IF($A1376="","",IFERROR(VLOOKUP(VALUE(MID(Q1376,2,1)),Model!$B$38:$C$41,2,FALSE()),""))</f>
        <v/>
      </c>
      <c r="S1376" s="18" t="str">
        <f t="shared" si="127"/>
        <v/>
      </c>
      <c r="T1376" s="14" t="str">
        <f t="shared" si="128"/>
        <v/>
      </c>
      <c r="U1376" s="14" t="str">
        <f t="shared" si="129"/>
        <v/>
      </c>
      <c r="V1376" s="14" t="str">
        <f t="shared" ca="1" si="130"/>
        <v/>
      </c>
      <c r="W1376" s="14" t="str">
        <f t="shared" ca="1" si="131"/>
        <v/>
      </c>
    </row>
    <row r="1377" spans="1:23" x14ac:dyDescent="0.3">
      <c r="A1377" s="2"/>
      <c r="B1377" s="2"/>
      <c r="C1377" s="2"/>
      <c r="D1377" s="2"/>
      <c r="E1377" s="2"/>
      <c r="F1377" s="2"/>
      <c r="G1377" s="2"/>
      <c r="H1377" s="2"/>
      <c r="I1377" s="16"/>
      <c r="J1377" s="16"/>
      <c r="K1377" s="14" t="str">
        <f>IF($A1377="","",IF(B1377&gt;=Model!$B$4,4,IF(B1377&gt;=Model!$B$5,3,IF(B1377&gt;=Model!$B$6,2,1))))</f>
        <v/>
      </c>
      <c r="L1377" s="14" t="str">
        <f>IF($A1377="","",IF(OR(UPPER(D1377)="Y",UPPER(E1377)="Y"),4,IF(C1377&gt;=Model!$B$10,4,IF(C1377&gt;=Model!$B$11,3,IF(C1377&gt;=Model!$B$12,2,1)))))</f>
        <v/>
      </c>
      <c r="M1377" s="14" t="str">
        <f>IF($A1377="","",IFERROR(VLOOKUP(F1377,Model!$A$19:$B$22,2,FALSE()),""))</f>
        <v/>
      </c>
      <c r="N1377" s="14" t="str">
        <f>IF($A1377="","",IFERROR(VLOOKUP(G1377,Model!$A$25:$B$28,2,FALSE()),""))</f>
        <v/>
      </c>
      <c r="O1377" s="14" t="str">
        <f t="shared" si="126"/>
        <v/>
      </c>
      <c r="P1377" s="14" t="str">
        <f>IF($A1377="","",IF(AND(G1377="Internet-facing",OR(UPPER(D1377)="Y",UPPER(E1377)="Y",C1377&gt;=Model!$B$16)),"P1",""))</f>
        <v/>
      </c>
      <c r="Q1377" s="14" t="str">
        <f>IF($A1377="","",IF(P1377="P1","P1","P"&amp;MIN(4,IF(O1377&gt;=Model!$B$31,1,IF(O1377&gt;=Model!$B$32,2,IF(O1377&gt;=Model!$B$33,3,4)))+IF(UPPER(H1377)="Y",1,0))))</f>
        <v/>
      </c>
      <c r="R1377" s="14" t="str">
        <f>IF($A1377="","",IFERROR(VLOOKUP(VALUE(MID(Q1377,2,1)),Model!$B$38:$C$41,2,FALSE()),""))</f>
        <v/>
      </c>
      <c r="S1377" s="18" t="str">
        <f t="shared" si="127"/>
        <v/>
      </c>
      <c r="T1377" s="14" t="str">
        <f t="shared" si="128"/>
        <v/>
      </c>
      <c r="U1377" s="14" t="str">
        <f t="shared" si="129"/>
        <v/>
      </c>
      <c r="V1377" s="14" t="str">
        <f t="shared" ca="1" si="130"/>
        <v/>
      </c>
      <c r="W1377" s="14" t="str">
        <f t="shared" ca="1" si="131"/>
        <v/>
      </c>
    </row>
    <row r="1378" spans="1:23" x14ac:dyDescent="0.3">
      <c r="A1378" s="2"/>
      <c r="B1378" s="2"/>
      <c r="C1378" s="2"/>
      <c r="D1378" s="2"/>
      <c r="E1378" s="2"/>
      <c r="F1378" s="2"/>
      <c r="G1378" s="2"/>
      <c r="H1378" s="2"/>
      <c r="I1378" s="16"/>
      <c r="J1378" s="16"/>
      <c r="K1378" s="14" t="str">
        <f>IF($A1378="","",IF(B1378&gt;=Model!$B$4,4,IF(B1378&gt;=Model!$B$5,3,IF(B1378&gt;=Model!$B$6,2,1))))</f>
        <v/>
      </c>
      <c r="L1378" s="14" t="str">
        <f>IF($A1378="","",IF(OR(UPPER(D1378)="Y",UPPER(E1378)="Y"),4,IF(C1378&gt;=Model!$B$10,4,IF(C1378&gt;=Model!$B$11,3,IF(C1378&gt;=Model!$B$12,2,1)))))</f>
        <v/>
      </c>
      <c r="M1378" s="14" t="str">
        <f>IF($A1378="","",IFERROR(VLOOKUP(F1378,Model!$A$19:$B$22,2,FALSE()),""))</f>
        <v/>
      </c>
      <c r="N1378" s="14" t="str">
        <f>IF($A1378="","",IFERROR(VLOOKUP(G1378,Model!$A$25:$B$28,2,FALSE()),""))</f>
        <v/>
      </c>
      <c r="O1378" s="14" t="str">
        <f t="shared" si="126"/>
        <v/>
      </c>
      <c r="P1378" s="14" t="str">
        <f>IF($A1378="","",IF(AND(G1378="Internet-facing",OR(UPPER(D1378)="Y",UPPER(E1378)="Y",C1378&gt;=Model!$B$16)),"P1",""))</f>
        <v/>
      </c>
      <c r="Q1378" s="14" t="str">
        <f>IF($A1378="","",IF(P1378="P1","P1","P"&amp;MIN(4,IF(O1378&gt;=Model!$B$31,1,IF(O1378&gt;=Model!$B$32,2,IF(O1378&gt;=Model!$B$33,3,4)))+IF(UPPER(H1378)="Y",1,0))))</f>
        <v/>
      </c>
      <c r="R1378" s="14" t="str">
        <f>IF($A1378="","",IFERROR(VLOOKUP(VALUE(MID(Q1378,2,1)),Model!$B$38:$C$41,2,FALSE()),""))</f>
        <v/>
      </c>
      <c r="S1378" s="18" t="str">
        <f t="shared" si="127"/>
        <v/>
      </c>
      <c r="T1378" s="14" t="str">
        <f t="shared" si="128"/>
        <v/>
      </c>
      <c r="U1378" s="14" t="str">
        <f t="shared" si="129"/>
        <v/>
      </c>
      <c r="V1378" s="14" t="str">
        <f t="shared" ca="1" si="130"/>
        <v/>
      </c>
      <c r="W1378" s="14" t="str">
        <f t="shared" ca="1" si="131"/>
        <v/>
      </c>
    </row>
    <row r="1379" spans="1:23" x14ac:dyDescent="0.3">
      <c r="A1379" s="2"/>
      <c r="B1379" s="2"/>
      <c r="C1379" s="2"/>
      <c r="D1379" s="2"/>
      <c r="E1379" s="2"/>
      <c r="F1379" s="2"/>
      <c r="G1379" s="2"/>
      <c r="H1379" s="2"/>
      <c r="I1379" s="16"/>
      <c r="J1379" s="16"/>
      <c r="K1379" s="14" t="str">
        <f>IF($A1379="","",IF(B1379&gt;=Model!$B$4,4,IF(B1379&gt;=Model!$B$5,3,IF(B1379&gt;=Model!$B$6,2,1))))</f>
        <v/>
      </c>
      <c r="L1379" s="14" t="str">
        <f>IF($A1379="","",IF(OR(UPPER(D1379)="Y",UPPER(E1379)="Y"),4,IF(C1379&gt;=Model!$B$10,4,IF(C1379&gt;=Model!$B$11,3,IF(C1379&gt;=Model!$B$12,2,1)))))</f>
        <v/>
      </c>
      <c r="M1379" s="14" t="str">
        <f>IF($A1379="","",IFERROR(VLOOKUP(F1379,Model!$A$19:$B$22,2,FALSE()),""))</f>
        <v/>
      </c>
      <c r="N1379" s="14" t="str">
        <f>IF($A1379="","",IFERROR(VLOOKUP(G1379,Model!$A$25:$B$28,2,FALSE()),""))</f>
        <v/>
      </c>
      <c r="O1379" s="14" t="str">
        <f t="shared" si="126"/>
        <v/>
      </c>
      <c r="P1379" s="14" t="str">
        <f>IF($A1379="","",IF(AND(G1379="Internet-facing",OR(UPPER(D1379)="Y",UPPER(E1379)="Y",C1379&gt;=Model!$B$16)),"P1",""))</f>
        <v/>
      </c>
      <c r="Q1379" s="14" t="str">
        <f>IF($A1379="","",IF(P1379="P1","P1","P"&amp;MIN(4,IF(O1379&gt;=Model!$B$31,1,IF(O1379&gt;=Model!$B$32,2,IF(O1379&gt;=Model!$B$33,3,4)))+IF(UPPER(H1379)="Y",1,0))))</f>
        <v/>
      </c>
      <c r="R1379" s="14" t="str">
        <f>IF($A1379="","",IFERROR(VLOOKUP(VALUE(MID(Q1379,2,1)),Model!$B$38:$C$41,2,FALSE()),""))</f>
        <v/>
      </c>
      <c r="S1379" s="18" t="str">
        <f t="shared" si="127"/>
        <v/>
      </c>
      <c r="T1379" s="14" t="str">
        <f t="shared" si="128"/>
        <v/>
      </c>
      <c r="U1379" s="14" t="str">
        <f t="shared" si="129"/>
        <v/>
      </c>
      <c r="V1379" s="14" t="str">
        <f t="shared" ca="1" si="130"/>
        <v/>
      </c>
      <c r="W1379" s="14" t="str">
        <f t="shared" ca="1" si="131"/>
        <v/>
      </c>
    </row>
    <row r="1380" spans="1:23" x14ac:dyDescent="0.3">
      <c r="A1380" s="2"/>
      <c r="B1380" s="2"/>
      <c r="C1380" s="2"/>
      <c r="D1380" s="2"/>
      <c r="E1380" s="2"/>
      <c r="F1380" s="2"/>
      <c r="G1380" s="2"/>
      <c r="H1380" s="2"/>
      <c r="I1380" s="16"/>
      <c r="J1380" s="16"/>
      <c r="K1380" s="14" t="str">
        <f>IF($A1380="","",IF(B1380&gt;=Model!$B$4,4,IF(B1380&gt;=Model!$B$5,3,IF(B1380&gt;=Model!$B$6,2,1))))</f>
        <v/>
      </c>
      <c r="L1380" s="14" t="str">
        <f>IF($A1380="","",IF(OR(UPPER(D1380)="Y",UPPER(E1380)="Y"),4,IF(C1380&gt;=Model!$B$10,4,IF(C1380&gt;=Model!$B$11,3,IF(C1380&gt;=Model!$B$12,2,1)))))</f>
        <v/>
      </c>
      <c r="M1380" s="14" t="str">
        <f>IF($A1380="","",IFERROR(VLOOKUP(F1380,Model!$A$19:$B$22,2,FALSE()),""))</f>
        <v/>
      </c>
      <c r="N1380" s="14" t="str">
        <f>IF($A1380="","",IFERROR(VLOOKUP(G1380,Model!$A$25:$B$28,2,FALSE()),""))</f>
        <v/>
      </c>
      <c r="O1380" s="14" t="str">
        <f t="shared" si="126"/>
        <v/>
      </c>
      <c r="P1380" s="14" t="str">
        <f>IF($A1380="","",IF(AND(G1380="Internet-facing",OR(UPPER(D1380)="Y",UPPER(E1380)="Y",C1380&gt;=Model!$B$16)),"P1",""))</f>
        <v/>
      </c>
      <c r="Q1380" s="14" t="str">
        <f>IF($A1380="","",IF(P1380="P1","P1","P"&amp;MIN(4,IF(O1380&gt;=Model!$B$31,1,IF(O1380&gt;=Model!$B$32,2,IF(O1380&gt;=Model!$B$33,3,4)))+IF(UPPER(H1380)="Y",1,0))))</f>
        <v/>
      </c>
      <c r="R1380" s="14" t="str">
        <f>IF($A1380="","",IFERROR(VLOOKUP(VALUE(MID(Q1380,2,1)),Model!$B$38:$C$41,2,FALSE()),""))</f>
        <v/>
      </c>
      <c r="S1380" s="18" t="str">
        <f t="shared" si="127"/>
        <v/>
      </c>
      <c r="T1380" s="14" t="str">
        <f t="shared" si="128"/>
        <v/>
      </c>
      <c r="U1380" s="14" t="str">
        <f t="shared" si="129"/>
        <v/>
      </c>
      <c r="V1380" s="14" t="str">
        <f t="shared" ca="1" si="130"/>
        <v/>
      </c>
      <c r="W1380" s="14" t="str">
        <f t="shared" ca="1" si="131"/>
        <v/>
      </c>
    </row>
    <row r="1381" spans="1:23" x14ac:dyDescent="0.3">
      <c r="A1381" s="2"/>
      <c r="B1381" s="2"/>
      <c r="C1381" s="2"/>
      <c r="D1381" s="2"/>
      <c r="E1381" s="2"/>
      <c r="F1381" s="2"/>
      <c r="G1381" s="2"/>
      <c r="H1381" s="2"/>
      <c r="I1381" s="16"/>
      <c r="J1381" s="16"/>
      <c r="K1381" s="14" t="str">
        <f>IF($A1381="","",IF(B1381&gt;=Model!$B$4,4,IF(B1381&gt;=Model!$B$5,3,IF(B1381&gt;=Model!$B$6,2,1))))</f>
        <v/>
      </c>
      <c r="L1381" s="14" t="str">
        <f>IF($A1381="","",IF(OR(UPPER(D1381)="Y",UPPER(E1381)="Y"),4,IF(C1381&gt;=Model!$B$10,4,IF(C1381&gt;=Model!$B$11,3,IF(C1381&gt;=Model!$B$12,2,1)))))</f>
        <v/>
      </c>
      <c r="M1381" s="14" t="str">
        <f>IF($A1381="","",IFERROR(VLOOKUP(F1381,Model!$A$19:$B$22,2,FALSE()),""))</f>
        <v/>
      </c>
      <c r="N1381" s="14" t="str">
        <f>IF($A1381="","",IFERROR(VLOOKUP(G1381,Model!$A$25:$B$28,2,FALSE()),""))</f>
        <v/>
      </c>
      <c r="O1381" s="14" t="str">
        <f t="shared" si="126"/>
        <v/>
      </c>
      <c r="P1381" s="14" t="str">
        <f>IF($A1381="","",IF(AND(G1381="Internet-facing",OR(UPPER(D1381)="Y",UPPER(E1381)="Y",C1381&gt;=Model!$B$16)),"P1",""))</f>
        <v/>
      </c>
      <c r="Q1381" s="14" t="str">
        <f>IF($A1381="","",IF(P1381="P1","P1","P"&amp;MIN(4,IF(O1381&gt;=Model!$B$31,1,IF(O1381&gt;=Model!$B$32,2,IF(O1381&gt;=Model!$B$33,3,4)))+IF(UPPER(H1381)="Y",1,0))))</f>
        <v/>
      </c>
      <c r="R1381" s="14" t="str">
        <f>IF($A1381="","",IFERROR(VLOOKUP(VALUE(MID(Q1381,2,1)),Model!$B$38:$C$41,2,FALSE()),""))</f>
        <v/>
      </c>
      <c r="S1381" s="18" t="str">
        <f t="shared" si="127"/>
        <v/>
      </c>
      <c r="T1381" s="14" t="str">
        <f t="shared" si="128"/>
        <v/>
      </c>
      <c r="U1381" s="14" t="str">
        <f t="shared" si="129"/>
        <v/>
      </c>
      <c r="V1381" s="14" t="str">
        <f t="shared" ca="1" si="130"/>
        <v/>
      </c>
      <c r="W1381" s="14" t="str">
        <f t="shared" ca="1" si="131"/>
        <v/>
      </c>
    </row>
    <row r="1382" spans="1:23" x14ac:dyDescent="0.3">
      <c r="A1382" s="2"/>
      <c r="B1382" s="2"/>
      <c r="C1382" s="2"/>
      <c r="D1382" s="2"/>
      <c r="E1382" s="2"/>
      <c r="F1382" s="2"/>
      <c r="G1382" s="2"/>
      <c r="H1382" s="2"/>
      <c r="I1382" s="16"/>
      <c r="J1382" s="16"/>
      <c r="K1382" s="14" t="str">
        <f>IF($A1382="","",IF(B1382&gt;=Model!$B$4,4,IF(B1382&gt;=Model!$B$5,3,IF(B1382&gt;=Model!$B$6,2,1))))</f>
        <v/>
      </c>
      <c r="L1382" s="14" t="str">
        <f>IF($A1382="","",IF(OR(UPPER(D1382)="Y",UPPER(E1382)="Y"),4,IF(C1382&gt;=Model!$B$10,4,IF(C1382&gt;=Model!$B$11,3,IF(C1382&gt;=Model!$B$12,2,1)))))</f>
        <v/>
      </c>
      <c r="M1382" s="14" t="str">
        <f>IF($A1382="","",IFERROR(VLOOKUP(F1382,Model!$A$19:$B$22,2,FALSE()),""))</f>
        <v/>
      </c>
      <c r="N1382" s="14" t="str">
        <f>IF($A1382="","",IFERROR(VLOOKUP(G1382,Model!$A$25:$B$28,2,FALSE()),""))</f>
        <v/>
      </c>
      <c r="O1382" s="14" t="str">
        <f t="shared" si="126"/>
        <v/>
      </c>
      <c r="P1382" s="14" t="str">
        <f>IF($A1382="","",IF(AND(G1382="Internet-facing",OR(UPPER(D1382)="Y",UPPER(E1382)="Y",C1382&gt;=Model!$B$16)),"P1",""))</f>
        <v/>
      </c>
      <c r="Q1382" s="14" t="str">
        <f>IF($A1382="","",IF(P1382="P1","P1","P"&amp;MIN(4,IF(O1382&gt;=Model!$B$31,1,IF(O1382&gt;=Model!$B$32,2,IF(O1382&gt;=Model!$B$33,3,4)))+IF(UPPER(H1382)="Y",1,0))))</f>
        <v/>
      </c>
      <c r="R1382" s="14" t="str">
        <f>IF($A1382="","",IFERROR(VLOOKUP(VALUE(MID(Q1382,2,1)),Model!$B$38:$C$41,2,FALSE()),""))</f>
        <v/>
      </c>
      <c r="S1382" s="18" t="str">
        <f t="shared" si="127"/>
        <v/>
      </c>
      <c r="T1382" s="14" t="str">
        <f t="shared" si="128"/>
        <v/>
      </c>
      <c r="U1382" s="14" t="str">
        <f t="shared" si="129"/>
        <v/>
      </c>
      <c r="V1382" s="14" t="str">
        <f t="shared" ca="1" si="130"/>
        <v/>
      </c>
      <c r="W1382" s="14" t="str">
        <f t="shared" ca="1" si="131"/>
        <v/>
      </c>
    </row>
    <row r="1383" spans="1:23" x14ac:dyDescent="0.3">
      <c r="A1383" s="2"/>
      <c r="B1383" s="2"/>
      <c r="C1383" s="2"/>
      <c r="D1383" s="2"/>
      <c r="E1383" s="2"/>
      <c r="F1383" s="2"/>
      <c r="G1383" s="2"/>
      <c r="H1383" s="2"/>
      <c r="I1383" s="16"/>
      <c r="J1383" s="16"/>
      <c r="K1383" s="14" t="str">
        <f>IF($A1383="","",IF(B1383&gt;=Model!$B$4,4,IF(B1383&gt;=Model!$B$5,3,IF(B1383&gt;=Model!$B$6,2,1))))</f>
        <v/>
      </c>
      <c r="L1383" s="14" t="str">
        <f>IF($A1383="","",IF(OR(UPPER(D1383)="Y",UPPER(E1383)="Y"),4,IF(C1383&gt;=Model!$B$10,4,IF(C1383&gt;=Model!$B$11,3,IF(C1383&gt;=Model!$B$12,2,1)))))</f>
        <v/>
      </c>
      <c r="M1383" s="14" t="str">
        <f>IF($A1383="","",IFERROR(VLOOKUP(F1383,Model!$A$19:$B$22,2,FALSE()),""))</f>
        <v/>
      </c>
      <c r="N1383" s="14" t="str">
        <f>IF($A1383="","",IFERROR(VLOOKUP(G1383,Model!$A$25:$B$28,2,FALSE()),""))</f>
        <v/>
      </c>
      <c r="O1383" s="14" t="str">
        <f t="shared" si="126"/>
        <v/>
      </c>
      <c r="P1383" s="14" t="str">
        <f>IF($A1383="","",IF(AND(G1383="Internet-facing",OR(UPPER(D1383)="Y",UPPER(E1383)="Y",C1383&gt;=Model!$B$16)),"P1",""))</f>
        <v/>
      </c>
      <c r="Q1383" s="14" t="str">
        <f>IF($A1383="","",IF(P1383="P1","P1","P"&amp;MIN(4,IF(O1383&gt;=Model!$B$31,1,IF(O1383&gt;=Model!$B$32,2,IF(O1383&gt;=Model!$B$33,3,4)))+IF(UPPER(H1383)="Y",1,0))))</f>
        <v/>
      </c>
      <c r="R1383" s="14" t="str">
        <f>IF($A1383="","",IFERROR(VLOOKUP(VALUE(MID(Q1383,2,1)),Model!$B$38:$C$41,2,FALSE()),""))</f>
        <v/>
      </c>
      <c r="S1383" s="18" t="str">
        <f t="shared" si="127"/>
        <v/>
      </c>
      <c r="T1383" s="14" t="str">
        <f t="shared" si="128"/>
        <v/>
      </c>
      <c r="U1383" s="14" t="str">
        <f t="shared" si="129"/>
        <v/>
      </c>
      <c r="V1383" s="14" t="str">
        <f t="shared" ca="1" si="130"/>
        <v/>
      </c>
      <c r="W1383" s="14" t="str">
        <f t="shared" ca="1" si="131"/>
        <v/>
      </c>
    </row>
    <row r="1384" spans="1:23" x14ac:dyDescent="0.3">
      <c r="A1384" s="2"/>
      <c r="B1384" s="2"/>
      <c r="C1384" s="2"/>
      <c r="D1384" s="2"/>
      <c r="E1384" s="2"/>
      <c r="F1384" s="2"/>
      <c r="G1384" s="2"/>
      <c r="H1384" s="2"/>
      <c r="I1384" s="16"/>
      <c r="J1384" s="16"/>
      <c r="K1384" s="14" t="str">
        <f>IF($A1384="","",IF(B1384&gt;=Model!$B$4,4,IF(B1384&gt;=Model!$B$5,3,IF(B1384&gt;=Model!$B$6,2,1))))</f>
        <v/>
      </c>
      <c r="L1384" s="14" t="str">
        <f>IF($A1384="","",IF(OR(UPPER(D1384)="Y",UPPER(E1384)="Y"),4,IF(C1384&gt;=Model!$B$10,4,IF(C1384&gt;=Model!$B$11,3,IF(C1384&gt;=Model!$B$12,2,1)))))</f>
        <v/>
      </c>
      <c r="M1384" s="14" t="str">
        <f>IF($A1384="","",IFERROR(VLOOKUP(F1384,Model!$A$19:$B$22,2,FALSE()),""))</f>
        <v/>
      </c>
      <c r="N1384" s="14" t="str">
        <f>IF($A1384="","",IFERROR(VLOOKUP(G1384,Model!$A$25:$B$28,2,FALSE()),""))</f>
        <v/>
      </c>
      <c r="O1384" s="14" t="str">
        <f t="shared" si="126"/>
        <v/>
      </c>
      <c r="P1384" s="14" t="str">
        <f>IF($A1384="","",IF(AND(G1384="Internet-facing",OR(UPPER(D1384)="Y",UPPER(E1384)="Y",C1384&gt;=Model!$B$16)),"P1",""))</f>
        <v/>
      </c>
      <c r="Q1384" s="14" t="str">
        <f>IF($A1384="","",IF(P1384="P1","P1","P"&amp;MIN(4,IF(O1384&gt;=Model!$B$31,1,IF(O1384&gt;=Model!$B$32,2,IF(O1384&gt;=Model!$B$33,3,4)))+IF(UPPER(H1384)="Y",1,0))))</f>
        <v/>
      </c>
      <c r="R1384" s="14" t="str">
        <f>IF($A1384="","",IFERROR(VLOOKUP(VALUE(MID(Q1384,2,1)),Model!$B$38:$C$41,2,FALSE()),""))</f>
        <v/>
      </c>
      <c r="S1384" s="18" t="str">
        <f t="shared" si="127"/>
        <v/>
      </c>
      <c r="T1384" s="14" t="str">
        <f t="shared" si="128"/>
        <v/>
      </c>
      <c r="U1384" s="14" t="str">
        <f t="shared" si="129"/>
        <v/>
      </c>
      <c r="V1384" s="14" t="str">
        <f t="shared" ca="1" si="130"/>
        <v/>
      </c>
      <c r="W1384" s="14" t="str">
        <f t="shared" ca="1" si="131"/>
        <v/>
      </c>
    </row>
    <row r="1385" spans="1:23" x14ac:dyDescent="0.3">
      <c r="A1385" s="2"/>
      <c r="B1385" s="2"/>
      <c r="C1385" s="2"/>
      <c r="D1385" s="2"/>
      <c r="E1385" s="2"/>
      <c r="F1385" s="2"/>
      <c r="G1385" s="2"/>
      <c r="H1385" s="2"/>
      <c r="I1385" s="16"/>
      <c r="J1385" s="16"/>
      <c r="K1385" s="14" t="str">
        <f>IF($A1385="","",IF(B1385&gt;=Model!$B$4,4,IF(B1385&gt;=Model!$B$5,3,IF(B1385&gt;=Model!$B$6,2,1))))</f>
        <v/>
      </c>
      <c r="L1385" s="14" t="str">
        <f>IF($A1385="","",IF(OR(UPPER(D1385)="Y",UPPER(E1385)="Y"),4,IF(C1385&gt;=Model!$B$10,4,IF(C1385&gt;=Model!$B$11,3,IF(C1385&gt;=Model!$B$12,2,1)))))</f>
        <v/>
      </c>
      <c r="M1385" s="14" t="str">
        <f>IF($A1385="","",IFERROR(VLOOKUP(F1385,Model!$A$19:$B$22,2,FALSE()),""))</f>
        <v/>
      </c>
      <c r="N1385" s="14" t="str">
        <f>IF($A1385="","",IFERROR(VLOOKUP(G1385,Model!$A$25:$B$28,2,FALSE()),""))</f>
        <v/>
      </c>
      <c r="O1385" s="14" t="str">
        <f t="shared" si="126"/>
        <v/>
      </c>
      <c r="P1385" s="14" t="str">
        <f>IF($A1385="","",IF(AND(G1385="Internet-facing",OR(UPPER(D1385)="Y",UPPER(E1385)="Y",C1385&gt;=Model!$B$16)),"P1",""))</f>
        <v/>
      </c>
      <c r="Q1385" s="14" t="str">
        <f>IF($A1385="","",IF(P1385="P1","P1","P"&amp;MIN(4,IF(O1385&gt;=Model!$B$31,1,IF(O1385&gt;=Model!$B$32,2,IF(O1385&gt;=Model!$B$33,3,4)))+IF(UPPER(H1385)="Y",1,0))))</f>
        <v/>
      </c>
      <c r="R1385" s="14" t="str">
        <f>IF($A1385="","",IFERROR(VLOOKUP(VALUE(MID(Q1385,2,1)),Model!$B$38:$C$41,2,FALSE()),""))</f>
        <v/>
      </c>
      <c r="S1385" s="18" t="str">
        <f t="shared" si="127"/>
        <v/>
      </c>
      <c r="T1385" s="14" t="str">
        <f t="shared" si="128"/>
        <v/>
      </c>
      <c r="U1385" s="14" t="str">
        <f t="shared" si="129"/>
        <v/>
      </c>
      <c r="V1385" s="14" t="str">
        <f t="shared" ca="1" si="130"/>
        <v/>
      </c>
      <c r="W1385" s="14" t="str">
        <f t="shared" ca="1" si="131"/>
        <v/>
      </c>
    </row>
    <row r="1386" spans="1:23" x14ac:dyDescent="0.3">
      <c r="A1386" s="2"/>
      <c r="B1386" s="2"/>
      <c r="C1386" s="2"/>
      <c r="D1386" s="2"/>
      <c r="E1386" s="2"/>
      <c r="F1386" s="2"/>
      <c r="G1386" s="2"/>
      <c r="H1386" s="2"/>
      <c r="I1386" s="16"/>
      <c r="J1386" s="16"/>
      <c r="K1386" s="14" t="str">
        <f>IF($A1386="","",IF(B1386&gt;=Model!$B$4,4,IF(B1386&gt;=Model!$B$5,3,IF(B1386&gt;=Model!$B$6,2,1))))</f>
        <v/>
      </c>
      <c r="L1386" s="14" t="str">
        <f>IF($A1386="","",IF(OR(UPPER(D1386)="Y",UPPER(E1386)="Y"),4,IF(C1386&gt;=Model!$B$10,4,IF(C1386&gt;=Model!$B$11,3,IF(C1386&gt;=Model!$B$12,2,1)))))</f>
        <v/>
      </c>
      <c r="M1386" s="14" t="str">
        <f>IF($A1386="","",IFERROR(VLOOKUP(F1386,Model!$A$19:$B$22,2,FALSE()),""))</f>
        <v/>
      </c>
      <c r="N1386" s="14" t="str">
        <f>IF($A1386="","",IFERROR(VLOOKUP(G1386,Model!$A$25:$B$28,2,FALSE()),""))</f>
        <v/>
      </c>
      <c r="O1386" s="14" t="str">
        <f t="shared" si="126"/>
        <v/>
      </c>
      <c r="P1386" s="14" t="str">
        <f>IF($A1386="","",IF(AND(G1386="Internet-facing",OR(UPPER(D1386)="Y",UPPER(E1386)="Y",C1386&gt;=Model!$B$16)),"P1",""))</f>
        <v/>
      </c>
      <c r="Q1386" s="14" t="str">
        <f>IF($A1386="","",IF(P1386="P1","P1","P"&amp;MIN(4,IF(O1386&gt;=Model!$B$31,1,IF(O1386&gt;=Model!$B$32,2,IF(O1386&gt;=Model!$B$33,3,4)))+IF(UPPER(H1386)="Y",1,0))))</f>
        <v/>
      </c>
      <c r="R1386" s="14" t="str">
        <f>IF($A1386="","",IFERROR(VLOOKUP(VALUE(MID(Q1386,2,1)),Model!$B$38:$C$41,2,FALSE()),""))</f>
        <v/>
      </c>
      <c r="S1386" s="18" t="str">
        <f t="shared" si="127"/>
        <v/>
      </c>
      <c r="T1386" s="14" t="str">
        <f t="shared" si="128"/>
        <v/>
      </c>
      <c r="U1386" s="14" t="str">
        <f t="shared" si="129"/>
        <v/>
      </c>
      <c r="V1386" s="14" t="str">
        <f t="shared" ca="1" si="130"/>
        <v/>
      </c>
      <c r="W1386" s="14" t="str">
        <f t="shared" ca="1" si="131"/>
        <v/>
      </c>
    </row>
    <row r="1387" spans="1:23" x14ac:dyDescent="0.3">
      <c r="A1387" s="2"/>
      <c r="B1387" s="2"/>
      <c r="C1387" s="2"/>
      <c r="D1387" s="2"/>
      <c r="E1387" s="2"/>
      <c r="F1387" s="2"/>
      <c r="G1387" s="2"/>
      <c r="H1387" s="2"/>
      <c r="I1387" s="16"/>
      <c r="J1387" s="16"/>
      <c r="K1387" s="14" t="str">
        <f>IF($A1387="","",IF(B1387&gt;=Model!$B$4,4,IF(B1387&gt;=Model!$B$5,3,IF(B1387&gt;=Model!$B$6,2,1))))</f>
        <v/>
      </c>
      <c r="L1387" s="14" t="str">
        <f>IF($A1387="","",IF(OR(UPPER(D1387)="Y",UPPER(E1387)="Y"),4,IF(C1387&gt;=Model!$B$10,4,IF(C1387&gt;=Model!$B$11,3,IF(C1387&gt;=Model!$B$12,2,1)))))</f>
        <v/>
      </c>
      <c r="M1387" s="14" t="str">
        <f>IF($A1387="","",IFERROR(VLOOKUP(F1387,Model!$A$19:$B$22,2,FALSE()),""))</f>
        <v/>
      </c>
      <c r="N1387" s="14" t="str">
        <f>IF($A1387="","",IFERROR(VLOOKUP(G1387,Model!$A$25:$B$28,2,FALSE()),""))</f>
        <v/>
      </c>
      <c r="O1387" s="14" t="str">
        <f t="shared" si="126"/>
        <v/>
      </c>
      <c r="P1387" s="14" t="str">
        <f>IF($A1387="","",IF(AND(G1387="Internet-facing",OR(UPPER(D1387)="Y",UPPER(E1387)="Y",C1387&gt;=Model!$B$16)),"P1",""))</f>
        <v/>
      </c>
      <c r="Q1387" s="14" t="str">
        <f>IF($A1387="","",IF(P1387="P1","P1","P"&amp;MIN(4,IF(O1387&gt;=Model!$B$31,1,IF(O1387&gt;=Model!$B$32,2,IF(O1387&gt;=Model!$B$33,3,4)))+IF(UPPER(H1387)="Y",1,0))))</f>
        <v/>
      </c>
      <c r="R1387" s="14" t="str">
        <f>IF($A1387="","",IFERROR(VLOOKUP(VALUE(MID(Q1387,2,1)),Model!$B$38:$C$41,2,FALSE()),""))</f>
        <v/>
      </c>
      <c r="S1387" s="18" t="str">
        <f t="shared" si="127"/>
        <v/>
      </c>
      <c r="T1387" s="14" t="str">
        <f t="shared" si="128"/>
        <v/>
      </c>
      <c r="U1387" s="14" t="str">
        <f t="shared" si="129"/>
        <v/>
      </c>
      <c r="V1387" s="14" t="str">
        <f t="shared" ca="1" si="130"/>
        <v/>
      </c>
      <c r="W1387" s="14" t="str">
        <f t="shared" ca="1" si="131"/>
        <v/>
      </c>
    </row>
    <row r="1388" spans="1:23" x14ac:dyDescent="0.3">
      <c r="A1388" s="2"/>
      <c r="B1388" s="2"/>
      <c r="C1388" s="2"/>
      <c r="D1388" s="2"/>
      <c r="E1388" s="2"/>
      <c r="F1388" s="2"/>
      <c r="G1388" s="2"/>
      <c r="H1388" s="2"/>
      <c r="I1388" s="16"/>
      <c r="J1388" s="16"/>
      <c r="K1388" s="14" t="str">
        <f>IF($A1388="","",IF(B1388&gt;=Model!$B$4,4,IF(B1388&gt;=Model!$B$5,3,IF(B1388&gt;=Model!$B$6,2,1))))</f>
        <v/>
      </c>
      <c r="L1388" s="14" t="str">
        <f>IF($A1388="","",IF(OR(UPPER(D1388)="Y",UPPER(E1388)="Y"),4,IF(C1388&gt;=Model!$B$10,4,IF(C1388&gt;=Model!$B$11,3,IF(C1388&gt;=Model!$B$12,2,1)))))</f>
        <v/>
      </c>
      <c r="M1388" s="14" t="str">
        <f>IF($A1388="","",IFERROR(VLOOKUP(F1388,Model!$A$19:$B$22,2,FALSE()),""))</f>
        <v/>
      </c>
      <c r="N1388" s="14" t="str">
        <f>IF($A1388="","",IFERROR(VLOOKUP(G1388,Model!$A$25:$B$28,2,FALSE()),""))</f>
        <v/>
      </c>
      <c r="O1388" s="14" t="str">
        <f t="shared" si="126"/>
        <v/>
      </c>
      <c r="P1388" s="14" t="str">
        <f>IF($A1388="","",IF(AND(G1388="Internet-facing",OR(UPPER(D1388)="Y",UPPER(E1388)="Y",C1388&gt;=Model!$B$16)),"P1",""))</f>
        <v/>
      </c>
      <c r="Q1388" s="14" t="str">
        <f>IF($A1388="","",IF(P1388="P1","P1","P"&amp;MIN(4,IF(O1388&gt;=Model!$B$31,1,IF(O1388&gt;=Model!$B$32,2,IF(O1388&gt;=Model!$B$33,3,4)))+IF(UPPER(H1388)="Y",1,0))))</f>
        <v/>
      </c>
      <c r="R1388" s="14" t="str">
        <f>IF($A1388="","",IFERROR(VLOOKUP(VALUE(MID(Q1388,2,1)),Model!$B$38:$C$41,2,FALSE()),""))</f>
        <v/>
      </c>
      <c r="S1388" s="18" t="str">
        <f t="shared" si="127"/>
        <v/>
      </c>
      <c r="T1388" s="14" t="str">
        <f t="shared" si="128"/>
        <v/>
      </c>
      <c r="U1388" s="14" t="str">
        <f t="shared" si="129"/>
        <v/>
      </c>
      <c r="V1388" s="14" t="str">
        <f t="shared" ca="1" si="130"/>
        <v/>
      </c>
      <c r="W1388" s="14" t="str">
        <f t="shared" ca="1" si="131"/>
        <v/>
      </c>
    </row>
    <row r="1389" spans="1:23" x14ac:dyDescent="0.3">
      <c r="A1389" s="2"/>
      <c r="B1389" s="2"/>
      <c r="C1389" s="2"/>
      <c r="D1389" s="2"/>
      <c r="E1389" s="2"/>
      <c r="F1389" s="2"/>
      <c r="G1389" s="2"/>
      <c r="H1389" s="2"/>
      <c r="I1389" s="16"/>
      <c r="J1389" s="16"/>
      <c r="K1389" s="14" t="str">
        <f>IF($A1389="","",IF(B1389&gt;=Model!$B$4,4,IF(B1389&gt;=Model!$B$5,3,IF(B1389&gt;=Model!$B$6,2,1))))</f>
        <v/>
      </c>
      <c r="L1389" s="14" t="str">
        <f>IF($A1389="","",IF(OR(UPPER(D1389)="Y",UPPER(E1389)="Y"),4,IF(C1389&gt;=Model!$B$10,4,IF(C1389&gt;=Model!$B$11,3,IF(C1389&gt;=Model!$B$12,2,1)))))</f>
        <v/>
      </c>
      <c r="M1389" s="14" t="str">
        <f>IF($A1389="","",IFERROR(VLOOKUP(F1389,Model!$A$19:$B$22,2,FALSE()),""))</f>
        <v/>
      </c>
      <c r="N1389" s="14" t="str">
        <f>IF($A1389="","",IFERROR(VLOOKUP(G1389,Model!$A$25:$B$28,2,FALSE()),""))</f>
        <v/>
      </c>
      <c r="O1389" s="14" t="str">
        <f t="shared" si="126"/>
        <v/>
      </c>
      <c r="P1389" s="14" t="str">
        <f>IF($A1389="","",IF(AND(G1389="Internet-facing",OR(UPPER(D1389)="Y",UPPER(E1389)="Y",C1389&gt;=Model!$B$16)),"P1",""))</f>
        <v/>
      </c>
      <c r="Q1389" s="14" t="str">
        <f>IF($A1389="","",IF(P1389="P1","P1","P"&amp;MIN(4,IF(O1389&gt;=Model!$B$31,1,IF(O1389&gt;=Model!$B$32,2,IF(O1389&gt;=Model!$B$33,3,4)))+IF(UPPER(H1389)="Y",1,0))))</f>
        <v/>
      </c>
      <c r="R1389" s="14" t="str">
        <f>IF($A1389="","",IFERROR(VLOOKUP(VALUE(MID(Q1389,2,1)),Model!$B$38:$C$41,2,FALSE()),""))</f>
        <v/>
      </c>
      <c r="S1389" s="18" t="str">
        <f t="shared" si="127"/>
        <v/>
      </c>
      <c r="T1389" s="14" t="str">
        <f t="shared" si="128"/>
        <v/>
      </c>
      <c r="U1389" s="14" t="str">
        <f t="shared" si="129"/>
        <v/>
      </c>
      <c r="V1389" s="14" t="str">
        <f t="shared" ca="1" si="130"/>
        <v/>
      </c>
      <c r="W1389" s="14" t="str">
        <f t="shared" ca="1" si="131"/>
        <v/>
      </c>
    </row>
    <row r="1390" spans="1:23" x14ac:dyDescent="0.3">
      <c r="A1390" s="2"/>
      <c r="B1390" s="2"/>
      <c r="C1390" s="2"/>
      <c r="D1390" s="2"/>
      <c r="E1390" s="2"/>
      <c r="F1390" s="2"/>
      <c r="G1390" s="2"/>
      <c r="H1390" s="2"/>
      <c r="I1390" s="16"/>
      <c r="J1390" s="16"/>
      <c r="K1390" s="14" t="str">
        <f>IF($A1390="","",IF(B1390&gt;=Model!$B$4,4,IF(B1390&gt;=Model!$B$5,3,IF(B1390&gt;=Model!$B$6,2,1))))</f>
        <v/>
      </c>
      <c r="L1390" s="14" t="str">
        <f>IF($A1390="","",IF(OR(UPPER(D1390)="Y",UPPER(E1390)="Y"),4,IF(C1390&gt;=Model!$B$10,4,IF(C1390&gt;=Model!$B$11,3,IF(C1390&gt;=Model!$B$12,2,1)))))</f>
        <v/>
      </c>
      <c r="M1390" s="14" t="str">
        <f>IF($A1390="","",IFERROR(VLOOKUP(F1390,Model!$A$19:$B$22,2,FALSE()),""))</f>
        <v/>
      </c>
      <c r="N1390" s="14" t="str">
        <f>IF($A1390="","",IFERROR(VLOOKUP(G1390,Model!$A$25:$B$28,2,FALSE()),""))</f>
        <v/>
      </c>
      <c r="O1390" s="14" t="str">
        <f t="shared" si="126"/>
        <v/>
      </c>
      <c r="P1390" s="14" t="str">
        <f>IF($A1390="","",IF(AND(G1390="Internet-facing",OR(UPPER(D1390)="Y",UPPER(E1390)="Y",C1390&gt;=Model!$B$16)),"P1",""))</f>
        <v/>
      </c>
      <c r="Q1390" s="14" t="str">
        <f>IF($A1390="","",IF(P1390="P1","P1","P"&amp;MIN(4,IF(O1390&gt;=Model!$B$31,1,IF(O1390&gt;=Model!$B$32,2,IF(O1390&gt;=Model!$B$33,3,4)))+IF(UPPER(H1390)="Y",1,0))))</f>
        <v/>
      </c>
      <c r="R1390" s="14" t="str">
        <f>IF($A1390="","",IFERROR(VLOOKUP(VALUE(MID(Q1390,2,1)),Model!$B$38:$C$41,2,FALSE()),""))</f>
        <v/>
      </c>
      <c r="S1390" s="18" t="str">
        <f t="shared" si="127"/>
        <v/>
      </c>
      <c r="T1390" s="14" t="str">
        <f t="shared" si="128"/>
        <v/>
      </c>
      <c r="U1390" s="14" t="str">
        <f t="shared" si="129"/>
        <v/>
      </c>
      <c r="V1390" s="14" t="str">
        <f t="shared" ca="1" si="130"/>
        <v/>
      </c>
      <c r="W1390" s="14" t="str">
        <f t="shared" ca="1" si="131"/>
        <v/>
      </c>
    </row>
    <row r="1391" spans="1:23" x14ac:dyDescent="0.3">
      <c r="A1391" s="2"/>
      <c r="B1391" s="2"/>
      <c r="C1391" s="2"/>
      <c r="D1391" s="2"/>
      <c r="E1391" s="2"/>
      <c r="F1391" s="2"/>
      <c r="G1391" s="2"/>
      <c r="H1391" s="2"/>
      <c r="I1391" s="16"/>
      <c r="J1391" s="16"/>
      <c r="K1391" s="14" t="str">
        <f>IF($A1391="","",IF(B1391&gt;=Model!$B$4,4,IF(B1391&gt;=Model!$B$5,3,IF(B1391&gt;=Model!$B$6,2,1))))</f>
        <v/>
      </c>
      <c r="L1391" s="14" t="str">
        <f>IF($A1391="","",IF(OR(UPPER(D1391)="Y",UPPER(E1391)="Y"),4,IF(C1391&gt;=Model!$B$10,4,IF(C1391&gt;=Model!$B$11,3,IF(C1391&gt;=Model!$B$12,2,1)))))</f>
        <v/>
      </c>
      <c r="M1391" s="14" t="str">
        <f>IF($A1391="","",IFERROR(VLOOKUP(F1391,Model!$A$19:$B$22,2,FALSE()),""))</f>
        <v/>
      </c>
      <c r="N1391" s="14" t="str">
        <f>IF($A1391="","",IFERROR(VLOOKUP(G1391,Model!$A$25:$B$28,2,FALSE()),""))</f>
        <v/>
      </c>
      <c r="O1391" s="14" t="str">
        <f t="shared" si="126"/>
        <v/>
      </c>
      <c r="P1391" s="14" t="str">
        <f>IF($A1391="","",IF(AND(G1391="Internet-facing",OR(UPPER(D1391)="Y",UPPER(E1391)="Y",C1391&gt;=Model!$B$16)),"P1",""))</f>
        <v/>
      </c>
      <c r="Q1391" s="14" t="str">
        <f>IF($A1391="","",IF(P1391="P1","P1","P"&amp;MIN(4,IF(O1391&gt;=Model!$B$31,1,IF(O1391&gt;=Model!$B$32,2,IF(O1391&gt;=Model!$B$33,3,4)))+IF(UPPER(H1391)="Y",1,0))))</f>
        <v/>
      </c>
      <c r="R1391" s="14" t="str">
        <f>IF($A1391="","",IFERROR(VLOOKUP(VALUE(MID(Q1391,2,1)),Model!$B$38:$C$41,2,FALSE()),""))</f>
        <v/>
      </c>
      <c r="S1391" s="18" t="str">
        <f t="shared" si="127"/>
        <v/>
      </c>
      <c r="T1391" s="14" t="str">
        <f t="shared" si="128"/>
        <v/>
      </c>
      <c r="U1391" s="14" t="str">
        <f t="shared" si="129"/>
        <v/>
      </c>
      <c r="V1391" s="14" t="str">
        <f t="shared" ca="1" si="130"/>
        <v/>
      </c>
      <c r="W1391" s="14" t="str">
        <f t="shared" ca="1" si="131"/>
        <v/>
      </c>
    </row>
    <row r="1392" spans="1:23" x14ac:dyDescent="0.3">
      <c r="A1392" s="2"/>
      <c r="B1392" s="2"/>
      <c r="C1392" s="2"/>
      <c r="D1392" s="2"/>
      <c r="E1392" s="2"/>
      <c r="F1392" s="2"/>
      <c r="G1392" s="2"/>
      <c r="H1392" s="2"/>
      <c r="I1392" s="16"/>
      <c r="J1392" s="16"/>
      <c r="K1392" s="14" t="str">
        <f>IF($A1392="","",IF(B1392&gt;=Model!$B$4,4,IF(B1392&gt;=Model!$B$5,3,IF(B1392&gt;=Model!$B$6,2,1))))</f>
        <v/>
      </c>
      <c r="L1392" s="14" t="str">
        <f>IF($A1392="","",IF(OR(UPPER(D1392)="Y",UPPER(E1392)="Y"),4,IF(C1392&gt;=Model!$B$10,4,IF(C1392&gt;=Model!$B$11,3,IF(C1392&gt;=Model!$B$12,2,1)))))</f>
        <v/>
      </c>
      <c r="M1392" s="14" t="str">
        <f>IF($A1392="","",IFERROR(VLOOKUP(F1392,Model!$A$19:$B$22,2,FALSE()),""))</f>
        <v/>
      </c>
      <c r="N1392" s="14" t="str">
        <f>IF($A1392="","",IFERROR(VLOOKUP(G1392,Model!$A$25:$B$28,2,FALSE()),""))</f>
        <v/>
      </c>
      <c r="O1392" s="14" t="str">
        <f t="shared" si="126"/>
        <v/>
      </c>
      <c r="P1392" s="14" t="str">
        <f>IF($A1392="","",IF(AND(G1392="Internet-facing",OR(UPPER(D1392)="Y",UPPER(E1392)="Y",C1392&gt;=Model!$B$16)),"P1",""))</f>
        <v/>
      </c>
      <c r="Q1392" s="14" t="str">
        <f>IF($A1392="","",IF(P1392="P1","P1","P"&amp;MIN(4,IF(O1392&gt;=Model!$B$31,1,IF(O1392&gt;=Model!$B$32,2,IF(O1392&gt;=Model!$B$33,3,4)))+IF(UPPER(H1392)="Y",1,0))))</f>
        <v/>
      </c>
      <c r="R1392" s="14" t="str">
        <f>IF($A1392="","",IFERROR(VLOOKUP(VALUE(MID(Q1392,2,1)),Model!$B$38:$C$41,2,FALSE()),""))</f>
        <v/>
      </c>
      <c r="S1392" s="18" t="str">
        <f t="shared" si="127"/>
        <v/>
      </c>
      <c r="T1392" s="14" t="str">
        <f t="shared" si="128"/>
        <v/>
      </c>
      <c r="U1392" s="14" t="str">
        <f t="shared" si="129"/>
        <v/>
      </c>
      <c r="V1392" s="14" t="str">
        <f t="shared" ca="1" si="130"/>
        <v/>
      </c>
      <c r="W1392" s="14" t="str">
        <f t="shared" ca="1" si="131"/>
        <v/>
      </c>
    </row>
    <row r="1393" spans="1:23" x14ac:dyDescent="0.3">
      <c r="A1393" s="2"/>
      <c r="B1393" s="2"/>
      <c r="C1393" s="2"/>
      <c r="D1393" s="2"/>
      <c r="E1393" s="2"/>
      <c r="F1393" s="2"/>
      <c r="G1393" s="2"/>
      <c r="H1393" s="2"/>
      <c r="I1393" s="16"/>
      <c r="J1393" s="16"/>
      <c r="K1393" s="14" t="str">
        <f>IF($A1393="","",IF(B1393&gt;=Model!$B$4,4,IF(B1393&gt;=Model!$B$5,3,IF(B1393&gt;=Model!$B$6,2,1))))</f>
        <v/>
      </c>
      <c r="L1393" s="14" t="str">
        <f>IF($A1393="","",IF(OR(UPPER(D1393)="Y",UPPER(E1393)="Y"),4,IF(C1393&gt;=Model!$B$10,4,IF(C1393&gt;=Model!$B$11,3,IF(C1393&gt;=Model!$B$12,2,1)))))</f>
        <v/>
      </c>
      <c r="M1393" s="14" t="str">
        <f>IF($A1393="","",IFERROR(VLOOKUP(F1393,Model!$A$19:$B$22,2,FALSE()),""))</f>
        <v/>
      </c>
      <c r="N1393" s="14" t="str">
        <f>IF($A1393="","",IFERROR(VLOOKUP(G1393,Model!$A$25:$B$28,2,FALSE()),""))</f>
        <v/>
      </c>
      <c r="O1393" s="14" t="str">
        <f t="shared" si="126"/>
        <v/>
      </c>
      <c r="P1393" s="14" t="str">
        <f>IF($A1393="","",IF(AND(G1393="Internet-facing",OR(UPPER(D1393)="Y",UPPER(E1393)="Y",C1393&gt;=Model!$B$16)),"P1",""))</f>
        <v/>
      </c>
      <c r="Q1393" s="14" t="str">
        <f>IF($A1393="","",IF(P1393="P1","P1","P"&amp;MIN(4,IF(O1393&gt;=Model!$B$31,1,IF(O1393&gt;=Model!$B$32,2,IF(O1393&gt;=Model!$B$33,3,4)))+IF(UPPER(H1393)="Y",1,0))))</f>
        <v/>
      </c>
      <c r="R1393" s="14" t="str">
        <f>IF($A1393="","",IFERROR(VLOOKUP(VALUE(MID(Q1393,2,1)),Model!$B$38:$C$41,2,FALSE()),""))</f>
        <v/>
      </c>
      <c r="S1393" s="18" t="str">
        <f t="shared" si="127"/>
        <v/>
      </c>
      <c r="T1393" s="14" t="str">
        <f t="shared" si="128"/>
        <v/>
      </c>
      <c r="U1393" s="14" t="str">
        <f t="shared" si="129"/>
        <v/>
      </c>
      <c r="V1393" s="14" t="str">
        <f t="shared" ca="1" si="130"/>
        <v/>
      </c>
      <c r="W1393" s="14" t="str">
        <f t="shared" ca="1" si="131"/>
        <v/>
      </c>
    </row>
    <row r="1394" spans="1:23" x14ac:dyDescent="0.3">
      <c r="A1394" s="2"/>
      <c r="B1394" s="2"/>
      <c r="C1394" s="2"/>
      <c r="D1394" s="2"/>
      <c r="E1394" s="2"/>
      <c r="F1394" s="2"/>
      <c r="G1394" s="2"/>
      <c r="H1394" s="2"/>
      <c r="I1394" s="16"/>
      <c r="J1394" s="16"/>
      <c r="K1394" s="14" t="str">
        <f>IF($A1394="","",IF(B1394&gt;=Model!$B$4,4,IF(B1394&gt;=Model!$B$5,3,IF(B1394&gt;=Model!$B$6,2,1))))</f>
        <v/>
      </c>
      <c r="L1394" s="14" t="str">
        <f>IF($A1394="","",IF(OR(UPPER(D1394)="Y",UPPER(E1394)="Y"),4,IF(C1394&gt;=Model!$B$10,4,IF(C1394&gt;=Model!$B$11,3,IF(C1394&gt;=Model!$B$12,2,1)))))</f>
        <v/>
      </c>
      <c r="M1394" s="14" t="str">
        <f>IF($A1394="","",IFERROR(VLOOKUP(F1394,Model!$A$19:$B$22,2,FALSE()),""))</f>
        <v/>
      </c>
      <c r="N1394" s="14" t="str">
        <f>IF($A1394="","",IFERROR(VLOOKUP(G1394,Model!$A$25:$B$28,2,FALSE()),""))</f>
        <v/>
      </c>
      <c r="O1394" s="14" t="str">
        <f t="shared" si="126"/>
        <v/>
      </c>
      <c r="P1394" s="14" t="str">
        <f>IF($A1394="","",IF(AND(G1394="Internet-facing",OR(UPPER(D1394)="Y",UPPER(E1394)="Y",C1394&gt;=Model!$B$16)),"P1",""))</f>
        <v/>
      </c>
      <c r="Q1394" s="14" t="str">
        <f>IF($A1394="","",IF(P1394="P1","P1","P"&amp;MIN(4,IF(O1394&gt;=Model!$B$31,1,IF(O1394&gt;=Model!$B$32,2,IF(O1394&gt;=Model!$B$33,3,4)))+IF(UPPER(H1394)="Y",1,0))))</f>
        <v/>
      </c>
      <c r="R1394" s="14" t="str">
        <f>IF($A1394="","",IFERROR(VLOOKUP(VALUE(MID(Q1394,2,1)),Model!$B$38:$C$41,2,FALSE()),""))</f>
        <v/>
      </c>
      <c r="S1394" s="18" t="str">
        <f t="shared" si="127"/>
        <v/>
      </c>
      <c r="T1394" s="14" t="str">
        <f t="shared" si="128"/>
        <v/>
      </c>
      <c r="U1394" s="14" t="str">
        <f t="shared" si="129"/>
        <v/>
      </c>
      <c r="V1394" s="14" t="str">
        <f t="shared" ca="1" si="130"/>
        <v/>
      </c>
      <c r="W1394" s="14" t="str">
        <f t="shared" ca="1" si="131"/>
        <v/>
      </c>
    </row>
    <row r="1395" spans="1:23" x14ac:dyDescent="0.3">
      <c r="A1395" s="2"/>
      <c r="B1395" s="2"/>
      <c r="C1395" s="2"/>
      <c r="D1395" s="2"/>
      <c r="E1395" s="2"/>
      <c r="F1395" s="2"/>
      <c r="G1395" s="2"/>
      <c r="H1395" s="2"/>
      <c r="I1395" s="16"/>
      <c r="J1395" s="16"/>
      <c r="K1395" s="14" t="str">
        <f>IF($A1395="","",IF(B1395&gt;=Model!$B$4,4,IF(B1395&gt;=Model!$B$5,3,IF(B1395&gt;=Model!$B$6,2,1))))</f>
        <v/>
      </c>
      <c r="L1395" s="14" t="str">
        <f>IF($A1395="","",IF(OR(UPPER(D1395)="Y",UPPER(E1395)="Y"),4,IF(C1395&gt;=Model!$B$10,4,IF(C1395&gt;=Model!$B$11,3,IF(C1395&gt;=Model!$B$12,2,1)))))</f>
        <v/>
      </c>
      <c r="M1395" s="14" t="str">
        <f>IF($A1395="","",IFERROR(VLOOKUP(F1395,Model!$A$19:$B$22,2,FALSE()),""))</f>
        <v/>
      </c>
      <c r="N1395" s="14" t="str">
        <f>IF($A1395="","",IFERROR(VLOOKUP(G1395,Model!$A$25:$B$28,2,FALSE()),""))</f>
        <v/>
      </c>
      <c r="O1395" s="14" t="str">
        <f t="shared" si="126"/>
        <v/>
      </c>
      <c r="P1395" s="14" t="str">
        <f>IF($A1395="","",IF(AND(G1395="Internet-facing",OR(UPPER(D1395)="Y",UPPER(E1395)="Y",C1395&gt;=Model!$B$16)),"P1",""))</f>
        <v/>
      </c>
      <c r="Q1395" s="14" t="str">
        <f>IF($A1395="","",IF(P1395="P1","P1","P"&amp;MIN(4,IF(O1395&gt;=Model!$B$31,1,IF(O1395&gt;=Model!$B$32,2,IF(O1395&gt;=Model!$B$33,3,4)))+IF(UPPER(H1395)="Y",1,0))))</f>
        <v/>
      </c>
      <c r="R1395" s="14" t="str">
        <f>IF($A1395="","",IFERROR(VLOOKUP(VALUE(MID(Q1395,2,1)),Model!$B$38:$C$41,2,FALSE()),""))</f>
        <v/>
      </c>
      <c r="S1395" s="18" t="str">
        <f t="shared" si="127"/>
        <v/>
      </c>
      <c r="T1395" s="14" t="str">
        <f t="shared" si="128"/>
        <v/>
      </c>
      <c r="U1395" s="14" t="str">
        <f t="shared" si="129"/>
        <v/>
      </c>
      <c r="V1395" s="14" t="str">
        <f t="shared" ca="1" si="130"/>
        <v/>
      </c>
      <c r="W1395" s="14" t="str">
        <f t="shared" ca="1" si="131"/>
        <v/>
      </c>
    </row>
    <row r="1396" spans="1:23" x14ac:dyDescent="0.3">
      <c r="A1396" s="2"/>
      <c r="B1396" s="2"/>
      <c r="C1396" s="2"/>
      <c r="D1396" s="2"/>
      <c r="E1396" s="2"/>
      <c r="F1396" s="2"/>
      <c r="G1396" s="2"/>
      <c r="H1396" s="2"/>
      <c r="I1396" s="16"/>
      <c r="J1396" s="16"/>
      <c r="K1396" s="14" t="str">
        <f>IF($A1396="","",IF(B1396&gt;=Model!$B$4,4,IF(B1396&gt;=Model!$B$5,3,IF(B1396&gt;=Model!$B$6,2,1))))</f>
        <v/>
      </c>
      <c r="L1396" s="14" t="str">
        <f>IF($A1396="","",IF(OR(UPPER(D1396)="Y",UPPER(E1396)="Y"),4,IF(C1396&gt;=Model!$B$10,4,IF(C1396&gt;=Model!$B$11,3,IF(C1396&gt;=Model!$B$12,2,1)))))</f>
        <v/>
      </c>
      <c r="M1396" s="14" t="str">
        <f>IF($A1396="","",IFERROR(VLOOKUP(F1396,Model!$A$19:$B$22,2,FALSE()),""))</f>
        <v/>
      </c>
      <c r="N1396" s="14" t="str">
        <f>IF($A1396="","",IFERROR(VLOOKUP(G1396,Model!$A$25:$B$28,2,FALSE()),""))</f>
        <v/>
      </c>
      <c r="O1396" s="14" t="str">
        <f t="shared" si="126"/>
        <v/>
      </c>
      <c r="P1396" s="14" t="str">
        <f>IF($A1396="","",IF(AND(G1396="Internet-facing",OR(UPPER(D1396)="Y",UPPER(E1396)="Y",C1396&gt;=Model!$B$16)),"P1",""))</f>
        <v/>
      </c>
      <c r="Q1396" s="14" t="str">
        <f>IF($A1396="","",IF(P1396="P1","P1","P"&amp;MIN(4,IF(O1396&gt;=Model!$B$31,1,IF(O1396&gt;=Model!$B$32,2,IF(O1396&gt;=Model!$B$33,3,4)))+IF(UPPER(H1396)="Y",1,0))))</f>
        <v/>
      </c>
      <c r="R1396" s="14" t="str">
        <f>IF($A1396="","",IFERROR(VLOOKUP(VALUE(MID(Q1396,2,1)),Model!$B$38:$C$41,2,FALSE()),""))</f>
        <v/>
      </c>
      <c r="S1396" s="18" t="str">
        <f t="shared" si="127"/>
        <v/>
      </c>
      <c r="T1396" s="14" t="str">
        <f t="shared" si="128"/>
        <v/>
      </c>
      <c r="U1396" s="14" t="str">
        <f t="shared" si="129"/>
        <v/>
      </c>
      <c r="V1396" s="14" t="str">
        <f t="shared" ca="1" si="130"/>
        <v/>
      </c>
      <c r="W1396" s="14" t="str">
        <f t="shared" ca="1" si="131"/>
        <v/>
      </c>
    </row>
    <row r="1397" spans="1:23" x14ac:dyDescent="0.3">
      <c r="A1397" s="2"/>
      <c r="B1397" s="2"/>
      <c r="C1397" s="2"/>
      <c r="D1397" s="2"/>
      <c r="E1397" s="2"/>
      <c r="F1397" s="2"/>
      <c r="G1397" s="2"/>
      <c r="H1397" s="2"/>
      <c r="I1397" s="16"/>
      <c r="J1397" s="16"/>
      <c r="K1397" s="14" t="str">
        <f>IF($A1397="","",IF(B1397&gt;=Model!$B$4,4,IF(B1397&gt;=Model!$B$5,3,IF(B1397&gt;=Model!$B$6,2,1))))</f>
        <v/>
      </c>
      <c r="L1397" s="14" t="str">
        <f>IF($A1397="","",IF(OR(UPPER(D1397)="Y",UPPER(E1397)="Y"),4,IF(C1397&gt;=Model!$B$10,4,IF(C1397&gt;=Model!$B$11,3,IF(C1397&gt;=Model!$B$12,2,1)))))</f>
        <v/>
      </c>
      <c r="M1397" s="14" t="str">
        <f>IF($A1397="","",IFERROR(VLOOKUP(F1397,Model!$A$19:$B$22,2,FALSE()),""))</f>
        <v/>
      </c>
      <c r="N1397" s="14" t="str">
        <f>IF($A1397="","",IFERROR(VLOOKUP(G1397,Model!$A$25:$B$28,2,FALSE()),""))</f>
        <v/>
      </c>
      <c r="O1397" s="14" t="str">
        <f t="shared" si="126"/>
        <v/>
      </c>
      <c r="P1397" s="14" t="str">
        <f>IF($A1397="","",IF(AND(G1397="Internet-facing",OR(UPPER(D1397)="Y",UPPER(E1397)="Y",C1397&gt;=Model!$B$16)),"P1",""))</f>
        <v/>
      </c>
      <c r="Q1397" s="14" t="str">
        <f>IF($A1397="","",IF(P1397="P1","P1","P"&amp;MIN(4,IF(O1397&gt;=Model!$B$31,1,IF(O1397&gt;=Model!$B$32,2,IF(O1397&gt;=Model!$B$33,3,4)))+IF(UPPER(H1397)="Y",1,0))))</f>
        <v/>
      </c>
      <c r="R1397" s="14" t="str">
        <f>IF($A1397="","",IFERROR(VLOOKUP(VALUE(MID(Q1397,2,1)),Model!$B$38:$C$41,2,FALSE()),""))</f>
        <v/>
      </c>
      <c r="S1397" s="18" t="str">
        <f t="shared" si="127"/>
        <v/>
      </c>
      <c r="T1397" s="14" t="str">
        <f t="shared" si="128"/>
        <v/>
      </c>
      <c r="U1397" s="14" t="str">
        <f t="shared" si="129"/>
        <v/>
      </c>
      <c r="V1397" s="14" t="str">
        <f t="shared" ca="1" si="130"/>
        <v/>
      </c>
      <c r="W1397" s="14" t="str">
        <f t="shared" ca="1" si="131"/>
        <v/>
      </c>
    </row>
    <row r="1398" spans="1:23" x14ac:dyDescent="0.3">
      <c r="A1398" s="2"/>
      <c r="B1398" s="2"/>
      <c r="C1398" s="2"/>
      <c r="D1398" s="2"/>
      <c r="E1398" s="2"/>
      <c r="F1398" s="2"/>
      <c r="G1398" s="2"/>
      <c r="H1398" s="2"/>
      <c r="I1398" s="16"/>
      <c r="J1398" s="16"/>
      <c r="K1398" s="14" t="str">
        <f>IF($A1398="","",IF(B1398&gt;=Model!$B$4,4,IF(B1398&gt;=Model!$B$5,3,IF(B1398&gt;=Model!$B$6,2,1))))</f>
        <v/>
      </c>
      <c r="L1398" s="14" t="str">
        <f>IF($A1398="","",IF(OR(UPPER(D1398)="Y",UPPER(E1398)="Y"),4,IF(C1398&gt;=Model!$B$10,4,IF(C1398&gt;=Model!$B$11,3,IF(C1398&gt;=Model!$B$12,2,1)))))</f>
        <v/>
      </c>
      <c r="M1398" s="14" t="str">
        <f>IF($A1398="","",IFERROR(VLOOKUP(F1398,Model!$A$19:$B$22,2,FALSE()),""))</f>
        <v/>
      </c>
      <c r="N1398" s="14" t="str">
        <f>IF($A1398="","",IFERROR(VLOOKUP(G1398,Model!$A$25:$B$28,2,FALSE()),""))</f>
        <v/>
      </c>
      <c r="O1398" s="14" t="str">
        <f t="shared" si="126"/>
        <v/>
      </c>
      <c r="P1398" s="14" t="str">
        <f>IF($A1398="","",IF(AND(G1398="Internet-facing",OR(UPPER(D1398)="Y",UPPER(E1398)="Y",C1398&gt;=Model!$B$16)),"P1",""))</f>
        <v/>
      </c>
      <c r="Q1398" s="14" t="str">
        <f>IF($A1398="","",IF(P1398="P1","P1","P"&amp;MIN(4,IF(O1398&gt;=Model!$B$31,1,IF(O1398&gt;=Model!$B$32,2,IF(O1398&gt;=Model!$B$33,3,4)))+IF(UPPER(H1398)="Y",1,0))))</f>
        <v/>
      </c>
      <c r="R1398" s="14" t="str">
        <f>IF($A1398="","",IFERROR(VLOOKUP(VALUE(MID(Q1398,2,1)),Model!$B$38:$C$41,2,FALSE()),""))</f>
        <v/>
      </c>
      <c r="S1398" s="18" t="str">
        <f t="shared" si="127"/>
        <v/>
      </c>
      <c r="T1398" s="14" t="str">
        <f t="shared" si="128"/>
        <v/>
      </c>
      <c r="U1398" s="14" t="str">
        <f t="shared" si="129"/>
        <v/>
      </c>
      <c r="V1398" s="14" t="str">
        <f t="shared" ca="1" si="130"/>
        <v/>
      </c>
      <c r="W1398" s="14" t="str">
        <f t="shared" ca="1" si="131"/>
        <v/>
      </c>
    </row>
    <row r="1399" spans="1:23" x14ac:dyDescent="0.3">
      <c r="A1399" s="2"/>
      <c r="B1399" s="2"/>
      <c r="C1399" s="2"/>
      <c r="D1399" s="2"/>
      <c r="E1399" s="2"/>
      <c r="F1399" s="2"/>
      <c r="G1399" s="2"/>
      <c r="H1399" s="2"/>
      <c r="I1399" s="16"/>
      <c r="J1399" s="16"/>
      <c r="K1399" s="14" t="str">
        <f>IF($A1399="","",IF(B1399&gt;=Model!$B$4,4,IF(B1399&gt;=Model!$B$5,3,IF(B1399&gt;=Model!$B$6,2,1))))</f>
        <v/>
      </c>
      <c r="L1399" s="14" t="str">
        <f>IF($A1399="","",IF(OR(UPPER(D1399)="Y",UPPER(E1399)="Y"),4,IF(C1399&gt;=Model!$B$10,4,IF(C1399&gt;=Model!$B$11,3,IF(C1399&gt;=Model!$B$12,2,1)))))</f>
        <v/>
      </c>
      <c r="M1399" s="14" t="str">
        <f>IF($A1399="","",IFERROR(VLOOKUP(F1399,Model!$A$19:$B$22,2,FALSE()),""))</f>
        <v/>
      </c>
      <c r="N1399" s="14" t="str">
        <f>IF($A1399="","",IFERROR(VLOOKUP(G1399,Model!$A$25:$B$28,2,FALSE()),""))</f>
        <v/>
      </c>
      <c r="O1399" s="14" t="str">
        <f t="shared" si="126"/>
        <v/>
      </c>
      <c r="P1399" s="14" t="str">
        <f>IF($A1399="","",IF(AND(G1399="Internet-facing",OR(UPPER(D1399)="Y",UPPER(E1399)="Y",C1399&gt;=Model!$B$16)),"P1",""))</f>
        <v/>
      </c>
      <c r="Q1399" s="14" t="str">
        <f>IF($A1399="","",IF(P1399="P1","P1","P"&amp;MIN(4,IF(O1399&gt;=Model!$B$31,1,IF(O1399&gt;=Model!$B$32,2,IF(O1399&gt;=Model!$B$33,3,4)))+IF(UPPER(H1399)="Y",1,0))))</f>
        <v/>
      </c>
      <c r="R1399" s="14" t="str">
        <f>IF($A1399="","",IFERROR(VLOOKUP(VALUE(MID(Q1399,2,1)),Model!$B$38:$C$41,2,FALSE()),""))</f>
        <v/>
      </c>
      <c r="S1399" s="18" t="str">
        <f t="shared" si="127"/>
        <v/>
      </c>
      <c r="T1399" s="14" t="str">
        <f t="shared" si="128"/>
        <v/>
      </c>
      <c r="U1399" s="14" t="str">
        <f t="shared" si="129"/>
        <v/>
      </c>
      <c r="V1399" s="14" t="str">
        <f t="shared" ca="1" si="130"/>
        <v/>
      </c>
      <c r="W1399" s="14" t="str">
        <f t="shared" ca="1" si="131"/>
        <v/>
      </c>
    </row>
    <row r="1400" spans="1:23" x14ac:dyDescent="0.3">
      <c r="A1400" s="2"/>
      <c r="B1400" s="2"/>
      <c r="C1400" s="2"/>
      <c r="D1400" s="2"/>
      <c r="E1400" s="2"/>
      <c r="F1400" s="2"/>
      <c r="G1400" s="2"/>
      <c r="H1400" s="2"/>
      <c r="I1400" s="16"/>
      <c r="J1400" s="16"/>
      <c r="K1400" s="14" t="str">
        <f>IF($A1400="","",IF(B1400&gt;=Model!$B$4,4,IF(B1400&gt;=Model!$B$5,3,IF(B1400&gt;=Model!$B$6,2,1))))</f>
        <v/>
      </c>
      <c r="L1400" s="14" t="str">
        <f>IF($A1400="","",IF(OR(UPPER(D1400)="Y",UPPER(E1400)="Y"),4,IF(C1400&gt;=Model!$B$10,4,IF(C1400&gt;=Model!$B$11,3,IF(C1400&gt;=Model!$B$12,2,1)))))</f>
        <v/>
      </c>
      <c r="M1400" s="14" t="str">
        <f>IF($A1400="","",IFERROR(VLOOKUP(F1400,Model!$A$19:$B$22,2,FALSE()),""))</f>
        <v/>
      </c>
      <c r="N1400" s="14" t="str">
        <f>IF($A1400="","",IFERROR(VLOOKUP(G1400,Model!$A$25:$B$28,2,FALSE()),""))</f>
        <v/>
      </c>
      <c r="O1400" s="14" t="str">
        <f t="shared" si="126"/>
        <v/>
      </c>
      <c r="P1400" s="14" t="str">
        <f>IF($A1400="","",IF(AND(G1400="Internet-facing",OR(UPPER(D1400)="Y",UPPER(E1400)="Y",C1400&gt;=Model!$B$16)),"P1",""))</f>
        <v/>
      </c>
      <c r="Q1400" s="14" t="str">
        <f>IF($A1400="","",IF(P1400="P1","P1","P"&amp;MIN(4,IF(O1400&gt;=Model!$B$31,1,IF(O1400&gt;=Model!$B$32,2,IF(O1400&gt;=Model!$B$33,3,4)))+IF(UPPER(H1400)="Y",1,0))))</f>
        <v/>
      </c>
      <c r="R1400" s="14" t="str">
        <f>IF($A1400="","",IFERROR(VLOOKUP(VALUE(MID(Q1400,2,1)),Model!$B$38:$C$41,2,FALSE()),""))</f>
        <v/>
      </c>
      <c r="S1400" s="18" t="str">
        <f t="shared" si="127"/>
        <v/>
      </c>
      <c r="T1400" s="14" t="str">
        <f t="shared" si="128"/>
        <v/>
      </c>
      <c r="U1400" s="14" t="str">
        <f t="shared" si="129"/>
        <v/>
      </c>
      <c r="V1400" s="14" t="str">
        <f t="shared" ca="1" si="130"/>
        <v/>
      </c>
      <c r="W1400" s="14" t="str">
        <f t="shared" ca="1" si="131"/>
        <v/>
      </c>
    </row>
    <row r="1401" spans="1:23" x14ac:dyDescent="0.3">
      <c r="A1401" s="2"/>
      <c r="B1401" s="2"/>
      <c r="C1401" s="2"/>
      <c r="D1401" s="2"/>
      <c r="E1401" s="2"/>
      <c r="F1401" s="2"/>
      <c r="G1401" s="2"/>
      <c r="H1401" s="2"/>
      <c r="I1401" s="16"/>
      <c r="J1401" s="16"/>
      <c r="K1401" s="14" t="str">
        <f>IF($A1401="","",IF(B1401&gt;=Model!$B$4,4,IF(B1401&gt;=Model!$B$5,3,IF(B1401&gt;=Model!$B$6,2,1))))</f>
        <v/>
      </c>
      <c r="L1401" s="14" t="str">
        <f>IF($A1401="","",IF(OR(UPPER(D1401)="Y",UPPER(E1401)="Y"),4,IF(C1401&gt;=Model!$B$10,4,IF(C1401&gt;=Model!$B$11,3,IF(C1401&gt;=Model!$B$12,2,1)))))</f>
        <v/>
      </c>
      <c r="M1401" s="14" t="str">
        <f>IF($A1401="","",IFERROR(VLOOKUP(F1401,Model!$A$19:$B$22,2,FALSE()),""))</f>
        <v/>
      </c>
      <c r="N1401" s="14" t="str">
        <f>IF($A1401="","",IFERROR(VLOOKUP(G1401,Model!$A$25:$B$28,2,FALSE()),""))</f>
        <v/>
      </c>
      <c r="O1401" s="14" t="str">
        <f t="shared" si="126"/>
        <v/>
      </c>
      <c r="P1401" s="14" t="str">
        <f>IF($A1401="","",IF(AND(G1401="Internet-facing",OR(UPPER(D1401)="Y",UPPER(E1401)="Y",C1401&gt;=Model!$B$16)),"P1",""))</f>
        <v/>
      </c>
      <c r="Q1401" s="14" t="str">
        <f>IF($A1401="","",IF(P1401="P1","P1","P"&amp;MIN(4,IF(O1401&gt;=Model!$B$31,1,IF(O1401&gt;=Model!$B$32,2,IF(O1401&gt;=Model!$B$33,3,4)))+IF(UPPER(H1401)="Y",1,0))))</f>
        <v/>
      </c>
      <c r="R1401" s="14" t="str">
        <f>IF($A1401="","",IFERROR(VLOOKUP(VALUE(MID(Q1401,2,1)),Model!$B$38:$C$41,2,FALSE()),""))</f>
        <v/>
      </c>
      <c r="S1401" s="18" t="str">
        <f t="shared" si="127"/>
        <v/>
      </c>
      <c r="T1401" s="14" t="str">
        <f t="shared" si="128"/>
        <v/>
      </c>
      <c r="U1401" s="14" t="str">
        <f t="shared" si="129"/>
        <v/>
      </c>
      <c r="V1401" s="14" t="str">
        <f t="shared" ca="1" si="130"/>
        <v/>
      </c>
      <c r="W1401" s="14" t="str">
        <f t="shared" ca="1" si="131"/>
        <v/>
      </c>
    </row>
    <row r="1402" spans="1:23" x14ac:dyDescent="0.3">
      <c r="A1402" s="2"/>
      <c r="B1402" s="2"/>
      <c r="C1402" s="2"/>
      <c r="D1402" s="2"/>
      <c r="E1402" s="2"/>
      <c r="F1402" s="2"/>
      <c r="G1402" s="2"/>
      <c r="H1402" s="2"/>
      <c r="I1402" s="16"/>
      <c r="J1402" s="16"/>
      <c r="K1402" s="14" t="str">
        <f>IF($A1402="","",IF(B1402&gt;=Model!$B$4,4,IF(B1402&gt;=Model!$B$5,3,IF(B1402&gt;=Model!$B$6,2,1))))</f>
        <v/>
      </c>
      <c r="L1402" s="14" t="str">
        <f>IF($A1402="","",IF(OR(UPPER(D1402)="Y",UPPER(E1402)="Y"),4,IF(C1402&gt;=Model!$B$10,4,IF(C1402&gt;=Model!$B$11,3,IF(C1402&gt;=Model!$B$12,2,1)))))</f>
        <v/>
      </c>
      <c r="M1402" s="14" t="str">
        <f>IF($A1402="","",IFERROR(VLOOKUP(F1402,Model!$A$19:$B$22,2,FALSE()),""))</f>
        <v/>
      </c>
      <c r="N1402" s="14" t="str">
        <f>IF($A1402="","",IFERROR(VLOOKUP(G1402,Model!$A$25:$B$28,2,FALSE()),""))</f>
        <v/>
      </c>
      <c r="O1402" s="14" t="str">
        <f t="shared" si="126"/>
        <v/>
      </c>
      <c r="P1402" s="14" t="str">
        <f>IF($A1402="","",IF(AND(G1402="Internet-facing",OR(UPPER(D1402)="Y",UPPER(E1402)="Y",C1402&gt;=Model!$B$16)),"P1",""))</f>
        <v/>
      </c>
      <c r="Q1402" s="14" t="str">
        <f>IF($A1402="","",IF(P1402="P1","P1","P"&amp;MIN(4,IF(O1402&gt;=Model!$B$31,1,IF(O1402&gt;=Model!$B$32,2,IF(O1402&gt;=Model!$B$33,3,4)))+IF(UPPER(H1402)="Y",1,0))))</f>
        <v/>
      </c>
      <c r="R1402" s="14" t="str">
        <f>IF($A1402="","",IFERROR(VLOOKUP(VALUE(MID(Q1402,2,1)),Model!$B$38:$C$41,2,FALSE()),""))</f>
        <v/>
      </c>
      <c r="S1402" s="18" t="str">
        <f t="shared" si="127"/>
        <v/>
      </c>
      <c r="T1402" s="14" t="str">
        <f t="shared" si="128"/>
        <v/>
      </c>
      <c r="U1402" s="14" t="str">
        <f t="shared" si="129"/>
        <v/>
      </c>
      <c r="V1402" s="14" t="str">
        <f t="shared" ca="1" si="130"/>
        <v/>
      </c>
      <c r="W1402" s="14" t="str">
        <f t="shared" ca="1" si="131"/>
        <v/>
      </c>
    </row>
    <row r="1403" spans="1:23" x14ac:dyDescent="0.3">
      <c r="A1403" s="2"/>
      <c r="B1403" s="2"/>
      <c r="C1403" s="2"/>
      <c r="D1403" s="2"/>
      <c r="E1403" s="2"/>
      <c r="F1403" s="2"/>
      <c r="G1403" s="2"/>
      <c r="H1403" s="2"/>
      <c r="I1403" s="16"/>
      <c r="J1403" s="16"/>
      <c r="K1403" s="14" t="str">
        <f>IF($A1403="","",IF(B1403&gt;=Model!$B$4,4,IF(B1403&gt;=Model!$B$5,3,IF(B1403&gt;=Model!$B$6,2,1))))</f>
        <v/>
      </c>
      <c r="L1403" s="14" t="str">
        <f>IF($A1403="","",IF(OR(UPPER(D1403)="Y",UPPER(E1403)="Y"),4,IF(C1403&gt;=Model!$B$10,4,IF(C1403&gt;=Model!$B$11,3,IF(C1403&gt;=Model!$B$12,2,1)))))</f>
        <v/>
      </c>
      <c r="M1403" s="14" t="str">
        <f>IF($A1403="","",IFERROR(VLOOKUP(F1403,Model!$A$19:$B$22,2,FALSE()),""))</f>
        <v/>
      </c>
      <c r="N1403" s="14" t="str">
        <f>IF($A1403="","",IFERROR(VLOOKUP(G1403,Model!$A$25:$B$28,2,FALSE()),""))</f>
        <v/>
      </c>
      <c r="O1403" s="14" t="str">
        <f t="shared" si="126"/>
        <v/>
      </c>
      <c r="P1403" s="14" t="str">
        <f>IF($A1403="","",IF(AND(G1403="Internet-facing",OR(UPPER(D1403)="Y",UPPER(E1403)="Y",C1403&gt;=Model!$B$16)),"P1",""))</f>
        <v/>
      </c>
      <c r="Q1403" s="14" t="str">
        <f>IF($A1403="","",IF(P1403="P1","P1","P"&amp;MIN(4,IF(O1403&gt;=Model!$B$31,1,IF(O1403&gt;=Model!$B$32,2,IF(O1403&gt;=Model!$B$33,3,4)))+IF(UPPER(H1403)="Y",1,0))))</f>
        <v/>
      </c>
      <c r="R1403" s="14" t="str">
        <f>IF($A1403="","",IFERROR(VLOOKUP(VALUE(MID(Q1403,2,1)),Model!$B$38:$C$41,2,FALSE()),""))</f>
        <v/>
      </c>
      <c r="S1403" s="18" t="str">
        <f t="shared" si="127"/>
        <v/>
      </c>
      <c r="T1403" s="14" t="str">
        <f t="shared" si="128"/>
        <v/>
      </c>
      <c r="U1403" s="14" t="str">
        <f t="shared" si="129"/>
        <v/>
      </c>
      <c r="V1403" s="14" t="str">
        <f t="shared" ca="1" si="130"/>
        <v/>
      </c>
      <c r="W1403" s="14" t="str">
        <f t="shared" ca="1" si="131"/>
        <v/>
      </c>
    </row>
    <row r="1404" spans="1:23" x14ac:dyDescent="0.3">
      <c r="A1404" s="2"/>
      <c r="B1404" s="2"/>
      <c r="C1404" s="2"/>
      <c r="D1404" s="2"/>
      <c r="E1404" s="2"/>
      <c r="F1404" s="2"/>
      <c r="G1404" s="2"/>
      <c r="H1404" s="2"/>
      <c r="I1404" s="16"/>
      <c r="J1404" s="16"/>
      <c r="K1404" s="14" t="str">
        <f>IF($A1404="","",IF(B1404&gt;=Model!$B$4,4,IF(B1404&gt;=Model!$B$5,3,IF(B1404&gt;=Model!$B$6,2,1))))</f>
        <v/>
      </c>
      <c r="L1404" s="14" t="str">
        <f>IF($A1404="","",IF(OR(UPPER(D1404)="Y",UPPER(E1404)="Y"),4,IF(C1404&gt;=Model!$B$10,4,IF(C1404&gt;=Model!$B$11,3,IF(C1404&gt;=Model!$B$12,2,1)))))</f>
        <v/>
      </c>
      <c r="M1404" s="14" t="str">
        <f>IF($A1404="","",IFERROR(VLOOKUP(F1404,Model!$A$19:$B$22,2,FALSE()),""))</f>
        <v/>
      </c>
      <c r="N1404" s="14" t="str">
        <f>IF($A1404="","",IFERROR(VLOOKUP(G1404,Model!$A$25:$B$28,2,FALSE()),""))</f>
        <v/>
      </c>
      <c r="O1404" s="14" t="str">
        <f t="shared" si="126"/>
        <v/>
      </c>
      <c r="P1404" s="14" t="str">
        <f>IF($A1404="","",IF(AND(G1404="Internet-facing",OR(UPPER(D1404)="Y",UPPER(E1404)="Y",C1404&gt;=Model!$B$16)),"P1",""))</f>
        <v/>
      </c>
      <c r="Q1404" s="14" t="str">
        <f>IF($A1404="","",IF(P1404="P1","P1","P"&amp;MIN(4,IF(O1404&gt;=Model!$B$31,1,IF(O1404&gt;=Model!$B$32,2,IF(O1404&gt;=Model!$B$33,3,4)))+IF(UPPER(H1404)="Y",1,0))))</f>
        <v/>
      </c>
      <c r="R1404" s="14" t="str">
        <f>IF($A1404="","",IFERROR(VLOOKUP(VALUE(MID(Q1404,2,1)),Model!$B$38:$C$41,2,FALSE()),""))</f>
        <v/>
      </c>
      <c r="S1404" s="18" t="str">
        <f t="shared" si="127"/>
        <v/>
      </c>
      <c r="T1404" s="14" t="str">
        <f t="shared" si="128"/>
        <v/>
      </c>
      <c r="U1404" s="14" t="str">
        <f t="shared" si="129"/>
        <v/>
      </c>
      <c r="V1404" s="14" t="str">
        <f t="shared" ca="1" si="130"/>
        <v/>
      </c>
      <c r="W1404" s="14" t="str">
        <f t="shared" ca="1" si="131"/>
        <v/>
      </c>
    </row>
    <row r="1405" spans="1:23" x14ac:dyDescent="0.3">
      <c r="A1405" s="2"/>
      <c r="B1405" s="2"/>
      <c r="C1405" s="2"/>
      <c r="D1405" s="2"/>
      <c r="E1405" s="2"/>
      <c r="F1405" s="2"/>
      <c r="G1405" s="2"/>
      <c r="H1405" s="2"/>
      <c r="I1405" s="16"/>
      <c r="J1405" s="16"/>
      <c r="K1405" s="14" t="str">
        <f>IF($A1405="","",IF(B1405&gt;=Model!$B$4,4,IF(B1405&gt;=Model!$B$5,3,IF(B1405&gt;=Model!$B$6,2,1))))</f>
        <v/>
      </c>
      <c r="L1405" s="14" t="str">
        <f>IF($A1405="","",IF(OR(UPPER(D1405)="Y",UPPER(E1405)="Y"),4,IF(C1405&gt;=Model!$B$10,4,IF(C1405&gt;=Model!$B$11,3,IF(C1405&gt;=Model!$B$12,2,1)))))</f>
        <v/>
      </c>
      <c r="M1405" s="14" t="str">
        <f>IF($A1405="","",IFERROR(VLOOKUP(F1405,Model!$A$19:$B$22,2,FALSE()),""))</f>
        <v/>
      </c>
      <c r="N1405" s="14" t="str">
        <f>IF($A1405="","",IFERROR(VLOOKUP(G1405,Model!$A$25:$B$28,2,FALSE()),""))</f>
        <v/>
      </c>
      <c r="O1405" s="14" t="str">
        <f t="shared" si="126"/>
        <v/>
      </c>
      <c r="P1405" s="14" t="str">
        <f>IF($A1405="","",IF(AND(G1405="Internet-facing",OR(UPPER(D1405)="Y",UPPER(E1405)="Y",C1405&gt;=Model!$B$16)),"P1",""))</f>
        <v/>
      </c>
      <c r="Q1405" s="14" t="str">
        <f>IF($A1405="","",IF(P1405="P1","P1","P"&amp;MIN(4,IF(O1405&gt;=Model!$B$31,1,IF(O1405&gt;=Model!$B$32,2,IF(O1405&gt;=Model!$B$33,3,4)))+IF(UPPER(H1405)="Y",1,0))))</f>
        <v/>
      </c>
      <c r="R1405" s="14" t="str">
        <f>IF($A1405="","",IFERROR(VLOOKUP(VALUE(MID(Q1405,2,1)),Model!$B$38:$C$41,2,FALSE()),""))</f>
        <v/>
      </c>
      <c r="S1405" s="18" t="str">
        <f t="shared" si="127"/>
        <v/>
      </c>
      <c r="T1405" s="14" t="str">
        <f t="shared" si="128"/>
        <v/>
      </c>
      <c r="U1405" s="14" t="str">
        <f t="shared" si="129"/>
        <v/>
      </c>
      <c r="V1405" s="14" t="str">
        <f t="shared" ca="1" si="130"/>
        <v/>
      </c>
      <c r="W1405" s="14" t="str">
        <f t="shared" ca="1" si="131"/>
        <v/>
      </c>
    </row>
    <row r="1406" spans="1:23" x14ac:dyDescent="0.3">
      <c r="A1406" s="2"/>
      <c r="B1406" s="2"/>
      <c r="C1406" s="2"/>
      <c r="D1406" s="2"/>
      <c r="E1406" s="2"/>
      <c r="F1406" s="2"/>
      <c r="G1406" s="2"/>
      <c r="H1406" s="2"/>
      <c r="I1406" s="16"/>
      <c r="J1406" s="16"/>
      <c r="K1406" s="14" t="str">
        <f>IF($A1406="","",IF(B1406&gt;=Model!$B$4,4,IF(B1406&gt;=Model!$B$5,3,IF(B1406&gt;=Model!$B$6,2,1))))</f>
        <v/>
      </c>
      <c r="L1406" s="14" t="str">
        <f>IF($A1406="","",IF(OR(UPPER(D1406)="Y",UPPER(E1406)="Y"),4,IF(C1406&gt;=Model!$B$10,4,IF(C1406&gt;=Model!$B$11,3,IF(C1406&gt;=Model!$B$12,2,1)))))</f>
        <v/>
      </c>
      <c r="M1406" s="14" t="str">
        <f>IF($A1406="","",IFERROR(VLOOKUP(F1406,Model!$A$19:$B$22,2,FALSE()),""))</f>
        <v/>
      </c>
      <c r="N1406" s="14" t="str">
        <f>IF($A1406="","",IFERROR(VLOOKUP(G1406,Model!$A$25:$B$28,2,FALSE()),""))</f>
        <v/>
      </c>
      <c r="O1406" s="14" t="str">
        <f t="shared" si="126"/>
        <v/>
      </c>
      <c r="P1406" s="14" t="str">
        <f>IF($A1406="","",IF(AND(G1406="Internet-facing",OR(UPPER(D1406)="Y",UPPER(E1406)="Y",C1406&gt;=Model!$B$16)),"P1",""))</f>
        <v/>
      </c>
      <c r="Q1406" s="14" t="str">
        <f>IF($A1406="","",IF(P1406="P1","P1","P"&amp;MIN(4,IF(O1406&gt;=Model!$B$31,1,IF(O1406&gt;=Model!$B$32,2,IF(O1406&gt;=Model!$B$33,3,4)))+IF(UPPER(H1406)="Y",1,0))))</f>
        <v/>
      </c>
      <c r="R1406" s="14" t="str">
        <f>IF($A1406="","",IFERROR(VLOOKUP(VALUE(MID(Q1406,2,1)),Model!$B$38:$C$41,2,FALSE()),""))</f>
        <v/>
      </c>
      <c r="S1406" s="18" t="str">
        <f t="shared" si="127"/>
        <v/>
      </c>
      <c r="T1406" s="14" t="str">
        <f t="shared" si="128"/>
        <v/>
      </c>
      <c r="U1406" s="14" t="str">
        <f t="shared" si="129"/>
        <v/>
      </c>
      <c r="V1406" s="14" t="str">
        <f t="shared" ca="1" si="130"/>
        <v/>
      </c>
      <c r="W1406" s="14" t="str">
        <f t="shared" ca="1" si="131"/>
        <v/>
      </c>
    </row>
    <row r="1407" spans="1:23" x14ac:dyDescent="0.3">
      <c r="A1407" s="2"/>
      <c r="B1407" s="2"/>
      <c r="C1407" s="2"/>
      <c r="D1407" s="2"/>
      <c r="E1407" s="2"/>
      <c r="F1407" s="2"/>
      <c r="G1407" s="2"/>
      <c r="H1407" s="2"/>
      <c r="I1407" s="16"/>
      <c r="J1407" s="16"/>
      <c r="K1407" s="14" t="str">
        <f>IF($A1407="","",IF(B1407&gt;=Model!$B$4,4,IF(B1407&gt;=Model!$B$5,3,IF(B1407&gt;=Model!$B$6,2,1))))</f>
        <v/>
      </c>
      <c r="L1407" s="14" t="str">
        <f>IF($A1407="","",IF(OR(UPPER(D1407)="Y",UPPER(E1407)="Y"),4,IF(C1407&gt;=Model!$B$10,4,IF(C1407&gt;=Model!$B$11,3,IF(C1407&gt;=Model!$B$12,2,1)))))</f>
        <v/>
      </c>
      <c r="M1407" s="14" t="str">
        <f>IF($A1407="","",IFERROR(VLOOKUP(F1407,Model!$A$19:$B$22,2,FALSE()),""))</f>
        <v/>
      </c>
      <c r="N1407" s="14" t="str">
        <f>IF($A1407="","",IFERROR(VLOOKUP(G1407,Model!$A$25:$B$28,2,FALSE()),""))</f>
        <v/>
      </c>
      <c r="O1407" s="14" t="str">
        <f t="shared" si="126"/>
        <v/>
      </c>
      <c r="P1407" s="14" t="str">
        <f>IF($A1407="","",IF(AND(G1407="Internet-facing",OR(UPPER(D1407)="Y",UPPER(E1407)="Y",C1407&gt;=Model!$B$16)),"P1",""))</f>
        <v/>
      </c>
      <c r="Q1407" s="14" t="str">
        <f>IF($A1407="","",IF(P1407="P1","P1","P"&amp;MIN(4,IF(O1407&gt;=Model!$B$31,1,IF(O1407&gt;=Model!$B$32,2,IF(O1407&gt;=Model!$B$33,3,4)))+IF(UPPER(H1407)="Y",1,0))))</f>
        <v/>
      </c>
      <c r="R1407" s="14" t="str">
        <f>IF($A1407="","",IFERROR(VLOOKUP(VALUE(MID(Q1407,2,1)),Model!$B$38:$C$41,2,FALSE()),""))</f>
        <v/>
      </c>
      <c r="S1407" s="18" t="str">
        <f t="shared" si="127"/>
        <v/>
      </c>
      <c r="T1407" s="14" t="str">
        <f t="shared" si="128"/>
        <v/>
      </c>
      <c r="U1407" s="14" t="str">
        <f t="shared" si="129"/>
        <v/>
      </c>
      <c r="V1407" s="14" t="str">
        <f t="shared" ca="1" si="130"/>
        <v/>
      </c>
      <c r="W1407" s="14" t="str">
        <f t="shared" ca="1" si="131"/>
        <v/>
      </c>
    </row>
    <row r="1408" spans="1:23" x14ac:dyDescent="0.3">
      <c r="A1408" s="2"/>
      <c r="B1408" s="2"/>
      <c r="C1408" s="2"/>
      <c r="D1408" s="2"/>
      <c r="E1408" s="2"/>
      <c r="F1408" s="2"/>
      <c r="G1408" s="2"/>
      <c r="H1408" s="2"/>
      <c r="I1408" s="16"/>
      <c r="J1408" s="16"/>
      <c r="K1408" s="14" t="str">
        <f>IF($A1408="","",IF(B1408&gt;=Model!$B$4,4,IF(B1408&gt;=Model!$B$5,3,IF(B1408&gt;=Model!$B$6,2,1))))</f>
        <v/>
      </c>
      <c r="L1408" s="14" t="str">
        <f>IF($A1408="","",IF(OR(UPPER(D1408)="Y",UPPER(E1408)="Y"),4,IF(C1408&gt;=Model!$B$10,4,IF(C1408&gt;=Model!$B$11,3,IF(C1408&gt;=Model!$B$12,2,1)))))</f>
        <v/>
      </c>
      <c r="M1408" s="14" t="str">
        <f>IF($A1408="","",IFERROR(VLOOKUP(F1408,Model!$A$19:$B$22,2,FALSE()),""))</f>
        <v/>
      </c>
      <c r="N1408" s="14" t="str">
        <f>IF($A1408="","",IFERROR(VLOOKUP(G1408,Model!$A$25:$B$28,2,FALSE()),""))</f>
        <v/>
      </c>
      <c r="O1408" s="14" t="str">
        <f t="shared" si="126"/>
        <v/>
      </c>
      <c r="P1408" s="14" t="str">
        <f>IF($A1408="","",IF(AND(G1408="Internet-facing",OR(UPPER(D1408)="Y",UPPER(E1408)="Y",C1408&gt;=Model!$B$16)),"P1",""))</f>
        <v/>
      </c>
      <c r="Q1408" s="14" t="str">
        <f>IF($A1408="","",IF(P1408="P1","P1","P"&amp;MIN(4,IF(O1408&gt;=Model!$B$31,1,IF(O1408&gt;=Model!$B$32,2,IF(O1408&gt;=Model!$B$33,3,4)))+IF(UPPER(H1408)="Y",1,0))))</f>
        <v/>
      </c>
      <c r="R1408" s="14" t="str">
        <f>IF($A1408="","",IFERROR(VLOOKUP(VALUE(MID(Q1408,2,1)),Model!$B$38:$C$41,2,FALSE()),""))</f>
        <v/>
      </c>
      <c r="S1408" s="18" t="str">
        <f t="shared" si="127"/>
        <v/>
      </c>
      <c r="T1408" s="14" t="str">
        <f t="shared" si="128"/>
        <v/>
      </c>
      <c r="U1408" s="14" t="str">
        <f t="shared" si="129"/>
        <v/>
      </c>
      <c r="V1408" s="14" t="str">
        <f t="shared" ca="1" si="130"/>
        <v/>
      </c>
      <c r="W1408" s="14" t="str">
        <f t="shared" ca="1" si="131"/>
        <v/>
      </c>
    </row>
    <row r="1409" spans="1:23" x14ac:dyDescent="0.3">
      <c r="A1409" s="2"/>
      <c r="B1409" s="2"/>
      <c r="C1409" s="2"/>
      <c r="D1409" s="2"/>
      <c r="E1409" s="2"/>
      <c r="F1409" s="2"/>
      <c r="G1409" s="2"/>
      <c r="H1409" s="2"/>
      <c r="I1409" s="16"/>
      <c r="J1409" s="16"/>
      <c r="K1409" s="14" t="str">
        <f>IF($A1409="","",IF(B1409&gt;=Model!$B$4,4,IF(B1409&gt;=Model!$B$5,3,IF(B1409&gt;=Model!$B$6,2,1))))</f>
        <v/>
      </c>
      <c r="L1409" s="14" t="str">
        <f>IF($A1409="","",IF(OR(UPPER(D1409)="Y",UPPER(E1409)="Y"),4,IF(C1409&gt;=Model!$B$10,4,IF(C1409&gt;=Model!$B$11,3,IF(C1409&gt;=Model!$B$12,2,1)))))</f>
        <v/>
      </c>
      <c r="M1409" s="14" t="str">
        <f>IF($A1409="","",IFERROR(VLOOKUP(F1409,Model!$A$19:$B$22,2,FALSE()),""))</f>
        <v/>
      </c>
      <c r="N1409" s="14" t="str">
        <f>IF($A1409="","",IFERROR(VLOOKUP(G1409,Model!$A$25:$B$28,2,FALSE()),""))</f>
        <v/>
      </c>
      <c r="O1409" s="14" t="str">
        <f t="shared" si="126"/>
        <v/>
      </c>
      <c r="P1409" s="14" t="str">
        <f>IF($A1409="","",IF(AND(G1409="Internet-facing",OR(UPPER(D1409)="Y",UPPER(E1409)="Y",C1409&gt;=Model!$B$16)),"P1",""))</f>
        <v/>
      </c>
      <c r="Q1409" s="14" t="str">
        <f>IF($A1409="","",IF(P1409="P1","P1","P"&amp;MIN(4,IF(O1409&gt;=Model!$B$31,1,IF(O1409&gt;=Model!$B$32,2,IF(O1409&gt;=Model!$B$33,3,4)))+IF(UPPER(H1409)="Y",1,0))))</f>
        <v/>
      </c>
      <c r="R1409" s="14" t="str">
        <f>IF($A1409="","",IFERROR(VLOOKUP(VALUE(MID(Q1409,2,1)),Model!$B$38:$C$41,2,FALSE()),""))</f>
        <v/>
      </c>
      <c r="S1409" s="18" t="str">
        <f t="shared" si="127"/>
        <v/>
      </c>
      <c r="T1409" s="14" t="str">
        <f t="shared" si="128"/>
        <v/>
      </c>
      <c r="U1409" s="14" t="str">
        <f t="shared" si="129"/>
        <v/>
      </c>
      <c r="V1409" s="14" t="str">
        <f t="shared" ca="1" si="130"/>
        <v/>
      </c>
      <c r="W1409" s="14" t="str">
        <f t="shared" ca="1" si="131"/>
        <v/>
      </c>
    </row>
    <row r="1410" spans="1:23" x14ac:dyDescent="0.3">
      <c r="A1410" s="2"/>
      <c r="B1410" s="2"/>
      <c r="C1410" s="2"/>
      <c r="D1410" s="2"/>
      <c r="E1410" s="2"/>
      <c r="F1410" s="2"/>
      <c r="G1410" s="2"/>
      <c r="H1410" s="2"/>
      <c r="I1410" s="16"/>
      <c r="J1410" s="16"/>
      <c r="K1410" s="14" t="str">
        <f>IF($A1410="","",IF(B1410&gt;=Model!$B$4,4,IF(B1410&gt;=Model!$B$5,3,IF(B1410&gt;=Model!$B$6,2,1))))</f>
        <v/>
      </c>
      <c r="L1410" s="14" t="str">
        <f>IF($A1410="","",IF(OR(UPPER(D1410)="Y",UPPER(E1410)="Y"),4,IF(C1410&gt;=Model!$B$10,4,IF(C1410&gt;=Model!$B$11,3,IF(C1410&gt;=Model!$B$12,2,1)))))</f>
        <v/>
      </c>
      <c r="M1410" s="14" t="str">
        <f>IF($A1410="","",IFERROR(VLOOKUP(F1410,Model!$A$19:$B$22,2,FALSE()),""))</f>
        <v/>
      </c>
      <c r="N1410" s="14" t="str">
        <f>IF($A1410="","",IFERROR(VLOOKUP(G1410,Model!$A$25:$B$28,2,FALSE()),""))</f>
        <v/>
      </c>
      <c r="O1410" s="14" t="str">
        <f t="shared" ref="O1410:O1473" si="132">IF($A1410="","",K1410*L1410*M1410*N1410)</f>
        <v/>
      </c>
      <c r="P1410" s="14" t="str">
        <f>IF($A1410="","",IF(AND(G1410="Internet-facing",OR(UPPER(D1410)="Y",UPPER(E1410)="Y",C1410&gt;=Model!$B$16)),"P1",""))</f>
        <v/>
      </c>
      <c r="Q1410" s="14" t="str">
        <f>IF($A1410="","",IF(P1410="P1","P1","P"&amp;MIN(4,IF(O1410&gt;=Model!$B$31,1,IF(O1410&gt;=Model!$B$32,2,IF(O1410&gt;=Model!$B$33,3,4)))+IF(UPPER(H1410)="Y",1,0))))</f>
        <v/>
      </c>
      <c r="R1410" s="14" t="str">
        <f>IF($A1410="","",IFERROR(VLOOKUP(VALUE(MID(Q1410,2,1)),Model!$B$38:$C$41,2,FALSE()),""))</f>
        <v/>
      </c>
      <c r="S1410" s="18" t="str">
        <f t="shared" ref="S1410:S1473" si="133">IF(OR($A1410="",$R1410="",$I1410=""),"",$I1410+$R1410)</f>
        <v/>
      </c>
      <c r="T1410" s="14" t="str">
        <f t="shared" ref="T1410:T1473" si="134">IF($A1410="","",IF($J1410="","Open","Closed"))</f>
        <v/>
      </c>
      <c r="U1410" s="14" t="str">
        <f t="shared" ref="U1410:U1473" si="135">IF(OR($A1410="",$J1410="",$I1410=""),"",$J1410-$I1410)</f>
        <v/>
      </c>
      <c r="V1410" s="14" t="str">
        <f t="shared" ref="V1410:V1473" ca="1" si="136">IF(OR($A1410="",$J1410&lt;&gt;"",$I1410=""),"",TODAY()-$I1410)</f>
        <v/>
      </c>
      <c r="W1410" s="14" t="str">
        <f t="shared" ref="W1410:W1473" ca="1" si="137">IF(OR($A1410="",$I1410=""),"",IF($J1410="",IF(TODAY()&gt;$S1410,"Overdue","Open"),IF($J1410&lt;=$S1410,"Yes","No")))</f>
        <v/>
      </c>
    </row>
    <row r="1411" spans="1:23" x14ac:dyDescent="0.3">
      <c r="A1411" s="2"/>
      <c r="B1411" s="2"/>
      <c r="C1411" s="2"/>
      <c r="D1411" s="2"/>
      <c r="E1411" s="2"/>
      <c r="F1411" s="2"/>
      <c r="G1411" s="2"/>
      <c r="H1411" s="2"/>
      <c r="I1411" s="16"/>
      <c r="J1411" s="16"/>
      <c r="K1411" s="14" t="str">
        <f>IF($A1411="","",IF(B1411&gt;=Model!$B$4,4,IF(B1411&gt;=Model!$B$5,3,IF(B1411&gt;=Model!$B$6,2,1))))</f>
        <v/>
      </c>
      <c r="L1411" s="14" t="str">
        <f>IF($A1411="","",IF(OR(UPPER(D1411)="Y",UPPER(E1411)="Y"),4,IF(C1411&gt;=Model!$B$10,4,IF(C1411&gt;=Model!$B$11,3,IF(C1411&gt;=Model!$B$12,2,1)))))</f>
        <v/>
      </c>
      <c r="M1411" s="14" t="str">
        <f>IF($A1411="","",IFERROR(VLOOKUP(F1411,Model!$A$19:$B$22,2,FALSE()),""))</f>
        <v/>
      </c>
      <c r="N1411" s="14" t="str">
        <f>IF($A1411="","",IFERROR(VLOOKUP(G1411,Model!$A$25:$B$28,2,FALSE()),""))</f>
        <v/>
      </c>
      <c r="O1411" s="14" t="str">
        <f t="shared" si="132"/>
        <v/>
      </c>
      <c r="P1411" s="14" t="str">
        <f>IF($A1411="","",IF(AND(G1411="Internet-facing",OR(UPPER(D1411)="Y",UPPER(E1411)="Y",C1411&gt;=Model!$B$16)),"P1",""))</f>
        <v/>
      </c>
      <c r="Q1411" s="14" t="str">
        <f>IF($A1411="","",IF(P1411="P1","P1","P"&amp;MIN(4,IF(O1411&gt;=Model!$B$31,1,IF(O1411&gt;=Model!$B$32,2,IF(O1411&gt;=Model!$B$33,3,4)))+IF(UPPER(H1411)="Y",1,0))))</f>
        <v/>
      </c>
      <c r="R1411" s="14" t="str">
        <f>IF($A1411="","",IFERROR(VLOOKUP(VALUE(MID(Q1411,2,1)),Model!$B$38:$C$41,2,FALSE()),""))</f>
        <v/>
      </c>
      <c r="S1411" s="18" t="str">
        <f t="shared" si="133"/>
        <v/>
      </c>
      <c r="T1411" s="14" t="str">
        <f t="shared" si="134"/>
        <v/>
      </c>
      <c r="U1411" s="14" t="str">
        <f t="shared" si="135"/>
        <v/>
      </c>
      <c r="V1411" s="14" t="str">
        <f t="shared" ca="1" si="136"/>
        <v/>
      </c>
      <c r="W1411" s="14" t="str">
        <f t="shared" ca="1" si="137"/>
        <v/>
      </c>
    </row>
    <row r="1412" spans="1:23" x14ac:dyDescent="0.3">
      <c r="A1412" s="2"/>
      <c r="B1412" s="2"/>
      <c r="C1412" s="2"/>
      <c r="D1412" s="2"/>
      <c r="E1412" s="2"/>
      <c r="F1412" s="2"/>
      <c r="G1412" s="2"/>
      <c r="H1412" s="2"/>
      <c r="I1412" s="16"/>
      <c r="J1412" s="16"/>
      <c r="K1412" s="14" t="str">
        <f>IF($A1412="","",IF(B1412&gt;=Model!$B$4,4,IF(B1412&gt;=Model!$B$5,3,IF(B1412&gt;=Model!$B$6,2,1))))</f>
        <v/>
      </c>
      <c r="L1412" s="14" t="str">
        <f>IF($A1412="","",IF(OR(UPPER(D1412)="Y",UPPER(E1412)="Y"),4,IF(C1412&gt;=Model!$B$10,4,IF(C1412&gt;=Model!$B$11,3,IF(C1412&gt;=Model!$B$12,2,1)))))</f>
        <v/>
      </c>
      <c r="M1412" s="14" t="str">
        <f>IF($A1412="","",IFERROR(VLOOKUP(F1412,Model!$A$19:$B$22,2,FALSE()),""))</f>
        <v/>
      </c>
      <c r="N1412" s="14" t="str">
        <f>IF($A1412="","",IFERROR(VLOOKUP(G1412,Model!$A$25:$B$28,2,FALSE()),""))</f>
        <v/>
      </c>
      <c r="O1412" s="14" t="str">
        <f t="shared" si="132"/>
        <v/>
      </c>
      <c r="P1412" s="14" t="str">
        <f>IF($A1412="","",IF(AND(G1412="Internet-facing",OR(UPPER(D1412)="Y",UPPER(E1412)="Y",C1412&gt;=Model!$B$16)),"P1",""))</f>
        <v/>
      </c>
      <c r="Q1412" s="14" t="str">
        <f>IF($A1412="","",IF(P1412="P1","P1","P"&amp;MIN(4,IF(O1412&gt;=Model!$B$31,1,IF(O1412&gt;=Model!$B$32,2,IF(O1412&gt;=Model!$B$33,3,4)))+IF(UPPER(H1412)="Y",1,0))))</f>
        <v/>
      </c>
      <c r="R1412" s="14" t="str">
        <f>IF($A1412="","",IFERROR(VLOOKUP(VALUE(MID(Q1412,2,1)),Model!$B$38:$C$41,2,FALSE()),""))</f>
        <v/>
      </c>
      <c r="S1412" s="18" t="str">
        <f t="shared" si="133"/>
        <v/>
      </c>
      <c r="T1412" s="14" t="str">
        <f t="shared" si="134"/>
        <v/>
      </c>
      <c r="U1412" s="14" t="str">
        <f t="shared" si="135"/>
        <v/>
      </c>
      <c r="V1412" s="14" t="str">
        <f t="shared" ca="1" si="136"/>
        <v/>
      </c>
      <c r="W1412" s="14" t="str">
        <f t="shared" ca="1" si="137"/>
        <v/>
      </c>
    </row>
    <row r="1413" spans="1:23" x14ac:dyDescent="0.3">
      <c r="A1413" s="2"/>
      <c r="B1413" s="2"/>
      <c r="C1413" s="2"/>
      <c r="D1413" s="2"/>
      <c r="E1413" s="2"/>
      <c r="F1413" s="2"/>
      <c r="G1413" s="2"/>
      <c r="H1413" s="2"/>
      <c r="I1413" s="16"/>
      <c r="J1413" s="16"/>
      <c r="K1413" s="14" t="str">
        <f>IF($A1413="","",IF(B1413&gt;=Model!$B$4,4,IF(B1413&gt;=Model!$B$5,3,IF(B1413&gt;=Model!$B$6,2,1))))</f>
        <v/>
      </c>
      <c r="L1413" s="14" t="str">
        <f>IF($A1413="","",IF(OR(UPPER(D1413)="Y",UPPER(E1413)="Y"),4,IF(C1413&gt;=Model!$B$10,4,IF(C1413&gt;=Model!$B$11,3,IF(C1413&gt;=Model!$B$12,2,1)))))</f>
        <v/>
      </c>
      <c r="M1413" s="14" t="str">
        <f>IF($A1413="","",IFERROR(VLOOKUP(F1413,Model!$A$19:$B$22,2,FALSE()),""))</f>
        <v/>
      </c>
      <c r="N1413" s="14" t="str">
        <f>IF($A1413="","",IFERROR(VLOOKUP(G1413,Model!$A$25:$B$28,2,FALSE()),""))</f>
        <v/>
      </c>
      <c r="O1413" s="14" t="str">
        <f t="shared" si="132"/>
        <v/>
      </c>
      <c r="P1413" s="14" t="str">
        <f>IF($A1413="","",IF(AND(G1413="Internet-facing",OR(UPPER(D1413)="Y",UPPER(E1413)="Y",C1413&gt;=Model!$B$16)),"P1",""))</f>
        <v/>
      </c>
      <c r="Q1413" s="14" t="str">
        <f>IF($A1413="","",IF(P1413="P1","P1","P"&amp;MIN(4,IF(O1413&gt;=Model!$B$31,1,IF(O1413&gt;=Model!$B$32,2,IF(O1413&gt;=Model!$B$33,3,4)))+IF(UPPER(H1413)="Y",1,0))))</f>
        <v/>
      </c>
      <c r="R1413" s="14" t="str">
        <f>IF($A1413="","",IFERROR(VLOOKUP(VALUE(MID(Q1413,2,1)),Model!$B$38:$C$41,2,FALSE()),""))</f>
        <v/>
      </c>
      <c r="S1413" s="18" t="str">
        <f t="shared" si="133"/>
        <v/>
      </c>
      <c r="T1413" s="14" t="str">
        <f t="shared" si="134"/>
        <v/>
      </c>
      <c r="U1413" s="14" t="str">
        <f t="shared" si="135"/>
        <v/>
      </c>
      <c r="V1413" s="14" t="str">
        <f t="shared" ca="1" si="136"/>
        <v/>
      </c>
      <c r="W1413" s="14" t="str">
        <f t="shared" ca="1" si="137"/>
        <v/>
      </c>
    </row>
    <row r="1414" spans="1:23" x14ac:dyDescent="0.3">
      <c r="A1414" s="2"/>
      <c r="B1414" s="2"/>
      <c r="C1414" s="2"/>
      <c r="D1414" s="2"/>
      <c r="E1414" s="2"/>
      <c r="F1414" s="2"/>
      <c r="G1414" s="2"/>
      <c r="H1414" s="2"/>
      <c r="I1414" s="16"/>
      <c r="J1414" s="16"/>
      <c r="K1414" s="14" t="str">
        <f>IF($A1414="","",IF(B1414&gt;=Model!$B$4,4,IF(B1414&gt;=Model!$B$5,3,IF(B1414&gt;=Model!$B$6,2,1))))</f>
        <v/>
      </c>
      <c r="L1414" s="14" t="str">
        <f>IF($A1414="","",IF(OR(UPPER(D1414)="Y",UPPER(E1414)="Y"),4,IF(C1414&gt;=Model!$B$10,4,IF(C1414&gt;=Model!$B$11,3,IF(C1414&gt;=Model!$B$12,2,1)))))</f>
        <v/>
      </c>
      <c r="M1414" s="14" t="str">
        <f>IF($A1414="","",IFERROR(VLOOKUP(F1414,Model!$A$19:$B$22,2,FALSE()),""))</f>
        <v/>
      </c>
      <c r="N1414" s="14" t="str">
        <f>IF($A1414="","",IFERROR(VLOOKUP(G1414,Model!$A$25:$B$28,2,FALSE()),""))</f>
        <v/>
      </c>
      <c r="O1414" s="14" t="str">
        <f t="shared" si="132"/>
        <v/>
      </c>
      <c r="P1414" s="14" t="str">
        <f>IF($A1414="","",IF(AND(G1414="Internet-facing",OR(UPPER(D1414)="Y",UPPER(E1414)="Y",C1414&gt;=Model!$B$16)),"P1",""))</f>
        <v/>
      </c>
      <c r="Q1414" s="14" t="str">
        <f>IF($A1414="","",IF(P1414="P1","P1","P"&amp;MIN(4,IF(O1414&gt;=Model!$B$31,1,IF(O1414&gt;=Model!$B$32,2,IF(O1414&gt;=Model!$B$33,3,4)))+IF(UPPER(H1414)="Y",1,0))))</f>
        <v/>
      </c>
      <c r="R1414" s="14" t="str">
        <f>IF($A1414="","",IFERROR(VLOOKUP(VALUE(MID(Q1414,2,1)),Model!$B$38:$C$41,2,FALSE()),""))</f>
        <v/>
      </c>
      <c r="S1414" s="18" t="str">
        <f t="shared" si="133"/>
        <v/>
      </c>
      <c r="T1414" s="14" t="str">
        <f t="shared" si="134"/>
        <v/>
      </c>
      <c r="U1414" s="14" t="str">
        <f t="shared" si="135"/>
        <v/>
      </c>
      <c r="V1414" s="14" t="str">
        <f t="shared" ca="1" si="136"/>
        <v/>
      </c>
      <c r="W1414" s="14" t="str">
        <f t="shared" ca="1" si="137"/>
        <v/>
      </c>
    </row>
    <row r="1415" spans="1:23" x14ac:dyDescent="0.3">
      <c r="A1415" s="2"/>
      <c r="B1415" s="2"/>
      <c r="C1415" s="2"/>
      <c r="D1415" s="2"/>
      <c r="E1415" s="2"/>
      <c r="F1415" s="2"/>
      <c r="G1415" s="2"/>
      <c r="H1415" s="2"/>
      <c r="I1415" s="16"/>
      <c r="J1415" s="16"/>
      <c r="K1415" s="14" t="str">
        <f>IF($A1415="","",IF(B1415&gt;=Model!$B$4,4,IF(B1415&gt;=Model!$B$5,3,IF(B1415&gt;=Model!$B$6,2,1))))</f>
        <v/>
      </c>
      <c r="L1415" s="14" t="str">
        <f>IF($A1415="","",IF(OR(UPPER(D1415)="Y",UPPER(E1415)="Y"),4,IF(C1415&gt;=Model!$B$10,4,IF(C1415&gt;=Model!$B$11,3,IF(C1415&gt;=Model!$B$12,2,1)))))</f>
        <v/>
      </c>
      <c r="M1415" s="14" t="str">
        <f>IF($A1415="","",IFERROR(VLOOKUP(F1415,Model!$A$19:$B$22,2,FALSE()),""))</f>
        <v/>
      </c>
      <c r="N1415" s="14" t="str">
        <f>IF($A1415="","",IFERROR(VLOOKUP(G1415,Model!$A$25:$B$28,2,FALSE()),""))</f>
        <v/>
      </c>
      <c r="O1415" s="14" t="str">
        <f t="shared" si="132"/>
        <v/>
      </c>
      <c r="P1415" s="14" t="str">
        <f>IF($A1415="","",IF(AND(G1415="Internet-facing",OR(UPPER(D1415)="Y",UPPER(E1415)="Y",C1415&gt;=Model!$B$16)),"P1",""))</f>
        <v/>
      </c>
      <c r="Q1415" s="14" t="str">
        <f>IF($A1415="","",IF(P1415="P1","P1","P"&amp;MIN(4,IF(O1415&gt;=Model!$B$31,1,IF(O1415&gt;=Model!$B$32,2,IF(O1415&gt;=Model!$B$33,3,4)))+IF(UPPER(H1415)="Y",1,0))))</f>
        <v/>
      </c>
      <c r="R1415" s="14" t="str">
        <f>IF($A1415="","",IFERROR(VLOOKUP(VALUE(MID(Q1415,2,1)),Model!$B$38:$C$41,2,FALSE()),""))</f>
        <v/>
      </c>
      <c r="S1415" s="18" t="str">
        <f t="shared" si="133"/>
        <v/>
      </c>
      <c r="T1415" s="14" t="str">
        <f t="shared" si="134"/>
        <v/>
      </c>
      <c r="U1415" s="14" t="str">
        <f t="shared" si="135"/>
        <v/>
      </c>
      <c r="V1415" s="14" t="str">
        <f t="shared" ca="1" si="136"/>
        <v/>
      </c>
      <c r="W1415" s="14" t="str">
        <f t="shared" ca="1" si="137"/>
        <v/>
      </c>
    </row>
    <row r="1416" spans="1:23" x14ac:dyDescent="0.3">
      <c r="A1416" s="2"/>
      <c r="B1416" s="2"/>
      <c r="C1416" s="2"/>
      <c r="D1416" s="2"/>
      <c r="E1416" s="2"/>
      <c r="F1416" s="2"/>
      <c r="G1416" s="2"/>
      <c r="H1416" s="2"/>
      <c r="I1416" s="16"/>
      <c r="J1416" s="16"/>
      <c r="K1416" s="14" t="str">
        <f>IF($A1416="","",IF(B1416&gt;=Model!$B$4,4,IF(B1416&gt;=Model!$B$5,3,IF(B1416&gt;=Model!$B$6,2,1))))</f>
        <v/>
      </c>
      <c r="L1416" s="14" t="str">
        <f>IF($A1416="","",IF(OR(UPPER(D1416)="Y",UPPER(E1416)="Y"),4,IF(C1416&gt;=Model!$B$10,4,IF(C1416&gt;=Model!$B$11,3,IF(C1416&gt;=Model!$B$12,2,1)))))</f>
        <v/>
      </c>
      <c r="M1416" s="14" t="str">
        <f>IF($A1416="","",IFERROR(VLOOKUP(F1416,Model!$A$19:$B$22,2,FALSE()),""))</f>
        <v/>
      </c>
      <c r="N1416" s="14" t="str">
        <f>IF($A1416="","",IFERROR(VLOOKUP(G1416,Model!$A$25:$B$28,2,FALSE()),""))</f>
        <v/>
      </c>
      <c r="O1416" s="14" t="str">
        <f t="shared" si="132"/>
        <v/>
      </c>
      <c r="P1416" s="14" t="str">
        <f>IF($A1416="","",IF(AND(G1416="Internet-facing",OR(UPPER(D1416)="Y",UPPER(E1416)="Y",C1416&gt;=Model!$B$16)),"P1",""))</f>
        <v/>
      </c>
      <c r="Q1416" s="14" t="str">
        <f>IF($A1416="","",IF(P1416="P1","P1","P"&amp;MIN(4,IF(O1416&gt;=Model!$B$31,1,IF(O1416&gt;=Model!$B$32,2,IF(O1416&gt;=Model!$B$33,3,4)))+IF(UPPER(H1416)="Y",1,0))))</f>
        <v/>
      </c>
      <c r="R1416" s="14" t="str">
        <f>IF($A1416="","",IFERROR(VLOOKUP(VALUE(MID(Q1416,2,1)),Model!$B$38:$C$41,2,FALSE()),""))</f>
        <v/>
      </c>
      <c r="S1416" s="18" t="str">
        <f t="shared" si="133"/>
        <v/>
      </c>
      <c r="T1416" s="14" t="str">
        <f t="shared" si="134"/>
        <v/>
      </c>
      <c r="U1416" s="14" t="str">
        <f t="shared" si="135"/>
        <v/>
      </c>
      <c r="V1416" s="14" t="str">
        <f t="shared" ca="1" si="136"/>
        <v/>
      </c>
      <c r="W1416" s="14" t="str">
        <f t="shared" ca="1" si="137"/>
        <v/>
      </c>
    </row>
    <row r="1417" spans="1:23" x14ac:dyDescent="0.3">
      <c r="A1417" s="2"/>
      <c r="B1417" s="2"/>
      <c r="C1417" s="2"/>
      <c r="D1417" s="2"/>
      <c r="E1417" s="2"/>
      <c r="F1417" s="2"/>
      <c r="G1417" s="2"/>
      <c r="H1417" s="2"/>
      <c r="I1417" s="16"/>
      <c r="J1417" s="16"/>
      <c r="K1417" s="14" t="str">
        <f>IF($A1417="","",IF(B1417&gt;=Model!$B$4,4,IF(B1417&gt;=Model!$B$5,3,IF(B1417&gt;=Model!$B$6,2,1))))</f>
        <v/>
      </c>
      <c r="L1417" s="14" t="str">
        <f>IF($A1417="","",IF(OR(UPPER(D1417)="Y",UPPER(E1417)="Y"),4,IF(C1417&gt;=Model!$B$10,4,IF(C1417&gt;=Model!$B$11,3,IF(C1417&gt;=Model!$B$12,2,1)))))</f>
        <v/>
      </c>
      <c r="M1417" s="14" t="str">
        <f>IF($A1417="","",IFERROR(VLOOKUP(F1417,Model!$A$19:$B$22,2,FALSE()),""))</f>
        <v/>
      </c>
      <c r="N1417" s="14" t="str">
        <f>IF($A1417="","",IFERROR(VLOOKUP(G1417,Model!$A$25:$B$28,2,FALSE()),""))</f>
        <v/>
      </c>
      <c r="O1417" s="14" t="str">
        <f t="shared" si="132"/>
        <v/>
      </c>
      <c r="P1417" s="14" t="str">
        <f>IF($A1417="","",IF(AND(G1417="Internet-facing",OR(UPPER(D1417)="Y",UPPER(E1417)="Y",C1417&gt;=Model!$B$16)),"P1",""))</f>
        <v/>
      </c>
      <c r="Q1417" s="14" t="str">
        <f>IF($A1417="","",IF(P1417="P1","P1","P"&amp;MIN(4,IF(O1417&gt;=Model!$B$31,1,IF(O1417&gt;=Model!$B$32,2,IF(O1417&gt;=Model!$B$33,3,4)))+IF(UPPER(H1417)="Y",1,0))))</f>
        <v/>
      </c>
      <c r="R1417" s="14" t="str">
        <f>IF($A1417="","",IFERROR(VLOOKUP(VALUE(MID(Q1417,2,1)),Model!$B$38:$C$41,2,FALSE()),""))</f>
        <v/>
      </c>
      <c r="S1417" s="18" t="str">
        <f t="shared" si="133"/>
        <v/>
      </c>
      <c r="T1417" s="14" t="str">
        <f t="shared" si="134"/>
        <v/>
      </c>
      <c r="U1417" s="14" t="str">
        <f t="shared" si="135"/>
        <v/>
      </c>
      <c r="V1417" s="14" t="str">
        <f t="shared" ca="1" si="136"/>
        <v/>
      </c>
      <c r="W1417" s="14" t="str">
        <f t="shared" ca="1" si="137"/>
        <v/>
      </c>
    </row>
    <row r="1418" spans="1:23" x14ac:dyDescent="0.3">
      <c r="A1418" s="2"/>
      <c r="B1418" s="2"/>
      <c r="C1418" s="2"/>
      <c r="D1418" s="2"/>
      <c r="E1418" s="2"/>
      <c r="F1418" s="2"/>
      <c r="G1418" s="2"/>
      <c r="H1418" s="2"/>
      <c r="I1418" s="16"/>
      <c r="J1418" s="16"/>
      <c r="K1418" s="14" t="str">
        <f>IF($A1418="","",IF(B1418&gt;=Model!$B$4,4,IF(B1418&gt;=Model!$B$5,3,IF(B1418&gt;=Model!$B$6,2,1))))</f>
        <v/>
      </c>
      <c r="L1418" s="14" t="str">
        <f>IF($A1418="","",IF(OR(UPPER(D1418)="Y",UPPER(E1418)="Y"),4,IF(C1418&gt;=Model!$B$10,4,IF(C1418&gt;=Model!$B$11,3,IF(C1418&gt;=Model!$B$12,2,1)))))</f>
        <v/>
      </c>
      <c r="M1418" s="14" t="str">
        <f>IF($A1418="","",IFERROR(VLOOKUP(F1418,Model!$A$19:$B$22,2,FALSE()),""))</f>
        <v/>
      </c>
      <c r="N1418" s="14" t="str">
        <f>IF($A1418="","",IFERROR(VLOOKUP(G1418,Model!$A$25:$B$28,2,FALSE()),""))</f>
        <v/>
      </c>
      <c r="O1418" s="14" t="str">
        <f t="shared" si="132"/>
        <v/>
      </c>
      <c r="P1418" s="14" t="str">
        <f>IF($A1418="","",IF(AND(G1418="Internet-facing",OR(UPPER(D1418)="Y",UPPER(E1418)="Y",C1418&gt;=Model!$B$16)),"P1",""))</f>
        <v/>
      </c>
      <c r="Q1418" s="14" t="str">
        <f>IF($A1418="","",IF(P1418="P1","P1","P"&amp;MIN(4,IF(O1418&gt;=Model!$B$31,1,IF(O1418&gt;=Model!$B$32,2,IF(O1418&gt;=Model!$B$33,3,4)))+IF(UPPER(H1418)="Y",1,0))))</f>
        <v/>
      </c>
      <c r="R1418" s="14" t="str">
        <f>IF($A1418="","",IFERROR(VLOOKUP(VALUE(MID(Q1418,2,1)),Model!$B$38:$C$41,2,FALSE()),""))</f>
        <v/>
      </c>
      <c r="S1418" s="18" t="str">
        <f t="shared" si="133"/>
        <v/>
      </c>
      <c r="T1418" s="14" t="str">
        <f t="shared" si="134"/>
        <v/>
      </c>
      <c r="U1418" s="14" t="str">
        <f t="shared" si="135"/>
        <v/>
      </c>
      <c r="V1418" s="14" t="str">
        <f t="shared" ca="1" si="136"/>
        <v/>
      </c>
      <c r="W1418" s="14" t="str">
        <f t="shared" ca="1" si="137"/>
        <v/>
      </c>
    </row>
    <row r="1419" spans="1:23" x14ac:dyDescent="0.3">
      <c r="A1419" s="2"/>
      <c r="B1419" s="2"/>
      <c r="C1419" s="2"/>
      <c r="D1419" s="2"/>
      <c r="E1419" s="2"/>
      <c r="F1419" s="2"/>
      <c r="G1419" s="2"/>
      <c r="H1419" s="2"/>
      <c r="I1419" s="16"/>
      <c r="J1419" s="16"/>
      <c r="K1419" s="14" t="str">
        <f>IF($A1419="","",IF(B1419&gt;=Model!$B$4,4,IF(B1419&gt;=Model!$B$5,3,IF(B1419&gt;=Model!$B$6,2,1))))</f>
        <v/>
      </c>
      <c r="L1419" s="14" t="str">
        <f>IF($A1419="","",IF(OR(UPPER(D1419)="Y",UPPER(E1419)="Y"),4,IF(C1419&gt;=Model!$B$10,4,IF(C1419&gt;=Model!$B$11,3,IF(C1419&gt;=Model!$B$12,2,1)))))</f>
        <v/>
      </c>
      <c r="M1419" s="14" t="str">
        <f>IF($A1419="","",IFERROR(VLOOKUP(F1419,Model!$A$19:$B$22,2,FALSE()),""))</f>
        <v/>
      </c>
      <c r="N1419" s="14" t="str">
        <f>IF($A1419="","",IFERROR(VLOOKUP(G1419,Model!$A$25:$B$28,2,FALSE()),""))</f>
        <v/>
      </c>
      <c r="O1419" s="14" t="str">
        <f t="shared" si="132"/>
        <v/>
      </c>
      <c r="P1419" s="14" t="str">
        <f>IF($A1419="","",IF(AND(G1419="Internet-facing",OR(UPPER(D1419)="Y",UPPER(E1419)="Y",C1419&gt;=Model!$B$16)),"P1",""))</f>
        <v/>
      </c>
      <c r="Q1419" s="14" t="str">
        <f>IF($A1419="","",IF(P1419="P1","P1","P"&amp;MIN(4,IF(O1419&gt;=Model!$B$31,1,IF(O1419&gt;=Model!$B$32,2,IF(O1419&gt;=Model!$B$33,3,4)))+IF(UPPER(H1419)="Y",1,0))))</f>
        <v/>
      </c>
      <c r="R1419" s="14" t="str">
        <f>IF($A1419="","",IFERROR(VLOOKUP(VALUE(MID(Q1419,2,1)),Model!$B$38:$C$41,2,FALSE()),""))</f>
        <v/>
      </c>
      <c r="S1419" s="18" t="str">
        <f t="shared" si="133"/>
        <v/>
      </c>
      <c r="T1419" s="14" t="str">
        <f t="shared" si="134"/>
        <v/>
      </c>
      <c r="U1419" s="14" t="str">
        <f t="shared" si="135"/>
        <v/>
      </c>
      <c r="V1419" s="14" t="str">
        <f t="shared" ca="1" si="136"/>
        <v/>
      </c>
      <c r="W1419" s="14" t="str">
        <f t="shared" ca="1" si="137"/>
        <v/>
      </c>
    </row>
    <row r="1420" spans="1:23" x14ac:dyDescent="0.3">
      <c r="A1420" s="2"/>
      <c r="B1420" s="2"/>
      <c r="C1420" s="2"/>
      <c r="D1420" s="2"/>
      <c r="E1420" s="2"/>
      <c r="F1420" s="2"/>
      <c r="G1420" s="2"/>
      <c r="H1420" s="2"/>
      <c r="I1420" s="16"/>
      <c r="J1420" s="16"/>
      <c r="K1420" s="14" t="str">
        <f>IF($A1420="","",IF(B1420&gt;=Model!$B$4,4,IF(B1420&gt;=Model!$B$5,3,IF(B1420&gt;=Model!$B$6,2,1))))</f>
        <v/>
      </c>
      <c r="L1420" s="14" t="str">
        <f>IF($A1420="","",IF(OR(UPPER(D1420)="Y",UPPER(E1420)="Y"),4,IF(C1420&gt;=Model!$B$10,4,IF(C1420&gt;=Model!$B$11,3,IF(C1420&gt;=Model!$B$12,2,1)))))</f>
        <v/>
      </c>
      <c r="M1420" s="14" t="str">
        <f>IF($A1420="","",IFERROR(VLOOKUP(F1420,Model!$A$19:$B$22,2,FALSE()),""))</f>
        <v/>
      </c>
      <c r="N1420" s="14" t="str">
        <f>IF($A1420="","",IFERROR(VLOOKUP(G1420,Model!$A$25:$B$28,2,FALSE()),""))</f>
        <v/>
      </c>
      <c r="O1420" s="14" t="str">
        <f t="shared" si="132"/>
        <v/>
      </c>
      <c r="P1420" s="14" t="str">
        <f>IF($A1420="","",IF(AND(G1420="Internet-facing",OR(UPPER(D1420)="Y",UPPER(E1420)="Y",C1420&gt;=Model!$B$16)),"P1",""))</f>
        <v/>
      </c>
      <c r="Q1420" s="14" t="str">
        <f>IF($A1420="","",IF(P1420="P1","P1","P"&amp;MIN(4,IF(O1420&gt;=Model!$B$31,1,IF(O1420&gt;=Model!$B$32,2,IF(O1420&gt;=Model!$B$33,3,4)))+IF(UPPER(H1420)="Y",1,0))))</f>
        <v/>
      </c>
      <c r="R1420" s="14" t="str">
        <f>IF($A1420="","",IFERROR(VLOOKUP(VALUE(MID(Q1420,2,1)),Model!$B$38:$C$41,2,FALSE()),""))</f>
        <v/>
      </c>
      <c r="S1420" s="18" t="str">
        <f t="shared" si="133"/>
        <v/>
      </c>
      <c r="T1420" s="14" t="str">
        <f t="shared" si="134"/>
        <v/>
      </c>
      <c r="U1420" s="14" t="str">
        <f t="shared" si="135"/>
        <v/>
      </c>
      <c r="V1420" s="14" t="str">
        <f t="shared" ca="1" si="136"/>
        <v/>
      </c>
      <c r="W1420" s="14" t="str">
        <f t="shared" ca="1" si="137"/>
        <v/>
      </c>
    </row>
    <row r="1421" spans="1:23" x14ac:dyDescent="0.3">
      <c r="A1421" s="2"/>
      <c r="B1421" s="2"/>
      <c r="C1421" s="2"/>
      <c r="D1421" s="2"/>
      <c r="E1421" s="2"/>
      <c r="F1421" s="2"/>
      <c r="G1421" s="2"/>
      <c r="H1421" s="2"/>
      <c r="I1421" s="16"/>
      <c r="J1421" s="16"/>
      <c r="K1421" s="14" t="str">
        <f>IF($A1421="","",IF(B1421&gt;=Model!$B$4,4,IF(B1421&gt;=Model!$B$5,3,IF(B1421&gt;=Model!$B$6,2,1))))</f>
        <v/>
      </c>
      <c r="L1421" s="14" t="str">
        <f>IF($A1421="","",IF(OR(UPPER(D1421)="Y",UPPER(E1421)="Y"),4,IF(C1421&gt;=Model!$B$10,4,IF(C1421&gt;=Model!$B$11,3,IF(C1421&gt;=Model!$B$12,2,1)))))</f>
        <v/>
      </c>
      <c r="M1421" s="14" t="str">
        <f>IF($A1421="","",IFERROR(VLOOKUP(F1421,Model!$A$19:$B$22,2,FALSE()),""))</f>
        <v/>
      </c>
      <c r="N1421" s="14" t="str">
        <f>IF($A1421="","",IFERROR(VLOOKUP(G1421,Model!$A$25:$B$28,2,FALSE()),""))</f>
        <v/>
      </c>
      <c r="O1421" s="14" t="str">
        <f t="shared" si="132"/>
        <v/>
      </c>
      <c r="P1421" s="14" t="str">
        <f>IF($A1421="","",IF(AND(G1421="Internet-facing",OR(UPPER(D1421)="Y",UPPER(E1421)="Y",C1421&gt;=Model!$B$16)),"P1",""))</f>
        <v/>
      </c>
      <c r="Q1421" s="14" t="str">
        <f>IF($A1421="","",IF(P1421="P1","P1","P"&amp;MIN(4,IF(O1421&gt;=Model!$B$31,1,IF(O1421&gt;=Model!$B$32,2,IF(O1421&gt;=Model!$B$33,3,4)))+IF(UPPER(H1421)="Y",1,0))))</f>
        <v/>
      </c>
      <c r="R1421" s="14" t="str">
        <f>IF($A1421="","",IFERROR(VLOOKUP(VALUE(MID(Q1421,2,1)),Model!$B$38:$C$41,2,FALSE()),""))</f>
        <v/>
      </c>
      <c r="S1421" s="18" t="str">
        <f t="shared" si="133"/>
        <v/>
      </c>
      <c r="T1421" s="14" t="str">
        <f t="shared" si="134"/>
        <v/>
      </c>
      <c r="U1421" s="14" t="str">
        <f t="shared" si="135"/>
        <v/>
      </c>
      <c r="V1421" s="14" t="str">
        <f t="shared" ca="1" si="136"/>
        <v/>
      </c>
      <c r="W1421" s="14" t="str">
        <f t="shared" ca="1" si="137"/>
        <v/>
      </c>
    </row>
    <row r="1422" spans="1:23" x14ac:dyDescent="0.3">
      <c r="A1422" s="2"/>
      <c r="B1422" s="2"/>
      <c r="C1422" s="2"/>
      <c r="D1422" s="2"/>
      <c r="E1422" s="2"/>
      <c r="F1422" s="2"/>
      <c r="G1422" s="2"/>
      <c r="H1422" s="2"/>
      <c r="I1422" s="16"/>
      <c r="J1422" s="16"/>
      <c r="K1422" s="14" t="str">
        <f>IF($A1422="","",IF(B1422&gt;=Model!$B$4,4,IF(B1422&gt;=Model!$B$5,3,IF(B1422&gt;=Model!$B$6,2,1))))</f>
        <v/>
      </c>
      <c r="L1422" s="14" t="str">
        <f>IF($A1422="","",IF(OR(UPPER(D1422)="Y",UPPER(E1422)="Y"),4,IF(C1422&gt;=Model!$B$10,4,IF(C1422&gt;=Model!$B$11,3,IF(C1422&gt;=Model!$B$12,2,1)))))</f>
        <v/>
      </c>
      <c r="M1422" s="14" t="str">
        <f>IF($A1422="","",IFERROR(VLOOKUP(F1422,Model!$A$19:$B$22,2,FALSE()),""))</f>
        <v/>
      </c>
      <c r="N1422" s="14" t="str">
        <f>IF($A1422="","",IFERROR(VLOOKUP(G1422,Model!$A$25:$B$28,2,FALSE()),""))</f>
        <v/>
      </c>
      <c r="O1422" s="14" t="str">
        <f t="shared" si="132"/>
        <v/>
      </c>
      <c r="P1422" s="14" t="str">
        <f>IF($A1422="","",IF(AND(G1422="Internet-facing",OR(UPPER(D1422)="Y",UPPER(E1422)="Y",C1422&gt;=Model!$B$16)),"P1",""))</f>
        <v/>
      </c>
      <c r="Q1422" s="14" t="str">
        <f>IF($A1422="","",IF(P1422="P1","P1","P"&amp;MIN(4,IF(O1422&gt;=Model!$B$31,1,IF(O1422&gt;=Model!$B$32,2,IF(O1422&gt;=Model!$B$33,3,4)))+IF(UPPER(H1422)="Y",1,0))))</f>
        <v/>
      </c>
      <c r="R1422" s="14" t="str">
        <f>IF($A1422="","",IFERROR(VLOOKUP(VALUE(MID(Q1422,2,1)),Model!$B$38:$C$41,2,FALSE()),""))</f>
        <v/>
      </c>
      <c r="S1422" s="18" t="str">
        <f t="shared" si="133"/>
        <v/>
      </c>
      <c r="T1422" s="14" t="str">
        <f t="shared" si="134"/>
        <v/>
      </c>
      <c r="U1422" s="14" t="str">
        <f t="shared" si="135"/>
        <v/>
      </c>
      <c r="V1422" s="14" t="str">
        <f t="shared" ca="1" si="136"/>
        <v/>
      </c>
      <c r="W1422" s="14" t="str">
        <f t="shared" ca="1" si="137"/>
        <v/>
      </c>
    </row>
    <row r="1423" spans="1:23" x14ac:dyDescent="0.3">
      <c r="A1423" s="2"/>
      <c r="B1423" s="2"/>
      <c r="C1423" s="2"/>
      <c r="D1423" s="2"/>
      <c r="E1423" s="2"/>
      <c r="F1423" s="2"/>
      <c r="G1423" s="2"/>
      <c r="H1423" s="2"/>
      <c r="I1423" s="16"/>
      <c r="J1423" s="16"/>
      <c r="K1423" s="14" t="str">
        <f>IF($A1423="","",IF(B1423&gt;=Model!$B$4,4,IF(B1423&gt;=Model!$B$5,3,IF(B1423&gt;=Model!$B$6,2,1))))</f>
        <v/>
      </c>
      <c r="L1423" s="14" t="str">
        <f>IF($A1423="","",IF(OR(UPPER(D1423)="Y",UPPER(E1423)="Y"),4,IF(C1423&gt;=Model!$B$10,4,IF(C1423&gt;=Model!$B$11,3,IF(C1423&gt;=Model!$B$12,2,1)))))</f>
        <v/>
      </c>
      <c r="M1423" s="14" t="str">
        <f>IF($A1423="","",IFERROR(VLOOKUP(F1423,Model!$A$19:$B$22,2,FALSE()),""))</f>
        <v/>
      </c>
      <c r="N1423" s="14" t="str">
        <f>IF($A1423="","",IFERROR(VLOOKUP(G1423,Model!$A$25:$B$28,2,FALSE()),""))</f>
        <v/>
      </c>
      <c r="O1423" s="14" t="str">
        <f t="shared" si="132"/>
        <v/>
      </c>
      <c r="P1423" s="14" t="str">
        <f>IF($A1423="","",IF(AND(G1423="Internet-facing",OR(UPPER(D1423)="Y",UPPER(E1423)="Y",C1423&gt;=Model!$B$16)),"P1",""))</f>
        <v/>
      </c>
      <c r="Q1423" s="14" t="str">
        <f>IF($A1423="","",IF(P1423="P1","P1","P"&amp;MIN(4,IF(O1423&gt;=Model!$B$31,1,IF(O1423&gt;=Model!$B$32,2,IF(O1423&gt;=Model!$B$33,3,4)))+IF(UPPER(H1423)="Y",1,0))))</f>
        <v/>
      </c>
      <c r="R1423" s="14" t="str">
        <f>IF($A1423="","",IFERROR(VLOOKUP(VALUE(MID(Q1423,2,1)),Model!$B$38:$C$41,2,FALSE()),""))</f>
        <v/>
      </c>
      <c r="S1423" s="18" t="str">
        <f t="shared" si="133"/>
        <v/>
      </c>
      <c r="T1423" s="14" t="str">
        <f t="shared" si="134"/>
        <v/>
      </c>
      <c r="U1423" s="14" t="str">
        <f t="shared" si="135"/>
        <v/>
      </c>
      <c r="V1423" s="14" t="str">
        <f t="shared" ca="1" si="136"/>
        <v/>
      </c>
      <c r="W1423" s="14" t="str">
        <f t="shared" ca="1" si="137"/>
        <v/>
      </c>
    </row>
    <row r="1424" spans="1:23" x14ac:dyDescent="0.3">
      <c r="A1424" s="2"/>
      <c r="B1424" s="2"/>
      <c r="C1424" s="2"/>
      <c r="D1424" s="2"/>
      <c r="E1424" s="2"/>
      <c r="F1424" s="2"/>
      <c r="G1424" s="2"/>
      <c r="H1424" s="2"/>
      <c r="I1424" s="16"/>
      <c r="J1424" s="16"/>
      <c r="K1424" s="14" t="str">
        <f>IF($A1424="","",IF(B1424&gt;=Model!$B$4,4,IF(B1424&gt;=Model!$B$5,3,IF(B1424&gt;=Model!$B$6,2,1))))</f>
        <v/>
      </c>
      <c r="L1424" s="14" t="str">
        <f>IF($A1424="","",IF(OR(UPPER(D1424)="Y",UPPER(E1424)="Y"),4,IF(C1424&gt;=Model!$B$10,4,IF(C1424&gt;=Model!$B$11,3,IF(C1424&gt;=Model!$B$12,2,1)))))</f>
        <v/>
      </c>
      <c r="M1424" s="14" t="str">
        <f>IF($A1424="","",IFERROR(VLOOKUP(F1424,Model!$A$19:$B$22,2,FALSE()),""))</f>
        <v/>
      </c>
      <c r="N1424" s="14" t="str">
        <f>IF($A1424="","",IFERROR(VLOOKUP(G1424,Model!$A$25:$B$28,2,FALSE()),""))</f>
        <v/>
      </c>
      <c r="O1424" s="14" t="str">
        <f t="shared" si="132"/>
        <v/>
      </c>
      <c r="P1424" s="14" t="str">
        <f>IF($A1424="","",IF(AND(G1424="Internet-facing",OR(UPPER(D1424)="Y",UPPER(E1424)="Y",C1424&gt;=Model!$B$16)),"P1",""))</f>
        <v/>
      </c>
      <c r="Q1424" s="14" t="str">
        <f>IF($A1424="","",IF(P1424="P1","P1","P"&amp;MIN(4,IF(O1424&gt;=Model!$B$31,1,IF(O1424&gt;=Model!$B$32,2,IF(O1424&gt;=Model!$B$33,3,4)))+IF(UPPER(H1424)="Y",1,0))))</f>
        <v/>
      </c>
      <c r="R1424" s="14" t="str">
        <f>IF($A1424="","",IFERROR(VLOOKUP(VALUE(MID(Q1424,2,1)),Model!$B$38:$C$41,2,FALSE()),""))</f>
        <v/>
      </c>
      <c r="S1424" s="18" t="str">
        <f t="shared" si="133"/>
        <v/>
      </c>
      <c r="T1424" s="14" t="str">
        <f t="shared" si="134"/>
        <v/>
      </c>
      <c r="U1424" s="14" t="str">
        <f t="shared" si="135"/>
        <v/>
      </c>
      <c r="V1424" s="14" t="str">
        <f t="shared" ca="1" si="136"/>
        <v/>
      </c>
      <c r="W1424" s="14" t="str">
        <f t="shared" ca="1" si="137"/>
        <v/>
      </c>
    </row>
    <row r="1425" spans="1:23" x14ac:dyDescent="0.3">
      <c r="A1425" s="2"/>
      <c r="B1425" s="2"/>
      <c r="C1425" s="2"/>
      <c r="D1425" s="2"/>
      <c r="E1425" s="2"/>
      <c r="F1425" s="2"/>
      <c r="G1425" s="2"/>
      <c r="H1425" s="2"/>
      <c r="I1425" s="16"/>
      <c r="J1425" s="16"/>
      <c r="K1425" s="14" t="str">
        <f>IF($A1425="","",IF(B1425&gt;=Model!$B$4,4,IF(B1425&gt;=Model!$B$5,3,IF(B1425&gt;=Model!$B$6,2,1))))</f>
        <v/>
      </c>
      <c r="L1425" s="14" t="str">
        <f>IF($A1425="","",IF(OR(UPPER(D1425)="Y",UPPER(E1425)="Y"),4,IF(C1425&gt;=Model!$B$10,4,IF(C1425&gt;=Model!$B$11,3,IF(C1425&gt;=Model!$B$12,2,1)))))</f>
        <v/>
      </c>
      <c r="M1425" s="14" t="str">
        <f>IF($A1425="","",IFERROR(VLOOKUP(F1425,Model!$A$19:$B$22,2,FALSE()),""))</f>
        <v/>
      </c>
      <c r="N1425" s="14" t="str">
        <f>IF($A1425="","",IFERROR(VLOOKUP(G1425,Model!$A$25:$B$28,2,FALSE()),""))</f>
        <v/>
      </c>
      <c r="O1425" s="14" t="str">
        <f t="shared" si="132"/>
        <v/>
      </c>
      <c r="P1425" s="14" t="str">
        <f>IF($A1425="","",IF(AND(G1425="Internet-facing",OR(UPPER(D1425)="Y",UPPER(E1425)="Y",C1425&gt;=Model!$B$16)),"P1",""))</f>
        <v/>
      </c>
      <c r="Q1425" s="14" t="str">
        <f>IF($A1425="","",IF(P1425="P1","P1","P"&amp;MIN(4,IF(O1425&gt;=Model!$B$31,1,IF(O1425&gt;=Model!$B$32,2,IF(O1425&gt;=Model!$B$33,3,4)))+IF(UPPER(H1425)="Y",1,0))))</f>
        <v/>
      </c>
      <c r="R1425" s="14" t="str">
        <f>IF($A1425="","",IFERROR(VLOOKUP(VALUE(MID(Q1425,2,1)),Model!$B$38:$C$41,2,FALSE()),""))</f>
        <v/>
      </c>
      <c r="S1425" s="18" t="str">
        <f t="shared" si="133"/>
        <v/>
      </c>
      <c r="T1425" s="14" t="str">
        <f t="shared" si="134"/>
        <v/>
      </c>
      <c r="U1425" s="14" t="str">
        <f t="shared" si="135"/>
        <v/>
      </c>
      <c r="V1425" s="14" t="str">
        <f t="shared" ca="1" si="136"/>
        <v/>
      </c>
      <c r="W1425" s="14" t="str">
        <f t="shared" ca="1" si="137"/>
        <v/>
      </c>
    </row>
    <row r="1426" spans="1:23" x14ac:dyDescent="0.3">
      <c r="A1426" s="2"/>
      <c r="B1426" s="2"/>
      <c r="C1426" s="2"/>
      <c r="D1426" s="2"/>
      <c r="E1426" s="2"/>
      <c r="F1426" s="2"/>
      <c r="G1426" s="2"/>
      <c r="H1426" s="2"/>
      <c r="I1426" s="16"/>
      <c r="J1426" s="16"/>
      <c r="K1426" s="14" t="str">
        <f>IF($A1426="","",IF(B1426&gt;=Model!$B$4,4,IF(B1426&gt;=Model!$B$5,3,IF(B1426&gt;=Model!$B$6,2,1))))</f>
        <v/>
      </c>
      <c r="L1426" s="14" t="str">
        <f>IF($A1426="","",IF(OR(UPPER(D1426)="Y",UPPER(E1426)="Y"),4,IF(C1426&gt;=Model!$B$10,4,IF(C1426&gt;=Model!$B$11,3,IF(C1426&gt;=Model!$B$12,2,1)))))</f>
        <v/>
      </c>
      <c r="M1426" s="14" t="str">
        <f>IF($A1426="","",IFERROR(VLOOKUP(F1426,Model!$A$19:$B$22,2,FALSE()),""))</f>
        <v/>
      </c>
      <c r="N1426" s="14" t="str">
        <f>IF($A1426="","",IFERROR(VLOOKUP(G1426,Model!$A$25:$B$28,2,FALSE()),""))</f>
        <v/>
      </c>
      <c r="O1426" s="14" t="str">
        <f t="shared" si="132"/>
        <v/>
      </c>
      <c r="P1426" s="14" t="str">
        <f>IF($A1426="","",IF(AND(G1426="Internet-facing",OR(UPPER(D1426)="Y",UPPER(E1426)="Y",C1426&gt;=Model!$B$16)),"P1",""))</f>
        <v/>
      </c>
      <c r="Q1426" s="14" t="str">
        <f>IF($A1426="","",IF(P1426="P1","P1","P"&amp;MIN(4,IF(O1426&gt;=Model!$B$31,1,IF(O1426&gt;=Model!$B$32,2,IF(O1426&gt;=Model!$B$33,3,4)))+IF(UPPER(H1426)="Y",1,0))))</f>
        <v/>
      </c>
      <c r="R1426" s="14" t="str">
        <f>IF($A1426="","",IFERROR(VLOOKUP(VALUE(MID(Q1426,2,1)),Model!$B$38:$C$41,2,FALSE()),""))</f>
        <v/>
      </c>
      <c r="S1426" s="18" t="str">
        <f t="shared" si="133"/>
        <v/>
      </c>
      <c r="T1426" s="14" t="str">
        <f t="shared" si="134"/>
        <v/>
      </c>
      <c r="U1426" s="14" t="str">
        <f t="shared" si="135"/>
        <v/>
      </c>
      <c r="V1426" s="14" t="str">
        <f t="shared" ca="1" si="136"/>
        <v/>
      </c>
      <c r="W1426" s="14" t="str">
        <f t="shared" ca="1" si="137"/>
        <v/>
      </c>
    </row>
    <row r="1427" spans="1:23" x14ac:dyDescent="0.3">
      <c r="A1427" s="2"/>
      <c r="B1427" s="2"/>
      <c r="C1427" s="2"/>
      <c r="D1427" s="2"/>
      <c r="E1427" s="2"/>
      <c r="F1427" s="2"/>
      <c r="G1427" s="2"/>
      <c r="H1427" s="2"/>
      <c r="I1427" s="16"/>
      <c r="J1427" s="16"/>
      <c r="K1427" s="14" t="str">
        <f>IF($A1427="","",IF(B1427&gt;=Model!$B$4,4,IF(B1427&gt;=Model!$B$5,3,IF(B1427&gt;=Model!$B$6,2,1))))</f>
        <v/>
      </c>
      <c r="L1427" s="14" t="str">
        <f>IF($A1427="","",IF(OR(UPPER(D1427)="Y",UPPER(E1427)="Y"),4,IF(C1427&gt;=Model!$B$10,4,IF(C1427&gt;=Model!$B$11,3,IF(C1427&gt;=Model!$B$12,2,1)))))</f>
        <v/>
      </c>
      <c r="M1427" s="14" t="str">
        <f>IF($A1427="","",IFERROR(VLOOKUP(F1427,Model!$A$19:$B$22,2,FALSE()),""))</f>
        <v/>
      </c>
      <c r="N1427" s="14" t="str">
        <f>IF($A1427="","",IFERROR(VLOOKUP(G1427,Model!$A$25:$B$28,2,FALSE()),""))</f>
        <v/>
      </c>
      <c r="O1427" s="14" t="str">
        <f t="shared" si="132"/>
        <v/>
      </c>
      <c r="P1427" s="14" t="str">
        <f>IF($A1427="","",IF(AND(G1427="Internet-facing",OR(UPPER(D1427)="Y",UPPER(E1427)="Y",C1427&gt;=Model!$B$16)),"P1",""))</f>
        <v/>
      </c>
      <c r="Q1427" s="14" t="str">
        <f>IF($A1427="","",IF(P1427="P1","P1","P"&amp;MIN(4,IF(O1427&gt;=Model!$B$31,1,IF(O1427&gt;=Model!$B$32,2,IF(O1427&gt;=Model!$B$33,3,4)))+IF(UPPER(H1427)="Y",1,0))))</f>
        <v/>
      </c>
      <c r="R1427" s="14" t="str">
        <f>IF($A1427="","",IFERROR(VLOOKUP(VALUE(MID(Q1427,2,1)),Model!$B$38:$C$41,2,FALSE()),""))</f>
        <v/>
      </c>
      <c r="S1427" s="18" t="str">
        <f t="shared" si="133"/>
        <v/>
      </c>
      <c r="T1427" s="14" t="str">
        <f t="shared" si="134"/>
        <v/>
      </c>
      <c r="U1427" s="14" t="str">
        <f t="shared" si="135"/>
        <v/>
      </c>
      <c r="V1427" s="14" t="str">
        <f t="shared" ca="1" si="136"/>
        <v/>
      </c>
      <c r="W1427" s="14" t="str">
        <f t="shared" ca="1" si="137"/>
        <v/>
      </c>
    </row>
    <row r="1428" spans="1:23" x14ac:dyDescent="0.3">
      <c r="A1428" s="2"/>
      <c r="B1428" s="2"/>
      <c r="C1428" s="2"/>
      <c r="D1428" s="2"/>
      <c r="E1428" s="2"/>
      <c r="F1428" s="2"/>
      <c r="G1428" s="2"/>
      <c r="H1428" s="2"/>
      <c r="I1428" s="16"/>
      <c r="J1428" s="16"/>
      <c r="K1428" s="14" t="str">
        <f>IF($A1428="","",IF(B1428&gt;=Model!$B$4,4,IF(B1428&gt;=Model!$B$5,3,IF(B1428&gt;=Model!$B$6,2,1))))</f>
        <v/>
      </c>
      <c r="L1428" s="14" t="str">
        <f>IF($A1428="","",IF(OR(UPPER(D1428)="Y",UPPER(E1428)="Y"),4,IF(C1428&gt;=Model!$B$10,4,IF(C1428&gt;=Model!$B$11,3,IF(C1428&gt;=Model!$B$12,2,1)))))</f>
        <v/>
      </c>
      <c r="M1428" s="14" t="str">
        <f>IF($A1428="","",IFERROR(VLOOKUP(F1428,Model!$A$19:$B$22,2,FALSE()),""))</f>
        <v/>
      </c>
      <c r="N1428" s="14" t="str">
        <f>IF($A1428="","",IFERROR(VLOOKUP(G1428,Model!$A$25:$B$28,2,FALSE()),""))</f>
        <v/>
      </c>
      <c r="O1428" s="14" t="str">
        <f t="shared" si="132"/>
        <v/>
      </c>
      <c r="P1428" s="14" t="str">
        <f>IF($A1428="","",IF(AND(G1428="Internet-facing",OR(UPPER(D1428)="Y",UPPER(E1428)="Y",C1428&gt;=Model!$B$16)),"P1",""))</f>
        <v/>
      </c>
      <c r="Q1428" s="14" t="str">
        <f>IF($A1428="","",IF(P1428="P1","P1","P"&amp;MIN(4,IF(O1428&gt;=Model!$B$31,1,IF(O1428&gt;=Model!$B$32,2,IF(O1428&gt;=Model!$B$33,3,4)))+IF(UPPER(H1428)="Y",1,0))))</f>
        <v/>
      </c>
      <c r="R1428" s="14" t="str">
        <f>IF($A1428="","",IFERROR(VLOOKUP(VALUE(MID(Q1428,2,1)),Model!$B$38:$C$41,2,FALSE()),""))</f>
        <v/>
      </c>
      <c r="S1428" s="18" t="str">
        <f t="shared" si="133"/>
        <v/>
      </c>
      <c r="T1428" s="14" t="str">
        <f t="shared" si="134"/>
        <v/>
      </c>
      <c r="U1428" s="14" t="str">
        <f t="shared" si="135"/>
        <v/>
      </c>
      <c r="V1428" s="14" t="str">
        <f t="shared" ca="1" si="136"/>
        <v/>
      </c>
      <c r="W1428" s="14" t="str">
        <f t="shared" ca="1" si="137"/>
        <v/>
      </c>
    </row>
    <row r="1429" spans="1:23" x14ac:dyDescent="0.3">
      <c r="A1429" s="2"/>
      <c r="B1429" s="2"/>
      <c r="C1429" s="2"/>
      <c r="D1429" s="2"/>
      <c r="E1429" s="2"/>
      <c r="F1429" s="2"/>
      <c r="G1429" s="2"/>
      <c r="H1429" s="2"/>
      <c r="I1429" s="16"/>
      <c r="J1429" s="16"/>
      <c r="K1429" s="14" t="str">
        <f>IF($A1429="","",IF(B1429&gt;=Model!$B$4,4,IF(B1429&gt;=Model!$B$5,3,IF(B1429&gt;=Model!$B$6,2,1))))</f>
        <v/>
      </c>
      <c r="L1429" s="14" t="str">
        <f>IF($A1429="","",IF(OR(UPPER(D1429)="Y",UPPER(E1429)="Y"),4,IF(C1429&gt;=Model!$B$10,4,IF(C1429&gt;=Model!$B$11,3,IF(C1429&gt;=Model!$B$12,2,1)))))</f>
        <v/>
      </c>
      <c r="M1429" s="14" t="str">
        <f>IF($A1429="","",IFERROR(VLOOKUP(F1429,Model!$A$19:$B$22,2,FALSE()),""))</f>
        <v/>
      </c>
      <c r="N1429" s="14" t="str">
        <f>IF($A1429="","",IFERROR(VLOOKUP(G1429,Model!$A$25:$B$28,2,FALSE()),""))</f>
        <v/>
      </c>
      <c r="O1429" s="14" t="str">
        <f t="shared" si="132"/>
        <v/>
      </c>
      <c r="P1429" s="14" t="str">
        <f>IF($A1429="","",IF(AND(G1429="Internet-facing",OR(UPPER(D1429)="Y",UPPER(E1429)="Y",C1429&gt;=Model!$B$16)),"P1",""))</f>
        <v/>
      </c>
      <c r="Q1429" s="14" t="str">
        <f>IF($A1429="","",IF(P1429="P1","P1","P"&amp;MIN(4,IF(O1429&gt;=Model!$B$31,1,IF(O1429&gt;=Model!$B$32,2,IF(O1429&gt;=Model!$B$33,3,4)))+IF(UPPER(H1429)="Y",1,0))))</f>
        <v/>
      </c>
      <c r="R1429" s="14" t="str">
        <f>IF($A1429="","",IFERROR(VLOOKUP(VALUE(MID(Q1429,2,1)),Model!$B$38:$C$41,2,FALSE()),""))</f>
        <v/>
      </c>
      <c r="S1429" s="18" t="str">
        <f t="shared" si="133"/>
        <v/>
      </c>
      <c r="T1429" s="14" t="str">
        <f t="shared" si="134"/>
        <v/>
      </c>
      <c r="U1429" s="14" t="str">
        <f t="shared" si="135"/>
        <v/>
      </c>
      <c r="V1429" s="14" t="str">
        <f t="shared" ca="1" si="136"/>
        <v/>
      </c>
      <c r="W1429" s="14" t="str">
        <f t="shared" ca="1" si="137"/>
        <v/>
      </c>
    </row>
    <row r="1430" spans="1:23" x14ac:dyDescent="0.3">
      <c r="A1430" s="2"/>
      <c r="B1430" s="2"/>
      <c r="C1430" s="2"/>
      <c r="D1430" s="2"/>
      <c r="E1430" s="2"/>
      <c r="F1430" s="2"/>
      <c r="G1430" s="2"/>
      <c r="H1430" s="2"/>
      <c r="I1430" s="16"/>
      <c r="J1430" s="16"/>
      <c r="K1430" s="14" t="str">
        <f>IF($A1430="","",IF(B1430&gt;=Model!$B$4,4,IF(B1430&gt;=Model!$B$5,3,IF(B1430&gt;=Model!$B$6,2,1))))</f>
        <v/>
      </c>
      <c r="L1430" s="14" t="str">
        <f>IF($A1430="","",IF(OR(UPPER(D1430)="Y",UPPER(E1430)="Y"),4,IF(C1430&gt;=Model!$B$10,4,IF(C1430&gt;=Model!$B$11,3,IF(C1430&gt;=Model!$B$12,2,1)))))</f>
        <v/>
      </c>
      <c r="M1430" s="14" t="str">
        <f>IF($A1430="","",IFERROR(VLOOKUP(F1430,Model!$A$19:$B$22,2,FALSE()),""))</f>
        <v/>
      </c>
      <c r="N1430" s="14" t="str">
        <f>IF($A1430="","",IFERROR(VLOOKUP(G1430,Model!$A$25:$B$28,2,FALSE()),""))</f>
        <v/>
      </c>
      <c r="O1430" s="14" t="str">
        <f t="shared" si="132"/>
        <v/>
      </c>
      <c r="P1430" s="14" t="str">
        <f>IF($A1430="","",IF(AND(G1430="Internet-facing",OR(UPPER(D1430)="Y",UPPER(E1430)="Y",C1430&gt;=Model!$B$16)),"P1",""))</f>
        <v/>
      </c>
      <c r="Q1430" s="14" t="str">
        <f>IF($A1430="","",IF(P1430="P1","P1","P"&amp;MIN(4,IF(O1430&gt;=Model!$B$31,1,IF(O1430&gt;=Model!$B$32,2,IF(O1430&gt;=Model!$B$33,3,4)))+IF(UPPER(H1430)="Y",1,0))))</f>
        <v/>
      </c>
      <c r="R1430" s="14" t="str">
        <f>IF($A1430="","",IFERROR(VLOOKUP(VALUE(MID(Q1430,2,1)),Model!$B$38:$C$41,2,FALSE()),""))</f>
        <v/>
      </c>
      <c r="S1430" s="18" t="str">
        <f t="shared" si="133"/>
        <v/>
      </c>
      <c r="T1430" s="14" t="str">
        <f t="shared" si="134"/>
        <v/>
      </c>
      <c r="U1430" s="14" t="str">
        <f t="shared" si="135"/>
        <v/>
      </c>
      <c r="V1430" s="14" t="str">
        <f t="shared" ca="1" si="136"/>
        <v/>
      </c>
      <c r="W1430" s="14" t="str">
        <f t="shared" ca="1" si="137"/>
        <v/>
      </c>
    </row>
    <row r="1431" spans="1:23" x14ac:dyDescent="0.3">
      <c r="A1431" s="2"/>
      <c r="B1431" s="2"/>
      <c r="C1431" s="2"/>
      <c r="D1431" s="2"/>
      <c r="E1431" s="2"/>
      <c r="F1431" s="2"/>
      <c r="G1431" s="2"/>
      <c r="H1431" s="2"/>
      <c r="I1431" s="16"/>
      <c r="J1431" s="16"/>
      <c r="K1431" s="14" t="str">
        <f>IF($A1431="","",IF(B1431&gt;=Model!$B$4,4,IF(B1431&gt;=Model!$B$5,3,IF(B1431&gt;=Model!$B$6,2,1))))</f>
        <v/>
      </c>
      <c r="L1431" s="14" t="str">
        <f>IF($A1431="","",IF(OR(UPPER(D1431)="Y",UPPER(E1431)="Y"),4,IF(C1431&gt;=Model!$B$10,4,IF(C1431&gt;=Model!$B$11,3,IF(C1431&gt;=Model!$B$12,2,1)))))</f>
        <v/>
      </c>
      <c r="M1431" s="14" t="str">
        <f>IF($A1431="","",IFERROR(VLOOKUP(F1431,Model!$A$19:$B$22,2,FALSE()),""))</f>
        <v/>
      </c>
      <c r="N1431" s="14" t="str">
        <f>IF($A1431="","",IFERROR(VLOOKUP(G1431,Model!$A$25:$B$28,2,FALSE()),""))</f>
        <v/>
      </c>
      <c r="O1431" s="14" t="str">
        <f t="shared" si="132"/>
        <v/>
      </c>
      <c r="P1431" s="14" t="str">
        <f>IF($A1431="","",IF(AND(G1431="Internet-facing",OR(UPPER(D1431)="Y",UPPER(E1431)="Y",C1431&gt;=Model!$B$16)),"P1",""))</f>
        <v/>
      </c>
      <c r="Q1431" s="14" t="str">
        <f>IF($A1431="","",IF(P1431="P1","P1","P"&amp;MIN(4,IF(O1431&gt;=Model!$B$31,1,IF(O1431&gt;=Model!$B$32,2,IF(O1431&gt;=Model!$B$33,3,4)))+IF(UPPER(H1431)="Y",1,0))))</f>
        <v/>
      </c>
      <c r="R1431" s="14" t="str">
        <f>IF($A1431="","",IFERROR(VLOOKUP(VALUE(MID(Q1431,2,1)),Model!$B$38:$C$41,2,FALSE()),""))</f>
        <v/>
      </c>
      <c r="S1431" s="18" t="str">
        <f t="shared" si="133"/>
        <v/>
      </c>
      <c r="T1431" s="14" t="str">
        <f t="shared" si="134"/>
        <v/>
      </c>
      <c r="U1431" s="14" t="str">
        <f t="shared" si="135"/>
        <v/>
      </c>
      <c r="V1431" s="14" t="str">
        <f t="shared" ca="1" si="136"/>
        <v/>
      </c>
      <c r="W1431" s="14" t="str">
        <f t="shared" ca="1" si="137"/>
        <v/>
      </c>
    </row>
    <row r="1432" spans="1:23" x14ac:dyDescent="0.3">
      <c r="A1432" s="2"/>
      <c r="B1432" s="2"/>
      <c r="C1432" s="2"/>
      <c r="D1432" s="2"/>
      <c r="E1432" s="2"/>
      <c r="F1432" s="2"/>
      <c r="G1432" s="2"/>
      <c r="H1432" s="2"/>
      <c r="I1432" s="16"/>
      <c r="J1432" s="16"/>
      <c r="K1432" s="14" t="str">
        <f>IF($A1432="","",IF(B1432&gt;=Model!$B$4,4,IF(B1432&gt;=Model!$B$5,3,IF(B1432&gt;=Model!$B$6,2,1))))</f>
        <v/>
      </c>
      <c r="L1432" s="14" t="str">
        <f>IF($A1432="","",IF(OR(UPPER(D1432)="Y",UPPER(E1432)="Y"),4,IF(C1432&gt;=Model!$B$10,4,IF(C1432&gt;=Model!$B$11,3,IF(C1432&gt;=Model!$B$12,2,1)))))</f>
        <v/>
      </c>
      <c r="M1432" s="14" t="str">
        <f>IF($A1432="","",IFERROR(VLOOKUP(F1432,Model!$A$19:$B$22,2,FALSE()),""))</f>
        <v/>
      </c>
      <c r="N1432" s="14" t="str">
        <f>IF($A1432="","",IFERROR(VLOOKUP(G1432,Model!$A$25:$B$28,2,FALSE()),""))</f>
        <v/>
      </c>
      <c r="O1432" s="14" t="str">
        <f t="shared" si="132"/>
        <v/>
      </c>
      <c r="P1432" s="14" t="str">
        <f>IF($A1432="","",IF(AND(G1432="Internet-facing",OR(UPPER(D1432)="Y",UPPER(E1432)="Y",C1432&gt;=Model!$B$16)),"P1",""))</f>
        <v/>
      </c>
      <c r="Q1432" s="14" t="str">
        <f>IF($A1432="","",IF(P1432="P1","P1","P"&amp;MIN(4,IF(O1432&gt;=Model!$B$31,1,IF(O1432&gt;=Model!$B$32,2,IF(O1432&gt;=Model!$B$33,3,4)))+IF(UPPER(H1432)="Y",1,0))))</f>
        <v/>
      </c>
      <c r="R1432" s="14" t="str">
        <f>IF($A1432="","",IFERROR(VLOOKUP(VALUE(MID(Q1432,2,1)),Model!$B$38:$C$41,2,FALSE()),""))</f>
        <v/>
      </c>
      <c r="S1432" s="18" t="str">
        <f t="shared" si="133"/>
        <v/>
      </c>
      <c r="T1432" s="14" t="str">
        <f t="shared" si="134"/>
        <v/>
      </c>
      <c r="U1432" s="14" t="str">
        <f t="shared" si="135"/>
        <v/>
      </c>
      <c r="V1432" s="14" t="str">
        <f t="shared" ca="1" si="136"/>
        <v/>
      </c>
      <c r="W1432" s="14" t="str">
        <f t="shared" ca="1" si="137"/>
        <v/>
      </c>
    </row>
    <row r="1433" spans="1:23" x14ac:dyDescent="0.3">
      <c r="A1433" s="2"/>
      <c r="B1433" s="2"/>
      <c r="C1433" s="2"/>
      <c r="D1433" s="2"/>
      <c r="E1433" s="2"/>
      <c r="F1433" s="2"/>
      <c r="G1433" s="2"/>
      <c r="H1433" s="2"/>
      <c r="I1433" s="16"/>
      <c r="J1433" s="16"/>
      <c r="K1433" s="14" t="str">
        <f>IF($A1433="","",IF(B1433&gt;=Model!$B$4,4,IF(B1433&gt;=Model!$B$5,3,IF(B1433&gt;=Model!$B$6,2,1))))</f>
        <v/>
      </c>
      <c r="L1433" s="14" t="str">
        <f>IF($A1433="","",IF(OR(UPPER(D1433)="Y",UPPER(E1433)="Y"),4,IF(C1433&gt;=Model!$B$10,4,IF(C1433&gt;=Model!$B$11,3,IF(C1433&gt;=Model!$B$12,2,1)))))</f>
        <v/>
      </c>
      <c r="M1433" s="14" t="str">
        <f>IF($A1433="","",IFERROR(VLOOKUP(F1433,Model!$A$19:$B$22,2,FALSE()),""))</f>
        <v/>
      </c>
      <c r="N1433" s="14" t="str">
        <f>IF($A1433="","",IFERROR(VLOOKUP(G1433,Model!$A$25:$B$28,2,FALSE()),""))</f>
        <v/>
      </c>
      <c r="O1433" s="14" t="str">
        <f t="shared" si="132"/>
        <v/>
      </c>
      <c r="P1433" s="14" t="str">
        <f>IF($A1433="","",IF(AND(G1433="Internet-facing",OR(UPPER(D1433)="Y",UPPER(E1433)="Y",C1433&gt;=Model!$B$16)),"P1",""))</f>
        <v/>
      </c>
      <c r="Q1433" s="14" t="str">
        <f>IF($A1433="","",IF(P1433="P1","P1","P"&amp;MIN(4,IF(O1433&gt;=Model!$B$31,1,IF(O1433&gt;=Model!$B$32,2,IF(O1433&gt;=Model!$B$33,3,4)))+IF(UPPER(H1433)="Y",1,0))))</f>
        <v/>
      </c>
      <c r="R1433" s="14" t="str">
        <f>IF($A1433="","",IFERROR(VLOOKUP(VALUE(MID(Q1433,2,1)),Model!$B$38:$C$41,2,FALSE()),""))</f>
        <v/>
      </c>
      <c r="S1433" s="18" t="str">
        <f t="shared" si="133"/>
        <v/>
      </c>
      <c r="T1433" s="14" t="str">
        <f t="shared" si="134"/>
        <v/>
      </c>
      <c r="U1433" s="14" t="str">
        <f t="shared" si="135"/>
        <v/>
      </c>
      <c r="V1433" s="14" t="str">
        <f t="shared" ca="1" si="136"/>
        <v/>
      </c>
      <c r="W1433" s="14" t="str">
        <f t="shared" ca="1" si="137"/>
        <v/>
      </c>
    </row>
    <row r="1434" spans="1:23" x14ac:dyDescent="0.3">
      <c r="A1434" s="2"/>
      <c r="B1434" s="2"/>
      <c r="C1434" s="2"/>
      <c r="D1434" s="2"/>
      <c r="E1434" s="2"/>
      <c r="F1434" s="2"/>
      <c r="G1434" s="2"/>
      <c r="H1434" s="2"/>
      <c r="I1434" s="16"/>
      <c r="J1434" s="16"/>
      <c r="K1434" s="14" t="str">
        <f>IF($A1434="","",IF(B1434&gt;=Model!$B$4,4,IF(B1434&gt;=Model!$B$5,3,IF(B1434&gt;=Model!$B$6,2,1))))</f>
        <v/>
      </c>
      <c r="L1434" s="14" t="str">
        <f>IF($A1434="","",IF(OR(UPPER(D1434)="Y",UPPER(E1434)="Y"),4,IF(C1434&gt;=Model!$B$10,4,IF(C1434&gt;=Model!$B$11,3,IF(C1434&gt;=Model!$B$12,2,1)))))</f>
        <v/>
      </c>
      <c r="M1434" s="14" t="str">
        <f>IF($A1434="","",IFERROR(VLOOKUP(F1434,Model!$A$19:$B$22,2,FALSE()),""))</f>
        <v/>
      </c>
      <c r="N1434" s="14" t="str">
        <f>IF($A1434="","",IFERROR(VLOOKUP(G1434,Model!$A$25:$B$28,2,FALSE()),""))</f>
        <v/>
      </c>
      <c r="O1434" s="14" t="str">
        <f t="shared" si="132"/>
        <v/>
      </c>
      <c r="P1434" s="14" t="str">
        <f>IF($A1434="","",IF(AND(G1434="Internet-facing",OR(UPPER(D1434)="Y",UPPER(E1434)="Y",C1434&gt;=Model!$B$16)),"P1",""))</f>
        <v/>
      </c>
      <c r="Q1434" s="14" t="str">
        <f>IF($A1434="","",IF(P1434="P1","P1","P"&amp;MIN(4,IF(O1434&gt;=Model!$B$31,1,IF(O1434&gt;=Model!$B$32,2,IF(O1434&gt;=Model!$B$33,3,4)))+IF(UPPER(H1434)="Y",1,0))))</f>
        <v/>
      </c>
      <c r="R1434" s="14" t="str">
        <f>IF($A1434="","",IFERROR(VLOOKUP(VALUE(MID(Q1434,2,1)),Model!$B$38:$C$41,2,FALSE()),""))</f>
        <v/>
      </c>
      <c r="S1434" s="18" t="str">
        <f t="shared" si="133"/>
        <v/>
      </c>
      <c r="T1434" s="14" t="str">
        <f t="shared" si="134"/>
        <v/>
      </c>
      <c r="U1434" s="14" t="str">
        <f t="shared" si="135"/>
        <v/>
      </c>
      <c r="V1434" s="14" t="str">
        <f t="shared" ca="1" si="136"/>
        <v/>
      </c>
      <c r="W1434" s="14" t="str">
        <f t="shared" ca="1" si="137"/>
        <v/>
      </c>
    </row>
    <row r="1435" spans="1:23" x14ac:dyDescent="0.3">
      <c r="A1435" s="2"/>
      <c r="B1435" s="2"/>
      <c r="C1435" s="2"/>
      <c r="D1435" s="2"/>
      <c r="E1435" s="2"/>
      <c r="F1435" s="2"/>
      <c r="G1435" s="2"/>
      <c r="H1435" s="2"/>
      <c r="I1435" s="16"/>
      <c r="J1435" s="16"/>
      <c r="K1435" s="14" t="str">
        <f>IF($A1435="","",IF(B1435&gt;=Model!$B$4,4,IF(B1435&gt;=Model!$B$5,3,IF(B1435&gt;=Model!$B$6,2,1))))</f>
        <v/>
      </c>
      <c r="L1435" s="14" t="str">
        <f>IF($A1435="","",IF(OR(UPPER(D1435)="Y",UPPER(E1435)="Y"),4,IF(C1435&gt;=Model!$B$10,4,IF(C1435&gt;=Model!$B$11,3,IF(C1435&gt;=Model!$B$12,2,1)))))</f>
        <v/>
      </c>
      <c r="M1435" s="14" t="str">
        <f>IF($A1435="","",IFERROR(VLOOKUP(F1435,Model!$A$19:$B$22,2,FALSE()),""))</f>
        <v/>
      </c>
      <c r="N1435" s="14" t="str">
        <f>IF($A1435="","",IFERROR(VLOOKUP(G1435,Model!$A$25:$B$28,2,FALSE()),""))</f>
        <v/>
      </c>
      <c r="O1435" s="14" t="str">
        <f t="shared" si="132"/>
        <v/>
      </c>
      <c r="P1435" s="14" t="str">
        <f>IF($A1435="","",IF(AND(G1435="Internet-facing",OR(UPPER(D1435)="Y",UPPER(E1435)="Y",C1435&gt;=Model!$B$16)),"P1",""))</f>
        <v/>
      </c>
      <c r="Q1435" s="14" t="str">
        <f>IF($A1435="","",IF(P1435="P1","P1","P"&amp;MIN(4,IF(O1435&gt;=Model!$B$31,1,IF(O1435&gt;=Model!$B$32,2,IF(O1435&gt;=Model!$B$33,3,4)))+IF(UPPER(H1435)="Y",1,0))))</f>
        <v/>
      </c>
      <c r="R1435" s="14" t="str">
        <f>IF($A1435="","",IFERROR(VLOOKUP(VALUE(MID(Q1435,2,1)),Model!$B$38:$C$41,2,FALSE()),""))</f>
        <v/>
      </c>
      <c r="S1435" s="18" t="str">
        <f t="shared" si="133"/>
        <v/>
      </c>
      <c r="T1435" s="14" t="str">
        <f t="shared" si="134"/>
        <v/>
      </c>
      <c r="U1435" s="14" t="str">
        <f t="shared" si="135"/>
        <v/>
      </c>
      <c r="V1435" s="14" t="str">
        <f t="shared" ca="1" si="136"/>
        <v/>
      </c>
      <c r="W1435" s="14" t="str">
        <f t="shared" ca="1" si="137"/>
        <v/>
      </c>
    </row>
    <row r="1436" spans="1:23" x14ac:dyDescent="0.3">
      <c r="A1436" s="2"/>
      <c r="B1436" s="2"/>
      <c r="C1436" s="2"/>
      <c r="D1436" s="2"/>
      <c r="E1436" s="2"/>
      <c r="F1436" s="2"/>
      <c r="G1436" s="2"/>
      <c r="H1436" s="2"/>
      <c r="I1436" s="16"/>
      <c r="J1436" s="16"/>
      <c r="K1436" s="14" t="str">
        <f>IF($A1436="","",IF(B1436&gt;=Model!$B$4,4,IF(B1436&gt;=Model!$B$5,3,IF(B1436&gt;=Model!$B$6,2,1))))</f>
        <v/>
      </c>
      <c r="L1436" s="14" t="str">
        <f>IF($A1436="","",IF(OR(UPPER(D1436)="Y",UPPER(E1436)="Y"),4,IF(C1436&gt;=Model!$B$10,4,IF(C1436&gt;=Model!$B$11,3,IF(C1436&gt;=Model!$B$12,2,1)))))</f>
        <v/>
      </c>
      <c r="M1436" s="14" t="str">
        <f>IF($A1436="","",IFERROR(VLOOKUP(F1436,Model!$A$19:$B$22,2,FALSE()),""))</f>
        <v/>
      </c>
      <c r="N1436" s="14" t="str">
        <f>IF($A1436="","",IFERROR(VLOOKUP(G1436,Model!$A$25:$B$28,2,FALSE()),""))</f>
        <v/>
      </c>
      <c r="O1436" s="14" t="str">
        <f t="shared" si="132"/>
        <v/>
      </c>
      <c r="P1436" s="14" t="str">
        <f>IF($A1436="","",IF(AND(G1436="Internet-facing",OR(UPPER(D1436)="Y",UPPER(E1436)="Y",C1436&gt;=Model!$B$16)),"P1",""))</f>
        <v/>
      </c>
      <c r="Q1436" s="14" t="str">
        <f>IF($A1436="","",IF(P1436="P1","P1","P"&amp;MIN(4,IF(O1436&gt;=Model!$B$31,1,IF(O1436&gt;=Model!$B$32,2,IF(O1436&gt;=Model!$B$33,3,4)))+IF(UPPER(H1436)="Y",1,0))))</f>
        <v/>
      </c>
      <c r="R1436" s="14" t="str">
        <f>IF($A1436="","",IFERROR(VLOOKUP(VALUE(MID(Q1436,2,1)),Model!$B$38:$C$41,2,FALSE()),""))</f>
        <v/>
      </c>
      <c r="S1436" s="18" t="str">
        <f t="shared" si="133"/>
        <v/>
      </c>
      <c r="T1436" s="14" t="str">
        <f t="shared" si="134"/>
        <v/>
      </c>
      <c r="U1436" s="14" t="str">
        <f t="shared" si="135"/>
        <v/>
      </c>
      <c r="V1436" s="14" t="str">
        <f t="shared" ca="1" si="136"/>
        <v/>
      </c>
      <c r="W1436" s="14" t="str">
        <f t="shared" ca="1" si="137"/>
        <v/>
      </c>
    </row>
    <row r="1437" spans="1:23" x14ac:dyDescent="0.3">
      <c r="A1437" s="2"/>
      <c r="B1437" s="2"/>
      <c r="C1437" s="2"/>
      <c r="D1437" s="2"/>
      <c r="E1437" s="2"/>
      <c r="F1437" s="2"/>
      <c r="G1437" s="2"/>
      <c r="H1437" s="2"/>
      <c r="I1437" s="16"/>
      <c r="J1437" s="16"/>
      <c r="K1437" s="14" t="str">
        <f>IF($A1437="","",IF(B1437&gt;=Model!$B$4,4,IF(B1437&gt;=Model!$B$5,3,IF(B1437&gt;=Model!$B$6,2,1))))</f>
        <v/>
      </c>
      <c r="L1437" s="14" t="str">
        <f>IF($A1437="","",IF(OR(UPPER(D1437)="Y",UPPER(E1437)="Y"),4,IF(C1437&gt;=Model!$B$10,4,IF(C1437&gt;=Model!$B$11,3,IF(C1437&gt;=Model!$B$12,2,1)))))</f>
        <v/>
      </c>
      <c r="M1437" s="14" t="str">
        <f>IF($A1437="","",IFERROR(VLOOKUP(F1437,Model!$A$19:$B$22,2,FALSE()),""))</f>
        <v/>
      </c>
      <c r="N1437" s="14" t="str">
        <f>IF($A1437="","",IFERROR(VLOOKUP(G1437,Model!$A$25:$B$28,2,FALSE()),""))</f>
        <v/>
      </c>
      <c r="O1437" s="14" t="str">
        <f t="shared" si="132"/>
        <v/>
      </c>
      <c r="P1437" s="14" t="str">
        <f>IF($A1437="","",IF(AND(G1437="Internet-facing",OR(UPPER(D1437)="Y",UPPER(E1437)="Y",C1437&gt;=Model!$B$16)),"P1",""))</f>
        <v/>
      </c>
      <c r="Q1437" s="14" t="str">
        <f>IF($A1437="","",IF(P1437="P1","P1","P"&amp;MIN(4,IF(O1437&gt;=Model!$B$31,1,IF(O1437&gt;=Model!$B$32,2,IF(O1437&gt;=Model!$B$33,3,4)))+IF(UPPER(H1437)="Y",1,0))))</f>
        <v/>
      </c>
      <c r="R1437" s="14" t="str">
        <f>IF($A1437="","",IFERROR(VLOOKUP(VALUE(MID(Q1437,2,1)),Model!$B$38:$C$41,2,FALSE()),""))</f>
        <v/>
      </c>
      <c r="S1437" s="18" t="str">
        <f t="shared" si="133"/>
        <v/>
      </c>
      <c r="T1437" s="14" t="str">
        <f t="shared" si="134"/>
        <v/>
      </c>
      <c r="U1437" s="14" t="str">
        <f t="shared" si="135"/>
        <v/>
      </c>
      <c r="V1437" s="14" t="str">
        <f t="shared" ca="1" si="136"/>
        <v/>
      </c>
      <c r="W1437" s="14" t="str">
        <f t="shared" ca="1" si="137"/>
        <v/>
      </c>
    </row>
    <row r="1438" spans="1:23" x14ac:dyDescent="0.3">
      <c r="A1438" s="2"/>
      <c r="B1438" s="2"/>
      <c r="C1438" s="2"/>
      <c r="D1438" s="2"/>
      <c r="E1438" s="2"/>
      <c r="F1438" s="2"/>
      <c r="G1438" s="2"/>
      <c r="H1438" s="2"/>
      <c r="I1438" s="16"/>
      <c r="J1438" s="16"/>
      <c r="K1438" s="14" t="str">
        <f>IF($A1438="","",IF(B1438&gt;=Model!$B$4,4,IF(B1438&gt;=Model!$B$5,3,IF(B1438&gt;=Model!$B$6,2,1))))</f>
        <v/>
      </c>
      <c r="L1438" s="14" t="str">
        <f>IF($A1438="","",IF(OR(UPPER(D1438)="Y",UPPER(E1438)="Y"),4,IF(C1438&gt;=Model!$B$10,4,IF(C1438&gt;=Model!$B$11,3,IF(C1438&gt;=Model!$B$12,2,1)))))</f>
        <v/>
      </c>
      <c r="M1438" s="14" t="str">
        <f>IF($A1438="","",IFERROR(VLOOKUP(F1438,Model!$A$19:$B$22,2,FALSE()),""))</f>
        <v/>
      </c>
      <c r="N1438" s="14" t="str">
        <f>IF($A1438="","",IFERROR(VLOOKUP(G1438,Model!$A$25:$B$28,2,FALSE()),""))</f>
        <v/>
      </c>
      <c r="O1438" s="14" t="str">
        <f t="shared" si="132"/>
        <v/>
      </c>
      <c r="P1438" s="14" t="str">
        <f>IF($A1438="","",IF(AND(G1438="Internet-facing",OR(UPPER(D1438)="Y",UPPER(E1438)="Y",C1438&gt;=Model!$B$16)),"P1",""))</f>
        <v/>
      </c>
      <c r="Q1438" s="14" t="str">
        <f>IF($A1438="","",IF(P1438="P1","P1","P"&amp;MIN(4,IF(O1438&gt;=Model!$B$31,1,IF(O1438&gt;=Model!$B$32,2,IF(O1438&gt;=Model!$B$33,3,4)))+IF(UPPER(H1438)="Y",1,0))))</f>
        <v/>
      </c>
      <c r="R1438" s="14" t="str">
        <f>IF($A1438="","",IFERROR(VLOOKUP(VALUE(MID(Q1438,2,1)),Model!$B$38:$C$41,2,FALSE()),""))</f>
        <v/>
      </c>
      <c r="S1438" s="18" t="str">
        <f t="shared" si="133"/>
        <v/>
      </c>
      <c r="T1438" s="14" t="str">
        <f t="shared" si="134"/>
        <v/>
      </c>
      <c r="U1438" s="14" t="str">
        <f t="shared" si="135"/>
        <v/>
      </c>
      <c r="V1438" s="14" t="str">
        <f t="shared" ca="1" si="136"/>
        <v/>
      </c>
      <c r="W1438" s="14" t="str">
        <f t="shared" ca="1" si="137"/>
        <v/>
      </c>
    </row>
    <row r="1439" spans="1:23" x14ac:dyDescent="0.3">
      <c r="A1439" s="2"/>
      <c r="B1439" s="2"/>
      <c r="C1439" s="2"/>
      <c r="D1439" s="2"/>
      <c r="E1439" s="2"/>
      <c r="F1439" s="2"/>
      <c r="G1439" s="2"/>
      <c r="H1439" s="2"/>
      <c r="I1439" s="16"/>
      <c r="J1439" s="16"/>
      <c r="K1439" s="14" t="str">
        <f>IF($A1439="","",IF(B1439&gt;=Model!$B$4,4,IF(B1439&gt;=Model!$B$5,3,IF(B1439&gt;=Model!$B$6,2,1))))</f>
        <v/>
      </c>
      <c r="L1439" s="14" t="str">
        <f>IF($A1439="","",IF(OR(UPPER(D1439)="Y",UPPER(E1439)="Y"),4,IF(C1439&gt;=Model!$B$10,4,IF(C1439&gt;=Model!$B$11,3,IF(C1439&gt;=Model!$B$12,2,1)))))</f>
        <v/>
      </c>
      <c r="M1439" s="14" t="str">
        <f>IF($A1439="","",IFERROR(VLOOKUP(F1439,Model!$A$19:$B$22,2,FALSE()),""))</f>
        <v/>
      </c>
      <c r="N1439" s="14" t="str">
        <f>IF($A1439="","",IFERROR(VLOOKUP(G1439,Model!$A$25:$B$28,2,FALSE()),""))</f>
        <v/>
      </c>
      <c r="O1439" s="14" t="str">
        <f t="shared" si="132"/>
        <v/>
      </c>
      <c r="P1439" s="14" t="str">
        <f>IF($A1439="","",IF(AND(G1439="Internet-facing",OR(UPPER(D1439)="Y",UPPER(E1439)="Y",C1439&gt;=Model!$B$16)),"P1",""))</f>
        <v/>
      </c>
      <c r="Q1439" s="14" t="str">
        <f>IF($A1439="","",IF(P1439="P1","P1","P"&amp;MIN(4,IF(O1439&gt;=Model!$B$31,1,IF(O1439&gt;=Model!$B$32,2,IF(O1439&gt;=Model!$B$33,3,4)))+IF(UPPER(H1439)="Y",1,0))))</f>
        <v/>
      </c>
      <c r="R1439" s="14" t="str">
        <f>IF($A1439="","",IFERROR(VLOOKUP(VALUE(MID(Q1439,2,1)),Model!$B$38:$C$41,2,FALSE()),""))</f>
        <v/>
      </c>
      <c r="S1439" s="18" t="str">
        <f t="shared" si="133"/>
        <v/>
      </c>
      <c r="T1439" s="14" t="str">
        <f t="shared" si="134"/>
        <v/>
      </c>
      <c r="U1439" s="14" t="str">
        <f t="shared" si="135"/>
        <v/>
      </c>
      <c r="V1439" s="14" t="str">
        <f t="shared" ca="1" si="136"/>
        <v/>
      </c>
      <c r="W1439" s="14" t="str">
        <f t="shared" ca="1" si="137"/>
        <v/>
      </c>
    </row>
    <row r="1440" spans="1:23" x14ac:dyDescent="0.3">
      <c r="A1440" s="2"/>
      <c r="B1440" s="2"/>
      <c r="C1440" s="2"/>
      <c r="D1440" s="2"/>
      <c r="E1440" s="2"/>
      <c r="F1440" s="2"/>
      <c r="G1440" s="2"/>
      <c r="H1440" s="2"/>
      <c r="I1440" s="16"/>
      <c r="J1440" s="16"/>
      <c r="K1440" s="14" t="str">
        <f>IF($A1440="","",IF(B1440&gt;=Model!$B$4,4,IF(B1440&gt;=Model!$B$5,3,IF(B1440&gt;=Model!$B$6,2,1))))</f>
        <v/>
      </c>
      <c r="L1440" s="14" t="str">
        <f>IF($A1440="","",IF(OR(UPPER(D1440)="Y",UPPER(E1440)="Y"),4,IF(C1440&gt;=Model!$B$10,4,IF(C1440&gt;=Model!$B$11,3,IF(C1440&gt;=Model!$B$12,2,1)))))</f>
        <v/>
      </c>
      <c r="M1440" s="14" t="str">
        <f>IF($A1440="","",IFERROR(VLOOKUP(F1440,Model!$A$19:$B$22,2,FALSE()),""))</f>
        <v/>
      </c>
      <c r="N1440" s="14" t="str">
        <f>IF($A1440="","",IFERROR(VLOOKUP(G1440,Model!$A$25:$B$28,2,FALSE()),""))</f>
        <v/>
      </c>
      <c r="O1440" s="14" t="str">
        <f t="shared" si="132"/>
        <v/>
      </c>
      <c r="P1440" s="14" t="str">
        <f>IF($A1440="","",IF(AND(G1440="Internet-facing",OR(UPPER(D1440)="Y",UPPER(E1440)="Y",C1440&gt;=Model!$B$16)),"P1",""))</f>
        <v/>
      </c>
      <c r="Q1440" s="14" t="str">
        <f>IF($A1440="","",IF(P1440="P1","P1","P"&amp;MIN(4,IF(O1440&gt;=Model!$B$31,1,IF(O1440&gt;=Model!$B$32,2,IF(O1440&gt;=Model!$B$33,3,4)))+IF(UPPER(H1440)="Y",1,0))))</f>
        <v/>
      </c>
      <c r="R1440" s="14" t="str">
        <f>IF($A1440="","",IFERROR(VLOOKUP(VALUE(MID(Q1440,2,1)),Model!$B$38:$C$41,2,FALSE()),""))</f>
        <v/>
      </c>
      <c r="S1440" s="18" t="str">
        <f t="shared" si="133"/>
        <v/>
      </c>
      <c r="T1440" s="14" t="str">
        <f t="shared" si="134"/>
        <v/>
      </c>
      <c r="U1440" s="14" t="str">
        <f t="shared" si="135"/>
        <v/>
      </c>
      <c r="V1440" s="14" t="str">
        <f t="shared" ca="1" si="136"/>
        <v/>
      </c>
      <c r="W1440" s="14" t="str">
        <f t="shared" ca="1" si="137"/>
        <v/>
      </c>
    </row>
    <row r="1441" spans="1:23" x14ac:dyDescent="0.3">
      <c r="A1441" s="2"/>
      <c r="B1441" s="2"/>
      <c r="C1441" s="2"/>
      <c r="D1441" s="2"/>
      <c r="E1441" s="2"/>
      <c r="F1441" s="2"/>
      <c r="G1441" s="2"/>
      <c r="H1441" s="2"/>
      <c r="I1441" s="16"/>
      <c r="J1441" s="16"/>
      <c r="K1441" s="14" t="str">
        <f>IF($A1441="","",IF(B1441&gt;=Model!$B$4,4,IF(B1441&gt;=Model!$B$5,3,IF(B1441&gt;=Model!$B$6,2,1))))</f>
        <v/>
      </c>
      <c r="L1441" s="14" t="str">
        <f>IF($A1441="","",IF(OR(UPPER(D1441)="Y",UPPER(E1441)="Y"),4,IF(C1441&gt;=Model!$B$10,4,IF(C1441&gt;=Model!$B$11,3,IF(C1441&gt;=Model!$B$12,2,1)))))</f>
        <v/>
      </c>
      <c r="M1441" s="14" t="str">
        <f>IF($A1441="","",IFERROR(VLOOKUP(F1441,Model!$A$19:$B$22,2,FALSE()),""))</f>
        <v/>
      </c>
      <c r="N1441" s="14" t="str">
        <f>IF($A1441="","",IFERROR(VLOOKUP(G1441,Model!$A$25:$B$28,2,FALSE()),""))</f>
        <v/>
      </c>
      <c r="O1441" s="14" t="str">
        <f t="shared" si="132"/>
        <v/>
      </c>
      <c r="P1441" s="14" t="str">
        <f>IF($A1441="","",IF(AND(G1441="Internet-facing",OR(UPPER(D1441)="Y",UPPER(E1441)="Y",C1441&gt;=Model!$B$16)),"P1",""))</f>
        <v/>
      </c>
      <c r="Q1441" s="14" t="str">
        <f>IF($A1441="","",IF(P1441="P1","P1","P"&amp;MIN(4,IF(O1441&gt;=Model!$B$31,1,IF(O1441&gt;=Model!$B$32,2,IF(O1441&gt;=Model!$B$33,3,4)))+IF(UPPER(H1441)="Y",1,0))))</f>
        <v/>
      </c>
      <c r="R1441" s="14" t="str">
        <f>IF($A1441="","",IFERROR(VLOOKUP(VALUE(MID(Q1441,2,1)),Model!$B$38:$C$41,2,FALSE()),""))</f>
        <v/>
      </c>
      <c r="S1441" s="18" t="str">
        <f t="shared" si="133"/>
        <v/>
      </c>
      <c r="T1441" s="14" t="str">
        <f t="shared" si="134"/>
        <v/>
      </c>
      <c r="U1441" s="14" t="str">
        <f t="shared" si="135"/>
        <v/>
      </c>
      <c r="V1441" s="14" t="str">
        <f t="shared" ca="1" si="136"/>
        <v/>
      </c>
      <c r="W1441" s="14" t="str">
        <f t="shared" ca="1" si="137"/>
        <v/>
      </c>
    </row>
    <row r="1442" spans="1:23" x14ac:dyDescent="0.3">
      <c r="A1442" s="2"/>
      <c r="B1442" s="2"/>
      <c r="C1442" s="2"/>
      <c r="D1442" s="2"/>
      <c r="E1442" s="2"/>
      <c r="F1442" s="2"/>
      <c r="G1442" s="2"/>
      <c r="H1442" s="2"/>
      <c r="I1442" s="16"/>
      <c r="J1442" s="16"/>
      <c r="K1442" s="14" t="str">
        <f>IF($A1442="","",IF(B1442&gt;=Model!$B$4,4,IF(B1442&gt;=Model!$B$5,3,IF(B1442&gt;=Model!$B$6,2,1))))</f>
        <v/>
      </c>
      <c r="L1442" s="14" t="str">
        <f>IF($A1442="","",IF(OR(UPPER(D1442)="Y",UPPER(E1442)="Y"),4,IF(C1442&gt;=Model!$B$10,4,IF(C1442&gt;=Model!$B$11,3,IF(C1442&gt;=Model!$B$12,2,1)))))</f>
        <v/>
      </c>
      <c r="M1442" s="14" t="str">
        <f>IF($A1442="","",IFERROR(VLOOKUP(F1442,Model!$A$19:$B$22,2,FALSE()),""))</f>
        <v/>
      </c>
      <c r="N1442" s="14" t="str">
        <f>IF($A1442="","",IFERROR(VLOOKUP(G1442,Model!$A$25:$B$28,2,FALSE()),""))</f>
        <v/>
      </c>
      <c r="O1442" s="14" t="str">
        <f t="shared" si="132"/>
        <v/>
      </c>
      <c r="P1442" s="14" t="str">
        <f>IF($A1442="","",IF(AND(G1442="Internet-facing",OR(UPPER(D1442)="Y",UPPER(E1442)="Y",C1442&gt;=Model!$B$16)),"P1",""))</f>
        <v/>
      </c>
      <c r="Q1442" s="14" t="str">
        <f>IF($A1442="","",IF(P1442="P1","P1","P"&amp;MIN(4,IF(O1442&gt;=Model!$B$31,1,IF(O1442&gt;=Model!$B$32,2,IF(O1442&gt;=Model!$B$33,3,4)))+IF(UPPER(H1442)="Y",1,0))))</f>
        <v/>
      </c>
      <c r="R1442" s="14" t="str">
        <f>IF($A1442="","",IFERROR(VLOOKUP(VALUE(MID(Q1442,2,1)),Model!$B$38:$C$41,2,FALSE()),""))</f>
        <v/>
      </c>
      <c r="S1442" s="18" t="str">
        <f t="shared" si="133"/>
        <v/>
      </c>
      <c r="T1442" s="14" t="str">
        <f t="shared" si="134"/>
        <v/>
      </c>
      <c r="U1442" s="14" t="str">
        <f t="shared" si="135"/>
        <v/>
      </c>
      <c r="V1442" s="14" t="str">
        <f t="shared" ca="1" si="136"/>
        <v/>
      </c>
      <c r="W1442" s="14" t="str">
        <f t="shared" ca="1" si="137"/>
        <v/>
      </c>
    </row>
    <row r="1443" spans="1:23" x14ac:dyDescent="0.3">
      <c r="A1443" s="2"/>
      <c r="B1443" s="2"/>
      <c r="C1443" s="2"/>
      <c r="D1443" s="2"/>
      <c r="E1443" s="2"/>
      <c r="F1443" s="2"/>
      <c r="G1443" s="2"/>
      <c r="H1443" s="2"/>
      <c r="I1443" s="16"/>
      <c r="J1443" s="16"/>
      <c r="K1443" s="14" t="str">
        <f>IF($A1443="","",IF(B1443&gt;=Model!$B$4,4,IF(B1443&gt;=Model!$B$5,3,IF(B1443&gt;=Model!$B$6,2,1))))</f>
        <v/>
      </c>
      <c r="L1443" s="14" t="str">
        <f>IF($A1443="","",IF(OR(UPPER(D1443)="Y",UPPER(E1443)="Y"),4,IF(C1443&gt;=Model!$B$10,4,IF(C1443&gt;=Model!$B$11,3,IF(C1443&gt;=Model!$B$12,2,1)))))</f>
        <v/>
      </c>
      <c r="M1443" s="14" t="str">
        <f>IF($A1443="","",IFERROR(VLOOKUP(F1443,Model!$A$19:$B$22,2,FALSE()),""))</f>
        <v/>
      </c>
      <c r="N1443" s="14" t="str">
        <f>IF($A1443="","",IFERROR(VLOOKUP(G1443,Model!$A$25:$B$28,2,FALSE()),""))</f>
        <v/>
      </c>
      <c r="O1443" s="14" t="str">
        <f t="shared" si="132"/>
        <v/>
      </c>
      <c r="P1443" s="14" t="str">
        <f>IF($A1443="","",IF(AND(G1443="Internet-facing",OR(UPPER(D1443)="Y",UPPER(E1443)="Y",C1443&gt;=Model!$B$16)),"P1",""))</f>
        <v/>
      </c>
      <c r="Q1443" s="14" t="str">
        <f>IF($A1443="","",IF(P1443="P1","P1","P"&amp;MIN(4,IF(O1443&gt;=Model!$B$31,1,IF(O1443&gt;=Model!$B$32,2,IF(O1443&gt;=Model!$B$33,3,4)))+IF(UPPER(H1443)="Y",1,0))))</f>
        <v/>
      </c>
      <c r="R1443" s="14" t="str">
        <f>IF($A1443="","",IFERROR(VLOOKUP(VALUE(MID(Q1443,2,1)),Model!$B$38:$C$41,2,FALSE()),""))</f>
        <v/>
      </c>
      <c r="S1443" s="18" t="str">
        <f t="shared" si="133"/>
        <v/>
      </c>
      <c r="T1443" s="14" t="str">
        <f t="shared" si="134"/>
        <v/>
      </c>
      <c r="U1443" s="14" t="str">
        <f t="shared" si="135"/>
        <v/>
      </c>
      <c r="V1443" s="14" t="str">
        <f t="shared" ca="1" si="136"/>
        <v/>
      </c>
      <c r="W1443" s="14" t="str">
        <f t="shared" ca="1" si="137"/>
        <v/>
      </c>
    </row>
    <row r="1444" spans="1:23" x14ac:dyDescent="0.3">
      <c r="A1444" s="2"/>
      <c r="B1444" s="2"/>
      <c r="C1444" s="2"/>
      <c r="D1444" s="2"/>
      <c r="E1444" s="2"/>
      <c r="F1444" s="2"/>
      <c r="G1444" s="2"/>
      <c r="H1444" s="2"/>
      <c r="I1444" s="16"/>
      <c r="J1444" s="16"/>
      <c r="K1444" s="14" t="str">
        <f>IF($A1444="","",IF(B1444&gt;=Model!$B$4,4,IF(B1444&gt;=Model!$B$5,3,IF(B1444&gt;=Model!$B$6,2,1))))</f>
        <v/>
      </c>
      <c r="L1444" s="14" t="str">
        <f>IF($A1444="","",IF(OR(UPPER(D1444)="Y",UPPER(E1444)="Y"),4,IF(C1444&gt;=Model!$B$10,4,IF(C1444&gt;=Model!$B$11,3,IF(C1444&gt;=Model!$B$12,2,1)))))</f>
        <v/>
      </c>
      <c r="M1444" s="14" t="str">
        <f>IF($A1444="","",IFERROR(VLOOKUP(F1444,Model!$A$19:$B$22,2,FALSE()),""))</f>
        <v/>
      </c>
      <c r="N1444" s="14" t="str">
        <f>IF($A1444="","",IFERROR(VLOOKUP(G1444,Model!$A$25:$B$28,2,FALSE()),""))</f>
        <v/>
      </c>
      <c r="O1444" s="14" t="str">
        <f t="shared" si="132"/>
        <v/>
      </c>
      <c r="P1444" s="14" t="str">
        <f>IF($A1444="","",IF(AND(G1444="Internet-facing",OR(UPPER(D1444)="Y",UPPER(E1444)="Y",C1444&gt;=Model!$B$16)),"P1",""))</f>
        <v/>
      </c>
      <c r="Q1444" s="14" t="str">
        <f>IF($A1444="","",IF(P1444="P1","P1","P"&amp;MIN(4,IF(O1444&gt;=Model!$B$31,1,IF(O1444&gt;=Model!$B$32,2,IF(O1444&gt;=Model!$B$33,3,4)))+IF(UPPER(H1444)="Y",1,0))))</f>
        <v/>
      </c>
      <c r="R1444" s="14" t="str">
        <f>IF($A1444="","",IFERROR(VLOOKUP(VALUE(MID(Q1444,2,1)),Model!$B$38:$C$41,2,FALSE()),""))</f>
        <v/>
      </c>
      <c r="S1444" s="18" t="str">
        <f t="shared" si="133"/>
        <v/>
      </c>
      <c r="T1444" s="14" t="str">
        <f t="shared" si="134"/>
        <v/>
      </c>
      <c r="U1444" s="14" t="str">
        <f t="shared" si="135"/>
        <v/>
      </c>
      <c r="V1444" s="14" t="str">
        <f t="shared" ca="1" si="136"/>
        <v/>
      </c>
      <c r="W1444" s="14" t="str">
        <f t="shared" ca="1" si="137"/>
        <v/>
      </c>
    </row>
    <row r="1445" spans="1:23" x14ac:dyDescent="0.3">
      <c r="A1445" s="2"/>
      <c r="B1445" s="2"/>
      <c r="C1445" s="2"/>
      <c r="D1445" s="2"/>
      <c r="E1445" s="2"/>
      <c r="F1445" s="2"/>
      <c r="G1445" s="2"/>
      <c r="H1445" s="2"/>
      <c r="I1445" s="16"/>
      <c r="J1445" s="16"/>
      <c r="K1445" s="14" t="str">
        <f>IF($A1445="","",IF(B1445&gt;=Model!$B$4,4,IF(B1445&gt;=Model!$B$5,3,IF(B1445&gt;=Model!$B$6,2,1))))</f>
        <v/>
      </c>
      <c r="L1445" s="14" t="str">
        <f>IF($A1445="","",IF(OR(UPPER(D1445)="Y",UPPER(E1445)="Y"),4,IF(C1445&gt;=Model!$B$10,4,IF(C1445&gt;=Model!$B$11,3,IF(C1445&gt;=Model!$B$12,2,1)))))</f>
        <v/>
      </c>
      <c r="M1445" s="14" t="str">
        <f>IF($A1445="","",IFERROR(VLOOKUP(F1445,Model!$A$19:$B$22,2,FALSE()),""))</f>
        <v/>
      </c>
      <c r="N1445" s="14" t="str">
        <f>IF($A1445="","",IFERROR(VLOOKUP(G1445,Model!$A$25:$B$28,2,FALSE()),""))</f>
        <v/>
      </c>
      <c r="O1445" s="14" t="str">
        <f t="shared" si="132"/>
        <v/>
      </c>
      <c r="P1445" s="14" t="str">
        <f>IF($A1445="","",IF(AND(G1445="Internet-facing",OR(UPPER(D1445)="Y",UPPER(E1445)="Y",C1445&gt;=Model!$B$16)),"P1",""))</f>
        <v/>
      </c>
      <c r="Q1445" s="14" t="str">
        <f>IF($A1445="","",IF(P1445="P1","P1","P"&amp;MIN(4,IF(O1445&gt;=Model!$B$31,1,IF(O1445&gt;=Model!$B$32,2,IF(O1445&gt;=Model!$B$33,3,4)))+IF(UPPER(H1445)="Y",1,0))))</f>
        <v/>
      </c>
      <c r="R1445" s="14" t="str">
        <f>IF($A1445="","",IFERROR(VLOOKUP(VALUE(MID(Q1445,2,1)),Model!$B$38:$C$41,2,FALSE()),""))</f>
        <v/>
      </c>
      <c r="S1445" s="18" t="str">
        <f t="shared" si="133"/>
        <v/>
      </c>
      <c r="T1445" s="14" t="str">
        <f t="shared" si="134"/>
        <v/>
      </c>
      <c r="U1445" s="14" t="str">
        <f t="shared" si="135"/>
        <v/>
      </c>
      <c r="V1445" s="14" t="str">
        <f t="shared" ca="1" si="136"/>
        <v/>
      </c>
      <c r="W1445" s="14" t="str">
        <f t="shared" ca="1" si="137"/>
        <v/>
      </c>
    </row>
    <row r="1446" spans="1:23" x14ac:dyDescent="0.3">
      <c r="A1446" s="2"/>
      <c r="B1446" s="2"/>
      <c r="C1446" s="2"/>
      <c r="D1446" s="2"/>
      <c r="E1446" s="2"/>
      <c r="F1446" s="2"/>
      <c r="G1446" s="2"/>
      <c r="H1446" s="2"/>
      <c r="I1446" s="16"/>
      <c r="J1446" s="16"/>
      <c r="K1446" s="14" t="str">
        <f>IF($A1446="","",IF(B1446&gt;=Model!$B$4,4,IF(B1446&gt;=Model!$B$5,3,IF(B1446&gt;=Model!$B$6,2,1))))</f>
        <v/>
      </c>
      <c r="L1446" s="14" t="str">
        <f>IF($A1446="","",IF(OR(UPPER(D1446)="Y",UPPER(E1446)="Y"),4,IF(C1446&gt;=Model!$B$10,4,IF(C1446&gt;=Model!$B$11,3,IF(C1446&gt;=Model!$B$12,2,1)))))</f>
        <v/>
      </c>
      <c r="M1446" s="14" t="str">
        <f>IF($A1446="","",IFERROR(VLOOKUP(F1446,Model!$A$19:$B$22,2,FALSE()),""))</f>
        <v/>
      </c>
      <c r="N1446" s="14" t="str">
        <f>IF($A1446="","",IFERROR(VLOOKUP(G1446,Model!$A$25:$B$28,2,FALSE()),""))</f>
        <v/>
      </c>
      <c r="O1446" s="14" t="str">
        <f t="shared" si="132"/>
        <v/>
      </c>
      <c r="P1446" s="14" t="str">
        <f>IF($A1446="","",IF(AND(G1446="Internet-facing",OR(UPPER(D1446)="Y",UPPER(E1446)="Y",C1446&gt;=Model!$B$16)),"P1",""))</f>
        <v/>
      </c>
      <c r="Q1446" s="14" t="str">
        <f>IF($A1446="","",IF(P1446="P1","P1","P"&amp;MIN(4,IF(O1446&gt;=Model!$B$31,1,IF(O1446&gt;=Model!$B$32,2,IF(O1446&gt;=Model!$B$33,3,4)))+IF(UPPER(H1446)="Y",1,0))))</f>
        <v/>
      </c>
      <c r="R1446" s="14" t="str">
        <f>IF($A1446="","",IFERROR(VLOOKUP(VALUE(MID(Q1446,2,1)),Model!$B$38:$C$41,2,FALSE()),""))</f>
        <v/>
      </c>
      <c r="S1446" s="18" t="str">
        <f t="shared" si="133"/>
        <v/>
      </c>
      <c r="T1446" s="14" t="str">
        <f t="shared" si="134"/>
        <v/>
      </c>
      <c r="U1446" s="14" t="str">
        <f t="shared" si="135"/>
        <v/>
      </c>
      <c r="V1446" s="14" t="str">
        <f t="shared" ca="1" si="136"/>
        <v/>
      </c>
      <c r="W1446" s="14" t="str">
        <f t="shared" ca="1" si="137"/>
        <v/>
      </c>
    </row>
    <row r="1447" spans="1:23" x14ac:dyDescent="0.3">
      <c r="A1447" s="2"/>
      <c r="B1447" s="2"/>
      <c r="C1447" s="2"/>
      <c r="D1447" s="2"/>
      <c r="E1447" s="2"/>
      <c r="F1447" s="2"/>
      <c r="G1447" s="2"/>
      <c r="H1447" s="2"/>
      <c r="I1447" s="16"/>
      <c r="J1447" s="16"/>
      <c r="K1447" s="14" t="str">
        <f>IF($A1447="","",IF(B1447&gt;=Model!$B$4,4,IF(B1447&gt;=Model!$B$5,3,IF(B1447&gt;=Model!$B$6,2,1))))</f>
        <v/>
      </c>
      <c r="L1447" s="14" t="str">
        <f>IF($A1447="","",IF(OR(UPPER(D1447)="Y",UPPER(E1447)="Y"),4,IF(C1447&gt;=Model!$B$10,4,IF(C1447&gt;=Model!$B$11,3,IF(C1447&gt;=Model!$B$12,2,1)))))</f>
        <v/>
      </c>
      <c r="M1447" s="14" t="str">
        <f>IF($A1447="","",IFERROR(VLOOKUP(F1447,Model!$A$19:$B$22,2,FALSE()),""))</f>
        <v/>
      </c>
      <c r="N1447" s="14" t="str">
        <f>IF($A1447="","",IFERROR(VLOOKUP(G1447,Model!$A$25:$B$28,2,FALSE()),""))</f>
        <v/>
      </c>
      <c r="O1447" s="14" t="str">
        <f t="shared" si="132"/>
        <v/>
      </c>
      <c r="P1447" s="14" t="str">
        <f>IF($A1447="","",IF(AND(G1447="Internet-facing",OR(UPPER(D1447)="Y",UPPER(E1447)="Y",C1447&gt;=Model!$B$16)),"P1",""))</f>
        <v/>
      </c>
      <c r="Q1447" s="14" t="str">
        <f>IF($A1447="","",IF(P1447="P1","P1","P"&amp;MIN(4,IF(O1447&gt;=Model!$B$31,1,IF(O1447&gt;=Model!$B$32,2,IF(O1447&gt;=Model!$B$33,3,4)))+IF(UPPER(H1447)="Y",1,0))))</f>
        <v/>
      </c>
      <c r="R1447" s="14" t="str">
        <f>IF($A1447="","",IFERROR(VLOOKUP(VALUE(MID(Q1447,2,1)),Model!$B$38:$C$41,2,FALSE()),""))</f>
        <v/>
      </c>
      <c r="S1447" s="18" t="str">
        <f t="shared" si="133"/>
        <v/>
      </c>
      <c r="T1447" s="14" t="str">
        <f t="shared" si="134"/>
        <v/>
      </c>
      <c r="U1447" s="14" t="str">
        <f t="shared" si="135"/>
        <v/>
      </c>
      <c r="V1447" s="14" t="str">
        <f t="shared" ca="1" si="136"/>
        <v/>
      </c>
      <c r="W1447" s="14" t="str">
        <f t="shared" ca="1" si="137"/>
        <v/>
      </c>
    </row>
    <row r="1448" spans="1:23" x14ac:dyDescent="0.3">
      <c r="A1448" s="2"/>
      <c r="B1448" s="2"/>
      <c r="C1448" s="2"/>
      <c r="D1448" s="2"/>
      <c r="E1448" s="2"/>
      <c r="F1448" s="2"/>
      <c r="G1448" s="2"/>
      <c r="H1448" s="2"/>
      <c r="I1448" s="16"/>
      <c r="J1448" s="16"/>
      <c r="K1448" s="14" t="str">
        <f>IF($A1448="","",IF(B1448&gt;=Model!$B$4,4,IF(B1448&gt;=Model!$B$5,3,IF(B1448&gt;=Model!$B$6,2,1))))</f>
        <v/>
      </c>
      <c r="L1448" s="14" t="str">
        <f>IF($A1448="","",IF(OR(UPPER(D1448)="Y",UPPER(E1448)="Y"),4,IF(C1448&gt;=Model!$B$10,4,IF(C1448&gt;=Model!$B$11,3,IF(C1448&gt;=Model!$B$12,2,1)))))</f>
        <v/>
      </c>
      <c r="M1448" s="14" t="str">
        <f>IF($A1448="","",IFERROR(VLOOKUP(F1448,Model!$A$19:$B$22,2,FALSE()),""))</f>
        <v/>
      </c>
      <c r="N1448" s="14" t="str">
        <f>IF($A1448="","",IFERROR(VLOOKUP(G1448,Model!$A$25:$B$28,2,FALSE()),""))</f>
        <v/>
      </c>
      <c r="O1448" s="14" t="str">
        <f t="shared" si="132"/>
        <v/>
      </c>
      <c r="P1448" s="14" t="str">
        <f>IF($A1448="","",IF(AND(G1448="Internet-facing",OR(UPPER(D1448)="Y",UPPER(E1448)="Y",C1448&gt;=Model!$B$16)),"P1",""))</f>
        <v/>
      </c>
      <c r="Q1448" s="14" t="str">
        <f>IF($A1448="","",IF(P1448="P1","P1","P"&amp;MIN(4,IF(O1448&gt;=Model!$B$31,1,IF(O1448&gt;=Model!$B$32,2,IF(O1448&gt;=Model!$B$33,3,4)))+IF(UPPER(H1448)="Y",1,0))))</f>
        <v/>
      </c>
      <c r="R1448" s="14" t="str">
        <f>IF($A1448="","",IFERROR(VLOOKUP(VALUE(MID(Q1448,2,1)),Model!$B$38:$C$41,2,FALSE()),""))</f>
        <v/>
      </c>
      <c r="S1448" s="18" t="str">
        <f t="shared" si="133"/>
        <v/>
      </c>
      <c r="T1448" s="14" t="str">
        <f t="shared" si="134"/>
        <v/>
      </c>
      <c r="U1448" s="14" t="str">
        <f t="shared" si="135"/>
        <v/>
      </c>
      <c r="V1448" s="14" t="str">
        <f t="shared" ca="1" si="136"/>
        <v/>
      </c>
      <c r="W1448" s="14" t="str">
        <f t="shared" ca="1" si="137"/>
        <v/>
      </c>
    </row>
    <row r="1449" spans="1:23" x14ac:dyDescent="0.3">
      <c r="A1449" s="2"/>
      <c r="B1449" s="2"/>
      <c r="C1449" s="2"/>
      <c r="D1449" s="2"/>
      <c r="E1449" s="2"/>
      <c r="F1449" s="2"/>
      <c r="G1449" s="2"/>
      <c r="H1449" s="2"/>
      <c r="I1449" s="16"/>
      <c r="J1449" s="16"/>
      <c r="K1449" s="14" t="str">
        <f>IF($A1449="","",IF(B1449&gt;=Model!$B$4,4,IF(B1449&gt;=Model!$B$5,3,IF(B1449&gt;=Model!$B$6,2,1))))</f>
        <v/>
      </c>
      <c r="L1449" s="14" t="str">
        <f>IF($A1449="","",IF(OR(UPPER(D1449)="Y",UPPER(E1449)="Y"),4,IF(C1449&gt;=Model!$B$10,4,IF(C1449&gt;=Model!$B$11,3,IF(C1449&gt;=Model!$B$12,2,1)))))</f>
        <v/>
      </c>
      <c r="M1449" s="14" t="str">
        <f>IF($A1449="","",IFERROR(VLOOKUP(F1449,Model!$A$19:$B$22,2,FALSE()),""))</f>
        <v/>
      </c>
      <c r="N1449" s="14" t="str">
        <f>IF($A1449="","",IFERROR(VLOOKUP(G1449,Model!$A$25:$B$28,2,FALSE()),""))</f>
        <v/>
      </c>
      <c r="O1449" s="14" t="str">
        <f t="shared" si="132"/>
        <v/>
      </c>
      <c r="P1449" s="14" t="str">
        <f>IF($A1449="","",IF(AND(G1449="Internet-facing",OR(UPPER(D1449)="Y",UPPER(E1449)="Y",C1449&gt;=Model!$B$16)),"P1",""))</f>
        <v/>
      </c>
      <c r="Q1449" s="14" t="str">
        <f>IF($A1449="","",IF(P1449="P1","P1","P"&amp;MIN(4,IF(O1449&gt;=Model!$B$31,1,IF(O1449&gt;=Model!$B$32,2,IF(O1449&gt;=Model!$B$33,3,4)))+IF(UPPER(H1449)="Y",1,0))))</f>
        <v/>
      </c>
      <c r="R1449" s="14" t="str">
        <f>IF($A1449="","",IFERROR(VLOOKUP(VALUE(MID(Q1449,2,1)),Model!$B$38:$C$41,2,FALSE()),""))</f>
        <v/>
      </c>
      <c r="S1449" s="18" t="str">
        <f t="shared" si="133"/>
        <v/>
      </c>
      <c r="T1449" s="14" t="str">
        <f t="shared" si="134"/>
        <v/>
      </c>
      <c r="U1449" s="14" t="str">
        <f t="shared" si="135"/>
        <v/>
      </c>
      <c r="V1449" s="14" t="str">
        <f t="shared" ca="1" si="136"/>
        <v/>
      </c>
      <c r="W1449" s="14" t="str">
        <f t="shared" ca="1" si="137"/>
        <v/>
      </c>
    </row>
    <row r="1450" spans="1:23" x14ac:dyDescent="0.3">
      <c r="A1450" s="2"/>
      <c r="B1450" s="2"/>
      <c r="C1450" s="2"/>
      <c r="D1450" s="2"/>
      <c r="E1450" s="2"/>
      <c r="F1450" s="2"/>
      <c r="G1450" s="2"/>
      <c r="H1450" s="2"/>
      <c r="I1450" s="16"/>
      <c r="J1450" s="16"/>
      <c r="K1450" s="14" t="str">
        <f>IF($A1450="","",IF(B1450&gt;=Model!$B$4,4,IF(B1450&gt;=Model!$B$5,3,IF(B1450&gt;=Model!$B$6,2,1))))</f>
        <v/>
      </c>
      <c r="L1450" s="14" t="str">
        <f>IF($A1450="","",IF(OR(UPPER(D1450)="Y",UPPER(E1450)="Y"),4,IF(C1450&gt;=Model!$B$10,4,IF(C1450&gt;=Model!$B$11,3,IF(C1450&gt;=Model!$B$12,2,1)))))</f>
        <v/>
      </c>
      <c r="M1450" s="14" t="str">
        <f>IF($A1450="","",IFERROR(VLOOKUP(F1450,Model!$A$19:$B$22,2,FALSE()),""))</f>
        <v/>
      </c>
      <c r="N1450" s="14" t="str">
        <f>IF($A1450="","",IFERROR(VLOOKUP(G1450,Model!$A$25:$B$28,2,FALSE()),""))</f>
        <v/>
      </c>
      <c r="O1450" s="14" t="str">
        <f t="shared" si="132"/>
        <v/>
      </c>
      <c r="P1450" s="14" t="str">
        <f>IF($A1450="","",IF(AND(G1450="Internet-facing",OR(UPPER(D1450)="Y",UPPER(E1450)="Y",C1450&gt;=Model!$B$16)),"P1",""))</f>
        <v/>
      </c>
      <c r="Q1450" s="14" t="str">
        <f>IF($A1450="","",IF(P1450="P1","P1","P"&amp;MIN(4,IF(O1450&gt;=Model!$B$31,1,IF(O1450&gt;=Model!$B$32,2,IF(O1450&gt;=Model!$B$33,3,4)))+IF(UPPER(H1450)="Y",1,0))))</f>
        <v/>
      </c>
      <c r="R1450" s="14" t="str">
        <f>IF($A1450="","",IFERROR(VLOOKUP(VALUE(MID(Q1450,2,1)),Model!$B$38:$C$41,2,FALSE()),""))</f>
        <v/>
      </c>
      <c r="S1450" s="18" t="str">
        <f t="shared" si="133"/>
        <v/>
      </c>
      <c r="T1450" s="14" t="str">
        <f t="shared" si="134"/>
        <v/>
      </c>
      <c r="U1450" s="14" t="str">
        <f t="shared" si="135"/>
        <v/>
      </c>
      <c r="V1450" s="14" t="str">
        <f t="shared" ca="1" si="136"/>
        <v/>
      </c>
      <c r="W1450" s="14" t="str">
        <f t="shared" ca="1" si="137"/>
        <v/>
      </c>
    </row>
    <row r="1451" spans="1:23" x14ac:dyDescent="0.3">
      <c r="A1451" s="2"/>
      <c r="B1451" s="2"/>
      <c r="C1451" s="2"/>
      <c r="D1451" s="2"/>
      <c r="E1451" s="2"/>
      <c r="F1451" s="2"/>
      <c r="G1451" s="2"/>
      <c r="H1451" s="2"/>
      <c r="I1451" s="16"/>
      <c r="J1451" s="16"/>
      <c r="K1451" s="14" t="str">
        <f>IF($A1451="","",IF(B1451&gt;=Model!$B$4,4,IF(B1451&gt;=Model!$B$5,3,IF(B1451&gt;=Model!$B$6,2,1))))</f>
        <v/>
      </c>
      <c r="L1451" s="14" t="str">
        <f>IF($A1451="","",IF(OR(UPPER(D1451)="Y",UPPER(E1451)="Y"),4,IF(C1451&gt;=Model!$B$10,4,IF(C1451&gt;=Model!$B$11,3,IF(C1451&gt;=Model!$B$12,2,1)))))</f>
        <v/>
      </c>
      <c r="M1451" s="14" t="str">
        <f>IF($A1451="","",IFERROR(VLOOKUP(F1451,Model!$A$19:$B$22,2,FALSE()),""))</f>
        <v/>
      </c>
      <c r="N1451" s="14" t="str">
        <f>IF($A1451="","",IFERROR(VLOOKUP(G1451,Model!$A$25:$B$28,2,FALSE()),""))</f>
        <v/>
      </c>
      <c r="O1451" s="14" t="str">
        <f t="shared" si="132"/>
        <v/>
      </c>
      <c r="P1451" s="14" t="str">
        <f>IF($A1451="","",IF(AND(G1451="Internet-facing",OR(UPPER(D1451)="Y",UPPER(E1451)="Y",C1451&gt;=Model!$B$16)),"P1",""))</f>
        <v/>
      </c>
      <c r="Q1451" s="14" t="str">
        <f>IF($A1451="","",IF(P1451="P1","P1","P"&amp;MIN(4,IF(O1451&gt;=Model!$B$31,1,IF(O1451&gt;=Model!$B$32,2,IF(O1451&gt;=Model!$B$33,3,4)))+IF(UPPER(H1451)="Y",1,0))))</f>
        <v/>
      </c>
      <c r="R1451" s="14" t="str">
        <f>IF($A1451="","",IFERROR(VLOOKUP(VALUE(MID(Q1451,2,1)),Model!$B$38:$C$41,2,FALSE()),""))</f>
        <v/>
      </c>
      <c r="S1451" s="18" t="str">
        <f t="shared" si="133"/>
        <v/>
      </c>
      <c r="T1451" s="14" t="str">
        <f t="shared" si="134"/>
        <v/>
      </c>
      <c r="U1451" s="14" t="str">
        <f t="shared" si="135"/>
        <v/>
      </c>
      <c r="V1451" s="14" t="str">
        <f t="shared" ca="1" si="136"/>
        <v/>
      </c>
      <c r="W1451" s="14" t="str">
        <f t="shared" ca="1" si="137"/>
        <v/>
      </c>
    </row>
    <row r="1452" spans="1:23" x14ac:dyDescent="0.3">
      <c r="A1452" s="2"/>
      <c r="B1452" s="2"/>
      <c r="C1452" s="2"/>
      <c r="D1452" s="2"/>
      <c r="E1452" s="2"/>
      <c r="F1452" s="2"/>
      <c r="G1452" s="2"/>
      <c r="H1452" s="2"/>
      <c r="I1452" s="16"/>
      <c r="J1452" s="16"/>
      <c r="K1452" s="14" t="str">
        <f>IF($A1452="","",IF(B1452&gt;=Model!$B$4,4,IF(B1452&gt;=Model!$B$5,3,IF(B1452&gt;=Model!$B$6,2,1))))</f>
        <v/>
      </c>
      <c r="L1452" s="14" t="str">
        <f>IF($A1452="","",IF(OR(UPPER(D1452)="Y",UPPER(E1452)="Y"),4,IF(C1452&gt;=Model!$B$10,4,IF(C1452&gt;=Model!$B$11,3,IF(C1452&gt;=Model!$B$12,2,1)))))</f>
        <v/>
      </c>
      <c r="M1452" s="14" t="str">
        <f>IF($A1452="","",IFERROR(VLOOKUP(F1452,Model!$A$19:$B$22,2,FALSE()),""))</f>
        <v/>
      </c>
      <c r="N1452" s="14" t="str">
        <f>IF($A1452="","",IFERROR(VLOOKUP(G1452,Model!$A$25:$B$28,2,FALSE()),""))</f>
        <v/>
      </c>
      <c r="O1452" s="14" t="str">
        <f t="shared" si="132"/>
        <v/>
      </c>
      <c r="P1452" s="14" t="str">
        <f>IF($A1452="","",IF(AND(G1452="Internet-facing",OR(UPPER(D1452)="Y",UPPER(E1452)="Y",C1452&gt;=Model!$B$16)),"P1",""))</f>
        <v/>
      </c>
      <c r="Q1452" s="14" t="str">
        <f>IF($A1452="","",IF(P1452="P1","P1","P"&amp;MIN(4,IF(O1452&gt;=Model!$B$31,1,IF(O1452&gt;=Model!$B$32,2,IF(O1452&gt;=Model!$B$33,3,4)))+IF(UPPER(H1452)="Y",1,0))))</f>
        <v/>
      </c>
      <c r="R1452" s="14" t="str">
        <f>IF($A1452="","",IFERROR(VLOOKUP(VALUE(MID(Q1452,2,1)),Model!$B$38:$C$41,2,FALSE()),""))</f>
        <v/>
      </c>
      <c r="S1452" s="18" t="str">
        <f t="shared" si="133"/>
        <v/>
      </c>
      <c r="T1452" s="14" t="str">
        <f t="shared" si="134"/>
        <v/>
      </c>
      <c r="U1452" s="14" t="str">
        <f t="shared" si="135"/>
        <v/>
      </c>
      <c r="V1452" s="14" t="str">
        <f t="shared" ca="1" si="136"/>
        <v/>
      </c>
      <c r="W1452" s="14" t="str">
        <f t="shared" ca="1" si="137"/>
        <v/>
      </c>
    </row>
    <row r="1453" spans="1:23" x14ac:dyDescent="0.3">
      <c r="A1453" s="2"/>
      <c r="B1453" s="2"/>
      <c r="C1453" s="2"/>
      <c r="D1453" s="2"/>
      <c r="E1453" s="2"/>
      <c r="F1453" s="2"/>
      <c r="G1453" s="2"/>
      <c r="H1453" s="2"/>
      <c r="I1453" s="16"/>
      <c r="J1453" s="16"/>
      <c r="K1453" s="14" t="str">
        <f>IF($A1453="","",IF(B1453&gt;=Model!$B$4,4,IF(B1453&gt;=Model!$B$5,3,IF(B1453&gt;=Model!$B$6,2,1))))</f>
        <v/>
      </c>
      <c r="L1453" s="14" t="str">
        <f>IF($A1453="","",IF(OR(UPPER(D1453)="Y",UPPER(E1453)="Y"),4,IF(C1453&gt;=Model!$B$10,4,IF(C1453&gt;=Model!$B$11,3,IF(C1453&gt;=Model!$B$12,2,1)))))</f>
        <v/>
      </c>
      <c r="M1453" s="14" t="str">
        <f>IF($A1453="","",IFERROR(VLOOKUP(F1453,Model!$A$19:$B$22,2,FALSE()),""))</f>
        <v/>
      </c>
      <c r="N1453" s="14" t="str">
        <f>IF($A1453="","",IFERROR(VLOOKUP(G1453,Model!$A$25:$B$28,2,FALSE()),""))</f>
        <v/>
      </c>
      <c r="O1453" s="14" t="str">
        <f t="shared" si="132"/>
        <v/>
      </c>
      <c r="P1453" s="14" t="str">
        <f>IF($A1453="","",IF(AND(G1453="Internet-facing",OR(UPPER(D1453)="Y",UPPER(E1453)="Y",C1453&gt;=Model!$B$16)),"P1",""))</f>
        <v/>
      </c>
      <c r="Q1453" s="14" t="str">
        <f>IF($A1453="","",IF(P1453="P1","P1","P"&amp;MIN(4,IF(O1453&gt;=Model!$B$31,1,IF(O1453&gt;=Model!$B$32,2,IF(O1453&gt;=Model!$B$33,3,4)))+IF(UPPER(H1453)="Y",1,0))))</f>
        <v/>
      </c>
      <c r="R1453" s="14" t="str">
        <f>IF($A1453="","",IFERROR(VLOOKUP(VALUE(MID(Q1453,2,1)),Model!$B$38:$C$41,2,FALSE()),""))</f>
        <v/>
      </c>
      <c r="S1453" s="18" t="str">
        <f t="shared" si="133"/>
        <v/>
      </c>
      <c r="T1453" s="14" t="str">
        <f t="shared" si="134"/>
        <v/>
      </c>
      <c r="U1453" s="14" t="str">
        <f t="shared" si="135"/>
        <v/>
      </c>
      <c r="V1453" s="14" t="str">
        <f t="shared" ca="1" si="136"/>
        <v/>
      </c>
      <c r="W1453" s="14" t="str">
        <f t="shared" ca="1" si="137"/>
        <v/>
      </c>
    </row>
    <row r="1454" spans="1:23" x14ac:dyDescent="0.3">
      <c r="A1454" s="2"/>
      <c r="B1454" s="2"/>
      <c r="C1454" s="2"/>
      <c r="D1454" s="2"/>
      <c r="E1454" s="2"/>
      <c r="F1454" s="2"/>
      <c r="G1454" s="2"/>
      <c r="H1454" s="2"/>
      <c r="I1454" s="16"/>
      <c r="J1454" s="16"/>
      <c r="K1454" s="14" t="str">
        <f>IF($A1454="","",IF(B1454&gt;=Model!$B$4,4,IF(B1454&gt;=Model!$B$5,3,IF(B1454&gt;=Model!$B$6,2,1))))</f>
        <v/>
      </c>
      <c r="L1454" s="14" t="str">
        <f>IF($A1454="","",IF(OR(UPPER(D1454)="Y",UPPER(E1454)="Y"),4,IF(C1454&gt;=Model!$B$10,4,IF(C1454&gt;=Model!$B$11,3,IF(C1454&gt;=Model!$B$12,2,1)))))</f>
        <v/>
      </c>
      <c r="M1454" s="14" t="str">
        <f>IF($A1454="","",IFERROR(VLOOKUP(F1454,Model!$A$19:$B$22,2,FALSE()),""))</f>
        <v/>
      </c>
      <c r="N1454" s="14" t="str">
        <f>IF($A1454="","",IFERROR(VLOOKUP(G1454,Model!$A$25:$B$28,2,FALSE()),""))</f>
        <v/>
      </c>
      <c r="O1454" s="14" t="str">
        <f t="shared" si="132"/>
        <v/>
      </c>
      <c r="P1454" s="14" t="str">
        <f>IF($A1454="","",IF(AND(G1454="Internet-facing",OR(UPPER(D1454)="Y",UPPER(E1454)="Y",C1454&gt;=Model!$B$16)),"P1",""))</f>
        <v/>
      </c>
      <c r="Q1454" s="14" t="str">
        <f>IF($A1454="","",IF(P1454="P1","P1","P"&amp;MIN(4,IF(O1454&gt;=Model!$B$31,1,IF(O1454&gt;=Model!$B$32,2,IF(O1454&gt;=Model!$B$33,3,4)))+IF(UPPER(H1454)="Y",1,0))))</f>
        <v/>
      </c>
      <c r="R1454" s="14" t="str">
        <f>IF($A1454="","",IFERROR(VLOOKUP(VALUE(MID(Q1454,2,1)),Model!$B$38:$C$41,2,FALSE()),""))</f>
        <v/>
      </c>
      <c r="S1454" s="18" t="str">
        <f t="shared" si="133"/>
        <v/>
      </c>
      <c r="T1454" s="14" t="str">
        <f t="shared" si="134"/>
        <v/>
      </c>
      <c r="U1454" s="14" t="str">
        <f t="shared" si="135"/>
        <v/>
      </c>
      <c r="V1454" s="14" t="str">
        <f t="shared" ca="1" si="136"/>
        <v/>
      </c>
      <c r="W1454" s="14" t="str">
        <f t="shared" ca="1" si="137"/>
        <v/>
      </c>
    </row>
    <row r="1455" spans="1:23" x14ac:dyDescent="0.3">
      <c r="A1455" s="2"/>
      <c r="B1455" s="2"/>
      <c r="C1455" s="2"/>
      <c r="D1455" s="2"/>
      <c r="E1455" s="2"/>
      <c r="F1455" s="2"/>
      <c r="G1455" s="2"/>
      <c r="H1455" s="2"/>
      <c r="I1455" s="16"/>
      <c r="J1455" s="16"/>
      <c r="K1455" s="14" t="str">
        <f>IF($A1455="","",IF(B1455&gt;=Model!$B$4,4,IF(B1455&gt;=Model!$B$5,3,IF(B1455&gt;=Model!$B$6,2,1))))</f>
        <v/>
      </c>
      <c r="L1455" s="14" t="str">
        <f>IF($A1455="","",IF(OR(UPPER(D1455)="Y",UPPER(E1455)="Y"),4,IF(C1455&gt;=Model!$B$10,4,IF(C1455&gt;=Model!$B$11,3,IF(C1455&gt;=Model!$B$12,2,1)))))</f>
        <v/>
      </c>
      <c r="M1455" s="14" t="str">
        <f>IF($A1455="","",IFERROR(VLOOKUP(F1455,Model!$A$19:$B$22,2,FALSE()),""))</f>
        <v/>
      </c>
      <c r="N1455" s="14" t="str">
        <f>IF($A1455="","",IFERROR(VLOOKUP(G1455,Model!$A$25:$B$28,2,FALSE()),""))</f>
        <v/>
      </c>
      <c r="O1455" s="14" t="str">
        <f t="shared" si="132"/>
        <v/>
      </c>
      <c r="P1455" s="14" t="str">
        <f>IF($A1455="","",IF(AND(G1455="Internet-facing",OR(UPPER(D1455)="Y",UPPER(E1455)="Y",C1455&gt;=Model!$B$16)),"P1",""))</f>
        <v/>
      </c>
      <c r="Q1455" s="14" t="str">
        <f>IF($A1455="","",IF(P1455="P1","P1","P"&amp;MIN(4,IF(O1455&gt;=Model!$B$31,1,IF(O1455&gt;=Model!$B$32,2,IF(O1455&gt;=Model!$B$33,3,4)))+IF(UPPER(H1455)="Y",1,0))))</f>
        <v/>
      </c>
      <c r="R1455" s="14" t="str">
        <f>IF($A1455="","",IFERROR(VLOOKUP(VALUE(MID(Q1455,2,1)),Model!$B$38:$C$41,2,FALSE()),""))</f>
        <v/>
      </c>
      <c r="S1455" s="18" t="str">
        <f t="shared" si="133"/>
        <v/>
      </c>
      <c r="T1455" s="14" t="str">
        <f t="shared" si="134"/>
        <v/>
      </c>
      <c r="U1455" s="14" t="str">
        <f t="shared" si="135"/>
        <v/>
      </c>
      <c r="V1455" s="14" t="str">
        <f t="shared" ca="1" si="136"/>
        <v/>
      </c>
      <c r="W1455" s="14" t="str">
        <f t="shared" ca="1" si="137"/>
        <v/>
      </c>
    </row>
    <row r="1456" spans="1:23" x14ac:dyDescent="0.3">
      <c r="A1456" s="2"/>
      <c r="B1456" s="2"/>
      <c r="C1456" s="2"/>
      <c r="D1456" s="2"/>
      <c r="E1456" s="2"/>
      <c r="F1456" s="2"/>
      <c r="G1456" s="2"/>
      <c r="H1456" s="2"/>
      <c r="I1456" s="16"/>
      <c r="J1456" s="16"/>
      <c r="K1456" s="14" t="str">
        <f>IF($A1456="","",IF(B1456&gt;=Model!$B$4,4,IF(B1456&gt;=Model!$B$5,3,IF(B1456&gt;=Model!$B$6,2,1))))</f>
        <v/>
      </c>
      <c r="L1456" s="14" t="str">
        <f>IF($A1456="","",IF(OR(UPPER(D1456)="Y",UPPER(E1456)="Y"),4,IF(C1456&gt;=Model!$B$10,4,IF(C1456&gt;=Model!$B$11,3,IF(C1456&gt;=Model!$B$12,2,1)))))</f>
        <v/>
      </c>
      <c r="M1456" s="14" t="str">
        <f>IF($A1456="","",IFERROR(VLOOKUP(F1456,Model!$A$19:$B$22,2,FALSE()),""))</f>
        <v/>
      </c>
      <c r="N1456" s="14" t="str">
        <f>IF($A1456="","",IFERROR(VLOOKUP(G1456,Model!$A$25:$B$28,2,FALSE()),""))</f>
        <v/>
      </c>
      <c r="O1456" s="14" t="str">
        <f t="shared" si="132"/>
        <v/>
      </c>
      <c r="P1456" s="14" t="str">
        <f>IF($A1456="","",IF(AND(G1456="Internet-facing",OR(UPPER(D1456)="Y",UPPER(E1456)="Y",C1456&gt;=Model!$B$16)),"P1",""))</f>
        <v/>
      </c>
      <c r="Q1456" s="14" t="str">
        <f>IF($A1456="","",IF(P1456="P1","P1","P"&amp;MIN(4,IF(O1456&gt;=Model!$B$31,1,IF(O1456&gt;=Model!$B$32,2,IF(O1456&gt;=Model!$B$33,3,4)))+IF(UPPER(H1456)="Y",1,0))))</f>
        <v/>
      </c>
      <c r="R1456" s="14" t="str">
        <f>IF($A1456="","",IFERROR(VLOOKUP(VALUE(MID(Q1456,2,1)),Model!$B$38:$C$41,2,FALSE()),""))</f>
        <v/>
      </c>
      <c r="S1456" s="18" t="str">
        <f t="shared" si="133"/>
        <v/>
      </c>
      <c r="T1456" s="14" t="str">
        <f t="shared" si="134"/>
        <v/>
      </c>
      <c r="U1456" s="14" t="str">
        <f t="shared" si="135"/>
        <v/>
      </c>
      <c r="V1456" s="14" t="str">
        <f t="shared" ca="1" si="136"/>
        <v/>
      </c>
      <c r="W1456" s="14" t="str">
        <f t="shared" ca="1" si="137"/>
        <v/>
      </c>
    </row>
    <row r="1457" spans="1:23" x14ac:dyDescent="0.3">
      <c r="A1457" s="2"/>
      <c r="B1457" s="2"/>
      <c r="C1457" s="2"/>
      <c r="D1457" s="2"/>
      <c r="E1457" s="2"/>
      <c r="F1457" s="2"/>
      <c r="G1457" s="2"/>
      <c r="H1457" s="2"/>
      <c r="I1457" s="16"/>
      <c r="J1457" s="16"/>
      <c r="K1457" s="14" t="str">
        <f>IF($A1457="","",IF(B1457&gt;=Model!$B$4,4,IF(B1457&gt;=Model!$B$5,3,IF(B1457&gt;=Model!$B$6,2,1))))</f>
        <v/>
      </c>
      <c r="L1457" s="14" t="str">
        <f>IF($A1457="","",IF(OR(UPPER(D1457)="Y",UPPER(E1457)="Y"),4,IF(C1457&gt;=Model!$B$10,4,IF(C1457&gt;=Model!$B$11,3,IF(C1457&gt;=Model!$B$12,2,1)))))</f>
        <v/>
      </c>
      <c r="M1457" s="14" t="str">
        <f>IF($A1457="","",IFERROR(VLOOKUP(F1457,Model!$A$19:$B$22,2,FALSE()),""))</f>
        <v/>
      </c>
      <c r="N1457" s="14" t="str">
        <f>IF($A1457="","",IFERROR(VLOOKUP(G1457,Model!$A$25:$B$28,2,FALSE()),""))</f>
        <v/>
      </c>
      <c r="O1457" s="14" t="str">
        <f t="shared" si="132"/>
        <v/>
      </c>
      <c r="P1457" s="14" t="str">
        <f>IF($A1457="","",IF(AND(G1457="Internet-facing",OR(UPPER(D1457)="Y",UPPER(E1457)="Y",C1457&gt;=Model!$B$16)),"P1",""))</f>
        <v/>
      </c>
      <c r="Q1457" s="14" t="str">
        <f>IF($A1457="","",IF(P1457="P1","P1","P"&amp;MIN(4,IF(O1457&gt;=Model!$B$31,1,IF(O1457&gt;=Model!$B$32,2,IF(O1457&gt;=Model!$B$33,3,4)))+IF(UPPER(H1457)="Y",1,0))))</f>
        <v/>
      </c>
      <c r="R1457" s="14" t="str">
        <f>IF($A1457="","",IFERROR(VLOOKUP(VALUE(MID(Q1457,2,1)),Model!$B$38:$C$41,2,FALSE()),""))</f>
        <v/>
      </c>
      <c r="S1457" s="18" t="str">
        <f t="shared" si="133"/>
        <v/>
      </c>
      <c r="T1457" s="14" t="str">
        <f t="shared" si="134"/>
        <v/>
      </c>
      <c r="U1457" s="14" t="str">
        <f t="shared" si="135"/>
        <v/>
      </c>
      <c r="V1457" s="14" t="str">
        <f t="shared" ca="1" si="136"/>
        <v/>
      </c>
      <c r="W1457" s="14" t="str">
        <f t="shared" ca="1" si="137"/>
        <v/>
      </c>
    </row>
    <row r="1458" spans="1:23" x14ac:dyDescent="0.3">
      <c r="A1458" s="2"/>
      <c r="B1458" s="2"/>
      <c r="C1458" s="2"/>
      <c r="D1458" s="2"/>
      <c r="E1458" s="2"/>
      <c r="F1458" s="2"/>
      <c r="G1458" s="2"/>
      <c r="H1458" s="2"/>
      <c r="I1458" s="16"/>
      <c r="J1458" s="16"/>
      <c r="K1458" s="14" t="str">
        <f>IF($A1458="","",IF(B1458&gt;=Model!$B$4,4,IF(B1458&gt;=Model!$B$5,3,IF(B1458&gt;=Model!$B$6,2,1))))</f>
        <v/>
      </c>
      <c r="L1458" s="14" t="str">
        <f>IF($A1458="","",IF(OR(UPPER(D1458)="Y",UPPER(E1458)="Y"),4,IF(C1458&gt;=Model!$B$10,4,IF(C1458&gt;=Model!$B$11,3,IF(C1458&gt;=Model!$B$12,2,1)))))</f>
        <v/>
      </c>
      <c r="M1458" s="14" t="str">
        <f>IF($A1458="","",IFERROR(VLOOKUP(F1458,Model!$A$19:$B$22,2,FALSE()),""))</f>
        <v/>
      </c>
      <c r="N1458" s="14" t="str">
        <f>IF($A1458="","",IFERROR(VLOOKUP(G1458,Model!$A$25:$B$28,2,FALSE()),""))</f>
        <v/>
      </c>
      <c r="O1458" s="14" t="str">
        <f t="shared" si="132"/>
        <v/>
      </c>
      <c r="P1458" s="14" t="str">
        <f>IF($A1458="","",IF(AND(G1458="Internet-facing",OR(UPPER(D1458)="Y",UPPER(E1458)="Y",C1458&gt;=Model!$B$16)),"P1",""))</f>
        <v/>
      </c>
      <c r="Q1458" s="14" t="str">
        <f>IF($A1458="","",IF(P1458="P1","P1","P"&amp;MIN(4,IF(O1458&gt;=Model!$B$31,1,IF(O1458&gt;=Model!$B$32,2,IF(O1458&gt;=Model!$B$33,3,4)))+IF(UPPER(H1458)="Y",1,0))))</f>
        <v/>
      </c>
      <c r="R1458" s="14" t="str">
        <f>IF($A1458="","",IFERROR(VLOOKUP(VALUE(MID(Q1458,2,1)),Model!$B$38:$C$41,2,FALSE()),""))</f>
        <v/>
      </c>
      <c r="S1458" s="18" t="str">
        <f t="shared" si="133"/>
        <v/>
      </c>
      <c r="T1458" s="14" t="str">
        <f t="shared" si="134"/>
        <v/>
      </c>
      <c r="U1458" s="14" t="str">
        <f t="shared" si="135"/>
        <v/>
      </c>
      <c r="V1458" s="14" t="str">
        <f t="shared" ca="1" si="136"/>
        <v/>
      </c>
      <c r="W1458" s="14" t="str">
        <f t="shared" ca="1" si="137"/>
        <v/>
      </c>
    </row>
    <row r="1459" spans="1:23" x14ac:dyDescent="0.3">
      <c r="A1459" s="2"/>
      <c r="B1459" s="2"/>
      <c r="C1459" s="2"/>
      <c r="D1459" s="2"/>
      <c r="E1459" s="2"/>
      <c r="F1459" s="2"/>
      <c r="G1459" s="2"/>
      <c r="H1459" s="2"/>
      <c r="I1459" s="16"/>
      <c r="J1459" s="16"/>
      <c r="K1459" s="14" t="str">
        <f>IF($A1459="","",IF(B1459&gt;=Model!$B$4,4,IF(B1459&gt;=Model!$B$5,3,IF(B1459&gt;=Model!$B$6,2,1))))</f>
        <v/>
      </c>
      <c r="L1459" s="14" t="str">
        <f>IF($A1459="","",IF(OR(UPPER(D1459)="Y",UPPER(E1459)="Y"),4,IF(C1459&gt;=Model!$B$10,4,IF(C1459&gt;=Model!$B$11,3,IF(C1459&gt;=Model!$B$12,2,1)))))</f>
        <v/>
      </c>
      <c r="M1459" s="14" t="str">
        <f>IF($A1459="","",IFERROR(VLOOKUP(F1459,Model!$A$19:$B$22,2,FALSE()),""))</f>
        <v/>
      </c>
      <c r="N1459" s="14" t="str">
        <f>IF($A1459="","",IFERROR(VLOOKUP(G1459,Model!$A$25:$B$28,2,FALSE()),""))</f>
        <v/>
      </c>
      <c r="O1459" s="14" t="str">
        <f t="shared" si="132"/>
        <v/>
      </c>
      <c r="P1459" s="14" t="str">
        <f>IF($A1459="","",IF(AND(G1459="Internet-facing",OR(UPPER(D1459)="Y",UPPER(E1459)="Y",C1459&gt;=Model!$B$16)),"P1",""))</f>
        <v/>
      </c>
      <c r="Q1459" s="14" t="str">
        <f>IF($A1459="","",IF(P1459="P1","P1","P"&amp;MIN(4,IF(O1459&gt;=Model!$B$31,1,IF(O1459&gt;=Model!$B$32,2,IF(O1459&gt;=Model!$B$33,3,4)))+IF(UPPER(H1459)="Y",1,0))))</f>
        <v/>
      </c>
      <c r="R1459" s="14" t="str">
        <f>IF($A1459="","",IFERROR(VLOOKUP(VALUE(MID(Q1459,2,1)),Model!$B$38:$C$41,2,FALSE()),""))</f>
        <v/>
      </c>
      <c r="S1459" s="18" t="str">
        <f t="shared" si="133"/>
        <v/>
      </c>
      <c r="T1459" s="14" t="str">
        <f t="shared" si="134"/>
        <v/>
      </c>
      <c r="U1459" s="14" t="str">
        <f t="shared" si="135"/>
        <v/>
      </c>
      <c r="V1459" s="14" t="str">
        <f t="shared" ca="1" si="136"/>
        <v/>
      </c>
      <c r="W1459" s="14" t="str">
        <f t="shared" ca="1" si="137"/>
        <v/>
      </c>
    </row>
    <row r="1460" spans="1:23" x14ac:dyDescent="0.3">
      <c r="A1460" s="2"/>
      <c r="B1460" s="2"/>
      <c r="C1460" s="2"/>
      <c r="D1460" s="2"/>
      <c r="E1460" s="2"/>
      <c r="F1460" s="2"/>
      <c r="G1460" s="2"/>
      <c r="H1460" s="2"/>
      <c r="I1460" s="16"/>
      <c r="J1460" s="16"/>
      <c r="K1460" s="14" t="str">
        <f>IF($A1460="","",IF(B1460&gt;=Model!$B$4,4,IF(B1460&gt;=Model!$B$5,3,IF(B1460&gt;=Model!$B$6,2,1))))</f>
        <v/>
      </c>
      <c r="L1460" s="14" t="str">
        <f>IF($A1460="","",IF(OR(UPPER(D1460)="Y",UPPER(E1460)="Y"),4,IF(C1460&gt;=Model!$B$10,4,IF(C1460&gt;=Model!$B$11,3,IF(C1460&gt;=Model!$B$12,2,1)))))</f>
        <v/>
      </c>
      <c r="M1460" s="14" t="str">
        <f>IF($A1460="","",IFERROR(VLOOKUP(F1460,Model!$A$19:$B$22,2,FALSE()),""))</f>
        <v/>
      </c>
      <c r="N1460" s="14" t="str">
        <f>IF($A1460="","",IFERROR(VLOOKUP(G1460,Model!$A$25:$B$28,2,FALSE()),""))</f>
        <v/>
      </c>
      <c r="O1460" s="14" t="str">
        <f t="shared" si="132"/>
        <v/>
      </c>
      <c r="P1460" s="14" t="str">
        <f>IF($A1460="","",IF(AND(G1460="Internet-facing",OR(UPPER(D1460)="Y",UPPER(E1460)="Y",C1460&gt;=Model!$B$16)),"P1",""))</f>
        <v/>
      </c>
      <c r="Q1460" s="14" t="str">
        <f>IF($A1460="","",IF(P1460="P1","P1","P"&amp;MIN(4,IF(O1460&gt;=Model!$B$31,1,IF(O1460&gt;=Model!$B$32,2,IF(O1460&gt;=Model!$B$33,3,4)))+IF(UPPER(H1460)="Y",1,0))))</f>
        <v/>
      </c>
      <c r="R1460" s="14" t="str">
        <f>IF($A1460="","",IFERROR(VLOOKUP(VALUE(MID(Q1460,2,1)),Model!$B$38:$C$41,2,FALSE()),""))</f>
        <v/>
      </c>
      <c r="S1460" s="18" t="str">
        <f t="shared" si="133"/>
        <v/>
      </c>
      <c r="T1460" s="14" t="str">
        <f t="shared" si="134"/>
        <v/>
      </c>
      <c r="U1460" s="14" t="str">
        <f t="shared" si="135"/>
        <v/>
      </c>
      <c r="V1460" s="14" t="str">
        <f t="shared" ca="1" si="136"/>
        <v/>
      </c>
      <c r="W1460" s="14" t="str">
        <f t="shared" ca="1" si="137"/>
        <v/>
      </c>
    </row>
    <row r="1461" spans="1:23" x14ac:dyDescent="0.3">
      <c r="A1461" s="2"/>
      <c r="B1461" s="2"/>
      <c r="C1461" s="2"/>
      <c r="D1461" s="2"/>
      <c r="E1461" s="2"/>
      <c r="F1461" s="2"/>
      <c r="G1461" s="2"/>
      <c r="H1461" s="2"/>
      <c r="I1461" s="16"/>
      <c r="J1461" s="16"/>
      <c r="K1461" s="14" t="str">
        <f>IF($A1461="","",IF(B1461&gt;=Model!$B$4,4,IF(B1461&gt;=Model!$B$5,3,IF(B1461&gt;=Model!$B$6,2,1))))</f>
        <v/>
      </c>
      <c r="L1461" s="14" t="str">
        <f>IF($A1461="","",IF(OR(UPPER(D1461)="Y",UPPER(E1461)="Y"),4,IF(C1461&gt;=Model!$B$10,4,IF(C1461&gt;=Model!$B$11,3,IF(C1461&gt;=Model!$B$12,2,1)))))</f>
        <v/>
      </c>
      <c r="M1461" s="14" t="str">
        <f>IF($A1461="","",IFERROR(VLOOKUP(F1461,Model!$A$19:$B$22,2,FALSE()),""))</f>
        <v/>
      </c>
      <c r="N1461" s="14" t="str">
        <f>IF($A1461="","",IFERROR(VLOOKUP(G1461,Model!$A$25:$B$28,2,FALSE()),""))</f>
        <v/>
      </c>
      <c r="O1461" s="14" t="str">
        <f t="shared" si="132"/>
        <v/>
      </c>
      <c r="P1461" s="14" t="str">
        <f>IF($A1461="","",IF(AND(G1461="Internet-facing",OR(UPPER(D1461)="Y",UPPER(E1461)="Y",C1461&gt;=Model!$B$16)),"P1",""))</f>
        <v/>
      </c>
      <c r="Q1461" s="14" t="str">
        <f>IF($A1461="","",IF(P1461="P1","P1","P"&amp;MIN(4,IF(O1461&gt;=Model!$B$31,1,IF(O1461&gt;=Model!$B$32,2,IF(O1461&gt;=Model!$B$33,3,4)))+IF(UPPER(H1461)="Y",1,0))))</f>
        <v/>
      </c>
      <c r="R1461" s="14" t="str">
        <f>IF($A1461="","",IFERROR(VLOOKUP(VALUE(MID(Q1461,2,1)),Model!$B$38:$C$41,2,FALSE()),""))</f>
        <v/>
      </c>
      <c r="S1461" s="18" t="str">
        <f t="shared" si="133"/>
        <v/>
      </c>
      <c r="T1461" s="14" t="str">
        <f t="shared" si="134"/>
        <v/>
      </c>
      <c r="U1461" s="14" t="str">
        <f t="shared" si="135"/>
        <v/>
      </c>
      <c r="V1461" s="14" t="str">
        <f t="shared" ca="1" si="136"/>
        <v/>
      </c>
      <c r="W1461" s="14" t="str">
        <f t="shared" ca="1" si="137"/>
        <v/>
      </c>
    </row>
    <row r="1462" spans="1:23" x14ac:dyDescent="0.3">
      <c r="A1462" s="2"/>
      <c r="B1462" s="2"/>
      <c r="C1462" s="2"/>
      <c r="D1462" s="2"/>
      <c r="E1462" s="2"/>
      <c r="F1462" s="2"/>
      <c r="G1462" s="2"/>
      <c r="H1462" s="2"/>
      <c r="I1462" s="16"/>
      <c r="J1462" s="16"/>
      <c r="K1462" s="14" t="str">
        <f>IF($A1462="","",IF(B1462&gt;=Model!$B$4,4,IF(B1462&gt;=Model!$B$5,3,IF(B1462&gt;=Model!$B$6,2,1))))</f>
        <v/>
      </c>
      <c r="L1462" s="14" t="str">
        <f>IF($A1462="","",IF(OR(UPPER(D1462)="Y",UPPER(E1462)="Y"),4,IF(C1462&gt;=Model!$B$10,4,IF(C1462&gt;=Model!$B$11,3,IF(C1462&gt;=Model!$B$12,2,1)))))</f>
        <v/>
      </c>
      <c r="M1462" s="14" t="str">
        <f>IF($A1462="","",IFERROR(VLOOKUP(F1462,Model!$A$19:$B$22,2,FALSE()),""))</f>
        <v/>
      </c>
      <c r="N1462" s="14" t="str">
        <f>IF($A1462="","",IFERROR(VLOOKUP(G1462,Model!$A$25:$B$28,2,FALSE()),""))</f>
        <v/>
      </c>
      <c r="O1462" s="14" t="str">
        <f t="shared" si="132"/>
        <v/>
      </c>
      <c r="P1462" s="14" t="str">
        <f>IF($A1462="","",IF(AND(G1462="Internet-facing",OR(UPPER(D1462)="Y",UPPER(E1462)="Y",C1462&gt;=Model!$B$16)),"P1",""))</f>
        <v/>
      </c>
      <c r="Q1462" s="14" t="str">
        <f>IF($A1462="","",IF(P1462="P1","P1","P"&amp;MIN(4,IF(O1462&gt;=Model!$B$31,1,IF(O1462&gt;=Model!$B$32,2,IF(O1462&gt;=Model!$B$33,3,4)))+IF(UPPER(H1462)="Y",1,0))))</f>
        <v/>
      </c>
      <c r="R1462" s="14" t="str">
        <f>IF($A1462="","",IFERROR(VLOOKUP(VALUE(MID(Q1462,2,1)),Model!$B$38:$C$41,2,FALSE()),""))</f>
        <v/>
      </c>
      <c r="S1462" s="18" t="str">
        <f t="shared" si="133"/>
        <v/>
      </c>
      <c r="T1462" s="14" t="str">
        <f t="shared" si="134"/>
        <v/>
      </c>
      <c r="U1462" s="14" t="str">
        <f t="shared" si="135"/>
        <v/>
      </c>
      <c r="V1462" s="14" t="str">
        <f t="shared" ca="1" si="136"/>
        <v/>
      </c>
      <c r="W1462" s="14" t="str">
        <f t="shared" ca="1" si="137"/>
        <v/>
      </c>
    </row>
    <row r="1463" spans="1:23" x14ac:dyDescent="0.3">
      <c r="A1463" s="2"/>
      <c r="B1463" s="2"/>
      <c r="C1463" s="2"/>
      <c r="D1463" s="2"/>
      <c r="E1463" s="2"/>
      <c r="F1463" s="2"/>
      <c r="G1463" s="2"/>
      <c r="H1463" s="2"/>
      <c r="I1463" s="16"/>
      <c r="J1463" s="16"/>
      <c r="K1463" s="14" t="str">
        <f>IF($A1463="","",IF(B1463&gt;=Model!$B$4,4,IF(B1463&gt;=Model!$B$5,3,IF(B1463&gt;=Model!$B$6,2,1))))</f>
        <v/>
      </c>
      <c r="L1463" s="14" t="str">
        <f>IF($A1463="","",IF(OR(UPPER(D1463)="Y",UPPER(E1463)="Y"),4,IF(C1463&gt;=Model!$B$10,4,IF(C1463&gt;=Model!$B$11,3,IF(C1463&gt;=Model!$B$12,2,1)))))</f>
        <v/>
      </c>
      <c r="M1463" s="14" t="str">
        <f>IF($A1463="","",IFERROR(VLOOKUP(F1463,Model!$A$19:$B$22,2,FALSE()),""))</f>
        <v/>
      </c>
      <c r="N1463" s="14" t="str">
        <f>IF($A1463="","",IFERROR(VLOOKUP(G1463,Model!$A$25:$B$28,2,FALSE()),""))</f>
        <v/>
      </c>
      <c r="O1463" s="14" t="str">
        <f t="shared" si="132"/>
        <v/>
      </c>
      <c r="P1463" s="14" t="str">
        <f>IF($A1463="","",IF(AND(G1463="Internet-facing",OR(UPPER(D1463)="Y",UPPER(E1463)="Y",C1463&gt;=Model!$B$16)),"P1",""))</f>
        <v/>
      </c>
      <c r="Q1463" s="14" t="str">
        <f>IF($A1463="","",IF(P1463="P1","P1","P"&amp;MIN(4,IF(O1463&gt;=Model!$B$31,1,IF(O1463&gt;=Model!$B$32,2,IF(O1463&gt;=Model!$B$33,3,4)))+IF(UPPER(H1463)="Y",1,0))))</f>
        <v/>
      </c>
      <c r="R1463" s="14" t="str">
        <f>IF($A1463="","",IFERROR(VLOOKUP(VALUE(MID(Q1463,2,1)),Model!$B$38:$C$41,2,FALSE()),""))</f>
        <v/>
      </c>
      <c r="S1463" s="18" t="str">
        <f t="shared" si="133"/>
        <v/>
      </c>
      <c r="T1463" s="14" t="str">
        <f t="shared" si="134"/>
        <v/>
      </c>
      <c r="U1463" s="14" t="str">
        <f t="shared" si="135"/>
        <v/>
      </c>
      <c r="V1463" s="14" t="str">
        <f t="shared" ca="1" si="136"/>
        <v/>
      </c>
      <c r="W1463" s="14" t="str">
        <f t="shared" ca="1" si="137"/>
        <v/>
      </c>
    </row>
    <row r="1464" spans="1:23" x14ac:dyDescent="0.3">
      <c r="A1464" s="2"/>
      <c r="B1464" s="2"/>
      <c r="C1464" s="2"/>
      <c r="D1464" s="2"/>
      <c r="E1464" s="2"/>
      <c r="F1464" s="2"/>
      <c r="G1464" s="2"/>
      <c r="H1464" s="2"/>
      <c r="I1464" s="16"/>
      <c r="J1464" s="16"/>
      <c r="K1464" s="14" t="str">
        <f>IF($A1464="","",IF(B1464&gt;=Model!$B$4,4,IF(B1464&gt;=Model!$B$5,3,IF(B1464&gt;=Model!$B$6,2,1))))</f>
        <v/>
      </c>
      <c r="L1464" s="14" t="str">
        <f>IF($A1464="","",IF(OR(UPPER(D1464)="Y",UPPER(E1464)="Y"),4,IF(C1464&gt;=Model!$B$10,4,IF(C1464&gt;=Model!$B$11,3,IF(C1464&gt;=Model!$B$12,2,1)))))</f>
        <v/>
      </c>
      <c r="M1464" s="14" t="str">
        <f>IF($A1464="","",IFERROR(VLOOKUP(F1464,Model!$A$19:$B$22,2,FALSE()),""))</f>
        <v/>
      </c>
      <c r="N1464" s="14" t="str">
        <f>IF($A1464="","",IFERROR(VLOOKUP(G1464,Model!$A$25:$B$28,2,FALSE()),""))</f>
        <v/>
      </c>
      <c r="O1464" s="14" t="str">
        <f t="shared" si="132"/>
        <v/>
      </c>
      <c r="P1464" s="14" t="str">
        <f>IF($A1464="","",IF(AND(G1464="Internet-facing",OR(UPPER(D1464)="Y",UPPER(E1464)="Y",C1464&gt;=Model!$B$16)),"P1",""))</f>
        <v/>
      </c>
      <c r="Q1464" s="14" t="str">
        <f>IF($A1464="","",IF(P1464="P1","P1","P"&amp;MIN(4,IF(O1464&gt;=Model!$B$31,1,IF(O1464&gt;=Model!$B$32,2,IF(O1464&gt;=Model!$B$33,3,4)))+IF(UPPER(H1464)="Y",1,0))))</f>
        <v/>
      </c>
      <c r="R1464" s="14" t="str">
        <f>IF($A1464="","",IFERROR(VLOOKUP(VALUE(MID(Q1464,2,1)),Model!$B$38:$C$41,2,FALSE()),""))</f>
        <v/>
      </c>
      <c r="S1464" s="18" t="str">
        <f t="shared" si="133"/>
        <v/>
      </c>
      <c r="T1464" s="14" t="str">
        <f t="shared" si="134"/>
        <v/>
      </c>
      <c r="U1464" s="14" t="str">
        <f t="shared" si="135"/>
        <v/>
      </c>
      <c r="V1464" s="14" t="str">
        <f t="shared" ca="1" si="136"/>
        <v/>
      </c>
      <c r="W1464" s="14" t="str">
        <f t="shared" ca="1" si="137"/>
        <v/>
      </c>
    </row>
    <row r="1465" spans="1:23" x14ac:dyDescent="0.3">
      <c r="A1465" s="2"/>
      <c r="B1465" s="2"/>
      <c r="C1465" s="2"/>
      <c r="D1465" s="2"/>
      <c r="E1465" s="2"/>
      <c r="F1465" s="2"/>
      <c r="G1465" s="2"/>
      <c r="H1465" s="2"/>
      <c r="I1465" s="16"/>
      <c r="J1465" s="16"/>
      <c r="K1465" s="14" t="str">
        <f>IF($A1465="","",IF(B1465&gt;=Model!$B$4,4,IF(B1465&gt;=Model!$B$5,3,IF(B1465&gt;=Model!$B$6,2,1))))</f>
        <v/>
      </c>
      <c r="L1465" s="14" t="str">
        <f>IF($A1465="","",IF(OR(UPPER(D1465)="Y",UPPER(E1465)="Y"),4,IF(C1465&gt;=Model!$B$10,4,IF(C1465&gt;=Model!$B$11,3,IF(C1465&gt;=Model!$B$12,2,1)))))</f>
        <v/>
      </c>
      <c r="M1465" s="14" t="str">
        <f>IF($A1465="","",IFERROR(VLOOKUP(F1465,Model!$A$19:$B$22,2,FALSE()),""))</f>
        <v/>
      </c>
      <c r="N1465" s="14" t="str">
        <f>IF($A1465="","",IFERROR(VLOOKUP(G1465,Model!$A$25:$B$28,2,FALSE()),""))</f>
        <v/>
      </c>
      <c r="O1465" s="14" t="str">
        <f t="shared" si="132"/>
        <v/>
      </c>
      <c r="P1465" s="14" t="str">
        <f>IF($A1465="","",IF(AND(G1465="Internet-facing",OR(UPPER(D1465)="Y",UPPER(E1465)="Y",C1465&gt;=Model!$B$16)),"P1",""))</f>
        <v/>
      </c>
      <c r="Q1465" s="14" t="str">
        <f>IF($A1465="","",IF(P1465="P1","P1","P"&amp;MIN(4,IF(O1465&gt;=Model!$B$31,1,IF(O1465&gt;=Model!$B$32,2,IF(O1465&gt;=Model!$B$33,3,4)))+IF(UPPER(H1465)="Y",1,0))))</f>
        <v/>
      </c>
      <c r="R1465" s="14" t="str">
        <f>IF($A1465="","",IFERROR(VLOOKUP(VALUE(MID(Q1465,2,1)),Model!$B$38:$C$41,2,FALSE()),""))</f>
        <v/>
      </c>
      <c r="S1465" s="18" t="str">
        <f t="shared" si="133"/>
        <v/>
      </c>
      <c r="T1465" s="14" t="str">
        <f t="shared" si="134"/>
        <v/>
      </c>
      <c r="U1465" s="14" t="str">
        <f t="shared" si="135"/>
        <v/>
      </c>
      <c r="V1465" s="14" t="str">
        <f t="shared" ca="1" si="136"/>
        <v/>
      </c>
      <c r="W1465" s="14" t="str">
        <f t="shared" ca="1" si="137"/>
        <v/>
      </c>
    </row>
    <row r="1466" spans="1:23" x14ac:dyDescent="0.3">
      <c r="A1466" s="2"/>
      <c r="B1466" s="2"/>
      <c r="C1466" s="2"/>
      <c r="D1466" s="2"/>
      <c r="E1466" s="2"/>
      <c r="F1466" s="2"/>
      <c r="G1466" s="2"/>
      <c r="H1466" s="2"/>
      <c r="I1466" s="16"/>
      <c r="J1466" s="16"/>
      <c r="K1466" s="14" t="str">
        <f>IF($A1466="","",IF(B1466&gt;=Model!$B$4,4,IF(B1466&gt;=Model!$B$5,3,IF(B1466&gt;=Model!$B$6,2,1))))</f>
        <v/>
      </c>
      <c r="L1466" s="14" t="str">
        <f>IF($A1466="","",IF(OR(UPPER(D1466)="Y",UPPER(E1466)="Y"),4,IF(C1466&gt;=Model!$B$10,4,IF(C1466&gt;=Model!$B$11,3,IF(C1466&gt;=Model!$B$12,2,1)))))</f>
        <v/>
      </c>
      <c r="M1466" s="14" t="str">
        <f>IF($A1466="","",IFERROR(VLOOKUP(F1466,Model!$A$19:$B$22,2,FALSE()),""))</f>
        <v/>
      </c>
      <c r="N1466" s="14" t="str">
        <f>IF($A1466="","",IFERROR(VLOOKUP(G1466,Model!$A$25:$B$28,2,FALSE()),""))</f>
        <v/>
      </c>
      <c r="O1466" s="14" t="str">
        <f t="shared" si="132"/>
        <v/>
      </c>
      <c r="P1466" s="14" t="str">
        <f>IF($A1466="","",IF(AND(G1466="Internet-facing",OR(UPPER(D1466)="Y",UPPER(E1466)="Y",C1466&gt;=Model!$B$16)),"P1",""))</f>
        <v/>
      </c>
      <c r="Q1466" s="14" t="str">
        <f>IF($A1466="","",IF(P1466="P1","P1","P"&amp;MIN(4,IF(O1466&gt;=Model!$B$31,1,IF(O1466&gt;=Model!$B$32,2,IF(O1466&gt;=Model!$B$33,3,4)))+IF(UPPER(H1466)="Y",1,0))))</f>
        <v/>
      </c>
      <c r="R1466" s="14" t="str">
        <f>IF($A1466="","",IFERROR(VLOOKUP(VALUE(MID(Q1466,2,1)),Model!$B$38:$C$41,2,FALSE()),""))</f>
        <v/>
      </c>
      <c r="S1466" s="18" t="str">
        <f t="shared" si="133"/>
        <v/>
      </c>
      <c r="T1466" s="14" t="str">
        <f t="shared" si="134"/>
        <v/>
      </c>
      <c r="U1466" s="14" t="str">
        <f t="shared" si="135"/>
        <v/>
      </c>
      <c r="V1466" s="14" t="str">
        <f t="shared" ca="1" si="136"/>
        <v/>
      </c>
      <c r="W1466" s="14" t="str">
        <f t="shared" ca="1" si="137"/>
        <v/>
      </c>
    </row>
    <row r="1467" spans="1:23" x14ac:dyDescent="0.3">
      <c r="A1467" s="2"/>
      <c r="B1467" s="2"/>
      <c r="C1467" s="2"/>
      <c r="D1467" s="2"/>
      <c r="E1467" s="2"/>
      <c r="F1467" s="2"/>
      <c r="G1467" s="2"/>
      <c r="H1467" s="2"/>
      <c r="I1467" s="16"/>
      <c r="J1467" s="16"/>
      <c r="K1467" s="14" t="str">
        <f>IF($A1467="","",IF(B1467&gt;=Model!$B$4,4,IF(B1467&gt;=Model!$B$5,3,IF(B1467&gt;=Model!$B$6,2,1))))</f>
        <v/>
      </c>
      <c r="L1467" s="14" t="str">
        <f>IF($A1467="","",IF(OR(UPPER(D1467)="Y",UPPER(E1467)="Y"),4,IF(C1467&gt;=Model!$B$10,4,IF(C1467&gt;=Model!$B$11,3,IF(C1467&gt;=Model!$B$12,2,1)))))</f>
        <v/>
      </c>
      <c r="M1467" s="14" t="str">
        <f>IF($A1467="","",IFERROR(VLOOKUP(F1467,Model!$A$19:$B$22,2,FALSE()),""))</f>
        <v/>
      </c>
      <c r="N1467" s="14" t="str">
        <f>IF($A1467="","",IFERROR(VLOOKUP(G1467,Model!$A$25:$B$28,2,FALSE()),""))</f>
        <v/>
      </c>
      <c r="O1467" s="14" t="str">
        <f t="shared" si="132"/>
        <v/>
      </c>
      <c r="P1467" s="14" t="str">
        <f>IF($A1467="","",IF(AND(G1467="Internet-facing",OR(UPPER(D1467)="Y",UPPER(E1467)="Y",C1467&gt;=Model!$B$16)),"P1",""))</f>
        <v/>
      </c>
      <c r="Q1467" s="14" t="str">
        <f>IF($A1467="","",IF(P1467="P1","P1","P"&amp;MIN(4,IF(O1467&gt;=Model!$B$31,1,IF(O1467&gt;=Model!$B$32,2,IF(O1467&gt;=Model!$B$33,3,4)))+IF(UPPER(H1467)="Y",1,0))))</f>
        <v/>
      </c>
      <c r="R1467" s="14" t="str">
        <f>IF($A1467="","",IFERROR(VLOOKUP(VALUE(MID(Q1467,2,1)),Model!$B$38:$C$41,2,FALSE()),""))</f>
        <v/>
      </c>
      <c r="S1467" s="18" t="str">
        <f t="shared" si="133"/>
        <v/>
      </c>
      <c r="T1467" s="14" t="str">
        <f t="shared" si="134"/>
        <v/>
      </c>
      <c r="U1467" s="14" t="str">
        <f t="shared" si="135"/>
        <v/>
      </c>
      <c r="V1467" s="14" t="str">
        <f t="shared" ca="1" si="136"/>
        <v/>
      </c>
      <c r="W1467" s="14" t="str">
        <f t="shared" ca="1" si="137"/>
        <v/>
      </c>
    </row>
    <row r="1468" spans="1:23" x14ac:dyDescent="0.3">
      <c r="A1468" s="2"/>
      <c r="B1468" s="2"/>
      <c r="C1468" s="2"/>
      <c r="D1468" s="2"/>
      <c r="E1468" s="2"/>
      <c r="F1468" s="2"/>
      <c r="G1468" s="2"/>
      <c r="H1468" s="2"/>
      <c r="I1468" s="16"/>
      <c r="J1468" s="16"/>
      <c r="K1468" s="14" t="str">
        <f>IF($A1468="","",IF(B1468&gt;=Model!$B$4,4,IF(B1468&gt;=Model!$B$5,3,IF(B1468&gt;=Model!$B$6,2,1))))</f>
        <v/>
      </c>
      <c r="L1468" s="14" t="str">
        <f>IF($A1468="","",IF(OR(UPPER(D1468)="Y",UPPER(E1468)="Y"),4,IF(C1468&gt;=Model!$B$10,4,IF(C1468&gt;=Model!$B$11,3,IF(C1468&gt;=Model!$B$12,2,1)))))</f>
        <v/>
      </c>
      <c r="M1468" s="14" t="str">
        <f>IF($A1468="","",IFERROR(VLOOKUP(F1468,Model!$A$19:$B$22,2,FALSE()),""))</f>
        <v/>
      </c>
      <c r="N1468" s="14" t="str">
        <f>IF($A1468="","",IFERROR(VLOOKUP(G1468,Model!$A$25:$B$28,2,FALSE()),""))</f>
        <v/>
      </c>
      <c r="O1468" s="14" t="str">
        <f t="shared" si="132"/>
        <v/>
      </c>
      <c r="P1468" s="14" t="str">
        <f>IF($A1468="","",IF(AND(G1468="Internet-facing",OR(UPPER(D1468)="Y",UPPER(E1468)="Y",C1468&gt;=Model!$B$16)),"P1",""))</f>
        <v/>
      </c>
      <c r="Q1468" s="14" t="str">
        <f>IF($A1468="","",IF(P1468="P1","P1","P"&amp;MIN(4,IF(O1468&gt;=Model!$B$31,1,IF(O1468&gt;=Model!$B$32,2,IF(O1468&gt;=Model!$B$33,3,4)))+IF(UPPER(H1468)="Y",1,0))))</f>
        <v/>
      </c>
      <c r="R1468" s="14" t="str">
        <f>IF($A1468="","",IFERROR(VLOOKUP(VALUE(MID(Q1468,2,1)),Model!$B$38:$C$41,2,FALSE()),""))</f>
        <v/>
      </c>
      <c r="S1468" s="18" t="str">
        <f t="shared" si="133"/>
        <v/>
      </c>
      <c r="T1468" s="14" t="str">
        <f t="shared" si="134"/>
        <v/>
      </c>
      <c r="U1468" s="14" t="str">
        <f t="shared" si="135"/>
        <v/>
      </c>
      <c r="V1468" s="14" t="str">
        <f t="shared" ca="1" si="136"/>
        <v/>
      </c>
      <c r="W1468" s="14" t="str">
        <f t="shared" ca="1" si="137"/>
        <v/>
      </c>
    </row>
    <row r="1469" spans="1:23" x14ac:dyDescent="0.3">
      <c r="A1469" s="2"/>
      <c r="B1469" s="2"/>
      <c r="C1469" s="2"/>
      <c r="D1469" s="2"/>
      <c r="E1469" s="2"/>
      <c r="F1469" s="2"/>
      <c r="G1469" s="2"/>
      <c r="H1469" s="2"/>
      <c r="I1469" s="16"/>
      <c r="J1469" s="16"/>
      <c r="K1469" s="14" t="str">
        <f>IF($A1469="","",IF(B1469&gt;=Model!$B$4,4,IF(B1469&gt;=Model!$B$5,3,IF(B1469&gt;=Model!$B$6,2,1))))</f>
        <v/>
      </c>
      <c r="L1469" s="14" t="str">
        <f>IF($A1469="","",IF(OR(UPPER(D1469)="Y",UPPER(E1469)="Y"),4,IF(C1469&gt;=Model!$B$10,4,IF(C1469&gt;=Model!$B$11,3,IF(C1469&gt;=Model!$B$12,2,1)))))</f>
        <v/>
      </c>
      <c r="M1469" s="14" t="str">
        <f>IF($A1469="","",IFERROR(VLOOKUP(F1469,Model!$A$19:$B$22,2,FALSE()),""))</f>
        <v/>
      </c>
      <c r="N1469" s="14" t="str">
        <f>IF($A1469="","",IFERROR(VLOOKUP(G1469,Model!$A$25:$B$28,2,FALSE()),""))</f>
        <v/>
      </c>
      <c r="O1469" s="14" t="str">
        <f t="shared" si="132"/>
        <v/>
      </c>
      <c r="P1469" s="14" t="str">
        <f>IF($A1469="","",IF(AND(G1469="Internet-facing",OR(UPPER(D1469)="Y",UPPER(E1469)="Y",C1469&gt;=Model!$B$16)),"P1",""))</f>
        <v/>
      </c>
      <c r="Q1469" s="14" t="str">
        <f>IF($A1469="","",IF(P1469="P1","P1","P"&amp;MIN(4,IF(O1469&gt;=Model!$B$31,1,IF(O1469&gt;=Model!$B$32,2,IF(O1469&gt;=Model!$B$33,3,4)))+IF(UPPER(H1469)="Y",1,0))))</f>
        <v/>
      </c>
      <c r="R1469" s="14" t="str">
        <f>IF($A1469="","",IFERROR(VLOOKUP(VALUE(MID(Q1469,2,1)),Model!$B$38:$C$41,2,FALSE()),""))</f>
        <v/>
      </c>
      <c r="S1469" s="18" t="str">
        <f t="shared" si="133"/>
        <v/>
      </c>
      <c r="T1469" s="14" t="str">
        <f t="shared" si="134"/>
        <v/>
      </c>
      <c r="U1469" s="14" t="str">
        <f t="shared" si="135"/>
        <v/>
      </c>
      <c r="V1469" s="14" t="str">
        <f t="shared" ca="1" si="136"/>
        <v/>
      </c>
      <c r="W1469" s="14" t="str">
        <f t="shared" ca="1" si="137"/>
        <v/>
      </c>
    </row>
    <row r="1470" spans="1:23" x14ac:dyDescent="0.3">
      <c r="A1470" s="2"/>
      <c r="B1470" s="2"/>
      <c r="C1470" s="2"/>
      <c r="D1470" s="2"/>
      <c r="E1470" s="2"/>
      <c r="F1470" s="2"/>
      <c r="G1470" s="2"/>
      <c r="H1470" s="2"/>
      <c r="I1470" s="16"/>
      <c r="J1470" s="16"/>
      <c r="K1470" s="14" t="str">
        <f>IF($A1470="","",IF(B1470&gt;=Model!$B$4,4,IF(B1470&gt;=Model!$B$5,3,IF(B1470&gt;=Model!$B$6,2,1))))</f>
        <v/>
      </c>
      <c r="L1470" s="14" t="str">
        <f>IF($A1470="","",IF(OR(UPPER(D1470)="Y",UPPER(E1470)="Y"),4,IF(C1470&gt;=Model!$B$10,4,IF(C1470&gt;=Model!$B$11,3,IF(C1470&gt;=Model!$B$12,2,1)))))</f>
        <v/>
      </c>
      <c r="M1470" s="14" t="str">
        <f>IF($A1470="","",IFERROR(VLOOKUP(F1470,Model!$A$19:$B$22,2,FALSE()),""))</f>
        <v/>
      </c>
      <c r="N1470" s="14" t="str">
        <f>IF($A1470="","",IFERROR(VLOOKUP(G1470,Model!$A$25:$B$28,2,FALSE()),""))</f>
        <v/>
      </c>
      <c r="O1470" s="14" t="str">
        <f t="shared" si="132"/>
        <v/>
      </c>
      <c r="P1470" s="14" t="str">
        <f>IF($A1470="","",IF(AND(G1470="Internet-facing",OR(UPPER(D1470)="Y",UPPER(E1470)="Y",C1470&gt;=Model!$B$16)),"P1",""))</f>
        <v/>
      </c>
      <c r="Q1470" s="14" t="str">
        <f>IF($A1470="","",IF(P1470="P1","P1","P"&amp;MIN(4,IF(O1470&gt;=Model!$B$31,1,IF(O1470&gt;=Model!$B$32,2,IF(O1470&gt;=Model!$B$33,3,4)))+IF(UPPER(H1470)="Y",1,0))))</f>
        <v/>
      </c>
      <c r="R1470" s="14" t="str">
        <f>IF($A1470="","",IFERROR(VLOOKUP(VALUE(MID(Q1470,2,1)),Model!$B$38:$C$41,2,FALSE()),""))</f>
        <v/>
      </c>
      <c r="S1470" s="18" t="str">
        <f t="shared" si="133"/>
        <v/>
      </c>
      <c r="T1470" s="14" t="str">
        <f t="shared" si="134"/>
        <v/>
      </c>
      <c r="U1470" s="14" t="str">
        <f t="shared" si="135"/>
        <v/>
      </c>
      <c r="V1470" s="14" t="str">
        <f t="shared" ca="1" si="136"/>
        <v/>
      </c>
      <c r="W1470" s="14" t="str">
        <f t="shared" ca="1" si="137"/>
        <v/>
      </c>
    </row>
    <row r="1471" spans="1:23" x14ac:dyDescent="0.3">
      <c r="A1471" s="2"/>
      <c r="B1471" s="2"/>
      <c r="C1471" s="2"/>
      <c r="D1471" s="2"/>
      <c r="E1471" s="2"/>
      <c r="F1471" s="2"/>
      <c r="G1471" s="2"/>
      <c r="H1471" s="2"/>
      <c r="I1471" s="16"/>
      <c r="J1471" s="16"/>
      <c r="K1471" s="14" t="str">
        <f>IF($A1471="","",IF(B1471&gt;=Model!$B$4,4,IF(B1471&gt;=Model!$B$5,3,IF(B1471&gt;=Model!$B$6,2,1))))</f>
        <v/>
      </c>
      <c r="L1471" s="14" t="str">
        <f>IF($A1471="","",IF(OR(UPPER(D1471)="Y",UPPER(E1471)="Y"),4,IF(C1471&gt;=Model!$B$10,4,IF(C1471&gt;=Model!$B$11,3,IF(C1471&gt;=Model!$B$12,2,1)))))</f>
        <v/>
      </c>
      <c r="M1471" s="14" t="str">
        <f>IF($A1471="","",IFERROR(VLOOKUP(F1471,Model!$A$19:$B$22,2,FALSE()),""))</f>
        <v/>
      </c>
      <c r="N1471" s="14" t="str">
        <f>IF($A1471="","",IFERROR(VLOOKUP(G1471,Model!$A$25:$B$28,2,FALSE()),""))</f>
        <v/>
      </c>
      <c r="O1471" s="14" t="str">
        <f t="shared" si="132"/>
        <v/>
      </c>
      <c r="P1471" s="14" t="str">
        <f>IF($A1471="","",IF(AND(G1471="Internet-facing",OR(UPPER(D1471)="Y",UPPER(E1471)="Y",C1471&gt;=Model!$B$16)),"P1",""))</f>
        <v/>
      </c>
      <c r="Q1471" s="14" t="str">
        <f>IF($A1471="","",IF(P1471="P1","P1","P"&amp;MIN(4,IF(O1471&gt;=Model!$B$31,1,IF(O1471&gt;=Model!$B$32,2,IF(O1471&gt;=Model!$B$33,3,4)))+IF(UPPER(H1471)="Y",1,0))))</f>
        <v/>
      </c>
      <c r="R1471" s="14" t="str">
        <f>IF($A1471="","",IFERROR(VLOOKUP(VALUE(MID(Q1471,2,1)),Model!$B$38:$C$41,2,FALSE()),""))</f>
        <v/>
      </c>
      <c r="S1471" s="18" t="str">
        <f t="shared" si="133"/>
        <v/>
      </c>
      <c r="T1471" s="14" t="str">
        <f t="shared" si="134"/>
        <v/>
      </c>
      <c r="U1471" s="14" t="str">
        <f t="shared" si="135"/>
        <v/>
      </c>
      <c r="V1471" s="14" t="str">
        <f t="shared" ca="1" si="136"/>
        <v/>
      </c>
      <c r="W1471" s="14" t="str">
        <f t="shared" ca="1" si="137"/>
        <v/>
      </c>
    </row>
    <row r="1472" spans="1:23" x14ac:dyDescent="0.3">
      <c r="A1472" s="2"/>
      <c r="B1472" s="2"/>
      <c r="C1472" s="2"/>
      <c r="D1472" s="2"/>
      <c r="E1472" s="2"/>
      <c r="F1472" s="2"/>
      <c r="G1472" s="2"/>
      <c r="H1472" s="2"/>
      <c r="I1472" s="16"/>
      <c r="J1472" s="16"/>
      <c r="K1472" s="14" t="str">
        <f>IF($A1472="","",IF(B1472&gt;=Model!$B$4,4,IF(B1472&gt;=Model!$B$5,3,IF(B1472&gt;=Model!$B$6,2,1))))</f>
        <v/>
      </c>
      <c r="L1472" s="14" t="str">
        <f>IF($A1472="","",IF(OR(UPPER(D1472)="Y",UPPER(E1472)="Y"),4,IF(C1472&gt;=Model!$B$10,4,IF(C1472&gt;=Model!$B$11,3,IF(C1472&gt;=Model!$B$12,2,1)))))</f>
        <v/>
      </c>
      <c r="M1472" s="14" t="str">
        <f>IF($A1472="","",IFERROR(VLOOKUP(F1472,Model!$A$19:$B$22,2,FALSE()),""))</f>
        <v/>
      </c>
      <c r="N1472" s="14" t="str">
        <f>IF($A1472="","",IFERROR(VLOOKUP(G1472,Model!$A$25:$B$28,2,FALSE()),""))</f>
        <v/>
      </c>
      <c r="O1472" s="14" t="str">
        <f t="shared" si="132"/>
        <v/>
      </c>
      <c r="P1472" s="14" t="str">
        <f>IF($A1472="","",IF(AND(G1472="Internet-facing",OR(UPPER(D1472)="Y",UPPER(E1472)="Y",C1472&gt;=Model!$B$16)),"P1",""))</f>
        <v/>
      </c>
      <c r="Q1472" s="14" t="str">
        <f>IF($A1472="","",IF(P1472="P1","P1","P"&amp;MIN(4,IF(O1472&gt;=Model!$B$31,1,IF(O1472&gt;=Model!$B$32,2,IF(O1472&gt;=Model!$B$33,3,4)))+IF(UPPER(H1472)="Y",1,0))))</f>
        <v/>
      </c>
      <c r="R1472" s="14" t="str">
        <f>IF($A1472="","",IFERROR(VLOOKUP(VALUE(MID(Q1472,2,1)),Model!$B$38:$C$41,2,FALSE()),""))</f>
        <v/>
      </c>
      <c r="S1472" s="18" t="str">
        <f t="shared" si="133"/>
        <v/>
      </c>
      <c r="T1472" s="14" t="str">
        <f t="shared" si="134"/>
        <v/>
      </c>
      <c r="U1472" s="14" t="str">
        <f t="shared" si="135"/>
        <v/>
      </c>
      <c r="V1472" s="14" t="str">
        <f t="shared" ca="1" si="136"/>
        <v/>
      </c>
      <c r="W1472" s="14" t="str">
        <f t="shared" ca="1" si="137"/>
        <v/>
      </c>
    </row>
    <row r="1473" spans="1:23" x14ac:dyDescent="0.3">
      <c r="A1473" s="2"/>
      <c r="B1473" s="2"/>
      <c r="C1473" s="2"/>
      <c r="D1473" s="2"/>
      <c r="E1473" s="2"/>
      <c r="F1473" s="2"/>
      <c r="G1473" s="2"/>
      <c r="H1473" s="2"/>
      <c r="I1473" s="16"/>
      <c r="J1473" s="16"/>
      <c r="K1473" s="14" t="str">
        <f>IF($A1473="","",IF(B1473&gt;=Model!$B$4,4,IF(B1473&gt;=Model!$B$5,3,IF(B1473&gt;=Model!$B$6,2,1))))</f>
        <v/>
      </c>
      <c r="L1473" s="14" t="str">
        <f>IF($A1473="","",IF(OR(UPPER(D1473)="Y",UPPER(E1473)="Y"),4,IF(C1473&gt;=Model!$B$10,4,IF(C1473&gt;=Model!$B$11,3,IF(C1473&gt;=Model!$B$12,2,1)))))</f>
        <v/>
      </c>
      <c r="M1473" s="14" t="str">
        <f>IF($A1473="","",IFERROR(VLOOKUP(F1473,Model!$A$19:$B$22,2,FALSE()),""))</f>
        <v/>
      </c>
      <c r="N1473" s="14" t="str">
        <f>IF($A1473="","",IFERROR(VLOOKUP(G1473,Model!$A$25:$B$28,2,FALSE()),""))</f>
        <v/>
      </c>
      <c r="O1473" s="14" t="str">
        <f t="shared" si="132"/>
        <v/>
      </c>
      <c r="P1473" s="14" t="str">
        <f>IF($A1473="","",IF(AND(G1473="Internet-facing",OR(UPPER(D1473)="Y",UPPER(E1473)="Y",C1473&gt;=Model!$B$16)),"P1",""))</f>
        <v/>
      </c>
      <c r="Q1473" s="14" t="str">
        <f>IF($A1473="","",IF(P1473="P1","P1","P"&amp;MIN(4,IF(O1473&gt;=Model!$B$31,1,IF(O1473&gt;=Model!$B$32,2,IF(O1473&gt;=Model!$B$33,3,4)))+IF(UPPER(H1473)="Y",1,0))))</f>
        <v/>
      </c>
      <c r="R1473" s="14" t="str">
        <f>IF($A1473="","",IFERROR(VLOOKUP(VALUE(MID(Q1473,2,1)),Model!$B$38:$C$41,2,FALSE()),""))</f>
        <v/>
      </c>
      <c r="S1473" s="18" t="str">
        <f t="shared" si="133"/>
        <v/>
      </c>
      <c r="T1473" s="14" t="str">
        <f t="shared" si="134"/>
        <v/>
      </c>
      <c r="U1473" s="14" t="str">
        <f t="shared" si="135"/>
        <v/>
      </c>
      <c r="V1473" s="14" t="str">
        <f t="shared" ca="1" si="136"/>
        <v/>
      </c>
      <c r="W1473" s="14" t="str">
        <f t="shared" ca="1" si="137"/>
        <v/>
      </c>
    </row>
    <row r="1474" spans="1:23" x14ac:dyDescent="0.3">
      <c r="A1474" s="2"/>
      <c r="B1474" s="2"/>
      <c r="C1474" s="2"/>
      <c r="D1474" s="2"/>
      <c r="E1474" s="2"/>
      <c r="F1474" s="2"/>
      <c r="G1474" s="2"/>
      <c r="H1474" s="2"/>
      <c r="I1474" s="16"/>
      <c r="J1474" s="16"/>
      <c r="K1474" s="14" t="str">
        <f>IF($A1474="","",IF(B1474&gt;=Model!$B$4,4,IF(B1474&gt;=Model!$B$5,3,IF(B1474&gt;=Model!$B$6,2,1))))</f>
        <v/>
      </c>
      <c r="L1474" s="14" t="str">
        <f>IF($A1474="","",IF(OR(UPPER(D1474)="Y",UPPER(E1474)="Y"),4,IF(C1474&gt;=Model!$B$10,4,IF(C1474&gt;=Model!$B$11,3,IF(C1474&gt;=Model!$B$12,2,1)))))</f>
        <v/>
      </c>
      <c r="M1474" s="14" t="str">
        <f>IF($A1474="","",IFERROR(VLOOKUP(F1474,Model!$A$19:$B$22,2,FALSE()),""))</f>
        <v/>
      </c>
      <c r="N1474" s="14" t="str">
        <f>IF($A1474="","",IFERROR(VLOOKUP(G1474,Model!$A$25:$B$28,2,FALSE()),""))</f>
        <v/>
      </c>
      <c r="O1474" s="14" t="str">
        <f t="shared" ref="O1474:O1537" si="138">IF($A1474="","",K1474*L1474*M1474*N1474)</f>
        <v/>
      </c>
      <c r="P1474" s="14" t="str">
        <f>IF($A1474="","",IF(AND(G1474="Internet-facing",OR(UPPER(D1474)="Y",UPPER(E1474)="Y",C1474&gt;=Model!$B$16)),"P1",""))</f>
        <v/>
      </c>
      <c r="Q1474" s="14" t="str">
        <f>IF($A1474="","",IF(P1474="P1","P1","P"&amp;MIN(4,IF(O1474&gt;=Model!$B$31,1,IF(O1474&gt;=Model!$B$32,2,IF(O1474&gt;=Model!$B$33,3,4)))+IF(UPPER(H1474)="Y",1,0))))</f>
        <v/>
      </c>
      <c r="R1474" s="14" t="str">
        <f>IF($A1474="","",IFERROR(VLOOKUP(VALUE(MID(Q1474,2,1)),Model!$B$38:$C$41,2,FALSE()),""))</f>
        <v/>
      </c>
      <c r="S1474" s="18" t="str">
        <f t="shared" ref="S1474:S1537" si="139">IF(OR($A1474="",$R1474="",$I1474=""),"",$I1474+$R1474)</f>
        <v/>
      </c>
      <c r="T1474" s="14" t="str">
        <f t="shared" ref="T1474:T1537" si="140">IF($A1474="","",IF($J1474="","Open","Closed"))</f>
        <v/>
      </c>
      <c r="U1474" s="14" t="str">
        <f t="shared" ref="U1474:U1537" si="141">IF(OR($A1474="",$J1474="",$I1474=""),"",$J1474-$I1474)</f>
        <v/>
      </c>
      <c r="V1474" s="14" t="str">
        <f t="shared" ref="V1474:V1537" ca="1" si="142">IF(OR($A1474="",$J1474&lt;&gt;"",$I1474=""),"",TODAY()-$I1474)</f>
        <v/>
      </c>
      <c r="W1474" s="14" t="str">
        <f t="shared" ref="W1474:W1537" ca="1" si="143">IF(OR($A1474="",$I1474=""),"",IF($J1474="",IF(TODAY()&gt;$S1474,"Overdue","Open"),IF($J1474&lt;=$S1474,"Yes","No")))</f>
        <v/>
      </c>
    </row>
    <row r="1475" spans="1:23" x14ac:dyDescent="0.3">
      <c r="A1475" s="2"/>
      <c r="B1475" s="2"/>
      <c r="C1475" s="2"/>
      <c r="D1475" s="2"/>
      <c r="E1475" s="2"/>
      <c r="F1475" s="2"/>
      <c r="G1475" s="2"/>
      <c r="H1475" s="2"/>
      <c r="I1475" s="16"/>
      <c r="J1475" s="16"/>
      <c r="K1475" s="14" t="str">
        <f>IF($A1475="","",IF(B1475&gt;=Model!$B$4,4,IF(B1475&gt;=Model!$B$5,3,IF(B1475&gt;=Model!$B$6,2,1))))</f>
        <v/>
      </c>
      <c r="L1475" s="14" t="str">
        <f>IF($A1475="","",IF(OR(UPPER(D1475)="Y",UPPER(E1475)="Y"),4,IF(C1475&gt;=Model!$B$10,4,IF(C1475&gt;=Model!$B$11,3,IF(C1475&gt;=Model!$B$12,2,1)))))</f>
        <v/>
      </c>
      <c r="M1475" s="14" t="str">
        <f>IF($A1475="","",IFERROR(VLOOKUP(F1475,Model!$A$19:$B$22,2,FALSE()),""))</f>
        <v/>
      </c>
      <c r="N1475" s="14" t="str">
        <f>IF($A1475="","",IFERROR(VLOOKUP(G1475,Model!$A$25:$B$28,2,FALSE()),""))</f>
        <v/>
      </c>
      <c r="O1475" s="14" t="str">
        <f t="shared" si="138"/>
        <v/>
      </c>
      <c r="P1475" s="14" t="str">
        <f>IF($A1475="","",IF(AND(G1475="Internet-facing",OR(UPPER(D1475)="Y",UPPER(E1475)="Y",C1475&gt;=Model!$B$16)),"P1",""))</f>
        <v/>
      </c>
      <c r="Q1475" s="14" t="str">
        <f>IF($A1475="","",IF(P1475="P1","P1","P"&amp;MIN(4,IF(O1475&gt;=Model!$B$31,1,IF(O1475&gt;=Model!$B$32,2,IF(O1475&gt;=Model!$B$33,3,4)))+IF(UPPER(H1475)="Y",1,0))))</f>
        <v/>
      </c>
      <c r="R1475" s="14" t="str">
        <f>IF($A1475="","",IFERROR(VLOOKUP(VALUE(MID(Q1475,2,1)),Model!$B$38:$C$41,2,FALSE()),""))</f>
        <v/>
      </c>
      <c r="S1475" s="18" t="str">
        <f t="shared" si="139"/>
        <v/>
      </c>
      <c r="T1475" s="14" t="str">
        <f t="shared" si="140"/>
        <v/>
      </c>
      <c r="U1475" s="14" t="str">
        <f t="shared" si="141"/>
        <v/>
      </c>
      <c r="V1475" s="14" t="str">
        <f t="shared" ca="1" si="142"/>
        <v/>
      </c>
      <c r="W1475" s="14" t="str">
        <f t="shared" ca="1" si="143"/>
        <v/>
      </c>
    </row>
    <row r="1476" spans="1:23" x14ac:dyDescent="0.3">
      <c r="A1476" s="2"/>
      <c r="B1476" s="2"/>
      <c r="C1476" s="2"/>
      <c r="D1476" s="2"/>
      <c r="E1476" s="2"/>
      <c r="F1476" s="2"/>
      <c r="G1476" s="2"/>
      <c r="H1476" s="2"/>
      <c r="I1476" s="16"/>
      <c r="J1476" s="16"/>
      <c r="K1476" s="14" t="str">
        <f>IF($A1476="","",IF(B1476&gt;=Model!$B$4,4,IF(B1476&gt;=Model!$B$5,3,IF(B1476&gt;=Model!$B$6,2,1))))</f>
        <v/>
      </c>
      <c r="L1476" s="14" t="str">
        <f>IF($A1476="","",IF(OR(UPPER(D1476)="Y",UPPER(E1476)="Y"),4,IF(C1476&gt;=Model!$B$10,4,IF(C1476&gt;=Model!$B$11,3,IF(C1476&gt;=Model!$B$12,2,1)))))</f>
        <v/>
      </c>
      <c r="M1476" s="14" t="str">
        <f>IF($A1476="","",IFERROR(VLOOKUP(F1476,Model!$A$19:$B$22,2,FALSE()),""))</f>
        <v/>
      </c>
      <c r="N1476" s="14" t="str">
        <f>IF($A1476="","",IFERROR(VLOOKUP(G1476,Model!$A$25:$B$28,2,FALSE()),""))</f>
        <v/>
      </c>
      <c r="O1476" s="14" t="str">
        <f t="shared" si="138"/>
        <v/>
      </c>
      <c r="P1476" s="14" t="str">
        <f>IF($A1476="","",IF(AND(G1476="Internet-facing",OR(UPPER(D1476)="Y",UPPER(E1476)="Y",C1476&gt;=Model!$B$16)),"P1",""))</f>
        <v/>
      </c>
      <c r="Q1476" s="14" t="str">
        <f>IF($A1476="","",IF(P1476="P1","P1","P"&amp;MIN(4,IF(O1476&gt;=Model!$B$31,1,IF(O1476&gt;=Model!$B$32,2,IF(O1476&gt;=Model!$B$33,3,4)))+IF(UPPER(H1476)="Y",1,0))))</f>
        <v/>
      </c>
      <c r="R1476" s="14" t="str">
        <f>IF($A1476="","",IFERROR(VLOOKUP(VALUE(MID(Q1476,2,1)),Model!$B$38:$C$41,2,FALSE()),""))</f>
        <v/>
      </c>
      <c r="S1476" s="18" t="str">
        <f t="shared" si="139"/>
        <v/>
      </c>
      <c r="T1476" s="14" t="str">
        <f t="shared" si="140"/>
        <v/>
      </c>
      <c r="U1476" s="14" t="str">
        <f t="shared" si="141"/>
        <v/>
      </c>
      <c r="V1476" s="14" t="str">
        <f t="shared" ca="1" si="142"/>
        <v/>
      </c>
      <c r="W1476" s="14" t="str">
        <f t="shared" ca="1" si="143"/>
        <v/>
      </c>
    </row>
    <row r="1477" spans="1:23" x14ac:dyDescent="0.3">
      <c r="A1477" s="2"/>
      <c r="B1477" s="2"/>
      <c r="C1477" s="2"/>
      <c r="D1477" s="2"/>
      <c r="E1477" s="2"/>
      <c r="F1477" s="2"/>
      <c r="G1477" s="2"/>
      <c r="H1477" s="2"/>
      <c r="I1477" s="16"/>
      <c r="J1477" s="16"/>
      <c r="K1477" s="14" t="str">
        <f>IF($A1477="","",IF(B1477&gt;=Model!$B$4,4,IF(B1477&gt;=Model!$B$5,3,IF(B1477&gt;=Model!$B$6,2,1))))</f>
        <v/>
      </c>
      <c r="L1477" s="14" t="str">
        <f>IF($A1477="","",IF(OR(UPPER(D1477)="Y",UPPER(E1477)="Y"),4,IF(C1477&gt;=Model!$B$10,4,IF(C1477&gt;=Model!$B$11,3,IF(C1477&gt;=Model!$B$12,2,1)))))</f>
        <v/>
      </c>
      <c r="M1477" s="14" t="str">
        <f>IF($A1477="","",IFERROR(VLOOKUP(F1477,Model!$A$19:$B$22,2,FALSE()),""))</f>
        <v/>
      </c>
      <c r="N1477" s="14" t="str">
        <f>IF($A1477="","",IFERROR(VLOOKUP(G1477,Model!$A$25:$B$28,2,FALSE()),""))</f>
        <v/>
      </c>
      <c r="O1477" s="14" t="str">
        <f t="shared" si="138"/>
        <v/>
      </c>
      <c r="P1477" s="14" t="str">
        <f>IF($A1477="","",IF(AND(G1477="Internet-facing",OR(UPPER(D1477)="Y",UPPER(E1477)="Y",C1477&gt;=Model!$B$16)),"P1",""))</f>
        <v/>
      </c>
      <c r="Q1477" s="14" t="str">
        <f>IF($A1477="","",IF(P1477="P1","P1","P"&amp;MIN(4,IF(O1477&gt;=Model!$B$31,1,IF(O1477&gt;=Model!$B$32,2,IF(O1477&gt;=Model!$B$33,3,4)))+IF(UPPER(H1477)="Y",1,0))))</f>
        <v/>
      </c>
      <c r="R1477" s="14" t="str">
        <f>IF($A1477="","",IFERROR(VLOOKUP(VALUE(MID(Q1477,2,1)),Model!$B$38:$C$41,2,FALSE()),""))</f>
        <v/>
      </c>
      <c r="S1477" s="18" t="str">
        <f t="shared" si="139"/>
        <v/>
      </c>
      <c r="T1477" s="14" t="str">
        <f t="shared" si="140"/>
        <v/>
      </c>
      <c r="U1477" s="14" t="str">
        <f t="shared" si="141"/>
        <v/>
      </c>
      <c r="V1477" s="14" t="str">
        <f t="shared" ca="1" si="142"/>
        <v/>
      </c>
      <c r="W1477" s="14" t="str">
        <f t="shared" ca="1" si="143"/>
        <v/>
      </c>
    </row>
    <row r="1478" spans="1:23" x14ac:dyDescent="0.3">
      <c r="A1478" s="2"/>
      <c r="B1478" s="2"/>
      <c r="C1478" s="2"/>
      <c r="D1478" s="2"/>
      <c r="E1478" s="2"/>
      <c r="F1478" s="2"/>
      <c r="G1478" s="2"/>
      <c r="H1478" s="2"/>
      <c r="I1478" s="16"/>
      <c r="J1478" s="16"/>
      <c r="K1478" s="14" t="str">
        <f>IF($A1478="","",IF(B1478&gt;=Model!$B$4,4,IF(B1478&gt;=Model!$B$5,3,IF(B1478&gt;=Model!$B$6,2,1))))</f>
        <v/>
      </c>
      <c r="L1478" s="14" t="str">
        <f>IF($A1478="","",IF(OR(UPPER(D1478)="Y",UPPER(E1478)="Y"),4,IF(C1478&gt;=Model!$B$10,4,IF(C1478&gt;=Model!$B$11,3,IF(C1478&gt;=Model!$B$12,2,1)))))</f>
        <v/>
      </c>
      <c r="M1478" s="14" t="str">
        <f>IF($A1478="","",IFERROR(VLOOKUP(F1478,Model!$A$19:$B$22,2,FALSE()),""))</f>
        <v/>
      </c>
      <c r="N1478" s="14" t="str">
        <f>IF($A1478="","",IFERROR(VLOOKUP(G1478,Model!$A$25:$B$28,2,FALSE()),""))</f>
        <v/>
      </c>
      <c r="O1478" s="14" t="str">
        <f t="shared" si="138"/>
        <v/>
      </c>
      <c r="P1478" s="14" t="str">
        <f>IF($A1478="","",IF(AND(G1478="Internet-facing",OR(UPPER(D1478)="Y",UPPER(E1478)="Y",C1478&gt;=Model!$B$16)),"P1",""))</f>
        <v/>
      </c>
      <c r="Q1478" s="14" t="str">
        <f>IF($A1478="","",IF(P1478="P1","P1","P"&amp;MIN(4,IF(O1478&gt;=Model!$B$31,1,IF(O1478&gt;=Model!$B$32,2,IF(O1478&gt;=Model!$B$33,3,4)))+IF(UPPER(H1478)="Y",1,0))))</f>
        <v/>
      </c>
      <c r="R1478" s="14" t="str">
        <f>IF($A1478="","",IFERROR(VLOOKUP(VALUE(MID(Q1478,2,1)),Model!$B$38:$C$41,2,FALSE()),""))</f>
        <v/>
      </c>
      <c r="S1478" s="18" t="str">
        <f t="shared" si="139"/>
        <v/>
      </c>
      <c r="T1478" s="14" t="str">
        <f t="shared" si="140"/>
        <v/>
      </c>
      <c r="U1478" s="14" t="str">
        <f t="shared" si="141"/>
        <v/>
      </c>
      <c r="V1478" s="14" t="str">
        <f t="shared" ca="1" si="142"/>
        <v/>
      </c>
      <c r="W1478" s="14" t="str">
        <f t="shared" ca="1" si="143"/>
        <v/>
      </c>
    </row>
    <row r="1479" spans="1:23" x14ac:dyDescent="0.3">
      <c r="A1479" s="2"/>
      <c r="B1479" s="2"/>
      <c r="C1479" s="2"/>
      <c r="D1479" s="2"/>
      <c r="E1479" s="2"/>
      <c r="F1479" s="2"/>
      <c r="G1479" s="2"/>
      <c r="H1479" s="2"/>
      <c r="I1479" s="16"/>
      <c r="J1479" s="16"/>
      <c r="K1479" s="14" t="str">
        <f>IF($A1479="","",IF(B1479&gt;=Model!$B$4,4,IF(B1479&gt;=Model!$B$5,3,IF(B1479&gt;=Model!$B$6,2,1))))</f>
        <v/>
      </c>
      <c r="L1479" s="14" t="str">
        <f>IF($A1479="","",IF(OR(UPPER(D1479)="Y",UPPER(E1479)="Y"),4,IF(C1479&gt;=Model!$B$10,4,IF(C1479&gt;=Model!$B$11,3,IF(C1479&gt;=Model!$B$12,2,1)))))</f>
        <v/>
      </c>
      <c r="M1479" s="14" t="str">
        <f>IF($A1479="","",IFERROR(VLOOKUP(F1479,Model!$A$19:$B$22,2,FALSE()),""))</f>
        <v/>
      </c>
      <c r="N1479" s="14" t="str">
        <f>IF($A1479="","",IFERROR(VLOOKUP(G1479,Model!$A$25:$B$28,2,FALSE()),""))</f>
        <v/>
      </c>
      <c r="O1479" s="14" t="str">
        <f t="shared" si="138"/>
        <v/>
      </c>
      <c r="P1479" s="14" t="str">
        <f>IF($A1479="","",IF(AND(G1479="Internet-facing",OR(UPPER(D1479)="Y",UPPER(E1479)="Y",C1479&gt;=Model!$B$16)),"P1",""))</f>
        <v/>
      </c>
      <c r="Q1479" s="14" t="str">
        <f>IF($A1479="","",IF(P1479="P1","P1","P"&amp;MIN(4,IF(O1479&gt;=Model!$B$31,1,IF(O1479&gt;=Model!$B$32,2,IF(O1479&gt;=Model!$B$33,3,4)))+IF(UPPER(H1479)="Y",1,0))))</f>
        <v/>
      </c>
      <c r="R1479" s="14" t="str">
        <f>IF($A1479="","",IFERROR(VLOOKUP(VALUE(MID(Q1479,2,1)),Model!$B$38:$C$41,2,FALSE()),""))</f>
        <v/>
      </c>
      <c r="S1479" s="18" t="str">
        <f t="shared" si="139"/>
        <v/>
      </c>
      <c r="T1479" s="14" t="str">
        <f t="shared" si="140"/>
        <v/>
      </c>
      <c r="U1479" s="14" t="str">
        <f t="shared" si="141"/>
        <v/>
      </c>
      <c r="V1479" s="14" t="str">
        <f t="shared" ca="1" si="142"/>
        <v/>
      </c>
      <c r="W1479" s="14" t="str">
        <f t="shared" ca="1" si="143"/>
        <v/>
      </c>
    </row>
    <row r="1480" spans="1:23" x14ac:dyDescent="0.3">
      <c r="A1480" s="2"/>
      <c r="B1480" s="2"/>
      <c r="C1480" s="2"/>
      <c r="D1480" s="2"/>
      <c r="E1480" s="2"/>
      <c r="F1480" s="2"/>
      <c r="G1480" s="2"/>
      <c r="H1480" s="2"/>
      <c r="I1480" s="16"/>
      <c r="J1480" s="16"/>
      <c r="K1480" s="14" t="str">
        <f>IF($A1480="","",IF(B1480&gt;=Model!$B$4,4,IF(B1480&gt;=Model!$B$5,3,IF(B1480&gt;=Model!$B$6,2,1))))</f>
        <v/>
      </c>
      <c r="L1480" s="14" t="str">
        <f>IF($A1480="","",IF(OR(UPPER(D1480)="Y",UPPER(E1480)="Y"),4,IF(C1480&gt;=Model!$B$10,4,IF(C1480&gt;=Model!$B$11,3,IF(C1480&gt;=Model!$B$12,2,1)))))</f>
        <v/>
      </c>
      <c r="M1480" s="14" t="str">
        <f>IF($A1480="","",IFERROR(VLOOKUP(F1480,Model!$A$19:$B$22,2,FALSE()),""))</f>
        <v/>
      </c>
      <c r="N1480" s="14" t="str">
        <f>IF($A1480="","",IFERROR(VLOOKUP(G1480,Model!$A$25:$B$28,2,FALSE()),""))</f>
        <v/>
      </c>
      <c r="O1480" s="14" t="str">
        <f t="shared" si="138"/>
        <v/>
      </c>
      <c r="P1480" s="14" t="str">
        <f>IF($A1480="","",IF(AND(G1480="Internet-facing",OR(UPPER(D1480)="Y",UPPER(E1480)="Y",C1480&gt;=Model!$B$16)),"P1",""))</f>
        <v/>
      </c>
      <c r="Q1480" s="14" t="str">
        <f>IF($A1480="","",IF(P1480="P1","P1","P"&amp;MIN(4,IF(O1480&gt;=Model!$B$31,1,IF(O1480&gt;=Model!$B$32,2,IF(O1480&gt;=Model!$B$33,3,4)))+IF(UPPER(H1480)="Y",1,0))))</f>
        <v/>
      </c>
      <c r="R1480" s="14" t="str">
        <f>IF($A1480="","",IFERROR(VLOOKUP(VALUE(MID(Q1480,2,1)),Model!$B$38:$C$41,2,FALSE()),""))</f>
        <v/>
      </c>
      <c r="S1480" s="18" t="str">
        <f t="shared" si="139"/>
        <v/>
      </c>
      <c r="T1480" s="14" t="str">
        <f t="shared" si="140"/>
        <v/>
      </c>
      <c r="U1480" s="14" t="str">
        <f t="shared" si="141"/>
        <v/>
      </c>
      <c r="V1480" s="14" t="str">
        <f t="shared" ca="1" si="142"/>
        <v/>
      </c>
      <c r="W1480" s="14" t="str">
        <f t="shared" ca="1" si="143"/>
        <v/>
      </c>
    </row>
    <row r="1481" spans="1:23" x14ac:dyDescent="0.3">
      <c r="A1481" s="2"/>
      <c r="B1481" s="2"/>
      <c r="C1481" s="2"/>
      <c r="D1481" s="2"/>
      <c r="E1481" s="2"/>
      <c r="F1481" s="2"/>
      <c r="G1481" s="2"/>
      <c r="H1481" s="2"/>
      <c r="I1481" s="16"/>
      <c r="J1481" s="16"/>
      <c r="K1481" s="14" t="str">
        <f>IF($A1481="","",IF(B1481&gt;=Model!$B$4,4,IF(B1481&gt;=Model!$B$5,3,IF(B1481&gt;=Model!$B$6,2,1))))</f>
        <v/>
      </c>
      <c r="L1481" s="14" t="str">
        <f>IF($A1481="","",IF(OR(UPPER(D1481)="Y",UPPER(E1481)="Y"),4,IF(C1481&gt;=Model!$B$10,4,IF(C1481&gt;=Model!$B$11,3,IF(C1481&gt;=Model!$B$12,2,1)))))</f>
        <v/>
      </c>
      <c r="M1481" s="14" t="str">
        <f>IF($A1481="","",IFERROR(VLOOKUP(F1481,Model!$A$19:$B$22,2,FALSE()),""))</f>
        <v/>
      </c>
      <c r="N1481" s="14" t="str">
        <f>IF($A1481="","",IFERROR(VLOOKUP(G1481,Model!$A$25:$B$28,2,FALSE()),""))</f>
        <v/>
      </c>
      <c r="O1481" s="14" t="str">
        <f t="shared" si="138"/>
        <v/>
      </c>
      <c r="P1481" s="14" t="str">
        <f>IF($A1481="","",IF(AND(G1481="Internet-facing",OR(UPPER(D1481)="Y",UPPER(E1481)="Y",C1481&gt;=Model!$B$16)),"P1",""))</f>
        <v/>
      </c>
      <c r="Q1481" s="14" t="str">
        <f>IF($A1481="","",IF(P1481="P1","P1","P"&amp;MIN(4,IF(O1481&gt;=Model!$B$31,1,IF(O1481&gt;=Model!$B$32,2,IF(O1481&gt;=Model!$B$33,3,4)))+IF(UPPER(H1481)="Y",1,0))))</f>
        <v/>
      </c>
      <c r="R1481" s="14" t="str">
        <f>IF($A1481="","",IFERROR(VLOOKUP(VALUE(MID(Q1481,2,1)),Model!$B$38:$C$41,2,FALSE()),""))</f>
        <v/>
      </c>
      <c r="S1481" s="18" t="str">
        <f t="shared" si="139"/>
        <v/>
      </c>
      <c r="T1481" s="14" t="str">
        <f t="shared" si="140"/>
        <v/>
      </c>
      <c r="U1481" s="14" t="str">
        <f t="shared" si="141"/>
        <v/>
      </c>
      <c r="V1481" s="14" t="str">
        <f t="shared" ca="1" si="142"/>
        <v/>
      </c>
      <c r="W1481" s="14" t="str">
        <f t="shared" ca="1" si="143"/>
        <v/>
      </c>
    </row>
    <row r="1482" spans="1:23" x14ac:dyDescent="0.3">
      <c r="A1482" s="2"/>
      <c r="B1482" s="2"/>
      <c r="C1482" s="2"/>
      <c r="D1482" s="2"/>
      <c r="E1482" s="2"/>
      <c r="F1482" s="2"/>
      <c r="G1482" s="2"/>
      <c r="H1482" s="2"/>
      <c r="I1482" s="16"/>
      <c r="J1482" s="16"/>
      <c r="K1482" s="14" t="str">
        <f>IF($A1482="","",IF(B1482&gt;=Model!$B$4,4,IF(B1482&gt;=Model!$B$5,3,IF(B1482&gt;=Model!$B$6,2,1))))</f>
        <v/>
      </c>
      <c r="L1482" s="14" t="str">
        <f>IF($A1482="","",IF(OR(UPPER(D1482)="Y",UPPER(E1482)="Y"),4,IF(C1482&gt;=Model!$B$10,4,IF(C1482&gt;=Model!$B$11,3,IF(C1482&gt;=Model!$B$12,2,1)))))</f>
        <v/>
      </c>
      <c r="M1482" s="14" t="str">
        <f>IF($A1482="","",IFERROR(VLOOKUP(F1482,Model!$A$19:$B$22,2,FALSE()),""))</f>
        <v/>
      </c>
      <c r="N1482" s="14" t="str">
        <f>IF($A1482="","",IFERROR(VLOOKUP(G1482,Model!$A$25:$B$28,2,FALSE()),""))</f>
        <v/>
      </c>
      <c r="O1482" s="14" t="str">
        <f t="shared" si="138"/>
        <v/>
      </c>
      <c r="P1482" s="14" t="str">
        <f>IF($A1482="","",IF(AND(G1482="Internet-facing",OR(UPPER(D1482)="Y",UPPER(E1482)="Y",C1482&gt;=Model!$B$16)),"P1",""))</f>
        <v/>
      </c>
      <c r="Q1482" s="14" t="str">
        <f>IF($A1482="","",IF(P1482="P1","P1","P"&amp;MIN(4,IF(O1482&gt;=Model!$B$31,1,IF(O1482&gt;=Model!$B$32,2,IF(O1482&gt;=Model!$B$33,3,4)))+IF(UPPER(H1482)="Y",1,0))))</f>
        <v/>
      </c>
      <c r="R1482" s="14" t="str">
        <f>IF($A1482="","",IFERROR(VLOOKUP(VALUE(MID(Q1482,2,1)),Model!$B$38:$C$41,2,FALSE()),""))</f>
        <v/>
      </c>
      <c r="S1482" s="18" t="str">
        <f t="shared" si="139"/>
        <v/>
      </c>
      <c r="T1482" s="14" t="str">
        <f t="shared" si="140"/>
        <v/>
      </c>
      <c r="U1482" s="14" t="str">
        <f t="shared" si="141"/>
        <v/>
      </c>
      <c r="V1482" s="14" t="str">
        <f t="shared" ca="1" si="142"/>
        <v/>
      </c>
      <c r="W1482" s="14" t="str">
        <f t="shared" ca="1" si="143"/>
        <v/>
      </c>
    </row>
    <row r="1483" spans="1:23" x14ac:dyDescent="0.3">
      <c r="A1483" s="2"/>
      <c r="B1483" s="2"/>
      <c r="C1483" s="2"/>
      <c r="D1483" s="2"/>
      <c r="E1483" s="2"/>
      <c r="F1483" s="2"/>
      <c r="G1483" s="2"/>
      <c r="H1483" s="2"/>
      <c r="I1483" s="16"/>
      <c r="J1483" s="16"/>
      <c r="K1483" s="14" t="str">
        <f>IF($A1483="","",IF(B1483&gt;=Model!$B$4,4,IF(B1483&gt;=Model!$B$5,3,IF(B1483&gt;=Model!$B$6,2,1))))</f>
        <v/>
      </c>
      <c r="L1483" s="14" t="str">
        <f>IF($A1483="","",IF(OR(UPPER(D1483)="Y",UPPER(E1483)="Y"),4,IF(C1483&gt;=Model!$B$10,4,IF(C1483&gt;=Model!$B$11,3,IF(C1483&gt;=Model!$B$12,2,1)))))</f>
        <v/>
      </c>
      <c r="M1483" s="14" t="str">
        <f>IF($A1483="","",IFERROR(VLOOKUP(F1483,Model!$A$19:$B$22,2,FALSE()),""))</f>
        <v/>
      </c>
      <c r="N1483" s="14" t="str">
        <f>IF($A1483="","",IFERROR(VLOOKUP(G1483,Model!$A$25:$B$28,2,FALSE()),""))</f>
        <v/>
      </c>
      <c r="O1483" s="14" t="str">
        <f t="shared" si="138"/>
        <v/>
      </c>
      <c r="P1483" s="14" t="str">
        <f>IF($A1483="","",IF(AND(G1483="Internet-facing",OR(UPPER(D1483)="Y",UPPER(E1483)="Y",C1483&gt;=Model!$B$16)),"P1",""))</f>
        <v/>
      </c>
      <c r="Q1483" s="14" t="str">
        <f>IF($A1483="","",IF(P1483="P1","P1","P"&amp;MIN(4,IF(O1483&gt;=Model!$B$31,1,IF(O1483&gt;=Model!$B$32,2,IF(O1483&gt;=Model!$B$33,3,4)))+IF(UPPER(H1483)="Y",1,0))))</f>
        <v/>
      </c>
      <c r="R1483" s="14" t="str">
        <f>IF($A1483="","",IFERROR(VLOOKUP(VALUE(MID(Q1483,2,1)),Model!$B$38:$C$41,2,FALSE()),""))</f>
        <v/>
      </c>
      <c r="S1483" s="18" t="str">
        <f t="shared" si="139"/>
        <v/>
      </c>
      <c r="T1483" s="14" t="str">
        <f t="shared" si="140"/>
        <v/>
      </c>
      <c r="U1483" s="14" t="str">
        <f t="shared" si="141"/>
        <v/>
      </c>
      <c r="V1483" s="14" t="str">
        <f t="shared" ca="1" si="142"/>
        <v/>
      </c>
      <c r="W1483" s="14" t="str">
        <f t="shared" ca="1" si="143"/>
        <v/>
      </c>
    </row>
    <row r="1484" spans="1:23" x14ac:dyDescent="0.3">
      <c r="A1484" s="2"/>
      <c r="B1484" s="2"/>
      <c r="C1484" s="2"/>
      <c r="D1484" s="2"/>
      <c r="E1484" s="2"/>
      <c r="F1484" s="2"/>
      <c r="G1484" s="2"/>
      <c r="H1484" s="2"/>
      <c r="I1484" s="16"/>
      <c r="J1484" s="16"/>
      <c r="K1484" s="14" t="str">
        <f>IF($A1484="","",IF(B1484&gt;=Model!$B$4,4,IF(B1484&gt;=Model!$B$5,3,IF(B1484&gt;=Model!$B$6,2,1))))</f>
        <v/>
      </c>
      <c r="L1484" s="14" t="str">
        <f>IF($A1484="","",IF(OR(UPPER(D1484)="Y",UPPER(E1484)="Y"),4,IF(C1484&gt;=Model!$B$10,4,IF(C1484&gt;=Model!$B$11,3,IF(C1484&gt;=Model!$B$12,2,1)))))</f>
        <v/>
      </c>
      <c r="M1484" s="14" t="str">
        <f>IF($A1484="","",IFERROR(VLOOKUP(F1484,Model!$A$19:$B$22,2,FALSE()),""))</f>
        <v/>
      </c>
      <c r="N1484" s="14" t="str">
        <f>IF($A1484="","",IFERROR(VLOOKUP(G1484,Model!$A$25:$B$28,2,FALSE()),""))</f>
        <v/>
      </c>
      <c r="O1484" s="14" t="str">
        <f t="shared" si="138"/>
        <v/>
      </c>
      <c r="P1484" s="14" t="str">
        <f>IF($A1484="","",IF(AND(G1484="Internet-facing",OR(UPPER(D1484)="Y",UPPER(E1484)="Y",C1484&gt;=Model!$B$16)),"P1",""))</f>
        <v/>
      </c>
      <c r="Q1484" s="14" t="str">
        <f>IF($A1484="","",IF(P1484="P1","P1","P"&amp;MIN(4,IF(O1484&gt;=Model!$B$31,1,IF(O1484&gt;=Model!$B$32,2,IF(O1484&gt;=Model!$B$33,3,4)))+IF(UPPER(H1484)="Y",1,0))))</f>
        <v/>
      </c>
      <c r="R1484" s="14" t="str">
        <f>IF($A1484="","",IFERROR(VLOOKUP(VALUE(MID(Q1484,2,1)),Model!$B$38:$C$41,2,FALSE()),""))</f>
        <v/>
      </c>
      <c r="S1484" s="18" t="str">
        <f t="shared" si="139"/>
        <v/>
      </c>
      <c r="T1484" s="14" t="str">
        <f t="shared" si="140"/>
        <v/>
      </c>
      <c r="U1484" s="14" t="str">
        <f t="shared" si="141"/>
        <v/>
      </c>
      <c r="V1484" s="14" t="str">
        <f t="shared" ca="1" si="142"/>
        <v/>
      </c>
      <c r="W1484" s="14" t="str">
        <f t="shared" ca="1" si="143"/>
        <v/>
      </c>
    </row>
    <row r="1485" spans="1:23" x14ac:dyDescent="0.3">
      <c r="A1485" s="2"/>
      <c r="B1485" s="2"/>
      <c r="C1485" s="2"/>
      <c r="D1485" s="2"/>
      <c r="E1485" s="2"/>
      <c r="F1485" s="2"/>
      <c r="G1485" s="2"/>
      <c r="H1485" s="2"/>
      <c r="I1485" s="16"/>
      <c r="J1485" s="16"/>
      <c r="K1485" s="14" t="str">
        <f>IF($A1485="","",IF(B1485&gt;=Model!$B$4,4,IF(B1485&gt;=Model!$B$5,3,IF(B1485&gt;=Model!$B$6,2,1))))</f>
        <v/>
      </c>
      <c r="L1485" s="14" t="str">
        <f>IF($A1485="","",IF(OR(UPPER(D1485)="Y",UPPER(E1485)="Y"),4,IF(C1485&gt;=Model!$B$10,4,IF(C1485&gt;=Model!$B$11,3,IF(C1485&gt;=Model!$B$12,2,1)))))</f>
        <v/>
      </c>
      <c r="M1485" s="14" t="str">
        <f>IF($A1485="","",IFERROR(VLOOKUP(F1485,Model!$A$19:$B$22,2,FALSE()),""))</f>
        <v/>
      </c>
      <c r="N1485" s="14" t="str">
        <f>IF($A1485="","",IFERROR(VLOOKUP(G1485,Model!$A$25:$B$28,2,FALSE()),""))</f>
        <v/>
      </c>
      <c r="O1485" s="14" t="str">
        <f t="shared" si="138"/>
        <v/>
      </c>
      <c r="P1485" s="14" t="str">
        <f>IF($A1485="","",IF(AND(G1485="Internet-facing",OR(UPPER(D1485)="Y",UPPER(E1485)="Y",C1485&gt;=Model!$B$16)),"P1",""))</f>
        <v/>
      </c>
      <c r="Q1485" s="14" t="str">
        <f>IF($A1485="","",IF(P1485="P1","P1","P"&amp;MIN(4,IF(O1485&gt;=Model!$B$31,1,IF(O1485&gt;=Model!$B$32,2,IF(O1485&gt;=Model!$B$33,3,4)))+IF(UPPER(H1485)="Y",1,0))))</f>
        <v/>
      </c>
      <c r="R1485" s="14" t="str">
        <f>IF($A1485="","",IFERROR(VLOOKUP(VALUE(MID(Q1485,2,1)),Model!$B$38:$C$41,2,FALSE()),""))</f>
        <v/>
      </c>
      <c r="S1485" s="18" t="str">
        <f t="shared" si="139"/>
        <v/>
      </c>
      <c r="T1485" s="14" t="str">
        <f t="shared" si="140"/>
        <v/>
      </c>
      <c r="U1485" s="14" t="str">
        <f t="shared" si="141"/>
        <v/>
      </c>
      <c r="V1485" s="14" t="str">
        <f t="shared" ca="1" si="142"/>
        <v/>
      </c>
      <c r="W1485" s="14" t="str">
        <f t="shared" ca="1" si="143"/>
        <v/>
      </c>
    </row>
    <row r="1486" spans="1:23" x14ac:dyDescent="0.3">
      <c r="A1486" s="2"/>
      <c r="B1486" s="2"/>
      <c r="C1486" s="2"/>
      <c r="D1486" s="2"/>
      <c r="E1486" s="2"/>
      <c r="F1486" s="2"/>
      <c r="G1486" s="2"/>
      <c r="H1486" s="2"/>
      <c r="I1486" s="16"/>
      <c r="J1486" s="16"/>
      <c r="K1486" s="14" t="str">
        <f>IF($A1486="","",IF(B1486&gt;=Model!$B$4,4,IF(B1486&gt;=Model!$B$5,3,IF(B1486&gt;=Model!$B$6,2,1))))</f>
        <v/>
      </c>
      <c r="L1486" s="14" t="str">
        <f>IF($A1486="","",IF(OR(UPPER(D1486)="Y",UPPER(E1486)="Y"),4,IF(C1486&gt;=Model!$B$10,4,IF(C1486&gt;=Model!$B$11,3,IF(C1486&gt;=Model!$B$12,2,1)))))</f>
        <v/>
      </c>
      <c r="M1486" s="14" t="str">
        <f>IF($A1486="","",IFERROR(VLOOKUP(F1486,Model!$A$19:$B$22,2,FALSE()),""))</f>
        <v/>
      </c>
      <c r="N1486" s="14" t="str">
        <f>IF($A1486="","",IFERROR(VLOOKUP(G1486,Model!$A$25:$B$28,2,FALSE()),""))</f>
        <v/>
      </c>
      <c r="O1486" s="14" t="str">
        <f t="shared" si="138"/>
        <v/>
      </c>
      <c r="P1486" s="14" t="str">
        <f>IF($A1486="","",IF(AND(G1486="Internet-facing",OR(UPPER(D1486)="Y",UPPER(E1486)="Y",C1486&gt;=Model!$B$16)),"P1",""))</f>
        <v/>
      </c>
      <c r="Q1486" s="14" t="str">
        <f>IF($A1486="","",IF(P1486="P1","P1","P"&amp;MIN(4,IF(O1486&gt;=Model!$B$31,1,IF(O1486&gt;=Model!$B$32,2,IF(O1486&gt;=Model!$B$33,3,4)))+IF(UPPER(H1486)="Y",1,0))))</f>
        <v/>
      </c>
      <c r="R1486" s="14" t="str">
        <f>IF($A1486="","",IFERROR(VLOOKUP(VALUE(MID(Q1486,2,1)),Model!$B$38:$C$41,2,FALSE()),""))</f>
        <v/>
      </c>
      <c r="S1486" s="18" t="str">
        <f t="shared" si="139"/>
        <v/>
      </c>
      <c r="T1486" s="14" t="str">
        <f t="shared" si="140"/>
        <v/>
      </c>
      <c r="U1486" s="14" t="str">
        <f t="shared" si="141"/>
        <v/>
      </c>
      <c r="V1486" s="14" t="str">
        <f t="shared" ca="1" si="142"/>
        <v/>
      </c>
      <c r="W1486" s="14" t="str">
        <f t="shared" ca="1" si="143"/>
        <v/>
      </c>
    </row>
    <row r="1487" spans="1:23" x14ac:dyDescent="0.3">
      <c r="A1487" s="2"/>
      <c r="B1487" s="2"/>
      <c r="C1487" s="2"/>
      <c r="D1487" s="2"/>
      <c r="E1487" s="2"/>
      <c r="F1487" s="2"/>
      <c r="G1487" s="2"/>
      <c r="H1487" s="2"/>
      <c r="I1487" s="16"/>
      <c r="J1487" s="16"/>
      <c r="K1487" s="14" t="str">
        <f>IF($A1487="","",IF(B1487&gt;=Model!$B$4,4,IF(B1487&gt;=Model!$B$5,3,IF(B1487&gt;=Model!$B$6,2,1))))</f>
        <v/>
      </c>
      <c r="L1487" s="14" t="str">
        <f>IF($A1487="","",IF(OR(UPPER(D1487)="Y",UPPER(E1487)="Y"),4,IF(C1487&gt;=Model!$B$10,4,IF(C1487&gt;=Model!$B$11,3,IF(C1487&gt;=Model!$B$12,2,1)))))</f>
        <v/>
      </c>
      <c r="M1487" s="14" t="str">
        <f>IF($A1487="","",IFERROR(VLOOKUP(F1487,Model!$A$19:$B$22,2,FALSE()),""))</f>
        <v/>
      </c>
      <c r="N1487" s="14" t="str">
        <f>IF($A1487="","",IFERROR(VLOOKUP(G1487,Model!$A$25:$B$28,2,FALSE()),""))</f>
        <v/>
      </c>
      <c r="O1487" s="14" t="str">
        <f t="shared" si="138"/>
        <v/>
      </c>
      <c r="P1487" s="14" t="str">
        <f>IF($A1487="","",IF(AND(G1487="Internet-facing",OR(UPPER(D1487)="Y",UPPER(E1487)="Y",C1487&gt;=Model!$B$16)),"P1",""))</f>
        <v/>
      </c>
      <c r="Q1487" s="14" t="str">
        <f>IF($A1487="","",IF(P1487="P1","P1","P"&amp;MIN(4,IF(O1487&gt;=Model!$B$31,1,IF(O1487&gt;=Model!$B$32,2,IF(O1487&gt;=Model!$B$33,3,4)))+IF(UPPER(H1487)="Y",1,0))))</f>
        <v/>
      </c>
      <c r="R1487" s="14" t="str">
        <f>IF($A1487="","",IFERROR(VLOOKUP(VALUE(MID(Q1487,2,1)),Model!$B$38:$C$41,2,FALSE()),""))</f>
        <v/>
      </c>
      <c r="S1487" s="18" t="str">
        <f t="shared" si="139"/>
        <v/>
      </c>
      <c r="T1487" s="14" t="str">
        <f t="shared" si="140"/>
        <v/>
      </c>
      <c r="U1487" s="14" t="str">
        <f t="shared" si="141"/>
        <v/>
      </c>
      <c r="V1487" s="14" t="str">
        <f t="shared" ca="1" si="142"/>
        <v/>
      </c>
      <c r="W1487" s="14" t="str">
        <f t="shared" ca="1" si="143"/>
        <v/>
      </c>
    </row>
    <row r="1488" spans="1:23" x14ac:dyDescent="0.3">
      <c r="A1488" s="2"/>
      <c r="B1488" s="2"/>
      <c r="C1488" s="2"/>
      <c r="D1488" s="2"/>
      <c r="E1488" s="2"/>
      <c r="F1488" s="2"/>
      <c r="G1488" s="2"/>
      <c r="H1488" s="2"/>
      <c r="I1488" s="16"/>
      <c r="J1488" s="16"/>
      <c r="K1488" s="14" t="str">
        <f>IF($A1488="","",IF(B1488&gt;=Model!$B$4,4,IF(B1488&gt;=Model!$B$5,3,IF(B1488&gt;=Model!$B$6,2,1))))</f>
        <v/>
      </c>
      <c r="L1488" s="14" t="str">
        <f>IF($A1488="","",IF(OR(UPPER(D1488)="Y",UPPER(E1488)="Y"),4,IF(C1488&gt;=Model!$B$10,4,IF(C1488&gt;=Model!$B$11,3,IF(C1488&gt;=Model!$B$12,2,1)))))</f>
        <v/>
      </c>
      <c r="M1488" s="14" t="str">
        <f>IF($A1488="","",IFERROR(VLOOKUP(F1488,Model!$A$19:$B$22,2,FALSE()),""))</f>
        <v/>
      </c>
      <c r="N1488" s="14" t="str">
        <f>IF($A1488="","",IFERROR(VLOOKUP(G1488,Model!$A$25:$B$28,2,FALSE()),""))</f>
        <v/>
      </c>
      <c r="O1488" s="14" t="str">
        <f t="shared" si="138"/>
        <v/>
      </c>
      <c r="P1488" s="14" t="str">
        <f>IF($A1488="","",IF(AND(G1488="Internet-facing",OR(UPPER(D1488)="Y",UPPER(E1488)="Y",C1488&gt;=Model!$B$16)),"P1",""))</f>
        <v/>
      </c>
      <c r="Q1488" s="14" t="str">
        <f>IF($A1488="","",IF(P1488="P1","P1","P"&amp;MIN(4,IF(O1488&gt;=Model!$B$31,1,IF(O1488&gt;=Model!$B$32,2,IF(O1488&gt;=Model!$B$33,3,4)))+IF(UPPER(H1488)="Y",1,0))))</f>
        <v/>
      </c>
      <c r="R1488" s="14" t="str">
        <f>IF($A1488="","",IFERROR(VLOOKUP(VALUE(MID(Q1488,2,1)),Model!$B$38:$C$41,2,FALSE()),""))</f>
        <v/>
      </c>
      <c r="S1488" s="18" t="str">
        <f t="shared" si="139"/>
        <v/>
      </c>
      <c r="T1488" s="14" t="str">
        <f t="shared" si="140"/>
        <v/>
      </c>
      <c r="U1488" s="14" t="str">
        <f t="shared" si="141"/>
        <v/>
      </c>
      <c r="V1488" s="14" t="str">
        <f t="shared" ca="1" si="142"/>
        <v/>
      </c>
      <c r="W1488" s="14" t="str">
        <f t="shared" ca="1" si="143"/>
        <v/>
      </c>
    </row>
    <row r="1489" spans="1:23" x14ac:dyDescent="0.3">
      <c r="A1489" s="2"/>
      <c r="B1489" s="2"/>
      <c r="C1489" s="2"/>
      <c r="D1489" s="2"/>
      <c r="E1489" s="2"/>
      <c r="F1489" s="2"/>
      <c r="G1489" s="2"/>
      <c r="H1489" s="2"/>
      <c r="I1489" s="16"/>
      <c r="J1489" s="16"/>
      <c r="K1489" s="14" t="str">
        <f>IF($A1489="","",IF(B1489&gt;=Model!$B$4,4,IF(B1489&gt;=Model!$B$5,3,IF(B1489&gt;=Model!$B$6,2,1))))</f>
        <v/>
      </c>
      <c r="L1489" s="14" t="str">
        <f>IF($A1489="","",IF(OR(UPPER(D1489)="Y",UPPER(E1489)="Y"),4,IF(C1489&gt;=Model!$B$10,4,IF(C1489&gt;=Model!$B$11,3,IF(C1489&gt;=Model!$B$12,2,1)))))</f>
        <v/>
      </c>
      <c r="M1489" s="14" t="str">
        <f>IF($A1489="","",IFERROR(VLOOKUP(F1489,Model!$A$19:$B$22,2,FALSE()),""))</f>
        <v/>
      </c>
      <c r="N1489" s="14" t="str">
        <f>IF($A1489="","",IFERROR(VLOOKUP(G1489,Model!$A$25:$B$28,2,FALSE()),""))</f>
        <v/>
      </c>
      <c r="O1489" s="14" t="str">
        <f t="shared" si="138"/>
        <v/>
      </c>
      <c r="P1489" s="14" t="str">
        <f>IF($A1489="","",IF(AND(G1489="Internet-facing",OR(UPPER(D1489)="Y",UPPER(E1489)="Y",C1489&gt;=Model!$B$16)),"P1",""))</f>
        <v/>
      </c>
      <c r="Q1489" s="14" t="str">
        <f>IF($A1489="","",IF(P1489="P1","P1","P"&amp;MIN(4,IF(O1489&gt;=Model!$B$31,1,IF(O1489&gt;=Model!$B$32,2,IF(O1489&gt;=Model!$B$33,3,4)))+IF(UPPER(H1489)="Y",1,0))))</f>
        <v/>
      </c>
      <c r="R1489" s="14" t="str">
        <f>IF($A1489="","",IFERROR(VLOOKUP(VALUE(MID(Q1489,2,1)),Model!$B$38:$C$41,2,FALSE()),""))</f>
        <v/>
      </c>
      <c r="S1489" s="18" t="str">
        <f t="shared" si="139"/>
        <v/>
      </c>
      <c r="T1489" s="14" t="str">
        <f t="shared" si="140"/>
        <v/>
      </c>
      <c r="U1489" s="14" t="str">
        <f t="shared" si="141"/>
        <v/>
      </c>
      <c r="V1489" s="14" t="str">
        <f t="shared" ca="1" si="142"/>
        <v/>
      </c>
      <c r="W1489" s="14" t="str">
        <f t="shared" ca="1" si="143"/>
        <v/>
      </c>
    </row>
    <row r="1490" spans="1:23" x14ac:dyDescent="0.3">
      <c r="A1490" s="2"/>
      <c r="B1490" s="2"/>
      <c r="C1490" s="2"/>
      <c r="D1490" s="2"/>
      <c r="E1490" s="2"/>
      <c r="F1490" s="2"/>
      <c r="G1490" s="2"/>
      <c r="H1490" s="2"/>
      <c r="I1490" s="16"/>
      <c r="J1490" s="16"/>
      <c r="K1490" s="14" t="str">
        <f>IF($A1490="","",IF(B1490&gt;=Model!$B$4,4,IF(B1490&gt;=Model!$B$5,3,IF(B1490&gt;=Model!$B$6,2,1))))</f>
        <v/>
      </c>
      <c r="L1490" s="14" t="str">
        <f>IF($A1490="","",IF(OR(UPPER(D1490)="Y",UPPER(E1490)="Y"),4,IF(C1490&gt;=Model!$B$10,4,IF(C1490&gt;=Model!$B$11,3,IF(C1490&gt;=Model!$B$12,2,1)))))</f>
        <v/>
      </c>
      <c r="M1490" s="14" t="str">
        <f>IF($A1490="","",IFERROR(VLOOKUP(F1490,Model!$A$19:$B$22,2,FALSE()),""))</f>
        <v/>
      </c>
      <c r="N1490" s="14" t="str">
        <f>IF($A1490="","",IFERROR(VLOOKUP(G1490,Model!$A$25:$B$28,2,FALSE()),""))</f>
        <v/>
      </c>
      <c r="O1490" s="14" t="str">
        <f t="shared" si="138"/>
        <v/>
      </c>
      <c r="P1490" s="14" t="str">
        <f>IF($A1490="","",IF(AND(G1490="Internet-facing",OR(UPPER(D1490)="Y",UPPER(E1490)="Y",C1490&gt;=Model!$B$16)),"P1",""))</f>
        <v/>
      </c>
      <c r="Q1490" s="14" t="str">
        <f>IF($A1490="","",IF(P1490="P1","P1","P"&amp;MIN(4,IF(O1490&gt;=Model!$B$31,1,IF(O1490&gt;=Model!$B$32,2,IF(O1490&gt;=Model!$B$33,3,4)))+IF(UPPER(H1490)="Y",1,0))))</f>
        <v/>
      </c>
      <c r="R1490" s="14" t="str">
        <f>IF($A1490="","",IFERROR(VLOOKUP(VALUE(MID(Q1490,2,1)),Model!$B$38:$C$41,2,FALSE()),""))</f>
        <v/>
      </c>
      <c r="S1490" s="18" t="str">
        <f t="shared" si="139"/>
        <v/>
      </c>
      <c r="T1490" s="14" t="str">
        <f t="shared" si="140"/>
        <v/>
      </c>
      <c r="U1490" s="14" t="str">
        <f t="shared" si="141"/>
        <v/>
      </c>
      <c r="V1490" s="14" t="str">
        <f t="shared" ca="1" si="142"/>
        <v/>
      </c>
      <c r="W1490" s="14" t="str">
        <f t="shared" ca="1" si="143"/>
        <v/>
      </c>
    </row>
    <row r="1491" spans="1:23" x14ac:dyDescent="0.3">
      <c r="A1491" s="2"/>
      <c r="B1491" s="2"/>
      <c r="C1491" s="2"/>
      <c r="D1491" s="2"/>
      <c r="E1491" s="2"/>
      <c r="F1491" s="2"/>
      <c r="G1491" s="2"/>
      <c r="H1491" s="2"/>
      <c r="I1491" s="16"/>
      <c r="J1491" s="16"/>
      <c r="K1491" s="14" t="str">
        <f>IF($A1491="","",IF(B1491&gt;=Model!$B$4,4,IF(B1491&gt;=Model!$B$5,3,IF(B1491&gt;=Model!$B$6,2,1))))</f>
        <v/>
      </c>
      <c r="L1491" s="14" t="str">
        <f>IF($A1491="","",IF(OR(UPPER(D1491)="Y",UPPER(E1491)="Y"),4,IF(C1491&gt;=Model!$B$10,4,IF(C1491&gt;=Model!$B$11,3,IF(C1491&gt;=Model!$B$12,2,1)))))</f>
        <v/>
      </c>
      <c r="M1491" s="14" t="str">
        <f>IF($A1491="","",IFERROR(VLOOKUP(F1491,Model!$A$19:$B$22,2,FALSE()),""))</f>
        <v/>
      </c>
      <c r="N1491" s="14" t="str">
        <f>IF($A1491="","",IFERROR(VLOOKUP(G1491,Model!$A$25:$B$28,2,FALSE()),""))</f>
        <v/>
      </c>
      <c r="O1491" s="14" t="str">
        <f t="shared" si="138"/>
        <v/>
      </c>
      <c r="P1491" s="14" t="str">
        <f>IF($A1491="","",IF(AND(G1491="Internet-facing",OR(UPPER(D1491)="Y",UPPER(E1491)="Y",C1491&gt;=Model!$B$16)),"P1",""))</f>
        <v/>
      </c>
      <c r="Q1491" s="14" t="str">
        <f>IF($A1491="","",IF(P1491="P1","P1","P"&amp;MIN(4,IF(O1491&gt;=Model!$B$31,1,IF(O1491&gt;=Model!$B$32,2,IF(O1491&gt;=Model!$B$33,3,4)))+IF(UPPER(H1491)="Y",1,0))))</f>
        <v/>
      </c>
      <c r="R1491" s="14" t="str">
        <f>IF($A1491="","",IFERROR(VLOOKUP(VALUE(MID(Q1491,2,1)),Model!$B$38:$C$41,2,FALSE()),""))</f>
        <v/>
      </c>
      <c r="S1491" s="18" t="str">
        <f t="shared" si="139"/>
        <v/>
      </c>
      <c r="T1491" s="14" t="str">
        <f t="shared" si="140"/>
        <v/>
      </c>
      <c r="U1491" s="14" t="str">
        <f t="shared" si="141"/>
        <v/>
      </c>
      <c r="V1491" s="14" t="str">
        <f t="shared" ca="1" si="142"/>
        <v/>
      </c>
      <c r="W1491" s="14" t="str">
        <f t="shared" ca="1" si="143"/>
        <v/>
      </c>
    </row>
    <row r="1492" spans="1:23" x14ac:dyDescent="0.3">
      <c r="A1492" s="2"/>
      <c r="B1492" s="2"/>
      <c r="C1492" s="2"/>
      <c r="D1492" s="2"/>
      <c r="E1492" s="2"/>
      <c r="F1492" s="2"/>
      <c r="G1492" s="2"/>
      <c r="H1492" s="2"/>
      <c r="I1492" s="16"/>
      <c r="J1492" s="16"/>
      <c r="K1492" s="14" t="str">
        <f>IF($A1492="","",IF(B1492&gt;=Model!$B$4,4,IF(B1492&gt;=Model!$B$5,3,IF(B1492&gt;=Model!$B$6,2,1))))</f>
        <v/>
      </c>
      <c r="L1492" s="14" t="str">
        <f>IF($A1492="","",IF(OR(UPPER(D1492)="Y",UPPER(E1492)="Y"),4,IF(C1492&gt;=Model!$B$10,4,IF(C1492&gt;=Model!$B$11,3,IF(C1492&gt;=Model!$B$12,2,1)))))</f>
        <v/>
      </c>
      <c r="M1492" s="14" t="str">
        <f>IF($A1492="","",IFERROR(VLOOKUP(F1492,Model!$A$19:$B$22,2,FALSE()),""))</f>
        <v/>
      </c>
      <c r="N1492" s="14" t="str">
        <f>IF($A1492="","",IFERROR(VLOOKUP(G1492,Model!$A$25:$B$28,2,FALSE()),""))</f>
        <v/>
      </c>
      <c r="O1492" s="14" t="str">
        <f t="shared" si="138"/>
        <v/>
      </c>
      <c r="P1492" s="14" t="str">
        <f>IF($A1492="","",IF(AND(G1492="Internet-facing",OR(UPPER(D1492)="Y",UPPER(E1492)="Y",C1492&gt;=Model!$B$16)),"P1",""))</f>
        <v/>
      </c>
      <c r="Q1492" s="14" t="str">
        <f>IF($A1492="","",IF(P1492="P1","P1","P"&amp;MIN(4,IF(O1492&gt;=Model!$B$31,1,IF(O1492&gt;=Model!$B$32,2,IF(O1492&gt;=Model!$B$33,3,4)))+IF(UPPER(H1492)="Y",1,0))))</f>
        <v/>
      </c>
      <c r="R1492" s="14" t="str">
        <f>IF($A1492="","",IFERROR(VLOOKUP(VALUE(MID(Q1492,2,1)),Model!$B$38:$C$41,2,FALSE()),""))</f>
        <v/>
      </c>
      <c r="S1492" s="18" t="str">
        <f t="shared" si="139"/>
        <v/>
      </c>
      <c r="T1492" s="14" t="str">
        <f t="shared" si="140"/>
        <v/>
      </c>
      <c r="U1492" s="14" t="str">
        <f t="shared" si="141"/>
        <v/>
      </c>
      <c r="V1492" s="14" t="str">
        <f t="shared" ca="1" si="142"/>
        <v/>
      </c>
      <c r="W1492" s="14" t="str">
        <f t="shared" ca="1" si="143"/>
        <v/>
      </c>
    </row>
    <row r="1493" spans="1:23" x14ac:dyDescent="0.3">
      <c r="A1493" s="2"/>
      <c r="B1493" s="2"/>
      <c r="C1493" s="2"/>
      <c r="D1493" s="2"/>
      <c r="E1493" s="2"/>
      <c r="F1493" s="2"/>
      <c r="G1493" s="2"/>
      <c r="H1493" s="2"/>
      <c r="I1493" s="16"/>
      <c r="J1493" s="16"/>
      <c r="K1493" s="14" t="str">
        <f>IF($A1493="","",IF(B1493&gt;=Model!$B$4,4,IF(B1493&gt;=Model!$B$5,3,IF(B1493&gt;=Model!$B$6,2,1))))</f>
        <v/>
      </c>
      <c r="L1493" s="14" t="str">
        <f>IF($A1493="","",IF(OR(UPPER(D1493)="Y",UPPER(E1493)="Y"),4,IF(C1493&gt;=Model!$B$10,4,IF(C1493&gt;=Model!$B$11,3,IF(C1493&gt;=Model!$B$12,2,1)))))</f>
        <v/>
      </c>
      <c r="M1493" s="14" t="str">
        <f>IF($A1493="","",IFERROR(VLOOKUP(F1493,Model!$A$19:$B$22,2,FALSE()),""))</f>
        <v/>
      </c>
      <c r="N1493" s="14" t="str">
        <f>IF($A1493="","",IFERROR(VLOOKUP(G1493,Model!$A$25:$B$28,2,FALSE()),""))</f>
        <v/>
      </c>
      <c r="O1493" s="14" t="str">
        <f t="shared" si="138"/>
        <v/>
      </c>
      <c r="P1493" s="14" t="str">
        <f>IF($A1493="","",IF(AND(G1493="Internet-facing",OR(UPPER(D1493)="Y",UPPER(E1493)="Y",C1493&gt;=Model!$B$16)),"P1",""))</f>
        <v/>
      </c>
      <c r="Q1493" s="14" t="str">
        <f>IF($A1493="","",IF(P1493="P1","P1","P"&amp;MIN(4,IF(O1493&gt;=Model!$B$31,1,IF(O1493&gt;=Model!$B$32,2,IF(O1493&gt;=Model!$B$33,3,4)))+IF(UPPER(H1493)="Y",1,0))))</f>
        <v/>
      </c>
      <c r="R1493" s="14" t="str">
        <f>IF($A1493="","",IFERROR(VLOOKUP(VALUE(MID(Q1493,2,1)),Model!$B$38:$C$41,2,FALSE()),""))</f>
        <v/>
      </c>
      <c r="S1493" s="18" t="str">
        <f t="shared" si="139"/>
        <v/>
      </c>
      <c r="T1493" s="14" t="str">
        <f t="shared" si="140"/>
        <v/>
      </c>
      <c r="U1493" s="14" t="str">
        <f t="shared" si="141"/>
        <v/>
      </c>
      <c r="V1493" s="14" t="str">
        <f t="shared" ca="1" si="142"/>
        <v/>
      </c>
      <c r="W1493" s="14" t="str">
        <f t="shared" ca="1" si="143"/>
        <v/>
      </c>
    </row>
    <row r="1494" spans="1:23" x14ac:dyDescent="0.3">
      <c r="A1494" s="2"/>
      <c r="B1494" s="2"/>
      <c r="C1494" s="2"/>
      <c r="D1494" s="2"/>
      <c r="E1494" s="2"/>
      <c r="F1494" s="2"/>
      <c r="G1494" s="2"/>
      <c r="H1494" s="2"/>
      <c r="I1494" s="16"/>
      <c r="J1494" s="16"/>
      <c r="K1494" s="14" t="str">
        <f>IF($A1494="","",IF(B1494&gt;=Model!$B$4,4,IF(B1494&gt;=Model!$B$5,3,IF(B1494&gt;=Model!$B$6,2,1))))</f>
        <v/>
      </c>
      <c r="L1494" s="14" t="str">
        <f>IF($A1494="","",IF(OR(UPPER(D1494)="Y",UPPER(E1494)="Y"),4,IF(C1494&gt;=Model!$B$10,4,IF(C1494&gt;=Model!$B$11,3,IF(C1494&gt;=Model!$B$12,2,1)))))</f>
        <v/>
      </c>
      <c r="M1494" s="14" t="str">
        <f>IF($A1494="","",IFERROR(VLOOKUP(F1494,Model!$A$19:$B$22,2,FALSE()),""))</f>
        <v/>
      </c>
      <c r="N1494" s="14" t="str">
        <f>IF($A1494="","",IFERROR(VLOOKUP(G1494,Model!$A$25:$B$28,2,FALSE()),""))</f>
        <v/>
      </c>
      <c r="O1494" s="14" t="str">
        <f t="shared" si="138"/>
        <v/>
      </c>
      <c r="P1494" s="14" t="str">
        <f>IF($A1494="","",IF(AND(G1494="Internet-facing",OR(UPPER(D1494)="Y",UPPER(E1494)="Y",C1494&gt;=Model!$B$16)),"P1",""))</f>
        <v/>
      </c>
      <c r="Q1494" s="14" t="str">
        <f>IF($A1494="","",IF(P1494="P1","P1","P"&amp;MIN(4,IF(O1494&gt;=Model!$B$31,1,IF(O1494&gt;=Model!$B$32,2,IF(O1494&gt;=Model!$B$33,3,4)))+IF(UPPER(H1494)="Y",1,0))))</f>
        <v/>
      </c>
      <c r="R1494" s="14" t="str">
        <f>IF($A1494="","",IFERROR(VLOOKUP(VALUE(MID(Q1494,2,1)),Model!$B$38:$C$41,2,FALSE()),""))</f>
        <v/>
      </c>
      <c r="S1494" s="18" t="str">
        <f t="shared" si="139"/>
        <v/>
      </c>
      <c r="T1494" s="14" t="str">
        <f t="shared" si="140"/>
        <v/>
      </c>
      <c r="U1494" s="14" t="str">
        <f t="shared" si="141"/>
        <v/>
      </c>
      <c r="V1494" s="14" t="str">
        <f t="shared" ca="1" si="142"/>
        <v/>
      </c>
      <c r="W1494" s="14" t="str">
        <f t="shared" ca="1" si="143"/>
        <v/>
      </c>
    </row>
    <row r="1495" spans="1:23" x14ac:dyDescent="0.3">
      <c r="A1495" s="2"/>
      <c r="B1495" s="2"/>
      <c r="C1495" s="2"/>
      <c r="D1495" s="2"/>
      <c r="E1495" s="2"/>
      <c r="F1495" s="2"/>
      <c r="G1495" s="2"/>
      <c r="H1495" s="2"/>
      <c r="I1495" s="16"/>
      <c r="J1495" s="16"/>
      <c r="K1495" s="14" t="str">
        <f>IF($A1495="","",IF(B1495&gt;=Model!$B$4,4,IF(B1495&gt;=Model!$B$5,3,IF(B1495&gt;=Model!$B$6,2,1))))</f>
        <v/>
      </c>
      <c r="L1495" s="14" t="str">
        <f>IF($A1495="","",IF(OR(UPPER(D1495)="Y",UPPER(E1495)="Y"),4,IF(C1495&gt;=Model!$B$10,4,IF(C1495&gt;=Model!$B$11,3,IF(C1495&gt;=Model!$B$12,2,1)))))</f>
        <v/>
      </c>
      <c r="M1495" s="14" t="str">
        <f>IF($A1495="","",IFERROR(VLOOKUP(F1495,Model!$A$19:$B$22,2,FALSE()),""))</f>
        <v/>
      </c>
      <c r="N1495" s="14" t="str">
        <f>IF($A1495="","",IFERROR(VLOOKUP(G1495,Model!$A$25:$B$28,2,FALSE()),""))</f>
        <v/>
      </c>
      <c r="O1495" s="14" t="str">
        <f t="shared" si="138"/>
        <v/>
      </c>
      <c r="P1495" s="14" t="str">
        <f>IF($A1495="","",IF(AND(G1495="Internet-facing",OR(UPPER(D1495)="Y",UPPER(E1495)="Y",C1495&gt;=Model!$B$16)),"P1",""))</f>
        <v/>
      </c>
      <c r="Q1495" s="14" t="str">
        <f>IF($A1495="","",IF(P1495="P1","P1","P"&amp;MIN(4,IF(O1495&gt;=Model!$B$31,1,IF(O1495&gt;=Model!$B$32,2,IF(O1495&gt;=Model!$B$33,3,4)))+IF(UPPER(H1495)="Y",1,0))))</f>
        <v/>
      </c>
      <c r="R1495" s="14" t="str">
        <f>IF($A1495="","",IFERROR(VLOOKUP(VALUE(MID(Q1495,2,1)),Model!$B$38:$C$41,2,FALSE()),""))</f>
        <v/>
      </c>
      <c r="S1495" s="18" t="str">
        <f t="shared" si="139"/>
        <v/>
      </c>
      <c r="T1495" s="14" t="str">
        <f t="shared" si="140"/>
        <v/>
      </c>
      <c r="U1495" s="14" t="str">
        <f t="shared" si="141"/>
        <v/>
      </c>
      <c r="V1495" s="14" t="str">
        <f t="shared" ca="1" si="142"/>
        <v/>
      </c>
      <c r="W1495" s="14" t="str">
        <f t="shared" ca="1" si="143"/>
        <v/>
      </c>
    </row>
    <row r="1496" spans="1:23" x14ac:dyDescent="0.3">
      <c r="A1496" s="2"/>
      <c r="B1496" s="2"/>
      <c r="C1496" s="2"/>
      <c r="D1496" s="2"/>
      <c r="E1496" s="2"/>
      <c r="F1496" s="2"/>
      <c r="G1496" s="2"/>
      <c r="H1496" s="2"/>
      <c r="I1496" s="16"/>
      <c r="J1496" s="16"/>
      <c r="K1496" s="14" t="str">
        <f>IF($A1496="","",IF(B1496&gt;=Model!$B$4,4,IF(B1496&gt;=Model!$B$5,3,IF(B1496&gt;=Model!$B$6,2,1))))</f>
        <v/>
      </c>
      <c r="L1496" s="14" t="str">
        <f>IF($A1496="","",IF(OR(UPPER(D1496)="Y",UPPER(E1496)="Y"),4,IF(C1496&gt;=Model!$B$10,4,IF(C1496&gt;=Model!$B$11,3,IF(C1496&gt;=Model!$B$12,2,1)))))</f>
        <v/>
      </c>
      <c r="M1496" s="14" t="str">
        <f>IF($A1496="","",IFERROR(VLOOKUP(F1496,Model!$A$19:$B$22,2,FALSE()),""))</f>
        <v/>
      </c>
      <c r="N1496" s="14" t="str">
        <f>IF($A1496="","",IFERROR(VLOOKUP(G1496,Model!$A$25:$B$28,2,FALSE()),""))</f>
        <v/>
      </c>
      <c r="O1496" s="14" t="str">
        <f t="shared" si="138"/>
        <v/>
      </c>
      <c r="P1496" s="14" t="str">
        <f>IF($A1496="","",IF(AND(G1496="Internet-facing",OR(UPPER(D1496)="Y",UPPER(E1496)="Y",C1496&gt;=Model!$B$16)),"P1",""))</f>
        <v/>
      </c>
      <c r="Q1496" s="14" t="str">
        <f>IF($A1496="","",IF(P1496="P1","P1","P"&amp;MIN(4,IF(O1496&gt;=Model!$B$31,1,IF(O1496&gt;=Model!$B$32,2,IF(O1496&gt;=Model!$B$33,3,4)))+IF(UPPER(H1496)="Y",1,0))))</f>
        <v/>
      </c>
      <c r="R1496" s="14" t="str">
        <f>IF($A1496="","",IFERROR(VLOOKUP(VALUE(MID(Q1496,2,1)),Model!$B$38:$C$41,2,FALSE()),""))</f>
        <v/>
      </c>
      <c r="S1496" s="18" t="str">
        <f t="shared" si="139"/>
        <v/>
      </c>
      <c r="T1496" s="14" t="str">
        <f t="shared" si="140"/>
        <v/>
      </c>
      <c r="U1496" s="14" t="str">
        <f t="shared" si="141"/>
        <v/>
      </c>
      <c r="V1496" s="14" t="str">
        <f t="shared" ca="1" si="142"/>
        <v/>
      </c>
      <c r="W1496" s="14" t="str">
        <f t="shared" ca="1" si="143"/>
        <v/>
      </c>
    </row>
    <row r="1497" spans="1:23" x14ac:dyDescent="0.3">
      <c r="A1497" s="2"/>
      <c r="B1497" s="2"/>
      <c r="C1497" s="2"/>
      <c r="D1497" s="2"/>
      <c r="E1497" s="2"/>
      <c r="F1497" s="2"/>
      <c r="G1497" s="2"/>
      <c r="H1497" s="2"/>
      <c r="I1497" s="16"/>
      <c r="J1497" s="16"/>
      <c r="K1497" s="14" t="str">
        <f>IF($A1497="","",IF(B1497&gt;=Model!$B$4,4,IF(B1497&gt;=Model!$B$5,3,IF(B1497&gt;=Model!$B$6,2,1))))</f>
        <v/>
      </c>
      <c r="L1497" s="14" t="str">
        <f>IF($A1497="","",IF(OR(UPPER(D1497)="Y",UPPER(E1497)="Y"),4,IF(C1497&gt;=Model!$B$10,4,IF(C1497&gt;=Model!$B$11,3,IF(C1497&gt;=Model!$B$12,2,1)))))</f>
        <v/>
      </c>
      <c r="M1497" s="14" t="str">
        <f>IF($A1497="","",IFERROR(VLOOKUP(F1497,Model!$A$19:$B$22,2,FALSE()),""))</f>
        <v/>
      </c>
      <c r="N1497" s="14" t="str">
        <f>IF($A1497="","",IFERROR(VLOOKUP(G1497,Model!$A$25:$B$28,2,FALSE()),""))</f>
        <v/>
      </c>
      <c r="O1497" s="14" t="str">
        <f t="shared" si="138"/>
        <v/>
      </c>
      <c r="P1497" s="14" t="str">
        <f>IF($A1497="","",IF(AND(G1497="Internet-facing",OR(UPPER(D1497)="Y",UPPER(E1497)="Y",C1497&gt;=Model!$B$16)),"P1",""))</f>
        <v/>
      </c>
      <c r="Q1497" s="14" t="str">
        <f>IF($A1497="","",IF(P1497="P1","P1","P"&amp;MIN(4,IF(O1497&gt;=Model!$B$31,1,IF(O1497&gt;=Model!$B$32,2,IF(O1497&gt;=Model!$B$33,3,4)))+IF(UPPER(H1497)="Y",1,0))))</f>
        <v/>
      </c>
      <c r="R1497" s="14" t="str">
        <f>IF($A1497="","",IFERROR(VLOOKUP(VALUE(MID(Q1497,2,1)),Model!$B$38:$C$41,2,FALSE()),""))</f>
        <v/>
      </c>
      <c r="S1497" s="18" t="str">
        <f t="shared" si="139"/>
        <v/>
      </c>
      <c r="T1497" s="14" t="str">
        <f t="shared" si="140"/>
        <v/>
      </c>
      <c r="U1497" s="14" t="str">
        <f t="shared" si="141"/>
        <v/>
      </c>
      <c r="V1497" s="14" t="str">
        <f t="shared" ca="1" si="142"/>
        <v/>
      </c>
      <c r="W1497" s="14" t="str">
        <f t="shared" ca="1" si="143"/>
        <v/>
      </c>
    </row>
    <row r="1498" spans="1:23" x14ac:dyDescent="0.3">
      <c r="A1498" s="2"/>
      <c r="B1498" s="2"/>
      <c r="C1498" s="2"/>
      <c r="D1498" s="2"/>
      <c r="E1498" s="2"/>
      <c r="F1498" s="2"/>
      <c r="G1498" s="2"/>
      <c r="H1498" s="2"/>
      <c r="I1498" s="16"/>
      <c r="J1498" s="16"/>
      <c r="K1498" s="14" t="str">
        <f>IF($A1498="","",IF(B1498&gt;=Model!$B$4,4,IF(B1498&gt;=Model!$B$5,3,IF(B1498&gt;=Model!$B$6,2,1))))</f>
        <v/>
      </c>
      <c r="L1498" s="14" t="str">
        <f>IF($A1498="","",IF(OR(UPPER(D1498)="Y",UPPER(E1498)="Y"),4,IF(C1498&gt;=Model!$B$10,4,IF(C1498&gt;=Model!$B$11,3,IF(C1498&gt;=Model!$B$12,2,1)))))</f>
        <v/>
      </c>
      <c r="M1498" s="14" t="str">
        <f>IF($A1498="","",IFERROR(VLOOKUP(F1498,Model!$A$19:$B$22,2,FALSE()),""))</f>
        <v/>
      </c>
      <c r="N1498" s="14" t="str">
        <f>IF($A1498="","",IFERROR(VLOOKUP(G1498,Model!$A$25:$B$28,2,FALSE()),""))</f>
        <v/>
      </c>
      <c r="O1498" s="14" t="str">
        <f t="shared" si="138"/>
        <v/>
      </c>
      <c r="P1498" s="14" t="str">
        <f>IF($A1498="","",IF(AND(G1498="Internet-facing",OR(UPPER(D1498)="Y",UPPER(E1498)="Y",C1498&gt;=Model!$B$16)),"P1",""))</f>
        <v/>
      </c>
      <c r="Q1498" s="14" t="str">
        <f>IF($A1498="","",IF(P1498="P1","P1","P"&amp;MIN(4,IF(O1498&gt;=Model!$B$31,1,IF(O1498&gt;=Model!$B$32,2,IF(O1498&gt;=Model!$B$33,3,4)))+IF(UPPER(H1498)="Y",1,0))))</f>
        <v/>
      </c>
      <c r="R1498" s="14" t="str">
        <f>IF($A1498="","",IFERROR(VLOOKUP(VALUE(MID(Q1498,2,1)),Model!$B$38:$C$41,2,FALSE()),""))</f>
        <v/>
      </c>
      <c r="S1498" s="18" t="str">
        <f t="shared" si="139"/>
        <v/>
      </c>
      <c r="T1498" s="14" t="str">
        <f t="shared" si="140"/>
        <v/>
      </c>
      <c r="U1498" s="14" t="str">
        <f t="shared" si="141"/>
        <v/>
      </c>
      <c r="V1498" s="14" t="str">
        <f t="shared" ca="1" si="142"/>
        <v/>
      </c>
      <c r="W1498" s="14" t="str">
        <f t="shared" ca="1" si="143"/>
        <v/>
      </c>
    </row>
    <row r="1499" spans="1:23" x14ac:dyDescent="0.3">
      <c r="A1499" s="2"/>
      <c r="B1499" s="2"/>
      <c r="C1499" s="2"/>
      <c r="D1499" s="2"/>
      <c r="E1499" s="2"/>
      <c r="F1499" s="2"/>
      <c r="G1499" s="2"/>
      <c r="H1499" s="2"/>
      <c r="I1499" s="16"/>
      <c r="J1499" s="16"/>
      <c r="K1499" s="14" t="str">
        <f>IF($A1499="","",IF(B1499&gt;=Model!$B$4,4,IF(B1499&gt;=Model!$B$5,3,IF(B1499&gt;=Model!$B$6,2,1))))</f>
        <v/>
      </c>
      <c r="L1499" s="14" t="str">
        <f>IF($A1499="","",IF(OR(UPPER(D1499)="Y",UPPER(E1499)="Y"),4,IF(C1499&gt;=Model!$B$10,4,IF(C1499&gt;=Model!$B$11,3,IF(C1499&gt;=Model!$B$12,2,1)))))</f>
        <v/>
      </c>
      <c r="M1499" s="14" t="str">
        <f>IF($A1499="","",IFERROR(VLOOKUP(F1499,Model!$A$19:$B$22,2,FALSE()),""))</f>
        <v/>
      </c>
      <c r="N1499" s="14" t="str">
        <f>IF($A1499="","",IFERROR(VLOOKUP(G1499,Model!$A$25:$B$28,2,FALSE()),""))</f>
        <v/>
      </c>
      <c r="O1499" s="14" t="str">
        <f t="shared" si="138"/>
        <v/>
      </c>
      <c r="P1499" s="14" t="str">
        <f>IF($A1499="","",IF(AND(G1499="Internet-facing",OR(UPPER(D1499)="Y",UPPER(E1499)="Y",C1499&gt;=Model!$B$16)),"P1",""))</f>
        <v/>
      </c>
      <c r="Q1499" s="14" t="str">
        <f>IF($A1499="","",IF(P1499="P1","P1","P"&amp;MIN(4,IF(O1499&gt;=Model!$B$31,1,IF(O1499&gt;=Model!$B$32,2,IF(O1499&gt;=Model!$B$33,3,4)))+IF(UPPER(H1499)="Y",1,0))))</f>
        <v/>
      </c>
      <c r="R1499" s="14" t="str">
        <f>IF($A1499="","",IFERROR(VLOOKUP(VALUE(MID(Q1499,2,1)),Model!$B$38:$C$41,2,FALSE()),""))</f>
        <v/>
      </c>
      <c r="S1499" s="18" t="str">
        <f t="shared" si="139"/>
        <v/>
      </c>
      <c r="T1499" s="14" t="str">
        <f t="shared" si="140"/>
        <v/>
      </c>
      <c r="U1499" s="14" t="str">
        <f t="shared" si="141"/>
        <v/>
      </c>
      <c r="V1499" s="14" t="str">
        <f t="shared" ca="1" si="142"/>
        <v/>
      </c>
      <c r="W1499" s="14" t="str">
        <f t="shared" ca="1" si="143"/>
        <v/>
      </c>
    </row>
    <row r="1500" spans="1:23" x14ac:dyDescent="0.3">
      <c r="A1500" s="2"/>
      <c r="B1500" s="2"/>
      <c r="C1500" s="2"/>
      <c r="D1500" s="2"/>
      <c r="E1500" s="2"/>
      <c r="F1500" s="2"/>
      <c r="G1500" s="2"/>
      <c r="H1500" s="2"/>
      <c r="I1500" s="16"/>
      <c r="J1500" s="16"/>
      <c r="K1500" s="14" t="str">
        <f>IF($A1500="","",IF(B1500&gt;=Model!$B$4,4,IF(B1500&gt;=Model!$B$5,3,IF(B1500&gt;=Model!$B$6,2,1))))</f>
        <v/>
      </c>
      <c r="L1500" s="14" t="str">
        <f>IF($A1500="","",IF(OR(UPPER(D1500)="Y",UPPER(E1500)="Y"),4,IF(C1500&gt;=Model!$B$10,4,IF(C1500&gt;=Model!$B$11,3,IF(C1500&gt;=Model!$B$12,2,1)))))</f>
        <v/>
      </c>
      <c r="M1500" s="14" t="str">
        <f>IF($A1500="","",IFERROR(VLOOKUP(F1500,Model!$A$19:$B$22,2,FALSE()),""))</f>
        <v/>
      </c>
      <c r="N1500" s="14" t="str">
        <f>IF($A1500="","",IFERROR(VLOOKUP(G1500,Model!$A$25:$B$28,2,FALSE()),""))</f>
        <v/>
      </c>
      <c r="O1500" s="14" t="str">
        <f t="shared" si="138"/>
        <v/>
      </c>
      <c r="P1500" s="14" t="str">
        <f>IF($A1500="","",IF(AND(G1500="Internet-facing",OR(UPPER(D1500)="Y",UPPER(E1500)="Y",C1500&gt;=Model!$B$16)),"P1",""))</f>
        <v/>
      </c>
      <c r="Q1500" s="14" t="str">
        <f>IF($A1500="","",IF(P1500="P1","P1","P"&amp;MIN(4,IF(O1500&gt;=Model!$B$31,1,IF(O1500&gt;=Model!$B$32,2,IF(O1500&gt;=Model!$B$33,3,4)))+IF(UPPER(H1500)="Y",1,0))))</f>
        <v/>
      </c>
      <c r="R1500" s="14" t="str">
        <f>IF($A1500="","",IFERROR(VLOOKUP(VALUE(MID(Q1500,2,1)),Model!$B$38:$C$41,2,FALSE()),""))</f>
        <v/>
      </c>
      <c r="S1500" s="18" t="str">
        <f t="shared" si="139"/>
        <v/>
      </c>
      <c r="T1500" s="14" t="str">
        <f t="shared" si="140"/>
        <v/>
      </c>
      <c r="U1500" s="14" t="str">
        <f t="shared" si="141"/>
        <v/>
      </c>
      <c r="V1500" s="14" t="str">
        <f t="shared" ca="1" si="142"/>
        <v/>
      </c>
      <c r="W1500" s="14" t="str">
        <f t="shared" ca="1" si="143"/>
        <v/>
      </c>
    </row>
    <row r="1501" spans="1:23" x14ac:dyDescent="0.3">
      <c r="A1501" s="2"/>
      <c r="B1501" s="2"/>
      <c r="C1501" s="2"/>
      <c r="D1501" s="2"/>
      <c r="E1501" s="2"/>
      <c r="F1501" s="2"/>
      <c r="G1501" s="2"/>
      <c r="H1501" s="2"/>
      <c r="I1501" s="16"/>
      <c r="J1501" s="16"/>
      <c r="K1501" s="14" t="str">
        <f>IF($A1501="","",IF(B1501&gt;=Model!$B$4,4,IF(B1501&gt;=Model!$B$5,3,IF(B1501&gt;=Model!$B$6,2,1))))</f>
        <v/>
      </c>
      <c r="L1501" s="14" t="str">
        <f>IF($A1501="","",IF(OR(UPPER(D1501)="Y",UPPER(E1501)="Y"),4,IF(C1501&gt;=Model!$B$10,4,IF(C1501&gt;=Model!$B$11,3,IF(C1501&gt;=Model!$B$12,2,1)))))</f>
        <v/>
      </c>
      <c r="M1501" s="14" t="str">
        <f>IF($A1501="","",IFERROR(VLOOKUP(F1501,Model!$A$19:$B$22,2,FALSE()),""))</f>
        <v/>
      </c>
      <c r="N1501" s="14" t="str">
        <f>IF($A1501="","",IFERROR(VLOOKUP(G1501,Model!$A$25:$B$28,2,FALSE()),""))</f>
        <v/>
      </c>
      <c r="O1501" s="14" t="str">
        <f t="shared" si="138"/>
        <v/>
      </c>
      <c r="P1501" s="14" t="str">
        <f>IF($A1501="","",IF(AND(G1501="Internet-facing",OR(UPPER(D1501)="Y",UPPER(E1501)="Y",C1501&gt;=Model!$B$16)),"P1",""))</f>
        <v/>
      </c>
      <c r="Q1501" s="14" t="str">
        <f>IF($A1501="","",IF(P1501="P1","P1","P"&amp;MIN(4,IF(O1501&gt;=Model!$B$31,1,IF(O1501&gt;=Model!$B$32,2,IF(O1501&gt;=Model!$B$33,3,4)))+IF(UPPER(H1501)="Y",1,0))))</f>
        <v/>
      </c>
      <c r="R1501" s="14" t="str">
        <f>IF($A1501="","",IFERROR(VLOOKUP(VALUE(MID(Q1501,2,1)),Model!$B$38:$C$41,2,FALSE()),""))</f>
        <v/>
      </c>
      <c r="S1501" s="18" t="str">
        <f t="shared" si="139"/>
        <v/>
      </c>
      <c r="T1501" s="14" t="str">
        <f t="shared" si="140"/>
        <v/>
      </c>
      <c r="U1501" s="14" t="str">
        <f t="shared" si="141"/>
        <v/>
      </c>
      <c r="V1501" s="14" t="str">
        <f t="shared" ca="1" si="142"/>
        <v/>
      </c>
      <c r="W1501" s="14" t="str">
        <f t="shared" ca="1" si="143"/>
        <v/>
      </c>
    </row>
    <row r="1502" spans="1:23" x14ac:dyDescent="0.3">
      <c r="A1502" s="2"/>
      <c r="B1502" s="2"/>
      <c r="C1502" s="2"/>
      <c r="D1502" s="2"/>
      <c r="E1502" s="2"/>
      <c r="F1502" s="2"/>
      <c r="G1502" s="2"/>
      <c r="H1502" s="2"/>
      <c r="I1502" s="16"/>
      <c r="J1502" s="16"/>
      <c r="K1502" s="14" t="str">
        <f>IF($A1502="","",IF(B1502&gt;=Model!$B$4,4,IF(B1502&gt;=Model!$B$5,3,IF(B1502&gt;=Model!$B$6,2,1))))</f>
        <v/>
      </c>
      <c r="L1502" s="14" t="str">
        <f>IF($A1502="","",IF(OR(UPPER(D1502)="Y",UPPER(E1502)="Y"),4,IF(C1502&gt;=Model!$B$10,4,IF(C1502&gt;=Model!$B$11,3,IF(C1502&gt;=Model!$B$12,2,1)))))</f>
        <v/>
      </c>
      <c r="M1502" s="14" t="str">
        <f>IF($A1502="","",IFERROR(VLOOKUP(F1502,Model!$A$19:$B$22,2,FALSE()),""))</f>
        <v/>
      </c>
      <c r="N1502" s="14" t="str">
        <f>IF($A1502="","",IFERROR(VLOOKUP(G1502,Model!$A$25:$B$28,2,FALSE()),""))</f>
        <v/>
      </c>
      <c r="O1502" s="14" t="str">
        <f t="shared" si="138"/>
        <v/>
      </c>
      <c r="P1502" s="14" t="str">
        <f>IF($A1502="","",IF(AND(G1502="Internet-facing",OR(UPPER(D1502)="Y",UPPER(E1502)="Y",C1502&gt;=Model!$B$16)),"P1",""))</f>
        <v/>
      </c>
      <c r="Q1502" s="14" t="str">
        <f>IF($A1502="","",IF(P1502="P1","P1","P"&amp;MIN(4,IF(O1502&gt;=Model!$B$31,1,IF(O1502&gt;=Model!$B$32,2,IF(O1502&gt;=Model!$B$33,3,4)))+IF(UPPER(H1502)="Y",1,0))))</f>
        <v/>
      </c>
      <c r="R1502" s="14" t="str">
        <f>IF($A1502="","",IFERROR(VLOOKUP(VALUE(MID(Q1502,2,1)),Model!$B$38:$C$41,2,FALSE()),""))</f>
        <v/>
      </c>
      <c r="S1502" s="18" t="str">
        <f t="shared" si="139"/>
        <v/>
      </c>
      <c r="T1502" s="14" t="str">
        <f t="shared" si="140"/>
        <v/>
      </c>
      <c r="U1502" s="14" t="str">
        <f t="shared" si="141"/>
        <v/>
      </c>
      <c r="V1502" s="14" t="str">
        <f t="shared" ca="1" si="142"/>
        <v/>
      </c>
      <c r="W1502" s="14" t="str">
        <f t="shared" ca="1" si="143"/>
        <v/>
      </c>
    </row>
    <row r="1503" spans="1:23" x14ac:dyDescent="0.3">
      <c r="A1503" s="2"/>
      <c r="B1503" s="2"/>
      <c r="C1503" s="2"/>
      <c r="D1503" s="2"/>
      <c r="E1503" s="2"/>
      <c r="F1503" s="2"/>
      <c r="G1503" s="2"/>
      <c r="H1503" s="2"/>
      <c r="I1503" s="16"/>
      <c r="J1503" s="16"/>
      <c r="K1503" s="14" t="str">
        <f>IF($A1503="","",IF(B1503&gt;=Model!$B$4,4,IF(B1503&gt;=Model!$B$5,3,IF(B1503&gt;=Model!$B$6,2,1))))</f>
        <v/>
      </c>
      <c r="L1503" s="14" t="str">
        <f>IF($A1503="","",IF(OR(UPPER(D1503)="Y",UPPER(E1503)="Y"),4,IF(C1503&gt;=Model!$B$10,4,IF(C1503&gt;=Model!$B$11,3,IF(C1503&gt;=Model!$B$12,2,1)))))</f>
        <v/>
      </c>
      <c r="M1503" s="14" t="str">
        <f>IF($A1503="","",IFERROR(VLOOKUP(F1503,Model!$A$19:$B$22,2,FALSE()),""))</f>
        <v/>
      </c>
      <c r="N1503" s="14" t="str">
        <f>IF($A1503="","",IFERROR(VLOOKUP(G1503,Model!$A$25:$B$28,2,FALSE()),""))</f>
        <v/>
      </c>
      <c r="O1503" s="14" t="str">
        <f t="shared" si="138"/>
        <v/>
      </c>
      <c r="P1503" s="14" t="str">
        <f>IF($A1503="","",IF(AND(G1503="Internet-facing",OR(UPPER(D1503)="Y",UPPER(E1503)="Y",C1503&gt;=Model!$B$16)),"P1",""))</f>
        <v/>
      </c>
      <c r="Q1503" s="14" t="str">
        <f>IF($A1503="","",IF(P1503="P1","P1","P"&amp;MIN(4,IF(O1503&gt;=Model!$B$31,1,IF(O1503&gt;=Model!$B$32,2,IF(O1503&gt;=Model!$B$33,3,4)))+IF(UPPER(H1503)="Y",1,0))))</f>
        <v/>
      </c>
      <c r="R1503" s="14" t="str">
        <f>IF($A1503="","",IFERROR(VLOOKUP(VALUE(MID(Q1503,2,1)),Model!$B$38:$C$41,2,FALSE()),""))</f>
        <v/>
      </c>
      <c r="S1503" s="18" t="str">
        <f t="shared" si="139"/>
        <v/>
      </c>
      <c r="T1503" s="14" t="str">
        <f t="shared" si="140"/>
        <v/>
      </c>
      <c r="U1503" s="14" t="str">
        <f t="shared" si="141"/>
        <v/>
      </c>
      <c r="V1503" s="14" t="str">
        <f t="shared" ca="1" si="142"/>
        <v/>
      </c>
      <c r="W1503" s="14" t="str">
        <f t="shared" ca="1" si="143"/>
        <v/>
      </c>
    </row>
    <row r="1504" spans="1:23" x14ac:dyDescent="0.3">
      <c r="A1504" s="2"/>
      <c r="B1504" s="2"/>
      <c r="C1504" s="2"/>
      <c r="D1504" s="2"/>
      <c r="E1504" s="2"/>
      <c r="F1504" s="2"/>
      <c r="G1504" s="2"/>
      <c r="H1504" s="2"/>
      <c r="I1504" s="16"/>
      <c r="J1504" s="16"/>
      <c r="K1504" s="14" t="str">
        <f>IF($A1504="","",IF(B1504&gt;=Model!$B$4,4,IF(B1504&gt;=Model!$B$5,3,IF(B1504&gt;=Model!$B$6,2,1))))</f>
        <v/>
      </c>
      <c r="L1504" s="14" t="str">
        <f>IF($A1504="","",IF(OR(UPPER(D1504)="Y",UPPER(E1504)="Y"),4,IF(C1504&gt;=Model!$B$10,4,IF(C1504&gt;=Model!$B$11,3,IF(C1504&gt;=Model!$B$12,2,1)))))</f>
        <v/>
      </c>
      <c r="M1504" s="14" t="str">
        <f>IF($A1504="","",IFERROR(VLOOKUP(F1504,Model!$A$19:$B$22,2,FALSE()),""))</f>
        <v/>
      </c>
      <c r="N1504" s="14" t="str">
        <f>IF($A1504="","",IFERROR(VLOOKUP(G1504,Model!$A$25:$B$28,2,FALSE()),""))</f>
        <v/>
      </c>
      <c r="O1504" s="14" t="str">
        <f t="shared" si="138"/>
        <v/>
      </c>
      <c r="P1504" s="14" t="str">
        <f>IF($A1504="","",IF(AND(G1504="Internet-facing",OR(UPPER(D1504)="Y",UPPER(E1504)="Y",C1504&gt;=Model!$B$16)),"P1",""))</f>
        <v/>
      </c>
      <c r="Q1504" s="14" t="str">
        <f>IF($A1504="","",IF(P1504="P1","P1","P"&amp;MIN(4,IF(O1504&gt;=Model!$B$31,1,IF(O1504&gt;=Model!$B$32,2,IF(O1504&gt;=Model!$B$33,3,4)))+IF(UPPER(H1504)="Y",1,0))))</f>
        <v/>
      </c>
      <c r="R1504" s="14" t="str">
        <f>IF($A1504="","",IFERROR(VLOOKUP(VALUE(MID(Q1504,2,1)),Model!$B$38:$C$41,2,FALSE()),""))</f>
        <v/>
      </c>
      <c r="S1504" s="18" t="str">
        <f t="shared" si="139"/>
        <v/>
      </c>
      <c r="T1504" s="14" t="str">
        <f t="shared" si="140"/>
        <v/>
      </c>
      <c r="U1504" s="14" t="str">
        <f t="shared" si="141"/>
        <v/>
      </c>
      <c r="V1504" s="14" t="str">
        <f t="shared" ca="1" si="142"/>
        <v/>
      </c>
      <c r="W1504" s="14" t="str">
        <f t="shared" ca="1" si="143"/>
        <v/>
      </c>
    </row>
    <row r="1505" spans="1:23" x14ac:dyDescent="0.3">
      <c r="A1505" s="2"/>
      <c r="B1505" s="2"/>
      <c r="C1505" s="2"/>
      <c r="D1505" s="2"/>
      <c r="E1505" s="2"/>
      <c r="F1505" s="2"/>
      <c r="G1505" s="2"/>
      <c r="H1505" s="2"/>
      <c r="I1505" s="16"/>
      <c r="J1505" s="16"/>
      <c r="K1505" s="14" t="str">
        <f>IF($A1505="","",IF(B1505&gt;=Model!$B$4,4,IF(B1505&gt;=Model!$B$5,3,IF(B1505&gt;=Model!$B$6,2,1))))</f>
        <v/>
      </c>
      <c r="L1505" s="14" t="str">
        <f>IF($A1505="","",IF(OR(UPPER(D1505)="Y",UPPER(E1505)="Y"),4,IF(C1505&gt;=Model!$B$10,4,IF(C1505&gt;=Model!$B$11,3,IF(C1505&gt;=Model!$B$12,2,1)))))</f>
        <v/>
      </c>
      <c r="M1505" s="14" t="str">
        <f>IF($A1505="","",IFERROR(VLOOKUP(F1505,Model!$A$19:$B$22,2,FALSE()),""))</f>
        <v/>
      </c>
      <c r="N1505" s="14" t="str">
        <f>IF($A1505="","",IFERROR(VLOOKUP(G1505,Model!$A$25:$B$28,2,FALSE()),""))</f>
        <v/>
      </c>
      <c r="O1505" s="14" t="str">
        <f t="shared" si="138"/>
        <v/>
      </c>
      <c r="P1505" s="14" t="str">
        <f>IF($A1505="","",IF(AND(G1505="Internet-facing",OR(UPPER(D1505)="Y",UPPER(E1505)="Y",C1505&gt;=Model!$B$16)),"P1",""))</f>
        <v/>
      </c>
      <c r="Q1505" s="14" t="str">
        <f>IF($A1505="","",IF(P1505="P1","P1","P"&amp;MIN(4,IF(O1505&gt;=Model!$B$31,1,IF(O1505&gt;=Model!$B$32,2,IF(O1505&gt;=Model!$B$33,3,4)))+IF(UPPER(H1505)="Y",1,0))))</f>
        <v/>
      </c>
      <c r="R1505" s="14" t="str">
        <f>IF($A1505="","",IFERROR(VLOOKUP(VALUE(MID(Q1505,2,1)),Model!$B$38:$C$41,2,FALSE()),""))</f>
        <v/>
      </c>
      <c r="S1505" s="18" t="str">
        <f t="shared" si="139"/>
        <v/>
      </c>
      <c r="T1505" s="14" t="str">
        <f t="shared" si="140"/>
        <v/>
      </c>
      <c r="U1505" s="14" t="str">
        <f t="shared" si="141"/>
        <v/>
      </c>
      <c r="V1505" s="14" t="str">
        <f t="shared" ca="1" si="142"/>
        <v/>
      </c>
      <c r="W1505" s="14" t="str">
        <f t="shared" ca="1" si="143"/>
        <v/>
      </c>
    </row>
    <row r="1506" spans="1:23" x14ac:dyDescent="0.3">
      <c r="A1506" s="2"/>
      <c r="B1506" s="2"/>
      <c r="C1506" s="2"/>
      <c r="D1506" s="2"/>
      <c r="E1506" s="2"/>
      <c r="F1506" s="2"/>
      <c r="G1506" s="2"/>
      <c r="H1506" s="2"/>
      <c r="I1506" s="16"/>
      <c r="J1506" s="16"/>
      <c r="K1506" s="14" t="str">
        <f>IF($A1506="","",IF(B1506&gt;=Model!$B$4,4,IF(B1506&gt;=Model!$B$5,3,IF(B1506&gt;=Model!$B$6,2,1))))</f>
        <v/>
      </c>
      <c r="L1506" s="14" t="str">
        <f>IF($A1506="","",IF(OR(UPPER(D1506)="Y",UPPER(E1506)="Y"),4,IF(C1506&gt;=Model!$B$10,4,IF(C1506&gt;=Model!$B$11,3,IF(C1506&gt;=Model!$B$12,2,1)))))</f>
        <v/>
      </c>
      <c r="M1506" s="14" t="str">
        <f>IF($A1506="","",IFERROR(VLOOKUP(F1506,Model!$A$19:$B$22,2,FALSE()),""))</f>
        <v/>
      </c>
      <c r="N1506" s="14" t="str">
        <f>IF($A1506="","",IFERROR(VLOOKUP(G1506,Model!$A$25:$B$28,2,FALSE()),""))</f>
        <v/>
      </c>
      <c r="O1506" s="14" t="str">
        <f t="shared" si="138"/>
        <v/>
      </c>
      <c r="P1506" s="14" t="str">
        <f>IF($A1506="","",IF(AND(G1506="Internet-facing",OR(UPPER(D1506)="Y",UPPER(E1506)="Y",C1506&gt;=Model!$B$16)),"P1",""))</f>
        <v/>
      </c>
      <c r="Q1506" s="14" t="str">
        <f>IF($A1506="","",IF(P1506="P1","P1","P"&amp;MIN(4,IF(O1506&gt;=Model!$B$31,1,IF(O1506&gt;=Model!$B$32,2,IF(O1506&gt;=Model!$B$33,3,4)))+IF(UPPER(H1506)="Y",1,0))))</f>
        <v/>
      </c>
      <c r="R1506" s="14" t="str">
        <f>IF($A1506="","",IFERROR(VLOOKUP(VALUE(MID(Q1506,2,1)),Model!$B$38:$C$41,2,FALSE()),""))</f>
        <v/>
      </c>
      <c r="S1506" s="18" t="str">
        <f t="shared" si="139"/>
        <v/>
      </c>
      <c r="T1506" s="14" t="str">
        <f t="shared" si="140"/>
        <v/>
      </c>
      <c r="U1506" s="14" t="str">
        <f t="shared" si="141"/>
        <v/>
      </c>
      <c r="V1506" s="14" t="str">
        <f t="shared" ca="1" si="142"/>
        <v/>
      </c>
      <c r="W1506" s="14" t="str">
        <f t="shared" ca="1" si="143"/>
        <v/>
      </c>
    </row>
    <row r="1507" spans="1:23" x14ac:dyDescent="0.3">
      <c r="A1507" s="2"/>
      <c r="B1507" s="2"/>
      <c r="C1507" s="2"/>
      <c r="D1507" s="2"/>
      <c r="E1507" s="2"/>
      <c r="F1507" s="2"/>
      <c r="G1507" s="2"/>
      <c r="H1507" s="2"/>
      <c r="I1507" s="16"/>
      <c r="J1507" s="16"/>
      <c r="K1507" s="14" t="str">
        <f>IF($A1507="","",IF(B1507&gt;=Model!$B$4,4,IF(B1507&gt;=Model!$B$5,3,IF(B1507&gt;=Model!$B$6,2,1))))</f>
        <v/>
      </c>
      <c r="L1507" s="14" t="str">
        <f>IF($A1507="","",IF(OR(UPPER(D1507)="Y",UPPER(E1507)="Y"),4,IF(C1507&gt;=Model!$B$10,4,IF(C1507&gt;=Model!$B$11,3,IF(C1507&gt;=Model!$B$12,2,1)))))</f>
        <v/>
      </c>
      <c r="M1507" s="14" t="str">
        <f>IF($A1507="","",IFERROR(VLOOKUP(F1507,Model!$A$19:$B$22,2,FALSE()),""))</f>
        <v/>
      </c>
      <c r="N1507" s="14" t="str">
        <f>IF($A1507="","",IFERROR(VLOOKUP(G1507,Model!$A$25:$B$28,2,FALSE()),""))</f>
        <v/>
      </c>
      <c r="O1507" s="14" t="str">
        <f t="shared" si="138"/>
        <v/>
      </c>
      <c r="P1507" s="14" t="str">
        <f>IF($A1507="","",IF(AND(G1507="Internet-facing",OR(UPPER(D1507)="Y",UPPER(E1507)="Y",C1507&gt;=Model!$B$16)),"P1",""))</f>
        <v/>
      </c>
      <c r="Q1507" s="14" t="str">
        <f>IF($A1507="","",IF(P1507="P1","P1","P"&amp;MIN(4,IF(O1507&gt;=Model!$B$31,1,IF(O1507&gt;=Model!$B$32,2,IF(O1507&gt;=Model!$B$33,3,4)))+IF(UPPER(H1507)="Y",1,0))))</f>
        <v/>
      </c>
      <c r="R1507" s="14" t="str">
        <f>IF($A1507="","",IFERROR(VLOOKUP(VALUE(MID(Q1507,2,1)),Model!$B$38:$C$41,2,FALSE()),""))</f>
        <v/>
      </c>
      <c r="S1507" s="18" t="str">
        <f t="shared" si="139"/>
        <v/>
      </c>
      <c r="T1507" s="14" t="str">
        <f t="shared" si="140"/>
        <v/>
      </c>
      <c r="U1507" s="14" t="str">
        <f t="shared" si="141"/>
        <v/>
      </c>
      <c r="V1507" s="14" t="str">
        <f t="shared" ca="1" si="142"/>
        <v/>
      </c>
      <c r="W1507" s="14" t="str">
        <f t="shared" ca="1" si="143"/>
        <v/>
      </c>
    </row>
    <row r="1508" spans="1:23" x14ac:dyDescent="0.3">
      <c r="A1508" s="2"/>
      <c r="B1508" s="2"/>
      <c r="C1508" s="2"/>
      <c r="D1508" s="2"/>
      <c r="E1508" s="2"/>
      <c r="F1508" s="2"/>
      <c r="G1508" s="2"/>
      <c r="H1508" s="2"/>
      <c r="I1508" s="16"/>
      <c r="J1508" s="16"/>
      <c r="K1508" s="14" t="str">
        <f>IF($A1508="","",IF(B1508&gt;=Model!$B$4,4,IF(B1508&gt;=Model!$B$5,3,IF(B1508&gt;=Model!$B$6,2,1))))</f>
        <v/>
      </c>
      <c r="L1508" s="14" t="str">
        <f>IF($A1508="","",IF(OR(UPPER(D1508)="Y",UPPER(E1508)="Y"),4,IF(C1508&gt;=Model!$B$10,4,IF(C1508&gt;=Model!$B$11,3,IF(C1508&gt;=Model!$B$12,2,1)))))</f>
        <v/>
      </c>
      <c r="M1508" s="14" t="str">
        <f>IF($A1508="","",IFERROR(VLOOKUP(F1508,Model!$A$19:$B$22,2,FALSE()),""))</f>
        <v/>
      </c>
      <c r="N1508" s="14" t="str">
        <f>IF($A1508="","",IFERROR(VLOOKUP(G1508,Model!$A$25:$B$28,2,FALSE()),""))</f>
        <v/>
      </c>
      <c r="O1508" s="14" t="str">
        <f t="shared" si="138"/>
        <v/>
      </c>
      <c r="P1508" s="14" t="str">
        <f>IF($A1508="","",IF(AND(G1508="Internet-facing",OR(UPPER(D1508)="Y",UPPER(E1508)="Y",C1508&gt;=Model!$B$16)),"P1",""))</f>
        <v/>
      </c>
      <c r="Q1508" s="14" t="str">
        <f>IF($A1508="","",IF(P1508="P1","P1","P"&amp;MIN(4,IF(O1508&gt;=Model!$B$31,1,IF(O1508&gt;=Model!$B$32,2,IF(O1508&gt;=Model!$B$33,3,4)))+IF(UPPER(H1508)="Y",1,0))))</f>
        <v/>
      </c>
      <c r="R1508" s="14" t="str">
        <f>IF($A1508="","",IFERROR(VLOOKUP(VALUE(MID(Q1508,2,1)),Model!$B$38:$C$41,2,FALSE()),""))</f>
        <v/>
      </c>
      <c r="S1508" s="18" t="str">
        <f t="shared" si="139"/>
        <v/>
      </c>
      <c r="T1508" s="14" t="str">
        <f t="shared" si="140"/>
        <v/>
      </c>
      <c r="U1508" s="14" t="str">
        <f t="shared" si="141"/>
        <v/>
      </c>
      <c r="V1508" s="14" t="str">
        <f t="shared" ca="1" si="142"/>
        <v/>
      </c>
      <c r="W1508" s="14" t="str">
        <f t="shared" ca="1" si="143"/>
        <v/>
      </c>
    </row>
    <row r="1509" spans="1:23" x14ac:dyDescent="0.3">
      <c r="A1509" s="2"/>
      <c r="B1509" s="2"/>
      <c r="C1509" s="2"/>
      <c r="D1509" s="2"/>
      <c r="E1509" s="2"/>
      <c r="F1509" s="2"/>
      <c r="G1509" s="2"/>
      <c r="H1509" s="2"/>
      <c r="I1509" s="16"/>
      <c r="J1509" s="16"/>
      <c r="K1509" s="14" t="str">
        <f>IF($A1509="","",IF(B1509&gt;=Model!$B$4,4,IF(B1509&gt;=Model!$B$5,3,IF(B1509&gt;=Model!$B$6,2,1))))</f>
        <v/>
      </c>
      <c r="L1509" s="14" t="str">
        <f>IF($A1509="","",IF(OR(UPPER(D1509)="Y",UPPER(E1509)="Y"),4,IF(C1509&gt;=Model!$B$10,4,IF(C1509&gt;=Model!$B$11,3,IF(C1509&gt;=Model!$B$12,2,1)))))</f>
        <v/>
      </c>
      <c r="M1509" s="14" t="str">
        <f>IF($A1509="","",IFERROR(VLOOKUP(F1509,Model!$A$19:$B$22,2,FALSE()),""))</f>
        <v/>
      </c>
      <c r="N1509" s="14" t="str">
        <f>IF($A1509="","",IFERROR(VLOOKUP(G1509,Model!$A$25:$B$28,2,FALSE()),""))</f>
        <v/>
      </c>
      <c r="O1509" s="14" t="str">
        <f t="shared" si="138"/>
        <v/>
      </c>
      <c r="P1509" s="14" t="str">
        <f>IF($A1509="","",IF(AND(G1509="Internet-facing",OR(UPPER(D1509)="Y",UPPER(E1509)="Y",C1509&gt;=Model!$B$16)),"P1",""))</f>
        <v/>
      </c>
      <c r="Q1509" s="14" t="str">
        <f>IF($A1509="","",IF(P1509="P1","P1","P"&amp;MIN(4,IF(O1509&gt;=Model!$B$31,1,IF(O1509&gt;=Model!$B$32,2,IF(O1509&gt;=Model!$B$33,3,4)))+IF(UPPER(H1509)="Y",1,0))))</f>
        <v/>
      </c>
      <c r="R1509" s="14" t="str">
        <f>IF($A1509="","",IFERROR(VLOOKUP(VALUE(MID(Q1509,2,1)),Model!$B$38:$C$41,2,FALSE()),""))</f>
        <v/>
      </c>
      <c r="S1509" s="18" t="str">
        <f t="shared" si="139"/>
        <v/>
      </c>
      <c r="T1509" s="14" t="str">
        <f t="shared" si="140"/>
        <v/>
      </c>
      <c r="U1509" s="14" t="str">
        <f t="shared" si="141"/>
        <v/>
      </c>
      <c r="V1509" s="14" t="str">
        <f t="shared" ca="1" si="142"/>
        <v/>
      </c>
      <c r="W1509" s="14" t="str">
        <f t="shared" ca="1" si="143"/>
        <v/>
      </c>
    </row>
    <row r="1510" spans="1:23" x14ac:dyDescent="0.3">
      <c r="A1510" s="2"/>
      <c r="B1510" s="2"/>
      <c r="C1510" s="2"/>
      <c r="D1510" s="2"/>
      <c r="E1510" s="2"/>
      <c r="F1510" s="2"/>
      <c r="G1510" s="2"/>
      <c r="H1510" s="2"/>
      <c r="I1510" s="16"/>
      <c r="J1510" s="16"/>
      <c r="K1510" s="14" t="str">
        <f>IF($A1510="","",IF(B1510&gt;=Model!$B$4,4,IF(B1510&gt;=Model!$B$5,3,IF(B1510&gt;=Model!$B$6,2,1))))</f>
        <v/>
      </c>
      <c r="L1510" s="14" t="str">
        <f>IF($A1510="","",IF(OR(UPPER(D1510)="Y",UPPER(E1510)="Y"),4,IF(C1510&gt;=Model!$B$10,4,IF(C1510&gt;=Model!$B$11,3,IF(C1510&gt;=Model!$B$12,2,1)))))</f>
        <v/>
      </c>
      <c r="M1510" s="14" t="str">
        <f>IF($A1510="","",IFERROR(VLOOKUP(F1510,Model!$A$19:$B$22,2,FALSE()),""))</f>
        <v/>
      </c>
      <c r="N1510" s="14" t="str">
        <f>IF($A1510="","",IFERROR(VLOOKUP(G1510,Model!$A$25:$B$28,2,FALSE()),""))</f>
        <v/>
      </c>
      <c r="O1510" s="14" t="str">
        <f t="shared" si="138"/>
        <v/>
      </c>
      <c r="P1510" s="14" t="str">
        <f>IF($A1510="","",IF(AND(G1510="Internet-facing",OR(UPPER(D1510)="Y",UPPER(E1510)="Y",C1510&gt;=Model!$B$16)),"P1",""))</f>
        <v/>
      </c>
      <c r="Q1510" s="14" t="str">
        <f>IF($A1510="","",IF(P1510="P1","P1","P"&amp;MIN(4,IF(O1510&gt;=Model!$B$31,1,IF(O1510&gt;=Model!$B$32,2,IF(O1510&gt;=Model!$B$33,3,4)))+IF(UPPER(H1510)="Y",1,0))))</f>
        <v/>
      </c>
      <c r="R1510" s="14" t="str">
        <f>IF($A1510="","",IFERROR(VLOOKUP(VALUE(MID(Q1510,2,1)),Model!$B$38:$C$41,2,FALSE()),""))</f>
        <v/>
      </c>
      <c r="S1510" s="18" t="str">
        <f t="shared" si="139"/>
        <v/>
      </c>
      <c r="T1510" s="14" t="str">
        <f t="shared" si="140"/>
        <v/>
      </c>
      <c r="U1510" s="14" t="str">
        <f t="shared" si="141"/>
        <v/>
      </c>
      <c r="V1510" s="14" t="str">
        <f t="shared" ca="1" si="142"/>
        <v/>
      </c>
      <c r="W1510" s="14" t="str">
        <f t="shared" ca="1" si="143"/>
        <v/>
      </c>
    </row>
    <row r="1511" spans="1:23" x14ac:dyDescent="0.3">
      <c r="A1511" s="2"/>
      <c r="B1511" s="2"/>
      <c r="C1511" s="2"/>
      <c r="D1511" s="2"/>
      <c r="E1511" s="2"/>
      <c r="F1511" s="2"/>
      <c r="G1511" s="2"/>
      <c r="H1511" s="2"/>
      <c r="I1511" s="16"/>
      <c r="J1511" s="16"/>
      <c r="K1511" s="14" t="str">
        <f>IF($A1511="","",IF(B1511&gt;=Model!$B$4,4,IF(B1511&gt;=Model!$B$5,3,IF(B1511&gt;=Model!$B$6,2,1))))</f>
        <v/>
      </c>
      <c r="L1511" s="14" t="str">
        <f>IF($A1511="","",IF(OR(UPPER(D1511)="Y",UPPER(E1511)="Y"),4,IF(C1511&gt;=Model!$B$10,4,IF(C1511&gt;=Model!$B$11,3,IF(C1511&gt;=Model!$B$12,2,1)))))</f>
        <v/>
      </c>
      <c r="M1511" s="14" t="str">
        <f>IF($A1511="","",IFERROR(VLOOKUP(F1511,Model!$A$19:$B$22,2,FALSE()),""))</f>
        <v/>
      </c>
      <c r="N1511" s="14" t="str">
        <f>IF($A1511="","",IFERROR(VLOOKUP(G1511,Model!$A$25:$B$28,2,FALSE()),""))</f>
        <v/>
      </c>
      <c r="O1511" s="14" t="str">
        <f t="shared" si="138"/>
        <v/>
      </c>
      <c r="P1511" s="14" t="str">
        <f>IF($A1511="","",IF(AND(G1511="Internet-facing",OR(UPPER(D1511)="Y",UPPER(E1511)="Y",C1511&gt;=Model!$B$16)),"P1",""))</f>
        <v/>
      </c>
      <c r="Q1511" s="14" t="str">
        <f>IF($A1511="","",IF(P1511="P1","P1","P"&amp;MIN(4,IF(O1511&gt;=Model!$B$31,1,IF(O1511&gt;=Model!$B$32,2,IF(O1511&gt;=Model!$B$33,3,4)))+IF(UPPER(H1511)="Y",1,0))))</f>
        <v/>
      </c>
      <c r="R1511" s="14" t="str">
        <f>IF($A1511="","",IFERROR(VLOOKUP(VALUE(MID(Q1511,2,1)),Model!$B$38:$C$41,2,FALSE()),""))</f>
        <v/>
      </c>
      <c r="S1511" s="18" t="str">
        <f t="shared" si="139"/>
        <v/>
      </c>
      <c r="T1511" s="14" t="str">
        <f t="shared" si="140"/>
        <v/>
      </c>
      <c r="U1511" s="14" t="str">
        <f t="shared" si="141"/>
        <v/>
      </c>
      <c r="V1511" s="14" t="str">
        <f t="shared" ca="1" si="142"/>
        <v/>
      </c>
      <c r="W1511" s="14" t="str">
        <f t="shared" ca="1" si="143"/>
        <v/>
      </c>
    </row>
    <row r="1512" spans="1:23" x14ac:dyDescent="0.3">
      <c r="A1512" s="2"/>
      <c r="B1512" s="2"/>
      <c r="C1512" s="2"/>
      <c r="D1512" s="2"/>
      <c r="E1512" s="2"/>
      <c r="F1512" s="2"/>
      <c r="G1512" s="2"/>
      <c r="H1512" s="2"/>
      <c r="I1512" s="16"/>
      <c r="J1512" s="16"/>
      <c r="K1512" s="14" t="str">
        <f>IF($A1512="","",IF(B1512&gt;=Model!$B$4,4,IF(B1512&gt;=Model!$B$5,3,IF(B1512&gt;=Model!$B$6,2,1))))</f>
        <v/>
      </c>
      <c r="L1512" s="14" t="str">
        <f>IF($A1512="","",IF(OR(UPPER(D1512)="Y",UPPER(E1512)="Y"),4,IF(C1512&gt;=Model!$B$10,4,IF(C1512&gt;=Model!$B$11,3,IF(C1512&gt;=Model!$B$12,2,1)))))</f>
        <v/>
      </c>
      <c r="M1512" s="14" t="str">
        <f>IF($A1512="","",IFERROR(VLOOKUP(F1512,Model!$A$19:$B$22,2,FALSE()),""))</f>
        <v/>
      </c>
      <c r="N1512" s="14" t="str">
        <f>IF($A1512="","",IFERROR(VLOOKUP(G1512,Model!$A$25:$B$28,2,FALSE()),""))</f>
        <v/>
      </c>
      <c r="O1512" s="14" t="str">
        <f t="shared" si="138"/>
        <v/>
      </c>
      <c r="P1512" s="14" t="str">
        <f>IF($A1512="","",IF(AND(G1512="Internet-facing",OR(UPPER(D1512)="Y",UPPER(E1512)="Y",C1512&gt;=Model!$B$16)),"P1",""))</f>
        <v/>
      </c>
      <c r="Q1512" s="14" t="str">
        <f>IF($A1512="","",IF(P1512="P1","P1","P"&amp;MIN(4,IF(O1512&gt;=Model!$B$31,1,IF(O1512&gt;=Model!$B$32,2,IF(O1512&gt;=Model!$B$33,3,4)))+IF(UPPER(H1512)="Y",1,0))))</f>
        <v/>
      </c>
      <c r="R1512" s="14" t="str">
        <f>IF($A1512="","",IFERROR(VLOOKUP(VALUE(MID(Q1512,2,1)),Model!$B$38:$C$41,2,FALSE()),""))</f>
        <v/>
      </c>
      <c r="S1512" s="18" t="str">
        <f t="shared" si="139"/>
        <v/>
      </c>
      <c r="T1512" s="14" t="str">
        <f t="shared" si="140"/>
        <v/>
      </c>
      <c r="U1512" s="14" t="str">
        <f t="shared" si="141"/>
        <v/>
      </c>
      <c r="V1512" s="14" t="str">
        <f t="shared" ca="1" si="142"/>
        <v/>
      </c>
      <c r="W1512" s="14" t="str">
        <f t="shared" ca="1" si="143"/>
        <v/>
      </c>
    </row>
    <row r="1513" spans="1:23" x14ac:dyDescent="0.3">
      <c r="A1513" s="2"/>
      <c r="B1513" s="2"/>
      <c r="C1513" s="2"/>
      <c r="D1513" s="2"/>
      <c r="E1513" s="2"/>
      <c r="F1513" s="2"/>
      <c r="G1513" s="2"/>
      <c r="H1513" s="2"/>
      <c r="I1513" s="16"/>
      <c r="J1513" s="16"/>
      <c r="K1513" s="14" t="str">
        <f>IF($A1513="","",IF(B1513&gt;=Model!$B$4,4,IF(B1513&gt;=Model!$B$5,3,IF(B1513&gt;=Model!$B$6,2,1))))</f>
        <v/>
      </c>
      <c r="L1513" s="14" t="str">
        <f>IF($A1513="","",IF(OR(UPPER(D1513)="Y",UPPER(E1513)="Y"),4,IF(C1513&gt;=Model!$B$10,4,IF(C1513&gt;=Model!$B$11,3,IF(C1513&gt;=Model!$B$12,2,1)))))</f>
        <v/>
      </c>
      <c r="M1513" s="14" t="str">
        <f>IF($A1513="","",IFERROR(VLOOKUP(F1513,Model!$A$19:$B$22,2,FALSE()),""))</f>
        <v/>
      </c>
      <c r="N1513" s="14" t="str">
        <f>IF($A1513="","",IFERROR(VLOOKUP(G1513,Model!$A$25:$B$28,2,FALSE()),""))</f>
        <v/>
      </c>
      <c r="O1513" s="14" t="str">
        <f t="shared" si="138"/>
        <v/>
      </c>
      <c r="P1513" s="14" t="str">
        <f>IF($A1513="","",IF(AND(G1513="Internet-facing",OR(UPPER(D1513)="Y",UPPER(E1513)="Y",C1513&gt;=Model!$B$16)),"P1",""))</f>
        <v/>
      </c>
      <c r="Q1513" s="14" t="str">
        <f>IF($A1513="","",IF(P1513="P1","P1","P"&amp;MIN(4,IF(O1513&gt;=Model!$B$31,1,IF(O1513&gt;=Model!$B$32,2,IF(O1513&gt;=Model!$B$33,3,4)))+IF(UPPER(H1513)="Y",1,0))))</f>
        <v/>
      </c>
      <c r="R1513" s="14" t="str">
        <f>IF($A1513="","",IFERROR(VLOOKUP(VALUE(MID(Q1513,2,1)),Model!$B$38:$C$41,2,FALSE()),""))</f>
        <v/>
      </c>
      <c r="S1513" s="18" t="str">
        <f t="shared" si="139"/>
        <v/>
      </c>
      <c r="T1513" s="14" t="str">
        <f t="shared" si="140"/>
        <v/>
      </c>
      <c r="U1513" s="14" t="str">
        <f t="shared" si="141"/>
        <v/>
      </c>
      <c r="V1513" s="14" t="str">
        <f t="shared" ca="1" si="142"/>
        <v/>
      </c>
      <c r="W1513" s="14" t="str">
        <f t="shared" ca="1" si="143"/>
        <v/>
      </c>
    </row>
    <row r="1514" spans="1:23" x14ac:dyDescent="0.3">
      <c r="A1514" s="2"/>
      <c r="B1514" s="2"/>
      <c r="C1514" s="2"/>
      <c r="D1514" s="2"/>
      <c r="E1514" s="2"/>
      <c r="F1514" s="2"/>
      <c r="G1514" s="2"/>
      <c r="H1514" s="2"/>
      <c r="I1514" s="16"/>
      <c r="J1514" s="16"/>
      <c r="K1514" s="14" t="str">
        <f>IF($A1514="","",IF(B1514&gt;=Model!$B$4,4,IF(B1514&gt;=Model!$B$5,3,IF(B1514&gt;=Model!$B$6,2,1))))</f>
        <v/>
      </c>
      <c r="L1514" s="14" t="str">
        <f>IF($A1514="","",IF(OR(UPPER(D1514)="Y",UPPER(E1514)="Y"),4,IF(C1514&gt;=Model!$B$10,4,IF(C1514&gt;=Model!$B$11,3,IF(C1514&gt;=Model!$B$12,2,1)))))</f>
        <v/>
      </c>
      <c r="M1514" s="14" t="str">
        <f>IF($A1514="","",IFERROR(VLOOKUP(F1514,Model!$A$19:$B$22,2,FALSE()),""))</f>
        <v/>
      </c>
      <c r="N1514" s="14" t="str">
        <f>IF($A1514="","",IFERROR(VLOOKUP(G1514,Model!$A$25:$B$28,2,FALSE()),""))</f>
        <v/>
      </c>
      <c r="O1514" s="14" t="str">
        <f t="shared" si="138"/>
        <v/>
      </c>
      <c r="P1514" s="14" t="str">
        <f>IF($A1514="","",IF(AND(G1514="Internet-facing",OR(UPPER(D1514)="Y",UPPER(E1514)="Y",C1514&gt;=Model!$B$16)),"P1",""))</f>
        <v/>
      </c>
      <c r="Q1514" s="14" t="str">
        <f>IF($A1514="","",IF(P1514="P1","P1","P"&amp;MIN(4,IF(O1514&gt;=Model!$B$31,1,IF(O1514&gt;=Model!$B$32,2,IF(O1514&gt;=Model!$B$33,3,4)))+IF(UPPER(H1514)="Y",1,0))))</f>
        <v/>
      </c>
      <c r="R1514" s="14" t="str">
        <f>IF($A1514="","",IFERROR(VLOOKUP(VALUE(MID(Q1514,2,1)),Model!$B$38:$C$41,2,FALSE()),""))</f>
        <v/>
      </c>
      <c r="S1514" s="18" t="str">
        <f t="shared" si="139"/>
        <v/>
      </c>
      <c r="T1514" s="14" t="str">
        <f t="shared" si="140"/>
        <v/>
      </c>
      <c r="U1514" s="14" t="str">
        <f t="shared" si="141"/>
        <v/>
      </c>
      <c r="V1514" s="14" t="str">
        <f t="shared" ca="1" si="142"/>
        <v/>
      </c>
      <c r="W1514" s="14" t="str">
        <f t="shared" ca="1" si="143"/>
        <v/>
      </c>
    </row>
    <row r="1515" spans="1:23" x14ac:dyDescent="0.3">
      <c r="A1515" s="2"/>
      <c r="B1515" s="2"/>
      <c r="C1515" s="2"/>
      <c r="D1515" s="2"/>
      <c r="E1515" s="2"/>
      <c r="F1515" s="2"/>
      <c r="G1515" s="2"/>
      <c r="H1515" s="2"/>
      <c r="I1515" s="16"/>
      <c r="J1515" s="16"/>
      <c r="K1515" s="14" t="str">
        <f>IF($A1515="","",IF(B1515&gt;=Model!$B$4,4,IF(B1515&gt;=Model!$B$5,3,IF(B1515&gt;=Model!$B$6,2,1))))</f>
        <v/>
      </c>
      <c r="L1515" s="14" t="str">
        <f>IF($A1515="","",IF(OR(UPPER(D1515)="Y",UPPER(E1515)="Y"),4,IF(C1515&gt;=Model!$B$10,4,IF(C1515&gt;=Model!$B$11,3,IF(C1515&gt;=Model!$B$12,2,1)))))</f>
        <v/>
      </c>
      <c r="M1515" s="14" t="str">
        <f>IF($A1515="","",IFERROR(VLOOKUP(F1515,Model!$A$19:$B$22,2,FALSE()),""))</f>
        <v/>
      </c>
      <c r="N1515" s="14" t="str">
        <f>IF($A1515="","",IFERROR(VLOOKUP(G1515,Model!$A$25:$B$28,2,FALSE()),""))</f>
        <v/>
      </c>
      <c r="O1515" s="14" t="str">
        <f t="shared" si="138"/>
        <v/>
      </c>
      <c r="P1515" s="14" t="str">
        <f>IF($A1515="","",IF(AND(G1515="Internet-facing",OR(UPPER(D1515)="Y",UPPER(E1515)="Y",C1515&gt;=Model!$B$16)),"P1",""))</f>
        <v/>
      </c>
      <c r="Q1515" s="14" t="str">
        <f>IF($A1515="","",IF(P1515="P1","P1","P"&amp;MIN(4,IF(O1515&gt;=Model!$B$31,1,IF(O1515&gt;=Model!$B$32,2,IF(O1515&gt;=Model!$B$33,3,4)))+IF(UPPER(H1515)="Y",1,0))))</f>
        <v/>
      </c>
      <c r="R1515" s="14" t="str">
        <f>IF($A1515="","",IFERROR(VLOOKUP(VALUE(MID(Q1515,2,1)),Model!$B$38:$C$41,2,FALSE()),""))</f>
        <v/>
      </c>
      <c r="S1515" s="18" t="str">
        <f t="shared" si="139"/>
        <v/>
      </c>
      <c r="T1515" s="14" t="str">
        <f t="shared" si="140"/>
        <v/>
      </c>
      <c r="U1515" s="14" t="str">
        <f t="shared" si="141"/>
        <v/>
      </c>
      <c r="V1515" s="14" t="str">
        <f t="shared" ca="1" si="142"/>
        <v/>
      </c>
      <c r="W1515" s="14" t="str">
        <f t="shared" ca="1" si="143"/>
        <v/>
      </c>
    </row>
    <row r="1516" spans="1:23" x14ac:dyDescent="0.3">
      <c r="A1516" s="2"/>
      <c r="B1516" s="2"/>
      <c r="C1516" s="2"/>
      <c r="D1516" s="2"/>
      <c r="E1516" s="2"/>
      <c r="F1516" s="2"/>
      <c r="G1516" s="2"/>
      <c r="H1516" s="2"/>
      <c r="I1516" s="16"/>
      <c r="J1516" s="16"/>
      <c r="K1516" s="14" t="str">
        <f>IF($A1516="","",IF(B1516&gt;=Model!$B$4,4,IF(B1516&gt;=Model!$B$5,3,IF(B1516&gt;=Model!$B$6,2,1))))</f>
        <v/>
      </c>
      <c r="L1516" s="14" t="str">
        <f>IF($A1516="","",IF(OR(UPPER(D1516)="Y",UPPER(E1516)="Y"),4,IF(C1516&gt;=Model!$B$10,4,IF(C1516&gt;=Model!$B$11,3,IF(C1516&gt;=Model!$B$12,2,1)))))</f>
        <v/>
      </c>
      <c r="M1516" s="14" t="str">
        <f>IF($A1516="","",IFERROR(VLOOKUP(F1516,Model!$A$19:$B$22,2,FALSE()),""))</f>
        <v/>
      </c>
      <c r="N1516" s="14" t="str">
        <f>IF($A1516="","",IFERROR(VLOOKUP(G1516,Model!$A$25:$B$28,2,FALSE()),""))</f>
        <v/>
      </c>
      <c r="O1516" s="14" t="str">
        <f t="shared" si="138"/>
        <v/>
      </c>
      <c r="P1516" s="14" t="str">
        <f>IF($A1516="","",IF(AND(G1516="Internet-facing",OR(UPPER(D1516)="Y",UPPER(E1516)="Y",C1516&gt;=Model!$B$16)),"P1",""))</f>
        <v/>
      </c>
      <c r="Q1516" s="14" t="str">
        <f>IF($A1516="","",IF(P1516="P1","P1","P"&amp;MIN(4,IF(O1516&gt;=Model!$B$31,1,IF(O1516&gt;=Model!$B$32,2,IF(O1516&gt;=Model!$B$33,3,4)))+IF(UPPER(H1516)="Y",1,0))))</f>
        <v/>
      </c>
      <c r="R1516" s="14" t="str">
        <f>IF($A1516="","",IFERROR(VLOOKUP(VALUE(MID(Q1516,2,1)),Model!$B$38:$C$41,2,FALSE()),""))</f>
        <v/>
      </c>
      <c r="S1516" s="18" t="str">
        <f t="shared" si="139"/>
        <v/>
      </c>
      <c r="T1516" s="14" t="str">
        <f t="shared" si="140"/>
        <v/>
      </c>
      <c r="U1516" s="14" t="str">
        <f t="shared" si="141"/>
        <v/>
      </c>
      <c r="V1516" s="14" t="str">
        <f t="shared" ca="1" si="142"/>
        <v/>
      </c>
      <c r="W1516" s="14" t="str">
        <f t="shared" ca="1" si="143"/>
        <v/>
      </c>
    </row>
    <row r="1517" spans="1:23" x14ac:dyDescent="0.3">
      <c r="A1517" s="2"/>
      <c r="B1517" s="2"/>
      <c r="C1517" s="2"/>
      <c r="D1517" s="2"/>
      <c r="E1517" s="2"/>
      <c r="F1517" s="2"/>
      <c r="G1517" s="2"/>
      <c r="H1517" s="2"/>
      <c r="I1517" s="16"/>
      <c r="J1517" s="16"/>
      <c r="K1517" s="14" t="str">
        <f>IF($A1517="","",IF(B1517&gt;=Model!$B$4,4,IF(B1517&gt;=Model!$B$5,3,IF(B1517&gt;=Model!$B$6,2,1))))</f>
        <v/>
      </c>
      <c r="L1517" s="14" t="str">
        <f>IF($A1517="","",IF(OR(UPPER(D1517)="Y",UPPER(E1517)="Y"),4,IF(C1517&gt;=Model!$B$10,4,IF(C1517&gt;=Model!$B$11,3,IF(C1517&gt;=Model!$B$12,2,1)))))</f>
        <v/>
      </c>
      <c r="M1517" s="14" t="str">
        <f>IF($A1517="","",IFERROR(VLOOKUP(F1517,Model!$A$19:$B$22,2,FALSE()),""))</f>
        <v/>
      </c>
      <c r="N1517" s="14" t="str">
        <f>IF($A1517="","",IFERROR(VLOOKUP(G1517,Model!$A$25:$B$28,2,FALSE()),""))</f>
        <v/>
      </c>
      <c r="O1517" s="14" t="str">
        <f t="shared" si="138"/>
        <v/>
      </c>
      <c r="P1517" s="14" t="str">
        <f>IF($A1517="","",IF(AND(G1517="Internet-facing",OR(UPPER(D1517)="Y",UPPER(E1517)="Y",C1517&gt;=Model!$B$16)),"P1",""))</f>
        <v/>
      </c>
      <c r="Q1517" s="14" t="str">
        <f>IF($A1517="","",IF(P1517="P1","P1","P"&amp;MIN(4,IF(O1517&gt;=Model!$B$31,1,IF(O1517&gt;=Model!$B$32,2,IF(O1517&gt;=Model!$B$33,3,4)))+IF(UPPER(H1517)="Y",1,0))))</f>
        <v/>
      </c>
      <c r="R1517" s="14" t="str">
        <f>IF($A1517="","",IFERROR(VLOOKUP(VALUE(MID(Q1517,2,1)),Model!$B$38:$C$41,2,FALSE()),""))</f>
        <v/>
      </c>
      <c r="S1517" s="18" t="str">
        <f t="shared" si="139"/>
        <v/>
      </c>
      <c r="T1517" s="14" t="str">
        <f t="shared" si="140"/>
        <v/>
      </c>
      <c r="U1517" s="14" t="str">
        <f t="shared" si="141"/>
        <v/>
      </c>
      <c r="V1517" s="14" t="str">
        <f t="shared" ca="1" si="142"/>
        <v/>
      </c>
      <c r="W1517" s="14" t="str">
        <f t="shared" ca="1" si="143"/>
        <v/>
      </c>
    </row>
    <row r="1518" spans="1:23" x14ac:dyDescent="0.3">
      <c r="A1518" s="2"/>
      <c r="B1518" s="2"/>
      <c r="C1518" s="2"/>
      <c r="D1518" s="2"/>
      <c r="E1518" s="2"/>
      <c r="F1518" s="2"/>
      <c r="G1518" s="2"/>
      <c r="H1518" s="2"/>
      <c r="I1518" s="16"/>
      <c r="J1518" s="16"/>
      <c r="K1518" s="14" t="str">
        <f>IF($A1518="","",IF(B1518&gt;=Model!$B$4,4,IF(B1518&gt;=Model!$B$5,3,IF(B1518&gt;=Model!$B$6,2,1))))</f>
        <v/>
      </c>
      <c r="L1518" s="14" t="str">
        <f>IF($A1518="","",IF(OR(UPPER(D1518)="Y",UPPER(E1518)="Y"),4,IF(C1518&gt;=Model!$B$10,4,IF(C1518&gt;=Model!$B$11,3,IF(C1518&gt;=Model!$B$12,2,1)))))</f>
        <v/>
      </c>
      <c r="M1518" s="14" t="str">
        <f>IF($A1518="","",IFERROR(VLOOKUP(F1518,Model!$A$19:$B$22,2,FALSE()),""))</f>
        <v/>
      </c>
      <c r="N1518" s="14" t="str">
        <f>IF($A1518="","",IFERROR(VLOOKUP(G1518,Model!$A$25:$B$28,2,FALSE()),""))</f>
        <v/>
      </c>
      <c r="O1518" s="14" t="str">
        <f t="shared" si="138"/>
        <v/>
      </c>
      <c r="P1518" s="14" t="str">
        <f>IF($A1518="","",IF(AND(G1518="Internet-facing",OR(UPPER(D1518)="Y",UPPER(E1518)="Y",C1518&gt;=Model!$B$16)),"P1",""))</f>
        <v/>
      </c>
      <c r="Q1518" s="14" t="str">
        <f>IF($A1518="","",IF(P1518="P1","P1","P"&amp;MIN(4,IF(O1518&gt;=Model!$B$31,1,IF(O1518&gt;=Model!$B$32,2,IF(O1518&gt;=Model!$B$33,3,4)))+IF(UPPER(H1518)="Y",1,0))))</f>
        <v/>
      </c>
      <c r="R1518" s="14" t="str">
        <f>IF($A1518="","",IFERROR(VLOOKUP(VALUE(MID(Q1518,2,1)),Model!$B$38:$C$41,2,FALSE()),""))</f>
        <v/>
      </c>
      <c r="S1518" s="18" t="str">
        <f t="shared" si="139"/>
        <v/>
      </c>
      <c r="T1518" s="14" t="str">
        <f t="shared" si="140"/>
        <v/>
      </c>
      <c r="U1518" s="14" t="str">
        <f t="shared" si="141"/>
        <v/>
      </c>
      <c r="V1518" s="14" t="str">
        <f t="shared" ca="1" si="142"/>
        <v/>
      </c>
      <c r="W1518" s="14" t="str">
        <f t="shared" ca="1" si="143"/>
        <v/>
      </c>
    </row>
    <row r="1519" spans="1:23" x14ac:dyDescent="0.3">
      <c r="A1519" s="2"/>
      <c r="B1519" s="2"/>
      <c r="C1519" s="2"/>
      <c r="D1519" s="2"/>
      <c r="E1519" s="2"/>
      <c r="F1519" s="2"/>
      <c r="G1519" s="2"/>
      <c r="H1519" s="2"/>
      <c r="I1519" s="16"/>
      <c r="J1519" s="16"/>
      <c r="K1519" s="14" t="str">
        <f>IF($A1519="","",IF(B1519&gt;=Model!$B$4,4,IF(B1519&gt;=Model!$B$5,3,IF(B1519&gt;=Model!$B$6,2,1))))</f>
        <v/>
      </c>
      <c r="L1519" s="14" t="str">
        <f>IF($A1519="","",IF(OR(UPPER(D1519)="Y",UPPER(E1519)="Y"),4,IF(C1519&gt;=Model!$B$10,4,IF(C1519&gt;=Model!$B$11,3,IF(C1519&gt;=Model!$B$12,2,1)))))</f>
        <v/>
      </c>
      <c r="M1519" s="14" t="str">
        <f>IF($A1519="","",IFERROR(VLOOKUP(F1519,Model!$A$19:$B$22,2,FALSE()),""))</f>
        <v/>
      </c>
      <c r="N1519" s="14" t="str">
        <f>IF($A1519="","",IFERROR(VLOOKUP(G1519,Model!$A$25:$B$28,2,FALSE()),""))</f>
        <v/>
      </c>
      <c r="O1519" s="14" t="str">
        <f t="shared" si="138"/>
        <v/>
      </c>
      <c r="P1519" s="14" t="str">
        <f>IF($A1519="","",IF(AND(G1519="Internet-facing",OR(UPPER(D1519)="Y",UPPER(E1519)="Y",C1519&gt;=Model!$B$16)),"P1",""))</f>
        <v/>
      </c>
      <c r="Q1519" s="14" t="str">
        <f>IF($A1519="","",IF(P1519="P1","P1","P"&amp;MIN(4,IF(O1519&gt;=Model!$B$31,1,IF(O1519&gt;=Model!$B$32,2,IF(O1519&gt;=Model!$B$33,3,4)))+IF(UPPER(H1519)="Y",1,0))))</f>
        <v/>
      </c>
      <c r="R1519" s="14" t="str">
        <f>IF($A1519="","",IFERROR(VLOOKUP(VALUE(MID(Q1519,2,1)),Model!$B$38:$C$41,2,FALSE()),""))</f>
        <v/>
      </c>
      <c r="S1519" s="18" t="str">
        <f t="shared" si="139"/>
        <v/>
      </c>
      <c r="T1519" s="14" t="str">
        <f t="shared" si="140"/>
        <v/>
      </c>
      <c r="U1519" s="14" t="str">
        <f t="shared" si="141"/>
        <v/>
      </c>
      <c r="V1519" s="14" t="str">
        <f t="shared" ca="1" si="142"/>
        <v/>
      </c>
      <c r="W1519" s="14" t="str">
        <f t="shared" ca="1" si="143"/>
        <v/>
      </c>
    </row>
    <row r="1520" spans="1:23" x14ac:dyDescent="0.3">
      <c r="A1520" s="2"/>
      <c r="B1520" s="2"/>
      <c r="C1520" s="2"/>
      <c r="D1520" s="2"/>
      <c r="E1520" s="2"/>
      <c r="F1520" s="2"/>
      <c r="G1520" s="2"/>
      <c r="H1520" s="2"/>
      <c r="I1520" s="16"/>
      <c r="J1520" s="16"/>
      <c r="K1520" s="14" t="str">
        <f>IF($A1520="","",IF(B1520&gt;=Model!$B$4,4,IF(B1520&gt;=Model!$B$5,3,IF(B1520&gt;=Model!$B$6,2,1))))</f>
        <v/>
      </c>
      <c r="L1520" s="14" t="str">
        <f>IF($A1520="","",IF(OR(UPPER(D1520)="Y",UPPER(E1520)="Y"),4,IF(C1520&gt;=Model!$B$10,4,IF(C1520&gt;=Model!$B$11,3,IF(C1520&gt;=Model!$B$12,2,1)))))</f>
        <v/>
      </c>
      <c r="M1520" s="14" t="str">
        <f>IF($A1520="","",IFERROR(VLOOKUP(F1520,Model!$A$19:$B$22,2,FALSE()),""))</f>
        <v/>
      </c>
      <c r="N1520" s="14" t="str">
        <f>IF($A1520="","",IFERROR(VLOOKUP(G1520,Model!$A$25:$B$28,2,FALSE()),""))</f>
        <v/>
      </c>
      <c r="O1520" s="14" t="str">
        <f t="shared" si="138"/>
        <v/>
      </c>
      <c r="P1520" s="14" t="str">
        <f>IF($A1520="","",IF(AND(G1520="Internet-facing",OR(UPPER(D1520)="Y",UPPER(E1520)="Y",C1520&gt;=Model!$B$16)),"P1",""))</f>
        <v/>
      </c>
      <c r="Q1520" s="14" t="str">
        <f>IF($A1520="","",IF(P1520="P1","P1","P"&amp;MIN(4,IF(O1520&gt;=Model!$B$31,1,IF(O1520&gt;=Model!$B$32,2,IF(O1520&gt;=Model!$B$33,3,4)))+IF(UPPER(H1520)="Y",1,0))))</f>
        <v/>
      </c>
      <c r="R1520" s="14" t="str">
        <f>IF($A1520="","",IFERROR(VLOOKUP(VALUE(MID(Q1520,2,1)),Model!$B$38:$C$41,2,FALSE()),""))</f>
        <v/>
      </c>
      <c r="S1520" s="18" t="str">
        <f t="shared" si="139"/>
        <v/>
      </c>
      <c r="T1520" s="14" t="str">
        <f t="shared" si="140"/>
        <v/>
      </c>
      <c r="U1520" s="14" t="str">
        <f t="shared" si="141"/>
        <v/>
      </c>
      <c r="V1520" s="14" t="str">
        <f t="shared" ca="1" si="142"/>
        <v/>
      </c>
      <c r="W1520" s="14" t="str">
        <f t="shared" ca="1" si="143"/>
        <v/>
      </c>
    </row>
    <row r="1521" spans="1:23" x14ac:dyDescent="0.3">
      <c r="A1521" s="2"/>
      <c r="B1521" s="2"/>
      <c r="C1521" s="2"/>
      <c r="D1521" s="2"/>
      <c r="E1521" s="2"/>
      <c r="F1521" s="2"/>
      <c r="G1521" s="2"/>
      <c r="H1521" s="2"/>
      <c r="I1521" s="16"/>
      <c r="J1521" s="16"/>
      <c r="K1521" s="14" t="str">
        <f>IF($A1521="","",IF(B1521&gt;=Model!$B$4,4,IF(B1521&gt;=Model!$B$5,3,IF(B1521&gt;=Model!$B$6,2,1))))</f>
        <v/>
      </c>
      <c r="L1521" s="14" t="str">
        <f>IF($A1521="","",IF(OR(UPPER(D1521)="Y",UPPER(E1521)="Y"),4,IF(C1521&gt;=Model!$B$10,4,IF(C1521&gt;=Model!$B$11,3,IF(C1521&gt;=Model!$B$12,2,1)))))</f>
        <v/>
      </c>
      <c r="M1521" s="14" t="str">
        <f>IF($A1521="","",IFERROR(VLOOKUP(F1521,Model!$A$19:$B$22,2,FALSE()),""))</f>
        <v/>
      </c>
      <c r="N1521" s="14" t="str">
        <f>IF($A1521="","",IFERROR(VLOOKUP(G1521,Model!$A$25:$B$28,2,FALSE()),""))</f>
        <v/>
      </c>
      <c r="O1521" s="14" t="str">
        <f t="shared" si="138"/>
        <v/>
      </c>
      <c r="P1521" s="14" t="str">
        <f>IF($A1521="","",IF(AND(G1521="Internet-facing",OR(UPPER(D1521)="Y",UPPER(E1521)="Y",C1521&gt;=Model!$B$16)),"P1",""))</f>
        <v/>
      </c>
      <c r="Q1521" s="14" t="str">
        <f>IF($A1521="","",IF(P1521="P1","P1","P"&amp;MIN(4,IF(O1521&gt;=Model!$B$31,1,IF(O1521&gt;=Model!$B$32,2,IF(O1521&gt;=Model!$B$33,3,4)))+IF(UPPER(H1521)="Y",1,0))))</f>
        <v/>
      </c>
      <c r="R1521" s="14" t="str">
        <f>IF($A1521="","",IFERROR(VLOOKUP(VALUE(MID(Q1521,2,1)),Model!$B$38:$C$41,2,FALSE()),""))</f>
        <v/>
      </c>
      <c r="S1521" s="18" t="str">
        <f t="shared" si="139"/>
        <v/>
      </c>
      <c r="T1521" s="14" t="str">
        <f t="shared" si="140"/>
        <v/>
      </c>
      <c r="U1521" s="14" t="str">
        <f t="shared" si="141"/>
        <v/>
      </c>
      <c r="V1521" s="14" t="str">
        <f t="shared" ca="1" si="142"/>
        <v/>
      </c>
      <c r="W1521" s="14" t="str">
        <f t="shared" ca="1" si="143"/>
        <v/>
      </c>
    </row>
    <row r="1522" spans="1:23" x14ac:dyDescent="0.3">
      <c r="A1522" s="2"/>
      <c r="B1522" s="2"/>
      <c r="C1522" s="2"/>
      <c r="D1522" s="2"/>
      <c r="E1522" s="2"/>
      <c r="F1522" s="2"/>
      <c r="G1522" s="2"/>
      <c r="H1522" s="2"/>
      <c r="I1522" s="16"/>
      <c r="J1522" s="16"/>
      <c r="K1522" s="14" t="str">
        <f>IF($A1522="","",IF(B1522&gt;=Model!$B$4,4,IF(B1522&gt;=Model!$B$5,3,IF(B1522&gt;=Model!$B$6,2,1))))</f>
        <v/>
      </c>
      <c r="L1522" s="14" t="str">
        <f>IF($A1522="","",IF(OR(UPPER(D1522)="Y",UPPER(E1522)="Y"),4,IF(C1522&gt;=Model!$B$10,4,IF(C1522&gt;=Model!$B$11,3,IF(C1522&gt;=Model!$B$12,2,1)))))</f>
        <v/>
      </c>
      <c r="M1522" s="14" t="str">
        <f>IF($A1522="","",IFERROR(VLOOKUP(F1522,Model!$A$19:$B$22,2,FALSE()),""))</f>
        <v/>
      </c>
      <c r="N1522" s="14" t="str">
        <f>IF($A1522="","",IFERROR(VLOOKUP(G1522,Model!$A$25:$B$28,2,FALSE()),""))</f>
        <v/>
      </c>
      <c r="O1522" s="14" t="str">
        <f t="shared" si="138"/>
        <v/>
      </c>
      <c r="P1522" s="14" t="str">
        <f>IF($A1522="","",IF(AND(G1522="Internet-facing",OR(UPPER(D1522)="Y",UPPER(E1522)="Y",C1522&gt;=Model!$B$16)),"P1",""))</f>
        <v/>
      </c>
      <c r="Q1522" s="14" t="str">
        <f>IF($A1522="","",IF(P1522="P1","P1","P"&amp;MIN(4,IF(O1522&gt;=Model!$B$31,1,IF(O1522&gt;=Model!$B$32,2,IF(O1522&gt;=Model!$B$33,3,4)))+IF(UPPER(H1522)="Y",1,0))))</f>
        <v/>
      </c>
      <c r="R1522" s="14" t="str">
        <f>IF($A1522="","",IFERROR(VLOOKUP(VALUE(MID(Q1522,2,1)),Model!$B$38:$C$41,2,FALSE()),""))</f>
        <v/>
      </c>
      <c r="S1522" s="18" t="str">
        <f t="shared" si="139"/>
        <v/>
      </c>
      <c r="T1522" s="14" t="str">
        <f t="shared" si="140"/>
        <v/>
      </c>
      <c r="U1522" s="14" t="str">
        <f t="shared" si="141"/>
        <v/>
      </c>
      <c r="V1522" s="14" t="str">
        <f t="shared" ca="1" si="142"/>
        <v/>
      </c>
      <c r="W1522" s="14" t="str">
        <f t="shared" ca="1" si="143"/>
        <v/>
      </c>
    </row>
    <row r="1523" spans="1:23" x14ac:dyDescent="0.3">
      <c r="A1523" s="2"/>
      <c r="B1523" s="2"/>
      <c r="C1523" s="2"/>
      <c r="D1523" s="2"/>
      <c r="E1523" s="2"/>
      <c r="F1523" s="2"/>
      <c r="G1523" s="2"/>
      <c r="H1523" s="2"/>
      <c r="I1523" s="16"/>
      <c r="J1523" s="16"/>
      <c r="K1523" s="14" t="str">
        <f>IF($A1523="","",IF(B1523&gt;=Model!$B$4,4,IF(B1523&gt;=Model!$B$5,3,IF(B1523&gt;=Model!$B$6,2,1))))</f>
        <v/>
      </c>
      <c r="L1523" s="14" t="str">
        <f>IF($A1523="","",IF(OR(UPPER(D1523)="Y",UPPER(E1523)="Y"),4,IF(C1523&gt;=Model!$B$10,4,IF(C1523&gt;=Model!$B$11,3,IF(C1523&gt;=Model!$B$12,2,1)))))</f>
        <v/>
      </c>
      <c r="M1523" s="14" t="str">
        <f>IF($A1523="","",IFERROR(VLOOKUP(F1523,Model!$A$19:$B$22,2,FALSE()),""))</f>
        <v/>
      </c>
      <c r="N1523" s="14" t="str">
        <f>IF($A1523="","",IFERROR(VLOOKUP(G1523,Model!$A$25:$B$28,2,FALSE()),""))</f>
        <v/>
      </c>
      <c r="O1523" s="14" t="str">
        <f t="shared" si="138"/>
        <v/>
      </c>
      <c r="P1523" s="14" t="str">
        <f>IF($A1523="","",IF(AND(G1523="Internet-facing",OR(UPPER(D1523)="Y",UPPER(E1523)="Y",C1523&gt;=Model!$B$16)),"P1",""))</f>
        <v/>
      </c>
      <c r="Q1523" s="14" t="str">
        <f>IF($A1523="","",IF(P1523="P1","P1","P"&amp;MIN(4,IF(O1523&gt;=Model!$B$31,1,IF(O1523&gt;=Model!$B$32,2,IF(O1523&gt;=Model!$B$33,3,4)))+IF(UPPER(H1523)="Y",1,0))))</f>
        <v/>
      </c>
      <c r="R1523" s="14" t="str">
        <f>IF($A1523="","",IFERROR(VLOOKUP(VALUE(MID(Q1523,2,1)),Model!$B$38:$C$41,2,FALSE()),""))</f>
        <v/>
      </c>
      <c r="S1523" s="18" t="str">
        <f t="shared" si="139"/>
        <v/>
      </c>
      <c r="T1523" s="14" t="str">
        <f t="shared" si="140"/>
        <v/>
      </c>
      <c r="U1523" s="14" t="str">
        <f t="shared" si="141"/>
        <v/>
      </c>
      <c r="V1523" s="14" t="str">
        <f t="shared" ca="1" si="142"/>
        <v/>
      </c>
      <c r="W1523" s="14" t="str">
        <f t="shared" ca="1" si="143"/>
        <v/>
      </c>
    </row>
    <row r="1524" spans="1:23" x14ac:dyDescent="0.3">
      <c r="A1524" s="2"/>
      <c r="B1524" s="2"/>
      <c r="C1524" s="2"/>
      <c r="D1524" s="2"/>
      <c r="E1524" s="2"/>
      <c r="F1524" s="2"/>
      <c r="G1524" s="2"/>
      <c r="H1524" s="2"/>
      <c r="I1524" s="16"/>
      <c r="J1524" s="16"/>
      <c r="K1524" s="14" t="str">
        <f>IF($A1524="","",IF(B1524&gt;=Model!$B$4,4,IF(B1524&gt;=Model!$B$5,3,IF(B1524&gt;=Model!$B$6,2,1))))</f>
        <v/>
      </c>
      <c r="L1524" s="14" t="str">
        <f>IF($A1524="","",IF(OR(UPPER(D1524)="Y",UPPER(E1524)="Y"),4,IF(C1524&gt;=Model!$B$10,4,IF(C1524&gt;=Model!$B$11,3,IF(C1524&gt;=Model!$B$12,2,1)))))</f>
        <v/>
      </c>
      <c r="M1524" s="14" t="str">
        <f>IF($A1524="","",IFERROR(VLOOKUP(F1524,Model!$A$19:$B$22,2,FALSE()),""))</f>
        <v/>
      </c>
      <c r="N1524" s="14" t="str">
        <f>IF($A1524="","",IFERROR(VLOOKUP(G1524,Model!$A$25:$B$28,2,FALSE()),""))</f>
        <v/>
      </c>
      <c r="O1524" s="14" t="str">
        <f t="shared" si="138"/>
        <v/>
      </c>
      <c r="P1524" s="14" t="str">
        <f>IF($A1524="","",IF(AND(G1524="Internet-facing",OR(UPPER(D1524)="Y",UPPER(E1524)="Y",C1524&gt;=Model!$B$16)),"P1",""))</f>
        <v/>
      </c>
      <c r="Q1524" s="14" t="str">
        <f>IF($A1524="","",IF(P1524="P1","P1","P"&amp;MIN(4,IF(O1524&gt;=Model!$B$31,1,IF(O1524&gt;=Model!$B$32,2,IF(O1524&gt;=Model!$B$33,3,4)))+IF(UPPER(H1524)="Y",1,0))))</f>
        <v/>
      </c>
      <c r="R1524" s="14" t="str">
        <f>IF($A1524="","",IFERROR(VLOOKUP(VALUE(MID(Q1524,2,1)),Model!$B$38:$C$41,2,FALSE()),""))</f>
        <v/>
      </c>
      <c r="S1524" s="18" t="str">
        <f t="shared" si="139"/>
        <v/>
      </c>
      <c r="T1524" s="14" t="str">
        <f t="shared" si="140"/>
        <v/>
      </c>
      <c r="U1524" s="14" t="str">
        <f t="shared" si="141"/>
        <v/>
      </c>
      <c r="V1524" s="14" t="str">
        <f t="shared" ca="1" si="142"/>
        <v/>
      </c>
      <c r="W1524" s="14" t="str">
        <f t="shared" ca="1" si="143"/>
        <v/>
      </c>
    </row>
    <row r="1525" spans="1:23" x14ac:dyDescent="0.3">
      <c r="A1525" s="2"/>
      <c r="B1525" s="2"/>
      <c r="C1525" s="2"/>
      <c r="D1525" s="2"/>
      <c r="E1525" s="2"/>
      <c r="F1525" s="2"/>
      <c r="G1525" s="2"/>
      <c r="H1525" s="2"/>
      <c r="I1525" s="16"/>
      <c r="J1525" s="16"/>
      <c r="K1525" s="14" t="str">
        <f>IF($A1525="","",IF(B1525&gt;=Model!$B$4,4,IF(B1525&gt;=Model!$B$5,3,IF(B1525&gt;=Model!$B$6,2,1))))</f>
        <v/>
      </c>
      <c r="L1525" s="14" t="str">
        <f>IF($A1525="","",IF(OR(UPPER(D1525)="Y",UPPER(E1525)="Y"),4,IF(C1525&gt;=Model!$B$10,4,IF(C1525&gt;=Model!$B$11,3,IF(C1525&gt;=Model!$B$12,2,1)))))</f>
        <v/>
      </c>
      <c r="M1525" s="14" t="str">
        <f>IF($A1525="","",IFERROR(VLOOKUP(F1525,Model!$A$19:$B$22,2,FALSE()),""))</f>
        <v/>
      </c>
      <c r="N1525" s="14" t="str">
        <f>IF($A1525="","",IFERROR(VLOOKUP(G1525,Model!$A$25:$B$28,2,FALSE()),""))</f>
        <v/>
      </c>
      <c r="O1525" s="14" t="str">
        <f t="shared" si="138"/>
        <v/>
      </c>
      <c r="P1525" s="14" t="str">
        <f>IF($A1525="","",IF(AND(G1525="Internet-facing",OR(UPPER(D1525)="Y",UPPER(E1525)="Y",C1525&gt;=Model!$B$16)),"P1",""))</f>
        <v/>
      </c>
      <c r="Q1525" s="14" t="str">
        <f>IF($A1525="","",IF(P1525="P1","P1","P"&amp;MIN(4,IF(O1525&gt;=Model!$B$31,1,IF(O1525&gt;=Model!$B$32,2,IF(O1525&gt;=Model!$B$33,3,4)))+IF(UPPER(H1525)="Y",1,0))))</f>
        <v/>
      </c>
      <c r="R1525" s="14" t="str">
        <f>IF($A1525="","",IFERROR(VLOOKUP(VALUE(MID(Q1525,2,1)),Model!$B$38:$C$41,2,FALSE()),""))</f>
        <v/>
      </c>
      <c r="S1525" s="18" t="str">
        <f t="shared" si="139"/>
        <v/>
      </c>
      <c r="T1525" s="14" t="str">
        <f t="shared" si="140"/>
        <v/>
      </c>
      <c r="U1525" s="14" t="str">
        <f t="shared" si="141"/>
        <v/>
      </c>
      <c r="V1525" s="14" t="str">
        <f t="shared" ca="1" si="142"/>
        <v/>
      </c>
      <c r="W1525" s="14" t="str">
        <f t="shared" ca="1" si="143"/>
        <v/>
      </c>
    </row>
    <row r="1526" spans="1:23" x14ac:dyDescent="0.3">
      <c r="A1526" s="2"/>
      <c r="B1526" s="2"/>
      <c r="C1526" s="2"/>
      <c r="D1526" s="2"/>
      <c r="E1526" s="2"/>
      <c r="F1526" s="2"/>
      <c r="G1526" s="2"/>
      <c r="H1526" s="2"/>
      <c r="I1526" s="16"/>
      <c r="J1526" s="16"/>
      <c r="K1526" s="14" t="str">
        <f>IF($A1526="","",IF(B1526&gt;=Model!$B$4,4,IF(B1526&gt;=Model!$B$5,3,IF(B1526&gt;=Model!$B$6,2,1))))</f>
        <v/>
      </c>
      <c r="L1526" s="14" t="str">
        <f>IF($A1526="","",IF(OR(UPPER(D1526)="Y",UPPER(E1526)="Y"),4,IF(C1526&gt;=Model!$B$10,4,IF(C1526&gt;=Model!$B$11,3,IF(C1526&gt;=Model!$B$12,2,1)))))</f>
        <v/>
      </c>
      <c r="M1526" s="14" t="str">
        <f>IF($A1526="","",IFERROR(VLOOKUP(F1526,Model!$A$19:$B$22,2,FALSE()),""))</f>
        <v/>
      </c>
      <c r="N1526" s="14" t="str">
        <f>IF($A1526="","",IFERROR(VLOOKUP(G1526,Model!$A$25:$B$28,2,FALSE()),""))</f>
        <v/>
      </c>
      <c r="O1526" s="14" t="str">
        <f t="shared" si="138"/>
        <v/>
      </c>
      <c r="P1526" s="14" t="str">
        <f>IF($A1526="","",IF(AND(G1526="Internet-facing",OR(UPPER(D1526)="Y",UPPER(E1526)="Y",C1526&gt;=Model!$B$16)),"P1",""))</f>
        <v/>
      </c>
      <c r="Q1526" s="14" t="str">
        <f>IF($A1526="","",IF(P1526="P1","P1","P"&amp;MIN(4,IF(O1526&gt;=Model!$B$31,1,IF(O1526&gt;=Model!$B$32,2,IF(O1526&gt;=Model!$B$33,3,4)))+IF(UPPER(H1526)="Y",1,0))))</f>
        <v/>
      </c>
      <c r="R1526" s="14" t="str">
        <f>IF($A1526="","",IFERROR(VLOOKUP(VALUE(MID(Q1526,2,1)),Model!$B$38:$C$41,2,FALSE()),""))</f>
        <v/>
      </c>
      <c r="S1526" s="18" t="str">
        <f t="shared" si="139"/>
        <v/>
      </c>
      <c r="T1526" s="14" t="str">
        <f t="shared" si="140"/>
        <v/>
      </c>
      <c r="U1526" s="14" t="str">
        <f t="shared" si="141"/>
        <v/>
      </c>
      <c r="V1526" s="14" t="str">
        <f t="shared" ca="1" si="142"/>
        <v/>
      </c>
      <c r="W1526" s="14" t="str">
        <f t="shared" ca="1" si="143"/>
        <v/>
      </c>
    </row>
    <row r="1527" spans="1:23" x14ac:dyDescent="0.3">
      <c r="A1527" s="2"/>
      <c r="B1527" s="2"/>
      <c r="C1527" s="2"/>
      <c r="D1527" s="2"/>
      <c r="E1527" s="2"/>
      <c r="F1527" s="2"/>
      <c r="G1527" s="2"/>
      <c r="H1527" s="2"/>
      <c r="I1527" s="16"/>
      <c r="J1527" s="16"/>
      <c r="K1527" s="14" t="str">
        <f>IF($A1527="","",IF(B1527&gt;=Model!$B$4,4,IF(B1527&gt;=Model!$B$5,3,IF(B1527&gt;=Model!$B$6,2,1))))</f>
        <v/>
      </c>
      <c r="L1527" s="14" t="str">
        <f>IF($A1527="","",IF(OR(UPPER(D1527)="Y",UPPER(E1527)="Y"),4,IF(C1527&gt;=Model!$B$10,4,IF(C1527&gt;=Model!$B$11,3,IF(C1527&gt;=Model!$B$12,2,1)))))</f>
        <v/>
      </c>
      <c r="M1527" s="14" t="str">
        <f>IF($A1527="","",IFERROR(VLOOKUP(F1527,Model!$A$19:$B$22,2,FALSE()),""))</f>
        <v/>
      </c>
      <c r="N1527" s="14" t="str">
        <f>IF($A1527="","",IFERROR(VLOOKUP(G1527,Model!$A$25:$B$28,2,FALSE()),""))</f>
        <v/>
      </c>
      <c r="O1527" s="14" t="str">
        <f t="shared" si="138"/>
        <v/>
      </c>
      <c r="P1527" s="14" t="str">
        <f>IF($A1527="","",IF(AND(G1527="Internet-facing",OR(UPPER(D1527)="Y",UPPER(E1527)="Y",C1527&gt;=Model!$B$16)),"P1",""))</f>
        <v/>
      </c>
      <c r="Q1527" s="14" t="str">
        <f>IF($A1527="","",IF(P1527="P1","P1","P"&amp;MIN(4,IF(O1527&gt;=Model!$B$31,1,IF(O1527&gt;=Model!$B$32,2,IF(O1527&gt;=Model!$B$33,3,4)))+IF(UPPER(H1527)="Y",1,0))))</f>
        <v/>
      </c>
      <c r="R1527" s="14" t="str">
        <f>IF($A1527="","",IFERROR(VLOOKUP(VALUE(MID(Q1527,2,1)),Model!$B$38:$C$41,2,FALSE()),""))</f>
        <v/>
      </c>
      <c r="S1527" s="18" t="str">
        <f t="shared" si="139"/>
        <v/>
      </c>
      <c r="T1527" s="14" t="str">
        <f t="shared" si="140"/>
        <v/>
      </c>
      <c r="U1527" s="14" t="str">
        <f t="shared" si="141"/>
        <v/>
      </c>
      <c r="V1527" s="14" t="str">
        <f t="shared" ca="1" si="142"/>
        <v/>
      </c>
      <c r="W1527" s="14" t="str">
        <f t="shared" ca="1" si="143"/>
        <v/>
      </c>
    </row>
    <row r="1528" spans="1:23" x14ac:dyDescent="0.3">
      <c r="A1528" s="2"/>
      <c r="B1528" s="2"/>
      <c r="C1528" s="2"/>
      <c r="D1528" s="2"/>
      <c r="E1528" s="2"/>
      <c r="F1528" s="2"/>
      <c r="G1528" s="2"/>
      <c r="H1528" s="2"/>
      <c r="I1528" s="16"/>
      <c r="J1528" s="16"/>
      <c r="K1528" s="14" t="str">
        <f>IF($A1528="","",IF(B1528&gt;=Model!$B$4,4,IF(B1528&gt;=Model!$B$5,3,IF(B1528&gt;=Model!$B$6,2,1))))</f>
        <v/>
      </c>
      <c r="L1528" s="14" t="str">
        <f>IF($A1528="","",IF(OR(UPPER(D1528)="Y",UPPER(E1528)="Y"),4,IF(C1528&gt;=Model!$B$10,4,IF(C1528&gt;=Model!$B$11,3,IF(C1528&gt;=Model!$B$12,2,1)))))</f>
        <v/>
      </c>
      <c r="M1528" s="14" t="str">
        <f>IF($A1528="","",IFERROR(VLOOKUP(F1528,Model!$A$19:$B$22,2,FALSE()),""))</f>
        <v/>
      </c>
      <c r="N1528" s="14" t="str">
        <f>IF($A1528="","",IFERROR(VLOOKUP(G1528,Model!$A$25:$B$28,2,FALSE()),""))</f>
        <v/>
      </c>
      <c r="O1528" s="14" t="str">
        <f t="shared" si="138"/>
        <v/>
      </c>
      <c r="P1528" s="14" t="str">
        <f>IF($A1528="","",IF(AND(G1528="Internet-facing",OR(UPPER(D1528)="Y",UPPER(E1528)="Y",C1528&gt;=Model!$B$16)),"P1",""))</f>
        <v/>
      </c>
      <c r="Q1528" s="14" t="str">
        <f>IF($A1528="","",IF(P1528="P1","P1","P"&amp;MIN(4,IF(O1528&gt;=Model!$B$31,1,IF(O1528&gt;=Model!$B$32,2,IF(O1528&gt;=Model!$B$33,3,4)))+IF(UPPER(H1528)="Y",1,0))))</f>
        <v/>
      </c>
      <c r="R1528" s="14" t="str">
        <f>IF($A1528="","",IFERROR(VLOOKUP(VALUE(MID(Q1528,2,1)),Model!$B$38:$C$41,2,FALSE()),""))</f>
        <v/>
      </c>
      <c r="S1528" s="18" t="str">
        <f t="shared" si="139"/>
        <v/>
      </c>
      <c r="T1528" s="14" t="str">
        <f t="shared" si="140"/>
        <v/>
      </c>
      <c r="U1528" s="14" t="str">
        <f t="shared" si="141"/>
        <v/>
      </c>
      <c r="V1528" s="14" t="str">
        <f t="shared" ca="1" si="142"/>
        <v/>
      </c>
      <c r="W1528" s="14" t="str">
        <f t="shared" ca="1" si="143"/>
        <v/>
      </c>
    </row>
    <row r="1529" spans="1:23" x14ac:dyDescent="0.3">
      <c r="A1529" s="2"/>
      <c r="B1529" s="2"/>
      <c r="C1529" s="2"/>
      <c r="D1529" s="2"/>
      <c r="E1529" s="2"/>
      <c r="F1529" s="2"/>
      <c r="G1529" s="2"/>
      <c r="H1529" s="2"/>
      <c r="I1529" s="16"/>
      <c r="J1529" s="16"/>
      <c r="K1529" s="14" t="str">
        <f>IF($A1529="","",IF(B1529&gt;=Model!$B$4,4,IF(B1529&gt;=Model!$B$5,3,IF(B1529&gt;=Model!$B$6,2,1))))</f>
        <v/>
      </c>
      <c r="L1529" s="14" t="str">
        <f>IF($A1529="","",IF(OR(UPPER(D1529)="Y",UPPER(E1529)="Y"),4,IF(C1529&gt;=Model!$B$10,4,IF(C1529&gt;=Model!$B$11,3,IF(C1529&gt;=Model!$B$12,2,1)))))</f>
        <v/>
      </c>
      <c r="M1529" s="14" t="str">
        <f>IF($A1529="","",IFERROR(VLOOKUP(F1529,Model!$A$19:$B$22,2,FALSE()),""))</f>
        <v/>
      </c>
      <c r="N1529" s="14" t="str">
        <f>IF($A1529="","",IFERROR(VLOOKUP(G1529,Model!$A$25:$B$28,2,FALSE()),""))</f>
        <v/>
      </c>
      <c r="O1529" s="14" t="str">
        <f t="shared" si="138"/>
        <v/>
      </c>
      <c r="P1529" s="14" t="str">
        <f>IF($A1529="","",IF(AND(G1529="Internet-facing",OR(UPPER(D1529)="Y",UPPER(E1529)="Y",C1529&gt;=Model!$B$16)),"P1",""))</f>
        <v/>
      </c>
      <c r="Q1529" s="14" t="str">
        <f>IF($A1529="","",IF(P1529="P1","P1","P"&amp;MIN(4,IF(O1529&gt;=Model!$B$31,1,IF(O1529&gt;=Model!$B$32,2,IF(O1529&gt;=Model!$B$33,3,4)))+IF(UPPER(H1529)="Y",1,0))))</f>
        <v/>
      </c>
      <c r="R1529" s="14" t="str">
        <f>IF($A1529="","",IFERROR(VLOOKUP(VALUE(MID(Q1529,2,1)),Model!$B$38:$C$41,2,FALSE()),""))</f>
        <v/>
      </c>
      <c r="S1529" s="18" t="str">
        <f t="shared" si="139"/>
        <v/>
      </c>
      <c r="T1529" s="14" t="str">
        <f t="shared" si="140"/>
        <v/>
      </c>
      <c r="U1529" s="14" t="str">
        <f t="shared" si="141"/>
        <v/>
      </c>
      <c r="V1529" s="14" t="str">
        <f t="shared" ca="1" si="142"/>
        <v/>
      </c>
      <c r="W1529" s="14" t="str">
        <f t="shared" ca="1" si="143"/>
        <v/>
      </c>
    </row>
    <row r="1530" spans="1:23" x14ac:dyDescent="0.3">
      <c r="A1530" s="2"/>
      <c r="B1530" s="2"/>
      <c r="C1530" s="2"/>
      <c r="D1530" s="2"/>
      <c r="E1530" s="2"/>
      <c r="F1530" s="2"/>
      <c r="G1530" s="2"/>
      <c r="H1530" s="2"/>
      <c r="I1530" s="16"/>
      <c r="J1530" s="16"/>
      <c r="K1530" s="14" t="str">
        <f>IF($A1530="","",IF(B1530&gt;=Model!$B$4,4,IF(B1530&gt;=Model!$B$5,3,IF(B1530&gt;=Model!$B$6,2,1))))</f>
        <v/>
      </c>
      <c r="L1530" s="14" t="str">
        <f>IF($A1530="","",IF(OR(UPPER(D1530)="Y",UPPER(E1530)="Y"),4,IF(C1530&gt;=Model!$B$10,4,IF(C1530&gt;=Model!$B$11,3,IF(C1530&gt;=Model!$B$12,2,1)))))</f>
        <v/>
      </c>
      <c r="M1530" s="14" t="str">
        <f>IF($A1530="","",IFERROR(VLOOKUP(F1530,Model!$A$19:$B$22,2,FALSE()),""))</f>
        <v/>
      </c>
      <c r="N1530" s="14" t="str">
        <f>IF($A1530="","",IFERROR(VLOOKUP(G1530,Model!$A$25:$B$28,2,FALSE()),""))</f>
        <v/>
      </c>
      <c r="O1530" s="14" t="str">
        <f t="shared" si="138"/>
        <v/>
      </c>
      <c r="P1530" s="14" t="str">
        <f>IF($A1530="","",IF(AND(G1530="Internet-facing",OR(UPPER(D1530)="Y",UPPER(E1530)="Y",C1530&gt;=Model!$B$16)),"P1",""))</f>
        <v/>
      </c>
      <c r="Q1530" s="14" t="str">
        <f>IF($A1530="","",IF(P1530="P1","P1","P"&amp;MIN(4,IF(O1530&gt;=Model!$B$31,1,IF(O1530&gt;=Model!$B$32,2,IF(O1530&gt;=Model!$B$33,3,4)))+IF(UPPER(H1530)="Y",1,0))))</f>
        <v/>
      </c>
      <c r="R1530" s="14" t="str">
        <f>IF($A1530="","",IFERROR(VLOOKUP(VALUE(MID(Q1530,2,1)),Model!$B$38:$C$41,2,FALSE()),""))</f>
        <v/>
      </c>
      <c r="S1530" s="18" t="str">
        <f t="shared" si="139"/>
        <v/>
      </c>
      <c r="T1530" s="14" t="str">
        <f t="shared" si="140"/>
        <v/>
      </c>
      <c r="U1530" s="14" t="str">
        <f t="shared" si="141"/>
        <v/>
      </c>
      <c r="V1530" s="14" t="str">
        <f t="shared" ca="1" si="142"/>
        <v/>
      </c>
      <c r="W1530" s="14" t="str">
        <f t="shared" ca="1" si="143"/>
        <v/>
      </c>
    </row>
    <row r="1531" spans="1:23" x14ac:dyDescent="0.3">
      <c r="A1531" s="2"/>
      <c r="B1531" s="2"/>
      <c r="C1531" s="2"/>
      <c r="D1531" s="2"/>
      <c r="E1531" s="2"/>
      <c r="F1531" s="2"/>
      <c r="G1531" s="2"/>
      <c r="H1531" s="2"/>
      <c r="I1531" s="16"/>
      <c r="J1531" s="16"/>
      <c r="K1531" s="14" t="str">
        <f>IF($A1531="","",IF(B1531&gt;=Model!$B$4,4,IF(B1531&gt;=Model!$B$5,3,IF(B1531&gt;=Model!$B$6,2,1))))</f>
        <v/>
      </c>
      <c r="L1531" s="14" t="str">
        <f>IF($A1531="","",IF(OR(UPPER(D1531)="Y",UPPER(E1531)="Y"),4,IF(C1531&gt;=Model!$B$10,4,IF(C1531&gt;=Model!$B$11,3,IF(C1531&gt;=Model!$B$12,2,1)))))</f>
        <v/>
      </c>
      <c r="M1531" s="14" t="str">
        <f>IF($A1531="","",IFERROR(VLOOKUP(F1531,Model!$A$19:$B$22,2,FALSE()),""))</f>
        <v/>
      </c>
      <c r="N1531" s="14" t="str">
        <f>IF($A1531="","",IFERROR(VLOOKUP(G1531,Model!$A$25:$B$28,2,FALSE()),""))</f>
        <v/>
      </c>
      <c r="O1531" s="14" t="str">
        <f t="shared" si="138"/>
        <v/>
      </c>
      <c r="P1531" s="14" t="str">
        <f>IF($A1531="","",IF(AND(G1531="Internet-facing",OR(UPPER(D1531)="Y",UPPER(E1531)="Y",C1531&gt;=Model!$B$16)),"P1",""))</f>
        <v/>
      </c>
      <c r="Q1531" s="14" t="str">
        <f>IF($A1531="","",IF(P1531="P1","P1","P"&amp;MIN(4,IF(O1531&gt;=Model!$B$31,1,IF(O1531&gt;=Model!$B$32,2,IF(O1531&gt;=Model!$B$33,3,4)))+IF(UPPER(H1531)="Y",1,0))))</f>
        <v/>
      </c>
      <c r="R1531" s="14" t="str">
        <f>IF($A1531="","",IFERROR(VLOOKUP(VALUE(MID(Q1531,2,1)),Model!$B$38:$C$41,2,FALSE()),""))</f>
        <v/>
      </c>
      <c r="S1531" s="18" t="str">
        <f t="shared" si="139"/>
        <v/>
      </c>
      <c r="T1531" s="14" t="str">
        <f t="shared" si="140"/>
        <v/>
      </c>
      <c r="U1531" s="14" t="str">
        <f t="shared" si="141"/>
        <v/>
      </c>
      <c r="V1531" s="14" t="str">
        <f t="shared" ca="1" si="142"/>
        <v/>
      </c>
      <c r="W1531" s="14" t="str">
        <f t="shared" ca="1" si="143"/>
        <v/>
      </c>
    </row>
    <row r="1532" spans="1:23" x14ac:dyDescent="0.3">
      <c r="A1532" s="2"/>
      <c r="B1532" s="2"/>
      <c r="C1532" s="2"/>
      <c r="D1532" s="2"/>
      <c r="E1532" s="2"/>
      <c r="F1532" s="2"/>
      <c r="G1532" s="2"/>
      <c r="H1532" s="2"/>
      <c r="I1532" s="16"/>
      <c r="J1532" s="16"/>
      <c r="K1532" s="14" t="str">
        <f>IF($A1532="","",IF(B1532&gt;=Model!$B$4,4,IF(B1532&gt;=Model!$B$5,3,IF(B1532&gt;=Model!$B$6,2,1))))</f>
        <v/>
      </c>
      <c r="L1532" s="14" t="str">
        <f>IF($A1532="","",IF(OR(UPPER(D1532)="Y",UPPER(E1532)="Y"),4,IF(C1532&gt;=Model!$B$10,4,IF(C1532&gt;=Model!$B$11,3,IF(C1532&gt;=Model!$B$12,2,1)))))</f>
        <v/>
      </c>
      <c r="M1532" s="14" t="str">
        <f>IF($A1532="","",IFERROR(VLOOKUP(F1532,Model!$A$19:$B$22,2,FALSE()),""))</f>
        <v/>
      </c>
      <c r="N1532" s="14" t="str">
        <f>IF($A1532="","",IFERROR(VLOOKUP(G1532,Model!$A$25:$B$28,2,FALSE()),""))</f>
        <v/>
      </c>
      <c r="O1532" s="14" t="str">
        <f t="shared" si="138"/>
        <v/>
      </c>
      <c r="P1532" s="14" t="str">
        <f>IF($A1532="","",IF(AND(G1532="Internet-facing",OR(UPPER(D1532)="Y",UPPER(E1532)="Y",C1532&gt;=Model!$B$16)),"P1",""))</f>
        <v/>
      </c>
      <c r="Q1532" s="14" t="str">
        <f>IF($A1532="","",IF(P1532="P1","P1","P"&amp;MIN(4,IF(O1532&gt;=Model!$B$31,1,IF(O1532&gt;=Model!$B$32,2,IF(O1532&gt;=Model!$B$33,3,4)))+IF(UPPER(H1532)="Y",1,0))))</f>
        <v/>
      </c>
      <c r="R1532" s="14" t="str">
        <f>IF($A1532="","",IFERROR(VLOOKUP(VALUE(MID(Q1532,2,1)),Model!$B$38:$C$41,2,FALSE()),""))</f>
        <v/>
      </c>
      <c r="S1532" s="18" t="str">
        <f t="shared" si="139"/>
        <v/>
      </c>
      <c r="T1532" s="14" t="str">
        <f t="shared" si="140"/>
        <v/>
      </c>
      <c r="U1532" s="14" t="str">
        <f t="shared" si="141"/>
        <v/>
      </c>
      <c r="V1532" s="14" t="str">
        <f t="shared" ca="1" si="142"/>
        <v/>
      </c>
      <c r="W1532" s="14" t="str">
        <f t="shared" ca="1" si="143"/>
        <v/>
      </c>
    </row>
    <row r="1533" spans="1:23" x14ac:dyDescent="0.3">
      <c r="A1533" s="2"/>
      <c r="B1533" s="2"/>
      <c r="C1533" s="2"/>
      <c r="D1533" s="2"/>
      <c r="E1533" s="2"/>
      <c r="F1533" s="2"/>
      <c r="G1533" s="2"/>
      <c r="H1533" s="2"/>
      <c r="I1533" s="16"/>
      <c r="J1533" s="16"/>
      <c r="K1533" s="14" t="str">
        <f>IF($A1533="","",IF(B1533&gt;=Model!$B$4,4,IF(B1533&gt;=Model!$B$5,3,IF(B1533&gt;=Model!$B$6,2,1))))</f>
        <v/>
      </c>
      <c r="L1533" s="14" t="str">
        <f>IF($A1533="","",IF(OR(UPPER(D1533)="Y",UPPER(E1533)="Y"),4,IF(C1533&gt;=Model!$B$10,4,IF(C1533&gt;=Model!$B$11,3,IF(C1533&gt;=Model!$B$12,2,1)))))</f>
        <v/>
      </c>
      <c r="M1533" s="14" t="str">
        <f>IF($A1533="","",IFERROR(VLOOKUP(F1533,Model!$A$19:$B$22,2,FALSE()),""))</f>
        <v/>
      </c>
      <c r="N1533" s="14" t="str">
        <f>IF($A1533="","",IFERROR(VLOOKUP(G1533,Model!$A$25:$B$28,2,FALSE()),""))</f>
        <v/>
      </c>
      <c r="O1533" s="14" t="str">
        <f t="shared" si="138"/>
        <v/>
      </c>
      <c r="P1533" s="14" t="str">
        <f>IF($A1533="","",IF(AND(G1533="Internet-facing",OR(UPPER(D1533)="Y",UPPER(E1533)="Y",C1533&gt;=Model!$B$16)),"P1",""))</f>
        <v/>
      </c>
      <c r="Q1533" s="14" t="str">
        <f>IF($A1533="","",IF(P1533="P1","P1","P"&amp;MIN(4,IF(O1533&gt;=Model!$B$31,1,IF(O1533&gt;=Model!$B$32,2,IF(O1533&gt;=Model!$B$33,3,4)))+IF(UPPER(H1533)="Y",1,0))))</f>
        <v/>
      </c>
      <c r="R1533" s="14" t="str">
        <f>IF($A1533="","",IFERROR(VLOOKUP(VALUE(MID(Q1533,2,1)),Model!$B$38:$C$41,2,FALSE()),""))</f>
        <v/>
      </c>
      <c r="S1533" s="18" t="str">
        <f t="shared" si="139"/>
        <v/>
      </c>
      <c r="T1533" s="14" t="str">
        <f t="shared" si="140"/>
        <v/>
      </c>
      <c r="U1533" s="14" t="str">
        <f t="shared" si="141"/>
        <v/>
      </c>
      <c r="V1533" s="14" t="str">
        <f t="shared" ca="1" si="142"/>
        <v/>
      </c>
      <c r="W1533" s="14" t="str">
        <f t="shared" ca="1" si="143"/>
        <v/>
      </c>
    </row>
    <row r="1534" spans="1:23" x14ac:dyDescent="0.3">
      <c r="A1534" s="2"/>
      <c r="B1534" s="2"/>
      <c r="C1534" s="2"/>
      <c r="D1534" s="2"/>
      <c r="E1534" s="2"/>
      <c r="F1534" s="2"/>
      <c r="G1534" s="2"/>
      <c r="H1534" s="2"/>
      <c r="I1534" s="16"/>
      <c r="J1534" s="16"/>
      <c r="K1534" s="14" t="str">
        <f>IF($A1534="","",IF(B1534&gt;=Model!$B$4,4,IF(B1534&gt;=Model!$B$5,3,IF(B1534&gt;=Model!$B$6,2,1))))</f>
        <v/>
      </c>
      <c r="L1534" s="14" t="str">
        <f>IF($A1534="","",IF(OR(UPPER(D1534)="Y",UPPER(E1534)="Y"),4,IF(C1534&gt;=Model!$B$10,4,IF(C1534&gt;=Model!$B$11,3,IF(C1534&gt;=Model!$B$12,2,1)))))</f>
        <v/>
      </c>
      <c r="M1534" s="14" t="str">
        <f>IF($A1534="","",IFERROR(VLOOKUP(F1534,Model!$A$19:$B$22,2,FALSE()),""))</f>
        <v/>
      </c>
      <c r="N1534" s="14" t="str">
        <f>IF($A1534="","",IFERROR(VLOOKUP(G1534,Model!$A$25:$B$28,2,FALSE()),""))</f>
        <v/>
      </c>
      <c r="O1534" s="14" t="str">
        <f t="shared" si="138"/>
        <v/>
      </c>
      <c r="P1534" s="14" t="str">
        <f>IF($A1534="","",IF(AND(G1534="Internet-facing",OR(UPPER(D1534)="Y",UPPER(E1534)="Y",C1534&gt;=Model!$B$16)),"P1",""))</f>
        <v/>
      </c>
      <c r="Q1534" s="14" t="str">
        <f>IF($A1534="","",IF(P1534="P1","P1","P"&amp;MIN(4,IF(O1534&gt;=Model!$B$31,1,IF(O1534&gt;=Model!$B$32,2,IF(O1534&gt;=Model!$B$33,3,4)))+IF(UPPER(H1534)="Y",1,0))))</f>
        <v/>
      </c>
      <c r="R1534" s="14" t="str">
        <f>IF($A1534="","",IFERROR(VLOOKUP(VALUE(MID(Q1534,2,1)),Model!$B$38:$C$41,2,FALSE()),""))</f>
        <v/>
      </c>
      <c r="S1534" s="18" t="str">
        <f t="shared" si="139"/>
        <v/>
      </c>
      <c r="T1534" s="14" t="str">
        <f t="shared" si="140"/>
        <v/>
      </c>
      <c r="U1534" s="14" t="str">
        <f t="shared" si="141"/>
        <v/>
      </c>
      <c r="V1534" s="14" t="str">
        <f t="shared" ca="1" si="142"/>
        <v/>
      </c>
      <c r="W1534" s="14" t="str">
        <f t="shared" ca="1" si="143"/>
        <v/>
      </c>
    </row>
    <row r="1535" spans="1:23" x14ac:dyDescent="0.3">
      <c r="A1535" s="2"/>
      <c r="B1535" s="2"/>
      <c r="C1535" s="2"/>
      <c r="D1535" s="2"/>
      <c r="E1535" s="2"/>
      <c r="F1535" s="2"/>
      <c r="G1535" s="2"/>
      <c r="H1535" s="2"/>
      <c r="I1535" s="16"/>
      <c r="J1535" s="16"/>
      <c r="K1535" s="14" t="str">
        <f>IF($A1535="","",IF(B1535&gt;=Model!$B$4,4,IF(B1535&gt;=Model!$B$5,3,IF(B1535&gt;=Model!$B$6,2,1))))</f>
        <v/>
      </c>
      <c r="L1535" s="14" t="str">
        <f>IF($A1535="","",IF(OR(UPPER(D1535)="Y",UPPER(E1535)="Y"),4,IF(C1535&gt;=Model!$B$10,4,IF(C1535&gt;=Model!$B$11,3,IF(C1535&gt;=Model!$B$12,2,1)))))</f>
        <v/>
      </c>
      <c r="M1535" s="14" t="str">
        <f>IF($A1535="","",IFERROR(VLOOKUP(F1535,Model!$A$19:$B$22,2,FALSE()),""))</f>
        <v/>
      </c>
      <c r="N1535" s="14" t="str">
        <f>IF($A1535="","",IFERROR(VLOOKUP(G1535,Model!$A$25:$B$28,2,FALSE()),""))</f>
        <v/>
      </c>
      <c r="O1535" s="14" t="str">
        <f t="shared" si="138"/>
        <v/>
      </c>
      <c r="P1535" s="14" t="str">
        <f>IF($A1535="","",IF(AND(G1535="Internet-facing",OR(UPPER(D1535)="Y",UPPER(E1535)="Y",C1535&gt;=Model!$B$16)),"P1",""))</f>
        <v/>
      </c>
      <c r="Q1535" s="14" t="str">
        <f>IF($A1535="","",IF(P1535="P1","P1","P"&amp;MIN(4,IF(O1535&gt;=Model!$B$31,1,IF(O1535&gt;=Model!$B$32,2,IF(O1535&gt;=Model!$B$33,3,4)))+IF(UPPER(H1535)="Y",1,0))))</f>
        <v/>
      </c>
      <c r="R1535" s="14" t="str">
        <f>IF($A1535="","",IFERROR(VLOOKUP(VALUE(MID(Q1535,2,1)),Model!$B$38:$C$41,2,FALSE()),""))</f>
        <v/>
      </c>
      <c r="S1535" s="18" t="str">
        <f t="shared" si="139"/>
        <v/>
      </c>
      <c r="T1535" s="14" t="str">
        <f t="shared" si="140"/>
        <v/>
      </c>
      <c r="U1535" s="14" t="str">
        <f t="shared" si="141"/>
        <v/>
      </c>
      <c r="V1535" s="14" t="str">
        <f t="shared" ca="1" si="142"/>
        <v/>
      </c>
      <c r="W1535" s="14" t="str">
        <f t="shared" ca="1" si="143"/>
        <v/>
      </c>
    </row>
    <row r="1536" spans="1:23" x14ac:dyDescent="0.3">
      <c r="A1536" s="2"/>
      <c r="B1536" s="2"/>
      <c r="C1536" s="2"/>
      <c r="D1536" s="2"/>
      <c r="E1536" s="2"/>
      <c r="F1536" s="2"/>
      <c r="G1536" s="2"/>
      <c r="H1536" s="2"/>
      <c r="I1536" s="16"/>
      <c r="J1536" s="16"/>
      <c r="K1536" s="14" t="str">
        <f>IF($A1536="","",IF(B1536&gt;=Model!$B$4,4,IF(B1536&gt;=Model!$B$5,3,IF(B1536&gt;=Model!$B$6,2,1))))</f>
        <v/>
      </c>
      <c r="L1536" s="14" t="str">
        <f>IF($A1536="","",IF(OR(UPPER(D1536)="Y",UPPER(E1536)="Y"),4,IF(C1536&gt;=Model!$B$10,4,IF(C1536&gt;=Model!$B$11,3,IF(C1536&gt;=Model!$B$12,2,1)))))</f>
        <v/>
      </c>
      <c r="M1536" s="14" t="str">
        <f>IF($A1536="","",IFERROR(VLOOKUP(F1536,Model!$A$19:$B$22,2,FALSE()),""))</f>
        <v/>
      </c>
      <c r="N1536" s="14" t="str">
        <f>IF($A1536="","",IFERROR(VLOOKUP(G1536,Model!$A$25:$B$28,2,FALSE()),""))</f>
        <v/>
      </c>
      <c r="O1536" s="14" t="str">
        <f t="shared" si="138"/>
        <v/>
      </c>
      <c r="P1536" s="14" t="str">
        <f>IF($A1536="","",IF(AND(G1536="Internet-facing",OR(UPPER(D1536)="Y",UPPER(E1536)="Y",C1536&gt;=Model!$B$16)),"P1",""))</f>
        <v/>
      </c>
      <c r="Q1536" s="14" t="str">
        <f>IF($A1536="","",IF(P1536="P1","P1","P"&amp;MIN(4,IF(O1536&gt;=Model!$B$31,1,IF(O1536&gt;=Model!$B$32,2,IF(O1536&gt;=Model!$B$33,3,4)))+IF(UPPER(H1536)="Y",1,0))))</f>
        <v/>
      </c>
      <c r="R1536" s="14" t="str">
        <f>IF($A1536="","",IFERROR(VLOOKUP(VALUE(MID(Q1536,2,1)),Model!$B$38:$C$41,2,FALSE()),""))</f>
        <v/>
      </c>
      <c r="S1536" s="18" t="str">
        <f t="shared" si="139"/>
        <v/>
      </c>
      <c r="T1536" s="14" t="str">
        <f t="shared" si="140"/>
        <v/>
      </c>
      <c r="U1536" s="14" t="str">
        <f t="shared" si="141"/>
        <v/>
      </c>
      <c r="V1536" s="14" t="str">
        <f t="shared" ca="1" si="142"/>
        <v/>
      </c>
      <c r="W1536" s="14" t="str">
        <f t="shared" ca="1" si="143"/>
        <v/>
      </c>
    </row>
    <row r="1537" spans="1:23" x14ac:dyDescent="0.3">
      <c r="A1537" s="2"/>
      <c r="B1537" s="2"/>
      <c r="C1537" s="2"/>
      <c r="D1537" s="2"/>
      <c r="E1537" s="2"/>
      <c r="F1537" s="2"/>
      <c r="G1537" s="2"/>
      <c r="H1537" s="2"/>
      <c r="I1537" s="16"/>
      <c r="J1537" s="16"/>
      <c r="K1537" s="14" t="str">
        <f>IF($A1537="","",IF(B1537&gt;=Model!$B$4,4,IF(B1537&gt;=Model!$B$5,3,IF(B1537&gt;=Model!$B$6,2,1))))</f>
        <v/>
      </c>
      <c r="L1537" s="14" t="str">
        <f>IF($A1537="","",IF(OR(UPPER(D1537)="Y",UPPER(E1537)="Y"),4,IF(C1537&gt;=Model!$B$10,4,IF(C1537&gt;=Model!$B$11,3,IF(C1537&gt;=Model!$B$12,2,1)))))</f>
        <v/>
      </c>
      <c r="M1537" s="14" t="str">
        <f>IF($A1537="","",IFERROR(VLOOKUP(F1537,Model!$A$19:$B$22,2,FALSE()),""))</f>
        <v/>
      </c>
      <c r="N1537" s="14" t="str">
        <f>IF($A1537="","",IFERROR(VLOOKUP(G1537,Model!$A$25:$B$28,2,FALSE()),""))</f>
        <v/>
      </c>
      <c r="O1537" s="14" t="str">
        <f t="shared" si="138"/>
        <v/>
      </c>
      <c r="P1537" s="14" t="str">
        <f>IF($A1537="","",IF(AND(G1537="Internet-facing",OR(UPPER(D1537)="Y",UPPER(E1537)="Y",C1537&gt;=Model!$B$16)),"P1",""))</f>
        <v/>
      </c>
      <c r="Q1537" s="14" t="str">
        <f>IF($A1537="","",IF(P1537="P1","P1","P"&amp;MIN(4,IF(O1537&gt;=Model!$B$31,1,IF(O1537&gt;=Model!$B$32,2,IF(O1537&gt;=Model!$B$33,3,4)))+IF(UPPER(H1537)="Y",1,0))))</f>
        <v/>
      </c>
      <c r="R1537" s="14" t="str">
        <f>IF($A1537="","",IFERROR(VLOOKUP(VALUE(MID(Q1537,2,1)),Model!$B$38:$C$41,2,FALSE()),""))</f>
        <v/>
      </c>
      <c r="S1537" s="18" t="str">
        <f t="shared" si="139"/>
        <v/>
      </c>
      <c r="T1537" s="14" t="str">
        <f t="shared" si="140"/>
        <v/>
      </c>
      <c r="U1537" s="14" t="str">
        <f t="shared" si="141"/>
        <v/>
      </c>
      <c r="V1537" s="14" t="str">
        <f t="shared" ca="1" si="142"/>
        <v/>
      </c>
      <c r="W1537" s="14" t="str">
        <f t="shared" ca="1" si="143"/>
        <v/>
      </c>
    </row>
    <row r="1538" spans="1:23" x14ac:dyDescent="0.3">
      <c r="A1538" s="2"/>
      <c r="B1538" s="2"/>
      <c r="C1538" s="2"/>
      <c r="D1538" s="2"/>
      <c r="E1538" s="2"/>
      <c r="F1538" s="2"/>
      <c r="G1538" s="2"/>
      <c r="H1538" s="2"/>
      <c r="I1538" s="16"/>
      <c r="J1538" s="16"/>
      <c r="K1538" s="14" t="str">
        <f>IF($A1538="","",IF(B1538&gt;=Model!$B$4,4,IF(B1538&gt;=Model!$B$5,3,IF(B1538&gt;=Model!$B$6,2,1))))</f>
        <v/>
      </c>
      <c r="L1538" s="14" t="str">
        <f>IF($A1538="","",IF(OR(UPPER(D1538)="Y",UPPER(E1538)="Y"),4,IF(C1538&gt;=Model!$B$10,4,IF(C1538&gt;=Model!$B$11,3,IF(C1538&gt;=Model!$B$12,2,1)))))</f>
        <v/>
      </c>
      <c r="M1538" s="14" t="str">
        <f>IF($A1538="","",IFERROR(VLOOKUP(F1538,Model!$A$19:$B$22,2,FALSE()),""))</f>
        <v/>
      </c>
      <c r="N1538" s="14" t="str">
        <f>IF($A1538="","",IFERROR(VLOOKUP(G1538,Model!$A$25:$B$28,2,FALSE()),""))</f>
        <v/>
      </c>
      <c r="O1538" s="14" t="str">
        <f t="shared" ref="O1538:O1601" si="144">IF($A1538="","",K1538*L1538*M1538*N1538)</f>
        <v/>
      </c>
      <c r="P1538" s="14" t="str">
        <f>IF($A1538="","",IF(AND(G1538="Internet-facing",OR(UPPER(D1538)="Y",UPPER(E1538)="Y",C1538&gt;=Model!$B$16)),"P1",""))</f>
        <v/>
      </c>
      <c r="Q1538" s="14" t="str">
        <f>IF($A1538="","",IF(P1538="P1","P1","P"&amp;MIN(4,IF(O1538&gt;=Model!$B$31,1,IF(O1538&gt;=Model!$B$32,2,IF(O1538&gt;=Model!$B$33,3,4)))+IF(UPPER(H1538)="Y",1,0))))</f>
        <v/>
      </c>
      <c r="R1538" s="14" t="str">
        <f>IF($A1538="","",IFERROR(VLOOKUP(VALUE(MID(Q1538,2,1)),Model!$B$38:$C$41,2,FALSE()),""))</f>
        <v/>
      </c>
      <c r="S1538" s="18" t="str">
        <f t="shared" ref="S1538:S1601" si="145">IF(OR($A1538="",$R1538="",$I1538=""),"",$I1538+$R1538)</f>
        <v/>
      </c>
      <c r="T1538" s="14" t="str">
        <f t="shared" ref="T1538:T1601" si="146">IF($A1538="","",IF($J1538="","Open","Closed"))</f>
        <v/>
      </c>
      <c r="U1538" s="14" t="str">
        <f t="shared" ref="U1538:U1601" si="147">IF(OR($A1538="",$J1538="",$I1538=""),"",$J1538-$I1538)</f>
        <v/>
      </c>
      <c r="V1538" s="14" t="str">
        <f t="shared" ref="V1538:V1601" ca="1" si="148">IF(OR($A1538="",$J1538&lt;&gt;"",$I1538=""),"",TODAY()-$I1538)</f>
        <v/>
      </c>
      <c r="W1538" s="14" t="str">
        <f t="shared" ref="W1538:W1601" ca="1" si="149">IF(OR($A1538="",$I1538=""),"",IF($J1538="",IF(TODAY()&gt;$S1538,"Overdue","Open"),IF($J1538&lt;=$S1538,"Yes","No")))</f>
        <v/>
      </c>
    </row>
    <row r="1539" spans="1:23" x14ac:dyDescent="0.3">
      <c r="A1539" s="2"/>
      <c r="B1539" s="2"/>
      <c r="C1539" s="2"/>
      <c r="D1539" s="2"/>
      <c r="E1539" s="2"/>
      <c r="F1539" s="2"/>
      <c r="G1539" s="2"/>
      <c r="H1539" s="2"/>
      <c r="I1539" s="16"/>
      <c r="J1539" s="16"/>
      <c r="K1539" s="14" t="str">
        <f>IF($A1539="","",IF(B1539&gt;=Model!$B$4,4,IF(B1539&gt;=Model!$B$5,3,IF(B1539&gt;=Model!$B$6,2,1))))</f>
        <v/>
      </c>
      <c r="L1539" s="14" t="str">
        <f>IF($A1539="","",IF(OR(UPPER(D1539)="Y",UPPER(E1539)="Y"),4,IF(C1539&gt;=Model!$B$10,4,IF(C1539&gt;=Model!$B$11,3,IF(C1539&gt;=Model!$B$12,2,1)))))</f>
        <v/>
      </c>
      <c r="M1539" s="14" t="str">
        <f>IF($A1539="","",IFERROR(VLOOKUP(F1539,Model!$A$19:$B$22,2,FALSE()),""))</f>
        <v/>
      </c>
      <c r="N1539" s="14" t="str">
        <f>IF($A1539="","",IFERROR(VLOOKUP(G1539,Model!$A$25:$B$28,2,FALSE()),""))</f>
        <v/>
      </c>
      <c r="O1539" s="14" t="str">
        <f t="shared" si="144"/>
        <v/>
      </c>
      <c r="P1539" s="14" t="str">
        <f>IF($A1539="","",IF(AND(G1539="Internet-facing",OR(UPPER(D1539)="Y",UPPER(E1539)="Y",C1539&gt;=Model!$B$16)),"P1",""))</f>
        <v/>
      </c>
      <c r="Q1539" s="14" t="str">
        <f>IF($A1539="","",IF(P1539="P1","P1","P"&amp;MIN(4,IF(O1539&gt;=Model!$B$31,1,IF(O1539&gt;=Model!$B$32,2,IF(O1539&gt;=Model!$B$33,3,4)))+IF(UPPER(H1539)="Y",1,0))))</f>
        <v/>
      </c>
      <c r="R1539" s="14" t="str">
        <f>IF($A1539="","",IFERROR(VLOOKUP(VALUE(MID(Q1539,2,1)),Model!$B$38:$C$41,2,FALSE()),""))</f>
        <v/>
      </c>
      <c r="S1539" s="18" t="str">
        <f t="shared" si="145"/>
        <v/>
      </c>
      <c r="T1539" s="14" t="str">
        <f t="shared" si="146"/>
        <v/>
      </c>
      <c r="U1539" s="14" t="str">
        <f t="shared" si="147"/>
        <v/>
      </c>
      <c r="V1539" s="14" t="str">
        <f t="shared" ca="1" si="148"/>
        <v/>
      </c>
      <c r="W1539" s="14" t="str">
        <f t="shared" ca="1" si="149"/>
        <v/>
      </c>
    </row>
    <row r="1540" spans="1:23" x14ac:dyDescent="0.3">
      <c r="A1540" s="2"/>
      <c r="B1540" s="2"/>
      <c r="C1540" s="2"/>
      <c r="D1540" s="2"/>
      <c r="E1540" s="2"/>
      <c r="F1540" s="2"/>
      <c r="G1540" s="2"/>
      <c r="H1540" s="2"/>
      <c r="I1540" s="16"/>
      <c r="J1540" s="16"/>
      <c r="K1540" s="14" t="str">
        <f>IF($A1540="","",IF(B1540&gt;=Model!$B$4,4,IF(B1540&gt;=Model!$B$5,3,IF(B1540&gt;=Model!$B$6,2,1))))</f>
        <v/>
      </c>
      <c r="L1540" s="14" t="str">
        <f>IF($A1540="","",IF(OR(UPPER(D1540)="Y",UPPER(E1540)="Y"),4,IF(C1540&gt;=Model!$B$10,4,IF(C1540&gt;=Model!$B$11,3,IF(C1540&gt;=Model!$B$12,2,1)))))</f>
        <v/>
      </c>
      <c r="M1540" s="14" t="str">
        <f>IF($A1540="","",IFERROR(VLOOKUP(F1540,Model!$A$19:$B$22,2,FALSE()),""))</f>
        <v/>
      </c>
      <c r="N1540" s="14" t="str">
        <f>IF($A1540="","",IFERROR(VLOOKUP(G1540,Model!$A$25:$B$28,2,FALSE()),""))</f>
        <v/>
      </c>
      <c r="O1540" s="14" t="str">
        <f t="shared" si="144"/>
        <v/>
      </c>
      <c r="P1540" s="14" t="str">
        <f>IF($A1540="","",IF(AND(G1540="Internet-facing",OR(UPPER(D1540)="Y",UPPER(E1540)="Y",C1540&gt;=Model!$B$16)),"P1",""))</f>
        <v/>
      </c>
      <c r="Q1540" s="14" t="str">
        <f>IF($A1540="","",IF(P1540="P1","P1","P"&amp;MIN(4,IF(O1540&gt;=Model!$B$31,1,IF(O1540&gt;=Model!$B$32,2,IF(O1540&gt;=Model!$B$33,3,4)))+IF(UPPER(H1540)="Y",1,0))))</f>
        <v/>
      </c>
      <c r="R1540" s="14" t="str">
        <f>IF($A1540="","",IFERROR(VLOOKUP(VALUE(MID(Q1540,2,1)),Model!$B$38:$C$41,2,FALSE()),""))</f>
        <v/>
      </c>
      <c r="S1540" s="18" t="str">
        <f t="shared" si="145"/>
        <v/>
      </c>
      <c r="T1540" s="14" t="str">
        <f t="shared" si="146"/>
        <v/>
      </c>
      <c r="U1540" s="14" t="str">
        <f t="shared" si="147"/>
        <v/>
      </c>
      <c r="V1540" s="14" t="str">
        <f t="shared" ca="1" si="148"/>
        <v/>
      </c>
      <c r="W1540" s="14" t="str">
        <f t="shared" ca="1" si="149"/>
        <v/>
      </c>
    </row>
    <row r="1541" spans="1:23" x14ac:dyDescent="0.3">
      <c r="A1541" s="2"/>
      <c r="B1541" s="2"/>
      <c r="C1541" s="2"/>
      <c r="D1541" s="2"/>
      <c r="E1541" s="2"/>
      <c r="F1541" s="2"/>
      <c r="G1541" s="2"/>
      <c r="H1541" s="2"/>
      <c r="I1541" s="16"/>
      <c r="J1541" s="16"/>
      <c r="K1541" s="14" t="str">
        <f>IF($A1541="","",IF(B1541&gt;=Model!$B$4,4,IF(B1541&gt;=Model!$B$5,3,IF(B1541&gt;=Model!$B$6,2,1))))</f>
        <v/>
      </c>
      <c r="L1541" s="14" t="str">
        <f>IF($A1541="","",IF(OR(UPPER(D1541)="Y",UPPER(E1541)="Y"),4,IF(C1541&gt;=Model!$B$10,4,IF(C1541&gt;=Model!$B$11,3,IF(C1541&gt;=Model!$B$12,2,1)))))</f>
        <v/>
      </c>
      <c r="M1541" s="14" t="str">
        <f>IF($A1541="","",IFERROR(VLOOKUP(F1541,Model!$A$19:$B$22,2,FALSE()),""))</f>
        <v/>
      </c>
      <c r="N1541" s="14" t="str">
        <f>IF($A1541="","",IFERROR(VLOOKUP(G1541,Model!$A$25:$B$28,2,FALSE()),""))</f>
        <v/>
      </c>
      <c r="O1541" s="14" t="str">
        <f t="shared" si="144"/>
        <v/>
      </c>
      <c r="P1541" s="14" t="str">
        <f>IF($A1541="","",IF(AND(G1541="Internet-facing",OR(UPPER(D1541)="Y",UPPER(E1541)="Y",C1541&gt;=Model!$B$16)),"P1",""))</f>
        <v/>
      </c>
      <c r="Q1541" s="14" t="str">
        <f>IF($A1541="","",IF(P1541="P1","P1","P"&amp;MIN(4,IF(O1541&gt;=Model!$B$31,1,IF(O1541&gt;=Model!$B$32,2,IF(O1541&gt;=Model!$B$33,3,4)))+IF(UPPER(H1541)="Y",1,0))))</f>
        <v/>
      </c>
      <c r="R1541" s="14" t="str">
        <f>IF($A1541="","",IFERROR(VLOOKUP(VALUE(MID(Q1541,2,1)),Model!$B$38:$C$41,2,FALSE()),""))</f>
        <v/>
      </c>
      <c r="S1541" s="18" t="str">
        <f t="shared" si="145"/>
        <v/>
      </c>
      <c r="T1541" s="14" t="str">
        <f t="shared" si="146"/>
        <v/>
      </c>
      <c r="U1541" s="14" t="str">
        <f t="shared" si="147"/>
        <v/>
      </c>
      <c r="V1541" s="14" t="str">
        <f t="shared" ca="1" si="148"/>
        <v/>
      </c>
      <c r="W1541" s="14" t="str">
        <f t="shared" ca="1" si="149"/>
        <v/>
      </c>
    </row>
    <row r="1542" spans="1:23" x14ac:dyDescent="0.3">
      <c r="A1542" s="2"/>
      <c r="B1542" s="2"/>
      <c r="C1542" s="2"/>
      <c r="D1542" s="2"/>
      <c r="E1542" s="2"/>
      <c r="F1542" s="2"/>
      <c r="G1542" s="2"/>
      <c r="H1542" s="2"/>
      <c r="I1542" s="16"/>
      <c r="J1542" s="16"/>
      <c r="K1542" s="14" t="str">
        <f>IF($A1542="","",IF(B1542&gt;=Model!$B$4,4,IF(B1542&gt;=Model!$B$5,3,IF(B1542&gt;=Model!$B$6,2,1))))</f>
        <v/>
      </c>
      <c r="L1542" s="14" t="str">
        <f>IF($A1542="","",IF(OR(UPPER(D1542)="Y",UPPER(E1542)="Y"),4,IF(C1542&gt;=Model!$B$10,4,IF(C1542&gt;=Model!$B$11,3,IF(C1542&gt;=Model!$B$12,2,1)))))</f>
        <v/>
      </c>
      <c r="M1542" s="14" t="str">
        <f>IF($A1542="","",IFERROR(VLOOKUP(F1542,Model!$A$19:$B$22,2,FALSE()),""))</f>
        <v/>
      </c>
      <c r="N1542" s="14" t="str">
        <f>IF($A1542="","",IFERROR(VLOOKUP(G1542,Model!$A$25:$B$28,2,FALSE()),""))</f>
        <v/>
      </c>
      <c r="O1542" s="14" t="str">
        <f t="shared" si="144"/>
        <v/>
      </c>
      <c r="P1542" s="14" t="str">
        <f>IF($A1542="","",IF(AND(G1542="Internet-facing",OR(UPPER(D1542)="Y",UPPER(E1542)="Y",C1542&gt;=Model!$B$16)),"P1",""))</f>
        <v/>
      </c>
      <c r="Q1542" s="14" t="str">
        <f>IF($A1542="","",IF(P1542="P1","P1","P"&amp;MIN(4,IF(O1542&gt;=Model!$B$31,1,IF(O1542&gt;=Model!$B$32,2,IF(O1542&gt;=Model!$B$33,3,4)))+IF(UPPER(H1542)="Y",1,0))))</f>
        <v/>
      </c>
      <c r="R1542" s="14" t="str">
        <f>IF($A1542="","",IFERROR(VLOOKUP(VALUE(MID(Q1542,2,1)),Model!$B$38:$C$41,2,FALSE()),""))</f>
        <v/>
      </c>
      <c r="S1542" s="18" t="str">
        <f t="shared" si="145"/>
        <v/>
      </c>
      <c r="T1542" s="14" t="str">
        <f t="shared" si="146"/>
        <v/>
      </c>
      <c r="U1542" s="14" t="str">
        <f t="shared" si="147"/>
        <v/>
      </c>
      <c r="V1542" s="14" t="str">
        <f t="shared" ca="1" si="148"/>
        <v/>
      </c>
      <c r="W1542" s="14" t="str">
        <f t="shared" ca="1" si="149"/>
        <v/>
      </c>
    </row>
    <row r="1543" spans="1:23" x14ac:dyDescent="0.3">
      <c r="A1543" s="2"/>
      <c r="B1543" s="2"/>
      <c r="C1543" s="2"/>
      <c r="D1543" s="2"/>
      <c r="E1543" s="2"/>
      <c r="F1543" s="2"/>
      <c r="G1543" s="2"/>
      <c r="H1543" s="2"/>
      <c r="I1543" s="16"/>
      <c r="J1543" s="16"/>
      <c r="K1543" s="14" t="str">
        <f>IF($A1543="","",IF(B1543&gt;=Model!$B$4,4,IF(B1543&gt;=Model!$B$5,3,IF(B1543&gt;=Model!$B$6,2,1))))</f>
        <v/>
      </c>
      <c r="L1543" s="14" t="str">
        <f>IF($A1543="","",IF(OR(UPPER(D1543)="Y",UPPER(E1543)="Y"),4,IF(C1543&gt;=Model!$B$10,4,IF(C1543&gt;=Model!$B$11,3,IF(C1543&gt;=Model!$B$12,2,1)))))</f>
        <v/>
      </c>
      <c r="M1543" s="14" t="str">
        <f>IF($A1543="","",IFERROR(VLOOKUP(F1543,Model!$A$19:$B$22,2,FALSE()),""))</f>
        <v/>
      </c>
      <c r="N1543" s="14" t="str">
        <f>IF($A1543="","",IFERROR(VLOOKUP(G1543,Model!$A$25:$B$28,2,FALSE()),""))</f>
        <v/>
      </c>
      <c r="O1543" s="14" t="str">
        <f t="shared" si="144"/>
        <v/>
      </c>
      <c r="P1543" s="14" t="str">
        <f>IF($A1543="","",IF(AND(G1543="Internet-facing",OR(UPPER(D1543)="Y",UPPER(E1543)="Y",C1543&gt;=Model!$B$16)),"P1",""))</f>
        <v/>
      </c>
      <c r="Q1543" s="14" t="str">
        <f>IF($A1543="","",IF(P1543="P1","P1","P"&amp;MIN(4,IF(O1543&gt;=Model!$B$31,1,IF(O1543&gt;=Model!$B$32,2,IF(O1543&gt;=Model!$B$33,3,4)))+IF(UPPER(H1543)="Y",1,0))))</f>
        <v/>
      </c>
      <c r="R1543" s="14" t="str">
        <f>IF($A1543="","",IFERROR(VLOOKUP(VALUE(MID(Q1543,2,1)),Model!$B$38:$C$41,2,FALSE()),""))</f>
        <v/>
      </c>
      <c r="S1543" s="18" t="str">
        <f t="shared" si="145"/>
        <v/>
      </c>
      <c r="T1543" s="14" t="str">
        <f t="shared" si="146"/>
        <v/>
      </c>
      <c r="U1543" s="14" t="str">
        <f t="shared" si="147"/>
        <v/>
      </c>
      <c r="V1543" s="14" t="str">
        <f t="shared" ca="1" si="148"/>
        <v/>
      </c>
      <c r="W1543" s="14" t="str">
        <f t="shared" ca="1" si="149"/>
        <v/>
      </c>
    </row>
    <row r="1544" spans="1:23" x14ac:dyDescent="0.3">
      <c r="A1544" s="2"/>
      <c r="B1544" s="2"/>
      <c r="C1544" s="2"/>
      <c r="D1544" s="2"/>
      <c r="E1544" s="2"/>
      <c r="F1544" s="2"/>
      <c r="G1544" s="2"/>
      <c r="H1544" s="2"/>
      <c r="I1544" s="16"/>
      <c r="J1544" s="16"/>
      <c r="K1544" s="14" t="str">
        <f>IF($A1544="","",IF(B1544&gt;=Model!$B$4,4,IF(B1544&gt;=Model!$B$5,3,IF(B1544&gt;=Model!$B$6,2,1))))</f>
        <v/>
      </c>
      <c r="L1544" s="14" t="str">
        <f>IF($A1544="","",IF(OR(UPPER(D1544)="Y",UPPER(E1544)="Y"),4,IF(C1544&gt;=Model!$B$10,4,IF(C1544&gt;=Model!$B$11,3,IF(C1544&gt;=Model!$B$12,2,1)))))</f>
        <v/>
      </c>
      <c r="M1544" s="14" t="str">
        <f>IF($A1544="","",IFERROR(VLOOKUP(F1544,Model!$A$19:$B$22,2,FALSE()),""))</f>
        <v/>
      </c>
      <c r="N1544" s="14" t="str">
        <f>IF($A1544="","",IFERROR(VLOOKUP(G1544,Model!$A$25:$B$28,2,FALSE()),""))</f>
        <v/>
      </c>
      <c r="O1544" s="14" t="str">
        <f t="shared" si="144"/>
        <v/>
      </c>
      <c r="P1544" s="14" t="str">
        <f>IF($A1544="","",IF(AND(G1544="Internet-facing",OR(UPPER(D1544)="Y",UPPER(E1544)="Y",C1544&gt;=Model!$B$16)),"P1",""))</f>
        <v/>
      </c>
      <c r="Q1544" s="14" t="str">
        <f>IF($A1544="","",IF(P1544="P1","P1","P"&amp;MIN(4,IF(O1544&gt;=Model!$B$31,1,IF(O1544&gt;=Model!$B$32,2,IF(O1544&gt;=Model!$B$33,3,4)))+IF(UPPER(H1544)="Y",1,0))))</f>
        <v/>
      </c>
      <c r="R1544" s="14" t="str">
        <f>IF($A1544="","",IFERROR(VLOOKUP(VALUE(MID(Q1544,2,1)),Model!$B$38:$C$41,2,FALSE()),""))</f>
        <v/>
      </c>
      <c r="S1544" s="18" t="str">
        <f t="shared" si="145"/>
        <v/>
      </c>
      <c r="T1544" s="14" t="str">
        <f t="shared" si="146"/>
        <v/>
      </c>
      <c r="U1544" s="14" t="str">
        <f t="shared" si="147"/>
        <v/>
      </c>
      <c r="V1544" s="14" t="str">
        <f t="shared" ca="1" si="148"/>
        <v/>
      </c>
      <c r="W1544" s="14" t="str">
        <f t="shared" ca="1" si="149"/>
        <v/>
      </c>
    </row>
    <row r="1545" spans="1:23" x14ac:dyDescent="0.3">
      <c r="A1545" s="2"/>
      <c r="B1545" s="2"/>
      <c r="C1545" s="2"/>
      <c r="D1545" s="2"/>
      <c r="E1545" s="2"/>
      <c r="F1545" s="2"/>
      <c r="G1545" s="2"/>
      <c r="H1545" s="2"/>
      <c r="I1545" s="16"/>
      <c r="J1545" s="16"/>
      <c r="K1545" s="14" t="str">
        <f>IF($A1545="","",IF(B1545&gt;=Model!$B$4,4,IF(B1545&gt;=Model!$B$5,3,IF(B1545&gt;=Model!$B$6,2,1))))</f>
        <v/>
      </c>
      <c r="L1545" s="14" t="str">
        <f>IF($A1545="","",IF(OR(UPPER(D1545)="Y",UPPER(E1545)="Y"),4,IF(C1545&gt;=Model!$B$10,4,IF(C1545&gt;=Model!$B$11,3,IF(C1545&gt;=Model!$B$12,2,1)))))</f>
        <v/>
      </c>
      <c r="M1545" s="14" t="str">
        <f>IF($A1545="","",IFERROR(VLOOKUP(F1545,Model!$A$19:$B$22,2,FALSE()),""))</f>
        <v/>
      </c>
      <c r="N1545" s="14" t="str">
        <f>IF($A1545="","",IFERROR(VLOOKUP(G1545,Model!$A$25:$B$28,2,FALSE()),""))</f>
        <v/>
      </c>
      <c r="O1545" s="14" t="str">
        <f t="shared" si="144"/>
        <v/>
      </c>
      <c r="P1545" s="14" t="str">
        <f>IF($A1545="","",IF(AND(G1545="Internet-facing",OR(UPPER(D1545)="Y",UPPER(E1545)="Y",C1545&gt;=Model!$B$16)),"P1",""))</f>
        <v/>
      </c>
      <c r="Q1545" s="14" t="str">
        <f>IF($A1545="","",IF(P1545="P1","P1","P"&amp;MIN(4,IF(O1545&gt;=Model!$B$31,1,IF(O1545&gt;=Model!$B$32,2,IF(O1545&gt;=Model!$B$33,3,4)))+IF(UPPER(H1545)="Y",1,0))))</f>
        <v/>
      </c>
      <c r="R1545" s="14" t="str">
        <f>IF($A1545="","",IFERROR(VLOOKUP(VALUE(MID(Q1545,2,1)),Model!$B$38:$C$41,2,FALSE()),""))</f>
        <v/>
      </c>
      <c r="S1545" s="18" t="str">
        <f t="shared" si="145"/>
        <v/>
      </c>
      <c r="T1545" s="14" t="str">
        <f t="shared" si="146"/>
        <v/>
      </c>
      <c r="U1545" s="14" t="str">
        <f t="shared" si="147"/>
        <v/>
      </c>
      <c r="V1545" s="14" t="str">
        <f t="shared" ca="1" si="148"/>
        <v/>
      </c>
      <c r="W1545" s="14" t="str">
        <f t="shared" ca="1" si="149"/>
        <v/>
      </c>
    </row>
    <row r="1546" spans="1:23" x14ac:dyDescent="0.3">
      <c r="A1546" s="2"/>
      <c r="B1546" s="2"/>
      <c r="C1546" s="2"/>
      <c r="D1546" s="2"/>
      <c r="E1546" s="2"/>
      <c r="F1546" s="2"/>
      <c r="G1546" s="2"/>
      <c r="H1546" s="2"/>
      <c r="I1546" s="16"/>
      <c r="J1546" s="16"/>
      <c r="K1546" s="14" t="str">
        <f>IF($A1546="","",IF(B1546&gt;=Model!$B$4,4,IF(B1546&gt;=Model!$B$5,3,IF(B1546&gt;=Model!$B$6,2,1))))</f>
        <v/>
      </c>
      <c r="L1546" s="14" t="str">
        <f>IF($A1546="","",IF(OR(UPPER(D1546)="Y",UPPER(E1546)="Y"),4,IF(C1546&gt;=Model!$B$10,4,IF(C1546&gt;=Model!$B$11,3,IF(C1546&gt;=Model!$B$12,2,1)))))</f>
        <v/>
      </c>
      <c r="M1546" s="14" t="str">
        <f>IF($A1546="","",IFERROR(VLOOKUP(F1546,Model!$A$19:$B$22,2,FALSE()),""))</f>
        <v/>
      </c>
      <c r="N1546" s="14" t="str">
        <f>IF($A1546="","",IFERROR(VLOOKUP(G1546,Model!$A$25:$B$28,2,FALSE()),""))</f>
        <v/>
      </c>
      <c r="O1546" s="14" t="str">
        <f t="shared" si="144"/>
        <v/>
      </c>
      <c r="P1546" s="14" t="str">
        <f>IF($A1546="","",IF(AND(G1546="Internet-facing",OR(UPPER(D1546)="Y",UPPER(E1546)="Y",C1546&gt;=Model!$B$16)),"P1",""))</f>
        <v/>
      </c>
      <c r="Q1546" s="14" t="str">
        <f>IF($A1546="","",IF(P1546="P1","P1","P"&amp;MIN(4,IF(O1546&gt;=Model!$B$31,1,IF(O1546&gt;=Model!$B$32,2,IF(O1546&gt;=Model!$B$33,3,4)))+IF(UPPER(H1546)="Y",1,0))))</f>
        <v/>
      </c>
      <c r="R1546" s="14" t="str">
        <f>IF($A1546="","",IFERROR(VLOOKUP(VALUE(MID(Q1546,2,1)),Model!$B$38:$C$41,2,FALSE()),""))</f>
        <v/>
      </c>
      <c r="S1546" s="18" t="str">
        <f t="shared" si="145"/>
        <v/>
      </c>
      <c r="T1546" s="14" t="str">
        <f t="shared" si="146"/>
        <v/>
      </c>
      <c r="U1546" s="14" t="str">
        <f t="shared" si="147"/>
        <v/>
      </c>
      <c r="V1546" s="14" t="str">
        <f t="shared" ca="1" si="148"/>
        <v/>
      </c>
      <c r="W1546" s="14" t="str">
        <f t="shared" ca="1" si="149"/>
        <v/>
      </c>
    </row>
    <row r="1547" spans="1:23" x14ac:dyDescent="0.3">
      <c r="A1547" s="2"/>
      <c r="B1547" s="2"/>
      <c r="C1547" s="2"/>
      <c r="D1547" s="2"/>
      <c r="E1547" s="2"/>
      <c r="F1547" s="2"/>
      <c r="G1547" s="2"/>
      <c r="H1547" s="2"/>
      <c r="I1547" s="16"/>
      <c r="J1547" s="16"/>
      <c r="K1547" s="14" t="str">
        <f>IF($A1547="","",IF(B1547&gt;=Model!$B$4,4,IF(B1547&gt;=Model!$B$5,3,IF(B1547&gt;=Model!$B$6,2,1))))</f>
        <v/>
      </c>
      <c r="L1547" s="14" t="str">
        <f>IF($A1547="","",IF(OR(UPPER(D1547)="Y",UPPER(E1547)="Y"),4,IF(C1547&gt;=Model!$B$10,4,IF(C1547&gt;=Model!$B$11,3,IF(C1547&gt;=Model!$B$12,2,1)))))</f>
        <v/>
      </c>
      <c r="M1547" s="14" t="str">
        <f>IF($A1547="","",IFERROR(VLOOKUP(F1547,Model!$A$19:$B$22,2,FALSE()),""))</f>
        <v/>
      </c>
      <c r="N1547" s="14" t="str">
        <f>IF($A1547="","",IFERROR(VLOOKUP(G1547,Model!$A$25:$B$28,2,FALSE()),""))</f>
        <v/>
      </c>
      <c r="O1547" s="14" t="str">
        <f t="shared" si="144"/>
        <v/>
      </c>
      <c r="P1547" s="14" t="str">
        <f>IF($A1547="","",IF(AND(G1547="Internet-facing",OR(UPPER(D1547)="Y",UPPER(E1547)="Y",C1547&gt;=Model!$B$16)),"P1",""))</f>
        <v/>
      </c>
      <c r="Q1547" s="14" t="str">
        <f>IF($A1547="","",IF(P1547="P1","P1","P"&amp;MIN(4,IF(O1547&gt;=Model!$B$31,1,IF(O1547&gt;=Model!$B$32,2,IF(O1547&gt;=Model!$B$33,3,4)))+IF(UPPER(H1547)="Y",1,0))))</f>
        <v/>
      </c>
      <c r="R1547" s="14" t="str">
        <f>IF($A1547="","",IFERROR(VLOOKUP(VALUE(MID(Q1547,2,1)),Model!$B$38:$C$41,2,FALSE()),""))</f>
        <v/>
      </c>
      <c r="S1547" s="18" t="str">
        <f t="shared" si="145"/>
        <v/>
      </c>
      <c r="T1547" s="14" t="str">
        <f t="shared" si="146"/>
        <v/>
      </c>
      <c r="U1547" s="14" t="str">
        <f t="shared" si="147"/>
        <v/>
      </c>
      <c r="V1547" s="14" t="str">
        <f t="shared" ca="1" si="148"/>
        <v/>
      </c>
      <c r="W1547" s="14" t="str">
        <f t="shared" ca="1" si="149"/>
        <v/>
      </c>
    </row>
    <row r="1548" spans="1:23" x14ac:dyDescent="0.3">
      <c r="A1548" s="2"/>
      <c r="B1548" s="2"/>
      <c r="C1548" s="2"/>
      <c r="D1548" s="2"/>
      <c r="E1548" s="2"/>
      <c r="F1548" s="2"/>
      <c r="G1548" s="2"/>
      <c r="H1548" s="2"/>
      <c r="I1548" s="16"/>
      <c r="J1548" s="16"/>
      <c r="K1548" s="14" t="str">
        <f>IF($A1548="","",IF(B1548&gt;=Model!$B$4,4,IF(B1548&gt;=Model!$B$5,3,IF(B1548&gt;=Model!$B$6,2,1))))</f>
        <v/>
      </c>
      <c r="L1548" s="14" t="str">
        <f>IF($A1548="","",IF(OR(UPPER(D1548)="Y",UPPER(E1548)="Y"),4,IF(C1548&gt;=Model!$B$10,4,IF(C1548&gt;=Model!$B$11,3,IF(C1548&gt;=Model!$B$12,2,1)))))</f>
        <v/>
      </c>
      <c r="M1548" s="14" t="str">
        <f>IF($A1548="","",IFERROR(VLOOKUP(F1548,Model!$A$19:$B$22,2,FALSE()),""))</f>
        <v/>
      </c>
      <c r="N1548" s="14" t="str">
        <f>IF($A1548="","",IFERROR(VLOOKUP(G1548,Model!$A$25:$B$28,2,FALSE()),""))</f>
        <v/>
      </c>
      <c r="O1548" s="14" t="str">
        <f t="shared" si="144"/>
        <v/>
      </c>
      <c r="P1548" s="14" t="str">
        <f>IF($A1548="","",IF(AND(G1548="Internet-facing",OR(UPPER(D1548)="Y",UPPER(E1548)="Y",C1548&gt;=Model!$B$16)),"P1",""))</f>
        <v/>
      </c>
      <c r="Q1548" s="14" t="str">
        <f>IF($A1548="","",IF(P1548="P1","P1","P"&amp;MIN(4,IF(O1548&gt;=Model!$B$31,1,IF(O1548&gt;=Model!$B$32,2,IF(O1548&gt;=Model!$B$33,3,4)))+IF(UPPER(H1548)="Y",1,0))))</f>
        <v/>
      </c>
      <c r="R1548" s="14" t="str">
        <f>IF($A1548="","",IFERROR(VLOOKUP(VALUE(MID(Q1548,2,1)),Model!$B$38:$C$41,2,FALSE()),""))</f>
        <v/>
      </c>
      <c r="S1548" s="18" t="str">
        <f t="shared" si="145"/>
        <v/>
      </c>
      <c r="T1548" s="14" t="str">
        <f t="shared" si="146"/>
        <v/>
      </c>
      <c r="U1548" s="14" t="str">
        <f t="shared" si="147"/>
        <v/>
      </c>
      <c r="V1548" s="14" t="str">
        <f t="shared" ca="1" si="148"/>
        <v/>
      </c>
      <c r="W1548" s="14" t="str">
        <f t="shared" ca="1" si="149"/>
        <v/>
      </c>
    </row>
    <row r="1549" spans="1:23" x14ac:dyDescent="0.3">
      <c r="A1549" s="2"/>
      <c r="B1549" s="2"/>
      <c r="C1549" s="2"/>
      <c r="D1549" s="2"/>
      <c r="E1549" s="2"/>
      <c r="F1549" s="2"/>
      <c r="G1549" s="2"/>
      <c r="H1549" s="2"/>
      <c r="I1549" s="16"/>
      <c r="J1549" s="16"/>
      <c r="K1549" s="14" t="str">
        <f>IF($A1549="","",IF(B1549&gt;=Model!$B$4,4,IF(B1549&gt;=Model!$B$5,3,IF(B1549&gt;=Model!$B$6,2,1))))</f>
        <v/>
      </c>
      <c r="L1549" s="14" t="str">
        <f>IF($A1549="","",IF(OR(UPPER(D1549)="Y",UPPER(E1549)="Y"),4,IF(C1549&gt;=Model!$B$10,4,IF(C1549&gt;=Model!$B$11,3,IF(C1549&gt;=Model!$B$12,2,1)))))</f>
        <v/>
      </c>
      <c r="M1549" s="14" t="str">
        <f>IF($A1549="","",IFERROR(VLOOKUP(F1549,Model!$A$19:$B$22,2,FALSE()),""))</f>
        <v/>
      </c>
      <c r="N1549" s="14" t="str">
        <f>IF($A1549="","",IFERROR(VLOOKUP(G1549,Model!$A$25:$B$28,2,FALSE()),""))</f>
        <v/>
      </c>
      <c r="O1549" s="14" t="str">
        <f t="shared" si="144"/>
        <v/>
      </c>
      <c r="P1549" s="14" t="str">
        <f>IF($A1549="","",IF(AND(G1549="Internet-facing",OR(UPPER(D1549)="Y",UPPER(E1549)="Y",C1549&gt;=Model!$B$16)),"P1",""))</f>
        <v/>
      </c>
      <c r="Q1549" s="14" t="str">
        <f>IF($A1549="","",IF(P1549="P1","P1","P"&amp;MIN(4,IF(O1549&gt;=Model!$B$31,1,IF(O1549&gt;=Model!$B$32,2,IF(O1549&gt;=Model!$B$33,3,4)))+IF(UPPER(H1549)="Y",1,0))))</f>
        <v/>
      </c>
      <c r="R1549" s="14" t="str">
        <f>IF($A1549="","",IFERROR(VLOOKUP(VALUE(MID(Q1549,2,1)),Model!$B$38:$C$41,2,FALSE()),""))</f>
        <v/>
      </c>
      <c r="S1549" s="18" t="str">
        <f t="shared" si="145"/>
        <v/>
      </c>
      <c r="T1549" s="14" t="str">
        <f t="shared" si="146"/>
        <v/>
      </c>
      <c r="U1549" s="14" t="str">
        <f t="shared" si="147"/>
        <v/>
      </c>
      <c r="V1549" s="14" t="str">
        <f t="shared" ca="1" si="148"/>
        <v/>
      </c>
      <c r="W1549" s="14" t="str">
        <f t="shared" ca="1" si="149"/>
        <v/>
      </c>
    </row>
    <row r="1550" spans="1:23" x14ac:dyDescent="0.3">
      <c r="A1550" s="2"/>
      <c r="B1550" s="2"/>
      <c r="C1550" s="2"/>
      <c r="D1550" s="2"/>
      <c r="E1550" s="2"/>
      <c r="F1550" s="2"/>
      <c r="G1550" s="2"/>
      <c r="H1550" s="2"/>
      <c r="I1550" s="16"/>
      <c r="J1550" s="16"/>
      <c r="K1550" s="14" t="str">
        <f>IF($A1550="","",IF(B1550&gt;=Model!$B$4,4,IF(B1550&gt;=Model!$B$5,3,IF(B1550&gt;=Model!$B$6,2,1))))</f>
        <v/>
      </c>
      <c r="L1550" s="14" t="str">
        <f>IF($A1550="","",IF(OR(UPPER(D1550)="Y",UPPER(E1550)="Y"),4,IF(C1550&gt;=Model!$B$10,4,IF(C1550&gt;=Model!$B$11,3,IF(C1550&gt;=Model!$B$12,2,1)))))</f>
        <v/>
      </c>
      <c r="M1550" s="14" t="str">
        <f>IF($A1550="","",IFERROR(VLOOKUP(F1550,Model!$A$19:$B$22,2,FALSE()),""))</f>
        <v/>
      </c>
      <c r="N1550" s="14" t="str">
        <f>IF($A1550="","",IFERROR(VLOOKUP(G1550,Model!$A$25:$B$28,2,FALSE()),""))</f>
        <v/>
      </c>
      <c r="O1550" s="14" t="str">
        <f t="shared" si="144"/>
        <v/>
      </c>
      <c r="P1550" s="14" t="str">
        <f>IF($A1550="","",IF(AND(G1550="Internet-facing",OR(UPPER(D1550)="Y",UPPER(E1550)="Y",C1550&gt;=Model!$B$16)),"P1",""))</f>
        <v/>
      </c>
      <c r="Q1550" s="14" t="str">
        <f>IF($A1550="","",IF(P1550="P1","P1","P"&amp;MIN(4,IF(O1550&gt;=Model!$B$31,1,IF(O1550&gt;=Model!$B$32,2,IF(O1550&gt;=Model!$B$33,3,4)))+IF(UPPER(H1550)="Y",1,0))))</f>
        <v/>
      </c>
      <c r="R1550" s="14" t="str">
        <f>IF($A1550="","",IFERROR(VLOOKUP(VALUE(MID(Q1550,2,1)),Model!$B$38:$C$41,2,FALSE()),""))</f>
        <v/>
      </c>
      <c r="S1550" s="18" t="str">
        <f t="shared" si="145"/>
        <v/>
      </c>
      <c r="T1550" s="14" t="str">
        <f t="shared" si="146"/>
        <v/>
      </c>
      <c r="U1550" s="14" t="str">
        <f t="shared" si="147"/>
        <v/>
      </c>
      <c r="V1550" s="14" t="str">
        <f t="shared" ca="1" si="148"/>
        <v/>
      </c>
      <c r="W1550" s="14" t="str">
        <f t="shared" ca="1" si="149"/>
        <v/>
      </c>
    </row>
    <row r="1551" spans="1:23" x14ac:dyDescent="0.3">
      <c r="A1551" s="2"/>
      <c r="B1551" s="2"/>
      <c r="C1551" s="2"/>
      <c r="D1551" s="2"/>
      <c r="E1551" s="2"/>
      <c r="F1551" s="2"/>
      <c r="G1551" s="2"/>
      <c r="H1551" s="2"/>
      <c r="I1551" s="16"/>
      <c r="J1551" s="16"/>
      <c r="K1551" s="14" t="str">
        <f>IF($A1551="","",IF(B1551&gt;=Model!$B$4,4,IF(B1551&gt;=Model!$B$5,3,IF(B1551&gt;=Model!$B$6,2,1))))</f>
        <v/>
      </c>
      <c r="L1551" s="14" t="str">
        <f>IF($A1551="","",IF(OR(UPPER(D1551)="Y",UPPER(E1551)="Y"),4,IF(C1551&gt;=Model!$B$10,4,IF(C1551&gt;=Model!$B$11,3,IF(C1551&gt;=Model!$B$12,2,1)))))</f>
        <v/>
      </c>
      <c r="M1551" s="14" t="str">
        <f>IF($A1551="","",IFERROR(VLOOKUP(F1551,Model!$A$19:$B$22,2,FALSE()),""))</f>
        <v/>
      </c>
      <c r="N1551" s="14" t="str">
        <f>IF($A1551="","",IFERROR(VLOOKUP(G1551,Model!$A$25:$B$28,2,FALSE()),""))</f>
        <v/>
      </c>
      <c r="O1551" s="14" t="str">
        <f t="shared" si="144"/>
        <v/>
      </c>
      <c r="P1551" s="14" t="str">
        <f>IF($A1551="","",IF(AND(G1551="Internet-facing",OR(UPPER(D1551)="Y",UPPER(E1551)="Y",C1551&gt;=Model!$B$16)),"P1",""))</f>
        <v/>
      </c>
      <c r="Q1551" s="14" t="str">
        <f>IF($A1551="","",IF(P1551="P1","P1","P"&amp;MIN(4,IF(O1551&gt;=Model!$B$31,1,IF(O1551&gt;=Model!$B$32,2,IF(O1551&gt;=Model!$B$33,3,4)))+IF(UPPER(H1551)="Y",1,0))))</f>
        <v/>
      </c>
      <c r="R1551" s="14" t="str">
        <f>IF($A1551="","",IFERROR(VLOOKUP(VALUE(MID(Q1551,2,1)),Model!$B$38:$C$41,2,FALSE()),""))</f>
        <v/>
      </c>
      <c r="S1551" s="18" t="str">
        <f t="shared" si="145"/>
        <v/>
      </c>
      <c r="T1551" s="14" t="str">
        <f t="shared" si="146"/>
        <v/>
      </c>
      <c r="U1551" s="14" t="str">
        <f t="shared" si="147"/>
        <v/>
      </c>
      <c r="V1551" s="14" t="str">
        <f t="shared" ca="1" si="148"/>
        <v/>
      </c>
      <c r="W1551" s="14" t="str">
        <f t="shared" ca="1" si="149"/>
        <v/>
      </c>
    </row>
    <row r="1552" spans="1:23" x14ac:dyDescent="0.3">
      <c r="A1552" s="2"/>
      <c r="B1552" s="2"/>
      <c r="C1552" s="2"/>
      <c r="D1552" s="2"/>
      <c r="E1552" s="2"/>
      <c r="F1552" s="2"/>
      <c r="G1552" s="2"/>
      <c r="H1552" s="2"/>
      <c r="I1552" s="16"/>
      <c r="J1552" s="16"/>
      <c r="K1552" s="14" t="str">
        <f>IF($A1552="","",IF(B1552&gt;=Model!$B$4,4,IF(B1552&gt;=Model!$B$5,3,IF(B1552&gt;=Model!$B$6,2,1))))</f>
        <v/>
      </c>
      <c r="L1552" s="14" t="str">
        <f>IF($A1552="","",IF(OR(UPPER(D1552)="Y",UPPER(E1552)="Y"),4,IF(C1552&gt;=Model!$B$10,4,IF(C1552&gt;=Model!$B$11,3,IF(C1552&gt;=Model!$B$12,2,1)))))</f>
        <v/>
      </c>
      <c r="M1552" s="14" t="str">
        <f>IF($A1552="","",IFERROR(VLOOKUP(F1552,Model!$A$19:$B$22,2,FALSE()),""))</f>
        <v/>
      </c>
      <c r="N1552" s="14" t="str">
        <f>IF($A1552="","",IFERROR(VLOOKUP(G1552,Model!$A$25:$B$28,2,FALSE()),""))</f>
        <v/>
      </c>
      <c r="O1552" s="14" t="str">
        <f t="shared" si="144"/>
        <v/>
      </c>
      <c r="P1552" s="14" t="str">
        <f>IF($A1552="","",IF(AND(G1552="Internet-facing",OR(UPPER(D1552)="Y",UPPER(E1552)="Y",C1552&gt;=Model!$B$16)),"P1",""))</f>
        <v/>
      </c>
      <c r="Q1552" s="14" t="str">
        <f>IF($A1552="","",IF(P1552="P1","P1","P"&amp;MIN(4,IF(O1552&gt;=Model!$B$31,1,IF(O1552&gt;=Model!$B$32,2,IF(O1552&gt;=Model!$B$33,3,4)))+IF(UPPER(H1552)="Y",1,0))))</f>
        <v/>
      </c>
      <c r="R1552" s="14" t="str">
        <f>IF($A1552="","",IFERROR(VLOOKUP(VALUE(MID(Q1552,2,1)),Model!$B$38:$C$41,2,FALSE()),""))</f>
        <v/>
      </c>
      <c r="S1552" s="18" t="str">
        <f t="shared" si="145"/>
        <v/>
      </c>
      <c r="T1552" s="14" t="str">
        <f t="shared" si="146"/>
        <v/>
      </c>
      <c r="U1552" s="14" t="str">
        <f t="shared" si="147"/>
        <v/>
      </c>
      <c r="V1552" s="14" t="str">
        <f t="shared" ca="1" si="148"/>
        <v/>
      </c>
      <c r="W1552" s="14" t="str">
        <f t="shared" ca="1" si="149"/>
        <v/>
      </c>
    </row>
    <row r="1553" spans="1:23" x14ac:dyDescent="0.3">
      <c r="A1553" s="2"/>
      <c r="B1553" s="2"/>
      <c r="C1553" s="2"/>
      <c r="D1553" s="2"/>
      <c r="E1553" s="2"/>
      <c r="F1553" s="2"/>
      <c r="G1553" s="2"/>
      <c r="H1553" s="2"/>
      <c r="I1553" s="16"/>
      <c r="J1553" s="16"/>
      <c r="K1553" s="14" t="str">
        <f>IF($A1553="","",IF(B1553&gt;=Model!$B$4,4,IF(B1553&gt;=Model!$B$5,3,IF(B1553&gt;=Model!$B$6,2,1))))</f>
        <v/>
      </c>
      <c r="L1553" s="14" t="str">
        <f>IF($A1553="","",IF(OR(UPPER(D1553)="Y",UPPER(E1553)="Y"),4,IF(C1553&gt;=Model!$B$10,4,IF(C1553&gt;=Model!$B$11,3,IF(C1553&gt;=Model!$B$12,2,1)))))</f>
        <v/>
      </c>
      <c r="M1553" s="14" t="str">
        <f>IF($A1553="","",IFERROR(VLOOKUP(F1553,Model!$A$19:$B$22,2,FALSE()),""))</f>
        <v/>
      </c>
      <c r="N1553" s="14" t="str">
        <f>IF($A1553="","",IFERROR(VLOOKUP(G1553,Model!$A$25:$B$28,2,FALSE()),""))</f>
        <v/>
      </c>
      <c r="O1553" s="14" t="str">
        <f t="shared" si="144"/>
        <v/>
      </c>
      <c r="P1553" s="14" t="str">
        <f>IF($A1553="","",IF(AND(G1553="Internet-facing",OR(UPPER(D1553)="Y",UPPER(E1553)="Y",C1553&gt;=Model!$B$16)),"P1",""))</f>
        <v/>
      </c>
      <c r="Q1553" s="14" t="str">
        <f>IF($A1553="","",IF(P1553="P1","P1","P"&amp;MIN(4,IF(O1553&gt;=Model!$B$31,1,IF(O1553&gt;=Model!$B$32,2,IF(O1553&gt;=Model!$B$33,3,4)))+IF(UPPER(H1553)="Y",1,0))))</f>
        <v/>
      </c>
      <c r="R1553" s="14" t="str">
        <f>IF($A1553="","",IFERROR(VLOOKUP(VALUE(MID(Q1553,2,1)),Model!$B$38:$C$41,2,FALSE()),""))</f>
        <v/>
      </c>
      <c r="S1553" s="18" t="str">
        <f t="shared" si="145"/>
        <v/>
      </c>
      <c r="T1553" s="14" t="str">
        <f t="shared" si="146"/>
        <v/>
      </c>
      <c r="U1553" s="14" t="str">
        <f t="shared" si="147"/>
        <v/>
      </c>
      <c r="V1553" s="14" t="str">
        <f t="shared" ca="1" si="148"/>
        <v/>
      </c>
      <c r="W1553" s="14" t="str">
        <f t="shared" ca="1" si="149"/>
        <v/>
      </c>
    </row>
    <row r="1554" spans="1:23" x14ac:dyDescent="0.3">
      <c r="A1554" s="2"/>
      <c r="B1554" s="2"/>
      <c r="C1554" s="2"/>
      <c r="D1554" s="2"/>
      <c r="E1554" s="2"/>
      <c r="F1554" s="2"/>
      <c r="G1554" s="2"/>
      <c r="H1554" s="2"/>
      <c r="I1554" s="16"/>
      <c r="J1554" s="16"/>
      <c r="K1554" s="14" t="str">
        <f>IF($A1554="","",IF(B1554&gt;=Model!$B$4,4,IF(B1554&gt;=Model!$B$5,3,IF(B1554&gt;=Model!$B$6,2,1))))</f>
        <v/>
      </c>
      <c r="L1554" s="14" t="str">
        <f>IF($A1554="","",IF(OR(UPPER(D1554)="Y",UPPER(E1554)="Y"),4,IF(C1554&gt;=Model!$B$10,4,IF(C1554&gt;=Model!$B$11,3,IF(C1554&gt;=Model!$B$12,2,1)))))</f>
        <v/>
      </c>
      <c r="M1554" s="14" t="str">
        <f>IF($A1554="","",IFERROR(VLOOKUP(F1554,Model!$A$19:$B$22,2,FALSE()),""))</f>
        <v/>
      </c>
      <c r="N1554" s="14" t="str">
        <f>IF($A1554="","",IFERROR(VLOOKUP(G1554,Model!$A$25:$B$28,2,FALSE()),""))</f>
        <v/>
      </c>
      <c r="O1554" s="14" t="str">
        <f t="shared" si="144"/>
        <v/>
      </c>
      <c r="P1554" s="14" t="str">
        <f>IF($A1554="","",IF(AND(G1554="Internet-facing",OR(UPPER(D1554)="Y",UPPER(E1554)="Y",C1554&gt;=Model!$B$16)),"P1",""))</f>
        <v/>
      </c>
      <c r="Q1554" s="14" t="str">
        <f>IF($A1554="","",IF(P1554="P1","P1","P"&amp;MIN(4,IF(O1554&gt;=Model!$B$31,1,IF(O1554&gt;=Model!$B$32,2,IF(O1554&gt;=Model!$B$33,3,4)))+IF(UPPER(H1554)="Y",1,0))))</f>
        <v/>
      </c>
      <c r="R1554" s="14" t="str">
        <f>IF($A1554="","",IFERROR(VLOOKUP(VALUE(MID(Q1554,2,1)),Model!$B$38:$C$41,2,FALSE()),""))</f>
        <v/>
      </c>
      <c r="S1554" s="18" t="str">
        <f t="shared" si="145"/>
        <v/>
      </c>
      <c r="T1554" s="14" t="str">
        <f t="shared" si="146"/>
        <v/>
      </c>
      <c r="U1554" s="14" t="str">
        <f t="shared" si="147"/>
        <v/>
      </c>
      <c r="V1554" s="14" t="str">
        <f t="shared" ca="1" si="148"/>
        <v/>
      </c>
      <c r="W1554" s="14" t="str">
        <f t="shared" ca="1" si="149"/>
        <v/>
      </c>
    </row>
    <row r="1555" spans="1:23" x14ac:dyDescent="0.3">
      <c r="A1555" s="2"/>
      <c r="B1555" s="2"/>
      <c r="C1555" s="2"/>
      <c r="D1555" s="2"/>
      <c r="E1555" s="2"/>
      <c r="F1555" s="2"/>
      <c r="G1555" s="2"/>
      <c r="H1555" s="2"/>
      <c r="I1555" s="16"/>
      <c r="J1555" s="16"/>
      <c r="K1555" s="14" t="str">
        <f>IF($A1555="","",IF(B1555&gt;=Model!$B$4,4,IF(B1555&gt;=Model!$B$5,3,IF(B1555&gt;=Model!$B$6,2,1))))</f>
        <v/>
      </c>
      <c r="L1555" s="14" t="str">
        <f>IF($A1555="","",IF(OR(UPPER(D1555)="Y",UPPER(E1555)="Y"),4,IF(C1555&gt;=Model!$B$10,4,IF(C1555&gt;=Model!$B$11,3,IF(C1555&gt;=Model!$B$12,2,1)))))</f>
        <v/>
      </c>
      <c r="M1555" s="14" t="str">
        <f>IF($A1555="","",IFERROR(VLOOKUP(F1555,Model!$A$19:$B$22,2,FALSE()),""))</f>
        <v/>
      </c>
      <c r="N1555" s="14" t="str">
        <f>IF($A1555="","",IFERROR(VLOOKUP(G1555,Model!$A$25:$B$28,2,FALSE()),""))</f>
        <v/>
      </c>
      <c r="O1555" s="14" t="str">
        <f t="shared" si="144"/>
        <v/>
      </c>
      <c r="P1555" s="14" t="str">
        <f>IF($A1555="","",IF(AND(G1555="Internet-facing",OR(UPPER(D1555)="Y",UPPER(E1555)="Y",C1555&gt;=Model!$B$16)),"P1",""))</f>
        <v/>
      </c>
      <c r="Q1555" s="14" t="str">
        <f>IF($A1555="","",IF(P1555="P1","P1","P"&amp;MIN(4,IF(O1555&gt;=Model!$B$31,1,IF(O1555&gt;=Model!$B$32,2,IF(O1555&gt;=Model!$B$33,3,4)))+IF(UPPER(H1555)="Y",1,0))))</f>
        <v/>
      </c>
      <c r="R1555" s="14" t="str">
        <f>IF($A1555="","",IFERROR(VLOOKUP(VALUE(MID(Q1555,2,1)),Model!$B$38:$C$41,2,FALSE()),""))</f>
        <v/>
      </c>
      <c r="S1555" s="18" t="str">
        <f t="shared" si="145"/>
        <v/>
      </c>
      <c r="T1555" s="14" t="str">
        <f t="shared" si="146"/>
        <v/>
      </c>
      <c r="U1555" s="14" t="str">
        <f t="shared" si="147"/>
        <v/>
      </c>
      <c r="V1555" s="14" t="str">
        <f t="shared" ca="1" si="148"/>
        <v/>
      </c>
      <c r="W1555" s="14" t="str">
        <f t="shared" ca="1" si="149"/>
        <v/>
      </c>
    </row>
    <row r="1556" spans="1:23" x14ac:dyDescent="0.3">
      <c r="A1556" s="2"/>
      <c r="B1556" s="2"/>
      <c r="C1556" s="2"/>
      <c r="D1556" s="2"/>
      <c r="E1556" s="2"/>
      <c r="F1556" s="2"/>
      <c r="G1556" s="2"/>
      <c r="H1556" s="2"/>
      <c r="I1556" s="16"/>
      <c r="J1556" s="16"/>
      <c r="K1556" s="14" t="str">
        <f>IF($A1556="","",IF(B1556&gt;=Model!$B$4,4,IF(B1556&gt;=Model!$B$5,3,IF(B1556&gt;=Model!$B$6,2,1))))</f>
        <v/>
      </c>
      <c r="L1556" s="14" t="str">
        <f>IF($A1556="","",IF(OR(UPPER(D1556)="Y",UPPER(E1556)="Y"),4,IF(C1556&gt;=Model!$B$10,4,IF(C1556&gt;=Model!$B$11,3,IF(C1556&gt;=Model!$B$12,2,1)))))</f>
        <v/>
      </c>
      <c r="M1556" s="14" t="str">
        <f>IF($A1556="","",IFERROR(VLOOKUP(F1556,Model!$A$19:$B$22,2,FALSE()),""))</f>
        <v/>
      </c>
      <c r="N1556" s="14" t="str">
        <f>IF($A1556="","",IFERROR(VLOOKUP(G1556,Model!$A$25:$B$28,2,FALSE()),""))</f>
        <v/>
      </c>
      <c r="O1556" s="14" t="str">
        <f t="shared" si="144"/>
        <v/>
      </c>
      <c r="P1556" s="14" t="str">
        <f>IF($A1556="","",IF(AND(G1556="Internet-facing",OR(UPPER(D1556)="Y",UPPER(E1556)="Y",C1556&gt;=Model!$B$16)),"P1",""))</f>
        <v/>
      </c>
      <c r="Q1556" s="14" t="str">
        <f>IF($A1556="","",IF(P1556="P1","P1","P"&amp;MIN(4,IF(O1556&gt;=Model!$B$31,1,IF(O1556&gt;=Model!$B$32,2,IF(O1556&gt;=Model!$B$33,3,4)))+IF(UPPER(H1556)="Y",1,0))))</f>
        <v/>
      </c>
      <c r="R1556" s="14" t="str">
        <f>IF($A1556="","",IFERROR(VLOOKUP(VALUE(MID(Q1556,2,1)),Model!$B$38:$C$41,2,FALSE()),""))</f>
        <v/>
      </c>
      <c r="S1556" s="18" t="str">
        <f t="shared" si="145"/>
        <v/>
      </c>
      <c r="T1556" s="14" t="str">
        <f t="shared" si="146"/>
        <v/>
      </c>
      <c r="U1556" s="14" t="str">
        <f t="shared" si="147"/>
        <v/>
      </c>
      <c r="V1556" s="14" t="str">
        <f t="shared" ca="1" si="148"/>
        <v/>
      </c>
      <c r="W1556" s="14" t="str">
        <f t="shared" ca="1" si="149"/>
        <v/>
      </c>
    </row>
    <row r="1557" spans="1:23" x14ac:dyDescent="0.3">
      <c r="A1557" s="2"/>
      <c r="B1557" s="2"/>
      <c r="C1557" s="2"/>
      <c r="D1557" s="2"/>
      <c r="E1557" s="2"/>
      <c r="F1557" s="2"/>
      <c r="G1557" s="2"/>
      <c r="H1557" s="2"/>
      <c r="I1557" s="16"/>
      <c r="J1557" s="16"/>
      <c r="K1557" s="14" t="str">
        <f>IF($A1557="","",IF(B1557&gt;=Model!$B$4,4,IF(B1557&gt;=Model!$B$5,3,IF(B1557&gt;=Model!$B$6,2,1))))</f>
        <v/>
      </c>
      <c r="L1557" s="14" t="str">
        <f>IF($A1557="","",IF(OR(UPPER(D1557)="Y",UPPER(E1557)="Y"),4,IF(C1557&gt;=Model!$B$10,4,IF(C1557&gt;=Model!$B$11,3,IF(C1557&gt;=Model!$B$12,2,1)))))</f>
        <v/>
      </c>
      <c r="M1557" s="14" t="str">
        <f>IF($A1557="","",IFERROR(VLOOKUP(F1557,Model!$A$19:$B$22,2,FALSE()),""))</f>
        <v/>
      </c>
      <c r="N1557" s="14" t="str">
        <f>IF($A1557="","",IFERROR(VLOOKUP(G1557,Model!$A$25:$B$28,2,FALSE()),""))</f>
        <v/>
      </c>
      <c r="O1557" s="14" t="str">
        <f t="shared" si="144"/>
        <v/>
      </c>
      <c r="P1557" s="14" t="str">
        <f>IF($A1557="","",IF(AND(G1557="Internet-facing",OR(UPPER(D1557)="Y",UPPER(E1557)="Y",C1557&gt;=Model!$B$16)),"P1",""))</f>
        <v/>
      </c>
      <c r="Q1557" s="14" t="str">
        <f>IF($A1557="","",IF(P1557="P1","P1","P"&amp;MIN(4,IF(O1557&gt;=Model!$B$31,1,IF(O1557&gt;=Model!$B$32,2,IF(O1557&gt;=Model!$B$33,3,4)))+IF(UPPER(H1557)="Y",1,0))))</f>
        <v/>
      </c>
      <c r="R1557" s="14" t="str">
        <f>IF($A1557="","",IFERROR(VLOOKUP(VALUE(MID(Q1557,2,1)),Model!$B$38:$C$41,2,FALSE()),""))</f>
        <v/>
      </c>
      <c r="S1557" s="18" t="str">
        <f t="shared" si="145"/>
        <v/>
      </c>
      <c r="T1557" s="14" t="str">
        <f t="shared" si="146"/>
        <v/>
      </c>
      <c r="U1557" s="14" t="str">
        <f t="shared" si="147"/>
        <v/>
      </c>
      <c r="V1557" s="14" t="str">
        <f t="shared" ca="1" si="148"/>
        <v/>
      </c>
      <c r="W1557" s="14" t="str">
        <f t="shared" ca="1" si="149"/>
        <v/>
      </c>
    </row>
    <row r="1558" spans="1:23" x14ac:dyDescent="0.3">
      <c r="A1558" s="2"/>
      <c r="B1558" s="2"/>
      <c r="C1558" s="2"/>
      <c r="D1558" s="2"/>
      <c r="E1558" s="2"/>
      <c r="F1558" s="2"/>
      <c r="G1558" s="2"/>
      <c r="H1558" s="2"/>
      <c r="I1558" s="16"/>
      <c r="J1558" s="16"/>
      <c r="K1558" s="14" t="str">
        <f>IF($A1558="","",IF(B1558&gt;=Model!$B$4,4,IF(B1558&gt;=Model!$B$5,3,IF(B1558&gt;=Model!$B$6,2,1))))</f>
        <v/>
      </c>
      <c r="L1558" s="14" t="str">
        <f>IF($A1558="","",IF(OR(UPPER(D1558)="Y",UPPER(E1558)="Y"),4,IF(C1558&gt;=Model!$B$10,4,IF(C1558&gt;=Model!$B$11,3,IF(C1558&gt;=Model!$B$12,2,1)))))</f>
        <v/>
      </c>
      <c r="M1558" s="14" t="str">
        <f>IF($A1558="","",IFERROR(VLOOKUP(F1558,Model!$A$19:$B$22,2,FALSE()),""))</f>
        <v/>
      </c>
      <c r="N1558" s="14" t="str">
        <f>IF($A1558="","",IFERROR(VLOOKUP(G1558,Model!$A$25:$B$28,2,FALSE()),""))</f>
        <v/>
      </c>
      <c r="O1558" s="14" t="str">
        <f t="shared" si="144"/>
        <v/>
      </c>
      <c r="P1558" s="14" t="str">
        <f>IF($A1558="","",IF(AND(G1558="Internet-facing",OR(UPPER(D1558)="Y",UPPER(E1558)="Y",C1558&gt;=Model!$B$16)),"P1",""))</f>
        <v/>
      </c>
      <c r="Q1558" s="14" t="str">
        <f>IF($A1558="","",IF(P1558="P1","P1","P"&amp;MIN(4,IF(O1558&gt;=Model!$B$31,1,IF(O1558&gt;=Model!$B$32,2,IF(O1558&gt;=Model!$B$33,3,4)))+IF(UPPER(H1558)="Y",1,0))))</f>
        <v/>
      </c>
      <c r="R1558" s="14" t="str">
        <f>IF($A1558="","",IFERROR(VLOOKUP(VALUE(MID(Q1558,2,1)),Model!$B$38:$C$41,2,FALSE()),""))</f>
        <v/>
      </c>
      <c r="S1558" s="18" t="str">
        <f t="shared" si="145"/>
        <v/>
      </c>
      <c r="T1558" s="14" t="str">
        <f t="shared" si="146"/>
        <v/>
      </c>
      <c r="U1558" s="14" t="str">
        <f t="shared" si="147"/>
        <v/>
      </c>
      <c r="V1558" s="14" t="str">
        <f t="shared" ca="1" si="148"/>
        <v/>
      </c>
      <c r="W1558" s="14" t="str">
        <f t="shared" ca="1" si="149"/>
        <v/>
      </c>
    </row>
    <row r="1559" spans="1:23" x14ac:dyDescent="0.3">
      <c r="A1559" s="2"/>
      <c r="B1559" s="2"/>
      <c r="C1559" s="2"/>
      <c r="D1559" s="2"/>
      <c r="E1559" s="2"/>
      <c r="F1559" s="2"/>
      <c r="G1559" s="2"/>
      <c r="H1559" s="2"/>
      <c r="I1559" s="16"/>
      <c r="J1559" s="16"/>
      <c r="K1559" s="14" t="str">
        <f>IF($A1559="","",IF(B1559&gt;=Model!$B$4,4,IF(B1559&gt;=Model!$B$5,3,IF(B1559&gt;=Model!$B$6,2,1))))</f>
        <v/>
      </c>
      <c r="L1559" s="14" t="str">
        <f>IF($A1559="","",IF(OR(UPPER(D1559)="Y",UPPER(E1559)="Y"),4,IF(C1559&gt;=Model!$B$10,4,IF(C1559&gt;=Model!$B$11,3,IF(C1559&gt;=Model!$B$12,2,1)))))</f>
        <v/>
      </c>
      <c r="M1559" s="14" t="str">
        <f>IF($A1559="","",IFERROR(VLOOKUP(F1559,Model!$A$19:$B$22,2,FALSE()),""))</f>
        <v/>
      </c>
      <c r="N1559" s="14" t="str">
        <f>IF($A1559="","",IFERROR(VLOOKUP(G1559,Model!$A$25:$B$28,2,FALSE()),""))</f>
        <v/>
      </c>
      <c r="O1559" s="14" t="str">
        <f t="shared" si="144"/>
        <v/>
      </c>
      <c r="P1559" s="14" t="str">
        <f>IF($A1559="","",IF(AND(G1559="Internet-facing",OR(UPPER(D1559)="Y",UPPER(E1559)="Y",C1559&gt;=Model!$B$16)),"P1",""))</f>
        <v/>
      </c>
      <c r="Q1559" s="14" t="str">
        <f>IF($A1559="","",IF(P1559="P1","P1","P"&amp;MIN(4,IF(O1559&gt;=Model!$B$31,1,IF(O1559&gt;=Model!$B$32,2,IF(O1559&gt;=Model!$B$33,3,4)))+IF(UPPER(H1559)="Y",1,0))))</f>
        <v/>
      </c>
      <c r="R1559" s="14" t="str">
        <f>IF($A1559="","",IFERROR(VLOOKUP(VALUE(MID(Q1559,2,1)),Model!$B$38:$C$41,2,FALSE()),""))</f>
        <v/>
      </c>
      <c r="S1559" s="18" t="str">
        <f t="shared" si="145"/>
        <v/>
      </c>
      <c r="T1559" s="14" t="str">
        <f t="shared" si="146"/>
        <v/>
      </c>
      <c r="U1559" s="14" t="str">
        <f t="shared" si="147"/>
        <v/>
      </c>
      <c r="V1559" s="14" t="str">
        <f t="shared" ca="1" si="148"/>
        <v/>
      </c>
      <c r="W1559" s="14" t="str">
        <f t="shared" ca="1" si="149"/>
        <v/>
      </c>
    </row>
    <row r="1560" spans="1:23" x14ac:dyDescent="0.3">
      <c r="A1560" s="2"/>
      <c r="B1560" s="2"/>
      <c r="C1560" s="2"/>
      <c r="D1560" s="2"/>
      <c r="E1560" s="2"/>
      <c r="F1560" s="2"/>
      <c r="G1560" s="2"/>
      <c r="H1560" s="2"/>
      <c r="I1560" s="16"/>
      <c r="J1560" s="16"/>
      <c r="K1560" s="14" t="str">
        <f>IF($A1560="","",IF(B1560&gt;=Model!$B$4,4,IF(B1560&gt;=Model!$B$5,3,IF(B1560&gt;=Model!$B$6,2,1))))</f>
        <v/>
      </c>
      <c r="L1560" s="14" t="str">
        <f>IF($A1560="","",IF(OR(UPPER(D1560)="Y",UPPER(E1560)="Y"),4,IF(C1560&gt;=Model!$B$10,4,IF(C1560&gt;=Model!$B$11,3,IF(C1560&gt;=Model!$B$12,2,1)))))</f>
        <v/>
      </c>
      <c r="M1560" s="14" t="str">
        <f>IF($A1560="","",IFERROR(VLOOKUP(F1560,Model!$A$19:$B$22,2,FALSE()),""))</f>
        <v/>
      </c>
      <c r="N1560" s="14" t="str">
        <f>IF($A1560="","",IFERROR(VLOOKUP(G1560,Model!$A$25:$B$28,2,FALSE()),""))</f>
        <v/>
      </c>
      <c r="O1560" s="14" t="str">
        <f t="shared" si="144"/>
        <v/>
      </c>
      <c r="P1560" s="14" t="str">
        <f>IF($A1560="","",IF(AND(G1560="Internet-facing",OR(UPPER(D1560)="Y",UPPER(E1560)="Y",C1560&gt;=Model!$B$16)),"P1",""))</f>
        <v/>
      </c>
      <c r="Q1560" s="14" t="str">
        <f>IF($A1560="","",IF(P1560="P1","P1","P"&amp;MIN(4,IF(O1560&gt;=Model!$B$31,1,IF(O1560&gt;=Model!$B$32,2,IF(O1560&gt;=Model!$B$33,3,4)))+IF(UPPER(H1560)="Y",1,0))))</f>
        <v/>
      </c>
      <c r="R1560" s="14" t="str">
        <f>IF($A1560="","",IFERROR(VLOOKUP(VALUE(MID(Q1560,2,1)),Model!$B$38:$C$41,2,FALSE()),""))</f>
        <v/>
      </c>
      <c r="S1560" s="18" t="str">
        <f t="shared" si="145"/>
        <v/>
      </c>
      <c r="T1560" s="14" t="str">
        <f t="shared" si="146"/>
        <v/>
      </c>
      <c r="U1560" s="14" t="str">
        <f t="shared" si="147"/>
        <v/>
      </c>
      <c r="V1560" s="14" t="str">
        <f t="shared" ca="1" si="148"/>
        <v/>
      </c>
      <c r="W1560" s="14" t="str">
        <f t="shared" ca="1" si="149"/>
        <v/>
      </c>
    </row>
    <row r="1561" spans="1:23" x14ac:dyDescent="0.3">
      <c r="A1561" s="2"/>
      <c r="B1561" s="2"/>
      <c r="C1561" s="2"/>
      <c r="D1561" s="2"/>
      <c r="E1561" s="2"/>
      <c r="F1561" s="2"/>
      <c r="G1561" s="2"/>
      <c r="H1561" s="2"/>
      <c r="I1561" s="16"/>
      <c r="J1561" s="16"/>
      <c r="K1561" s="14" t="str">
        <f>IF($A1561="","",IF(B1561&gt;=Model!$B$4,4,IF(B1561&gt;=Model!$B$5,3,IF(B1561&gt;=Model!$B$6,2,1))))</f>
        <v/>
      </c>
      <c r="L1561" s="14" t="str">
        <f>IF($A1561="","",IF(OR(UPPER(D1561)="Y",UPPER(E1561)="Y"),4,IF(C1561&gt;=Model!$B$10,4,IF(C1561&gt;=Model!$B$11,3,IF(C1561&gt;=Model!$B$12,2,1)))))</f>
        <v/>
      </c>
      <c r="M1561" s="14" t="str">
        <f>IF($A1561="","",IFERROR(VLOOKUP(F1561,Model!$A$19:$B$22,2,FALSE()),""))</f>
        <v/>
      </c>
      <c r="N1561" s="14" t="str">
        <f>IF($A1561="","",IFERROR(VLOOKUP(G1561,Model!$A$25:$B$28,2,FALSE()),""))</f>
        <v/>
      </c>
      <c r="O1561" s="14" t="str">
        <f t="shared" si="144"/>
        <v/>
      </c>
      <c r="P1561" s="14" t="str">
        <f>IF($A1561="","",IF(AND(G1561="Internet-facing",OR(UPPER(D1561)="Y",UPPER(E1561)="Y",C1561&gt;=Model!$B$16)),"P1",""))</f>
        <v/>
      </c>
      <c r="Q1561" s="14" t="str">
        <f>IF($A1561="","",IF(P1561="P1","P1","P"&amp;MIN(4,IF(O1561&gt;=Model!$B$31,1,IF(O1561&gt;=Model!$B$32,2,IF(O1561&gt;=Model!$B$33,3,4)))+IF(UPPER(H1561)="Y",1,0))))</f>
        <v/>
      </c>
      <c r="R1561" s="14" t="str">
        <f>IF($A1561="","",IFERROR(VLOOKUP(VALUE(MID(Q1561,2,1)),Model!$B$38:$C$41,2,FALSE()),""))</f>
        <v/>
      </c>
      <c r="S1561" s="18" t="str">
        <f t="shared" si="145"/>
        <v/>
      </c>
      <c r="T1561" s="14" t="str">
        <f t="shared" si="146"/>
        <v/>
      </c>
      <c r="U1561" s="14" t="str">
        <f t="shared" si="147"/>
        <v/>
      </c>
      <c r="V1561" s="14" t="str">
        <f t="shared" ca="1" si="148"/>
        <v/>
      </c>
      <c r="W1561" s="14" t="str">
        <f t="shared" ca="1" si="149"/>
        <v/>
      </c>
    </row>
    <row r="1562" spans="1:23" x14ac:dyDescent="0.3">
      <c r="A1562" s="2"/>
      <c r="B1562" s="2"/>
      <c r="C1562" s="2"/>
      <c r="D1562" s="2"/>
      <c r="E1562" s="2"/>
      <c r="F1562" s="2"/>
      <c r="G1562" s="2"/>
      <c r="H1562" s="2"/>
      <c r="I1562" s="16"/>
      <c r="J1562" s="16"/>
      <c r="K1562" s="14" t="str">
        <f>IF($A1562="","",IF(B1562&gt;=Model!$B$4,4,IF(B1562&gt;=Model!$B$5,3,IF(B1562&gt;=Model!$B$6,2,1))))</f>
        <v/>
      </c>
      <c r="L1562" s="14" t="str">
        <f>IF($A1562="","",IF(OR(UPPER(D1562)="Y",UPPER(E1562)="Y"),4,IF(C1562&gt;=Model!$B$10,4,IF(C1562&gt;=Model!$B$11,3,IF(C1562&gt;=Model!$B$12,2,1)))))</f>
        <v/>
      </c>
      <c r="M1562" s="14" t="str">
        <f>IF($A1562="","",IFERROR(VLOOKUP(F1562,Model!$A$19:$B$22,2,FALSE()),""))</f>
        <v/>
      </c>
      <c r="N1562" s="14" t="str">
        <f>IF($A1562="","",IFERROR(VLOOKUP(G1562,Model!$A$25:$B$28,2,FALSE()),""))</f>
        <v/>
      </c>
      <c r="O1562" s="14" t="str">
        <f t="shared" si="144"/>
        <v/>
      </c>
      <c r="P1562" s="14" t="str">
        <f>IF($A1562="","",IF(AND(G1562="Internet-facing",OR(UPPER(D1562)="Y",UPPER(E1562)="Y",C1562&gt;=Model!$B$16)),"P1",""))</f>
        <v/>
      </c>
      <c r="Q1562" s="14" t="str">
        <f>IF($A1562="","",IF(P1562="P1","P1","P"&amp;MIN(4,IF(O1562&gt;=Model!$B$31,1,IF(O1562&gt;=Model!$B$32,2,IF(O1562&gt;=Model!$B$33,3,4)))+IF(UPPER(H1562)="Y",1,0))))</f>
        <v/>
      </c>
      <c r="R1562" s="14" t="str">
        <f>IF($A1562="","",IFERROR(VLOOKUP(VALUE(MID(Q1562,2,1)),Model!$B$38:$C$41,2,FALSE()),""))</f>
        <v/>
      </c>
      <c r="S1562" s="18" t="str">
        <f t="shared" si="145"/>
        <v/>
      </c>
      <c r="T1562" s="14" t="str">
        <f t="shared" si="146"/>
        <v/>
      </c>
      <c r="U1562" s="14" t="str">
        <f t="shared" si="147"/>
        <v/>
      </c>
      <c r="V1562" s="14" t="str">
        <f t="shared" ca="1" si="148"/>
        <v/>
      </c>
      <c r="W1562" s="14" t="str">
        <f t="shared" ca="1" si="149"/>
        <v/>
      </c>
    </row>
    <row r="1563" spans="1:23" x14ac:dyDescent="0.3">
      <c r="A1563" s="2"/>
      <c r="B1563" s="2"/>
      <c r="C1563" s="2"/>
      <c r="D1563" s="2"/>
      <c r="E1563" s="2"/>
      <c r="F1563" s="2"/>
      <c r="G1563" s="2"/>
      <c r="H1563" s="2"/>
      <c r="I1563" s="16"/>
      <c r="J1563" s="16"/>
      <c r="K1563" s="14" t="str">
        <f>IF($A1563="","",IF(B1563&gt;=Model!$B$4,4,IF(B1563&gt;=Model!$B$5,3,IF(B1563&gt;=Model!$B$6,2,1))))</f>
        <v/>
      </c>
      <c r="L1563" s="14" t="str">
        <f>IF($A1563="","",IF(OR(UPPER(D1563)="Y",UPPER(E1563)="Y"),4,IF(C1563&gt;=Model!$B$10,4,IF(C1563&gt;=Model!$B$11,3,IF(C1563&gt;=Model!$B$12,2,1)))))</f>
        <v/>
      </c>
      <c r="M1563" s="14" t="str">
        <f>IF($A1563="","",IFERROR(VLOOKUP(F1563,Model!$A$19:$B$22,2,FALSE()),""))</f>
        <v/>
      </c>
      <c r="N1563" s="14" t="str">
        <f>IF($A1563="","",IFERROR(VLOOKUP(G1563,Model!$A$25:$B$28,2,FALSE()),""))</f>
        <v/>
      </c>
      <c r="O1563" s="14" t="str">
        <f t="shared" si="144"/>
        <v/>
      </c>
      <c r="P1563" s="14" t="str">
        <f>IF($A1563="","",IF(AND(G1563="Internet-facing",OR(UPPER(D1563)="Y",UPPER(E1563)="Y",C1563&gt;=Model!$B$16)),"P1",""))</f>
        <v/>
      </c>
      <c r="Q1563" s="14" t="str">
        <f>IF($A1563="","",IF(P1563="P1","P1","P"&amp;MIN(4,IF(O1563&gt;=Model!$B$31,1,IF(O1563&gt;=Model!$B$32,2,IF(O1563&gt;=Model!$B$33,3,4)))+IF(UPPER(H1563)="Y",1,0))))</f>
        <v/>
      </c>
      <c r="R1563" s="14" t="str">
        <f>IF($A1563="","",IFERROR(VLOOKUP(VALUE(MID(Q1563,2,1)),Model!$B$38:$C$41,2,FALSE()),""))</f>
        <v/>
      </c>
      <c r="S1563" s="18" t="str">
        <f t="shared" si="145"/>
        <v/>
      </c>
      <c r="T1563" s="14" t="str">
        <f t="shared" si="146"/>
        <v/>
      </c>
      <c r="U1563" s="14" t="str">
        <f t="shared" si="147"/>
        <v/>
      </c>
      <c r="V1563" s="14" t="str">
        <f t="shared" ca="1" si="148"/>
        <v/>
      </c>
      <c r="W1563" s="14" t="str">
        <f t="shared" ca="1" si="149"/>
        <v/>
      </c>
    </row>
    <row r="1564" spans="1:23" x14ac:dyDescent="0.3">
      <c r="A1564" s="2"/>
      <c r="B1564" s="2"/>
      <c r="C1564" s="2"/>
      <c r="D1564" s="2"/>
      <c r="E1564" s="2"/>
      <c r="F1564" s="2"/>
      <c r="G1564" s="2"/>
      <c r="H1564" s="2"/>
      <c r="I1564" s="16"/>
      <c r="J1564" s="16"/>
      <c r="K1564" s="14" t="str">
        <f>IF($A1564="","",IF(B1564&gt;=Model!$B$4,4,IF(B1564&gt;=Model!$B$5,3,IF(B1564&gt;=Model!$B$6,2,1))))</f>
        <v/>
      </c>
      <c r="L1564" s="14" t="str">
        <f>IF($A1564="","",IF(OR(UPPER(D1564)="Y",UPPER(E1564)="Y"),4,IF(C1564&gt;=Model!$B$10,4,IF(C1564&gt;=Model!$B$11,3,IF(C1564&gt;=Model!$B$12,2,1)))))</f>
        <v/>
      </c>
      <c r="M1564" s="14" t="str">
        <f>IF($A1564="","",IFERROR(VLOOKUP(F1564,Model!$A$19:$B$22,2,FALSE()),""))</f>
        <v/>
      </c>
      <c r="N1564" s="14" t="str">
        <f>IF($A1564="","",IFERROR(VLOOKUP(G1564,Model!$A$25:$B$28,2,FALSE()),""))</f>
        <v/>
      </c>
      <c r="O1564" s="14" t="str">
        <f t="shared" si="144"/>
        <v/>
      </c>
      <c r="P1564" s="14" t="str">
        <f>IF($A1564="","",IF(AND(G1564="Internet-facing",OR(UPPER(D1564)="Y",UPPER(E1564)="Y",C1564&gt;=Model!$B$16)),"P1",""))</f>
        <v/>
      </c>
      <c r="Q1564" s="14" t="str">
        <f>IF($A1564="","",IF(P1564="P1","P1","P"&amp;MIN(4,IF(O1564&gt;=Model!$B$31,1,IF(O1564&gt;=Model!$B$32,2,IF(O1564&gt;=Model!$B$33,3,4)))+IF(UPPER(H1564)="Y",1,0))))</f>
        <v/>
      </c>
      <c r="R1564" s="14" t="str">
        <f>IF($A1564="","",IFERROR(VLOOKUP(VALUE(MID(Q1564,2,1)),Model!$B$38:$C$41,2,FALSE()),""))</f>
        <v/>
      </c>
      <c r="S1564" s="18" t="str">
        <f t="shared" si="145"/>
        <v/>
      </c>
      <c r="T1564" s="14" t="str">
        <f t="shared" si="146"/>
        <v/>
      </c>
      <c r="U1564" s="14" t="str">
        <f t="shared" si="147"/>
        <v/>
      </c>
      <c r="V1564" s="14" t="str">
        <f t="shared" ca="1" si="148"/>
        <v/>
      </c>
      <c r="W1564" s="14" t="str">
        <f t="shared" ca="1" si="149"/>
        <v/>
      </c>
    </row>
    <row r="1565" spans="1:23" x14ac:dyDescent="0.3">
      <c r="A1565" s="2"/>
      <c r="B1565" s="2"/>
      <c r="C1565" s="2"/>
      <c r="D1565" s="2"/>
      <c r="E1565" s="2"/>
      <c r="F1565" s="2"/>
      <c r="G1565" s="2"/>
      <c r="H1565" s="2"/>
      <c r="I1565" s="16"/>
      <c r="J1565" s="16"/>
      <c r="K1565" s="14" t="str">
        <f>IF($A1565="","",IF(B1565&gt;=Model!$B$4,4,IF(B1565&gt;=Model!$B$5,3,IF(B1565&gt;=Model!$B$6,2,1))))</f>
        <v/>
      </c>
      <c r="L1565" s="14" t="str">
        <f>IF($A1565="","",IF(OR(UPPER(D1565)="Y",UPPER(E1565)="Y"),4,IF(C1565&gt;=Model!$B$10,4,IF(C1565&gt;=Model!$B$11,3,IF(C1565&gt;=Model!$B$12,2,1)))))</f>
        <v/>
      </c>
      <c r="M1565" s="14" t="str">
        <f>IF($A1565="","",IFERROR(VLOOKUP(F1565,Model!$A$19:$B$22,2,FALSE()),""))</f>
        <v/>
      </c>
      <c r="N1565" s="14" t="str">
        <f>IF($A1565="","",IFERROR(VLOOKUP(G1565,Model!$A$25:$B$28,2,FALSE()),""))</f>
        <v/>
      </c>
      <c r="O1565" s="14" t="str">
        <f t="shared" si="144"/>
        <v/>
      </c>
      <c r="P1565" s="14" t="str">
        <f>IF($A1565="","",IF(AND(G1565="Internet-facing",OR(UPPER(D1565)="Y",UPPER(E1565)="Y",C1565&gt;=Model!$B$16)),"P1",""))</f>
        <v/>
      </c>
      <c r="Q1565" s="14" t="str">
        <f>IF($A1565="","",IF(P1565="P1","P1","P"&amp;MIN(4,IF(O1565&gt;=Model!$B$31,1,IF(O1565&gt;=Model!$B$32,2,IF(O1565&gt;=Model!$B$33,3,4)))+IF(UPPER(H1565)="Y",1,0))))</f>
        <v/>
      </c>
      <c r="R1565" s="14" t="str">
        <f>IF($A1565="","",IFERROR(VLOOKUP(VALUE(MID(Q1565,2,1)),Model!$B$38:$C$41,2,FALSE()),""))</f>
        <v/>
      </c>
      <c r="S1565" s="18" t="str">
        <f t="shared" si="145"/>
        <v/>
      </c>
      <c r="T1565" s="14" t="str">
        <f t="shared" si="146"/>
        <v/>
      </c>
      <c r="U1565" s="14" t="str">
        <f t="shared" si="147"/>
        <v/>
      </c>
      <c r="V1565" s="14" t="str">
        <f t="shared" ca="1" si="148"/>
        <v/>
      </c>
      <c r="W1565" s="14" t="str">
        <f t="shared" ca="1" si="149"/>
        <v/>
      </c>
    </row>
    <row r="1566" spans="1:23" x14ac:dyDescent="0.3">
      <c r="A1566" s="2"/>
      <c r="B1566" s="2"/>
      <c r="C1566" s="2"/>
      <c r="D1566" s="2"/>
      <c r="E1566" s="2"/>
      <c r="F1566" s="2"/>
      <c r="G1566" s="2"/>
      <c r="H1566" s="2"/>
      <c r="I1566" s="16"/>
      <c r="J1566" s="16"/>
      <c r="K1566" s="14" t="str">
        <f>IF($A1566="","",IF(B1566&gt;=Model!$B$4,4,IF(B1566&gt;=Model!$B$5,3,IF(B1566&gt;=Model!$B$6,2,1))))</f>
        <v/>
      </c>
      <c r="L1566" s="14" t="str">
        <f>IF($A1566="","",IF(OR(UPPER(D1566)="Y",UPPER(E1566)="Y"),4,IF(C1566&gt;=Model!$B$10,4,IF(C1566&gt;=Model!$B$11,3,IF(C1566&gt;=Model!$B$12,2,1)))))</f>
        <v/>
      </c>
      <c r="M1566" s="14" t="str">
        <f>IF($A1566="","",IFERROR(VLOOKUP(F1566,Model!$A$19:$B$22,2,FALSE()),""))</f>
        <v/>
      </c>
      <c r="N1566" s="14" t="str">
        <f>IF($A1566="","",IFERROR(VLOOKUP(G1566,Model!$A$25:$B$28,2,FALSE()),""))</f>
        <v/>
      </c>
      <c r="O1566" s="14" t="str">
        <f t="shared" si="144"/>
        <v/>
      </c>
      <c r="P1566" s="14" t="str">
        <f>IF($A1566="","",IF(AND(G1566="Internet-facing",OR(UPPER(D1566)="Y",UPPER(E1566)="Y",C1566&gt;=Model!$B$16)),"P1",""))</f>
        <v/>
      </c>
      <c r="Q1566" s="14" t="str">
        <f>IF($A1566="","",IF(P1566="P1","P1","P"&amp;MIN(4,IF(O1566&gt;=Model!$B$31,1,IF(O1566&gt;=Model!$B$32,2,IF(O1566&gt;=Model!$B$33,3,4)))+IF(UPPER(H1566)="Y",1,0))))</f>
        <v/>
      </c>
      <c r="R1566" s="14" t="str">
        <f>IF($A1566="","",IFERROR(VLOOKUP(VALUE(MID(Q1566,2,1)),Model!$B$38:$C$41,2,FALSE()),""))</f>
        <v/>
      </c>
      <c r="S1566" s="18" t="str">
        <f t="shared" si="145"/>
        <v/>
      </c>
      <c r="T1566" s="14" t="str">
        <f t="shared" si="146"/>
        <v/>
      </c>
      <c r="U1566" s="14" t="str">
        <f t="shared" si="147"/>
        <v/>
      </c>
      <c r="V1566" s="14" t="str">
        <f t="shared" ca="1" si="148"/>
        <v/>
      </c>
      <c r="W1566" s="14" t="str">
        <f t="shared" ca="1" si="149"/>
        <v/>
      </c>
    </row>
    <row r="1567" spans="1:23" x14ac:dyDescent="0.3">
      <c r="A1567" s="2"/>
      <c r="B1567" s="2"/>
      <c r="C1567" s="2"/>
      <c r="D1567" s="2"/>
      <c r="E1567" s="2"/>
      <c r="F1567" s="2"/>
      <c r="G1567" s="2"/>
      <c r="H1567" s="2"/>
      <c r="I1567" s="16"/>
      <c r="J1567" s="16"/>
      <c r="K1567" s="14" t="str">
        <f>IF($A1567="","",IF(B1567&gt;=Model!$B$4,4,IF(B1567&gt;=Model!$B$5,3,IF(B1567&gt;=Model!$B$6,2,1))))</f>
        <v/>
      </c>
      <c r="L1567" s="14" t="str">
        <f>IF($A1567="","",IF(OR(UPPER(D1567)="Y",UPPER(E1567)="Y"),4,IF(C1567&gt;=Model!$B$10,4,IF(C1567&gt;=Model!$B$11,3,IF(C1567&gt;=Model!$B$12,2,1)))))</f>
        <v/>
      </c>
      <c r="M1567" s="14" t="str">
        <f>IF($A1567="","",IFERROR(VLOOKUP(F1567,Model!$A$19:$B$22,2,FALSE()),""))</f>
        <v/>
      </c>
      <c r="N1567" s="14" t="str">
        <f>IF($A1567="","",IFERROR(VLOOKUP(G1567,Model!$A$25:$B$28,2,FALSE()),""))</f>
        <v/>
      </c>
      <c r="O1567" s="14" t="str">
        <f t="shared" si="144"/>
        <v/>
      </c>
      <c r="P1567" s="14" t="str">
        <f>IF($A1567="","",IF(AND(G1567="Internet-facing",OR(UPPER(D1567)="Y",UPPER(E1567)="Y",C1567&gt;=Model!$B$16)),"P1",""))</f>
        <v/>
      </c>
      <c r="Q1567" s="14" t="str">
        <f>IF($A1567="","",IF(P1567="P1","P1","P"&amp;MIN(4,IF(O1567&gt;=Model!$B$31,1,IF(O1567&gt;=Model!$B$32,2,IF(O1567&gt;=Model!$B$33,3,4)))+IF(UPPER(H1567)="Y",1,0))))</f>
        <v/>
      </c>
      <c r="R1567" s="14" t="str">
        <f>IF($A1567="","",IFERROR(VLOOKUP(VALUE(MID(Q1567,2,1)),Model!$B$38:$C$41,2,FALSE()),""))</f>
        <v/>
      </c>
      <c r="S1567" s="18" t="str">
        <f t="shared" si="145"/>
        <v/>
      </c>
      <c r="T1567" s="14" t="str">
        <f t="shared" si="146"/>
        <v/>
      </c>
      <c r="U1567" s="14" t="str">
        <f t="shared" si="147"/>
        <v/>
      </c>
      <c r="V1567" s="14" t="str">
        <f t="shared" ca="1" si="148"/>
        <v/>
      </c>
      <c r="W1567" s="14" t="str">
        <f t="shared" ca="1" si="149"/>
        <v/>
      </c>
    </row>
    <row r="1568" spans="1:23" x14ac:dyDescent="0.3">
      <c r="A1568" s="2"/>
      <c r="B1568" s="2"/>
      <c r="C1568" s="2"/>
      <c r="D1568" s="2"/>
      <c r="E1568" s="2"/>
      <c r="F1568" s="2"/>
      <c r="G1568" s="2"/>
      <c r="H1568" s="2"/>
      <c r="I1568" s="16"/>
      <c r="J1568" s="16"/>
      <c r="K1568" s="14" t="str">
        <f>IF($A1568="","",IF(B1568&gt;=Model!$B$4,4,IF(B1568&gt;=Model!$B$5,3,IF(B1568&gt;=Model!$B$6,2,1))))</f>
        <v/>
      </c>
      <c r="L1568" s="14" t="str">
        <f>IF($A1568="","",IF(OR(UPPER(D1568)="Y",UPPER(E1568)="Y"),4,IF(C1568&gt;=Model!$B$10,4,IF(C1568&gt;=Model!$B$11,3,IF(C1568&gt;=Model!$B$12,2,1)))))</f>
        <v/>
      </c>
      <c r="M1568" s="14" t="str">
        <f>IF($A1568="","",IFERROR(VLOOKUP(F1568,Model!$A$19:$B$22,2,FALSE()),""))</f>
        <v/>
      </c>
      <c r="N1568" s="14" t="str">
        <f>IF($A1568="","",IFERROR(VLOOKUP(G1568,Model!$A$25:$B$28,2,FALSE()),""))</f>
        <v/>
      </c>
      <c r="O1568" s="14" t="str">
        <f t="shared" si="144"/>
        <v/>
      </c>
      <c r="P1568" s="14" t="str">
        <f>IF($A1568="","",IF(AND(G1568="Internet-facing",OR(UPPER(D1568)="Y",UPPER(E1568)="Y",C1568&gt;=Model!$B$16)),"P1",""))</f>
        <v/>
      </c>
      <c r="Q1568" s="14" t="str">
        <f>IF($A1568="","",IF(P1568="P1","P1","P"&amp;MIN(4,IF(O1568&gt;=Model!$B$31,1,IF(O1568&gt;=Model!$B$32,2,IF(O1568&gt;=Model!$B$33,3,4)))+IF(UPPER(H1568)="Y",1,0))))</f>
        <v/>
      </c>
      <c r="R1568" s="14" t="str">
        <f>IF($A1568="","",IFERROR(VLOOKUP(VALUE(MID(Q1568,2,1)),Model!$B$38:$C$41,2,FALSE()),""))</f>
        <v/>
      </c>
      <c r="S1568" s="18" t="str">
        <f t="shared" si="145"/>
        <v/>
      </c>
      <c r="T1568" s="14" t="str">
        <f t="shared" si="146"/>
        <v/>
      </c>
      <c r="U1568" s="14" t="str">
        <f t="shared" si="147"/>
        <v/>
      </c>
      <c r="V1568" s="14" t="str">
        <f t="shared" ca="1" si="148"/>
        <v/>
      </c>
      <c r="W1568" s="14" t="str">
        <f t="shared" ca="1" si="149"/>
        <v/>
      </c>
    </row>
    <row r="1569" spans="1:23" x14ac:dyDescent="0.3">
      <c r="A1569" s="2"/>
      <c r="B1569" s="2"/>
      <c r="C1569" s="2"/>
      <c r="D1569" s="2"/>
      <c r="E1569" s="2"/>
      <c r="F1569" s="2"/>
      <c r="G1569" s="2"/>
      <c r="H1569" s="2"/>
      <c r="I1569" s="16"/>
      <c r="J1569" s="16"/>
      <c r="K1569" s="14" t="str">
        <f>IF($A1569="","",IF(B1569&gt;=Model!$B$4,4,IF(B1569&gt;=Model!$B$5,3,IF(B1569&gt;=Model!$B$6,2,1))))</f>
        <v/>
      </c>
      <c r="L1569" s="14" t="str">
        <f>IF($A1569="","",IF(OR(UPPER(D1569)="Y",UPPER(E1569)="Y"),4,IF(C1569&gt;=Model!$B$10,4,IF(C1569&gt;=Model!$B$11,3,IF(C1569&gt;=Model!$B$12,2,1)))))</f>
        <v/>
      </c>
      <c r="M1569" s="14" t="str">
        <f>IF($A1569="","",IFERROR(VLOOKUP(F1569,Model!$A$19:$B$22,2,FALSE()),""))</f>
        <v/>
      </c>
      <c r="N1569" s="14" t="str">
        <f>IF($A1569="","",IFERROR(VLOOKUP(G1569,Model!$A$25:$B$28,2,FALSE()),""))</f>
        <v/>
      </c>
      <c r="O1569" s="14" t="str">
        <f t="shared" si="144"/>
        <v/>
      </c>
      <c r="P1569" s="14" t="str">
        <f>IF($A1569="","",IF(AND(G1569="Internet-facing",OR(UPPER(D1569)="Y",UPPER(E1569)="Y",C1569&gt;=Model!$B$16)),"P1",""))</f>
        <v/>
      </c>
      <c r="Q1569" s="14" t="str">
        <f>IF($A1569="","",IF(P1569="P1","P1","P"&amp;MIN(4,IF(O1569&gt;=Model!$B$31,1,IF(O1569&gt;=Model!$B$32,2,IF(O1569&gt;=Model!$B$33,3,4)))+IF(UPPER(H1569)="Y",1,0))))</f>
        <v/>
      </c>
      <c r="R1569" s="14" t="str">
        <f>IF($A1569="","",IFERROR(VLOOKUP(VALUE(MID(Q1569,2,1)),Model!$B$38:$C$41,2,FALSE()),""))</f>
        <v/>
      </c>
      <c r="S1569" s="18" t="str">
        <f t="shared" si="145"/>
        <v/>
      </c>
      <c r="T1569" s="14" t="str">
        <f t="shared" si="146"/>
        <v/>
      </c>
      <c r="U1569" s="14" t="str">
        <f t="shared" si="147"/>
        <v/>
      </c>
      <c r="V1569" s="14" t="str">
        <f t="shared" ca="1" si="148"/>
        <v/>
      </c>
      <c r="W1569" s="14" t="str">
        <f t="shared" ca="1" si="149"/>
        <v/>
      </c>
    </row>
    <row r="1570" spans="1:23" x14ac:dyDescent="0.3">
      <c r="A1570" s="2"/>
      <c r="B1570" s="2"/>
      <c r="C1570" s="2"/>
      <c r="D1570" s="2"/>
      <c r="E1570" s="2"/>
      <c r="F1570" s="2"/>
      <c r="G1570" s="2"/>
      <c r="H1570" s="2"/>
      <c r="I1570" s="16"/>
      <c r="J1570" s="16"/>
      <c r="K1570" s="14" t="str">
        <f>IF($A1570="","",IF(B1570&gt;=Model!$B$4,4,IF(B1570&gt;=Model!$B$5,3,IF(B1570&gt;=Model!$B$6,2,1))))</f>
        <v/>
      </c>
      <c r="L1570" s="14" t="str">
        <f>IF($A1570="","",IF(OR(UPPER(D1570)="Y",UPPER(E1570)="Y"),4,IF(C1570&gt;=Model!$B$10,4,IF(C1570&gt;=Model!$B$11,3,IF(C1570&gt;=Model!$B$12,2,1)))))</f>
        <v/>
      </c>
      <c r="M1570" s="14" t="str">
        <f>IF($A1570="","",IFERROR(VLOOKUP(F1570,Model!$A$19:$B$22,2,FALSE()),""))</f>
        <v/>
      </c>
      <c r="N1570" s="14" t="str">
        <f>IF($A1570="","",IFERROR(VLOOKUP(G1570,Model!$A$25:$B$28,2,FALSE()),""))</f>
        <v/>
      </c>
      <c r="O1570" s="14" t="str">
        <f t="shared" si="144"/>
        <v/>
      </c>
      <c r="P1570" s="14" t="str">
        <f>IF($A1570="","",IF(AND(G1570="Internet-facing",OR(UPPER(D1570)="Y",UPPER(E1570)="Y",C1570&gt;=Model!$B$16)),"P1",""))</f>
        <v/>
      </c>
      <c r="Q1570" s="14" t="str">
        <f>IF($A1570="","",IF(P1570="P1","P1","P"&amp;MIN(4,IF(O1570&gt;=Model!$B$31,1,IF(O1570&gt;=Model!$B$32,2,IF(O1570&gt;=Model!$B$33,3,4)))+IF(UPPER(H1570)="Y",1,0))))</f>
        <v/>
      </c>
      <c r="R1570" s="14" t="str">
        <f>IF($A1570="","",IFERROR(VLOOKUP(VALUE(MID(Q1570,2,1)),Model!$B$38:$C$41,2,FALSE()),""))</f>
        <v/>
      </c>
      <c r="S1570" s="18" t="str">
        <f t="shared" si="145"/>
        <v/>
      </c>
      <c r="T1570" s="14" t="str">
        <f t="shared" si="146"/>
        <v/>
      </c>
      <c r="U1570" s="14" t="str">
        <f t="shared" si="147"/>
        <v/>
      </c>
      <c r="V1570" s="14" t="str">
        <f t="shared" ca="1" si="148"/>
        <v/>
      </c>
      <c r="W1570" s="14" t="str">
        <f t="shared" ca="1" si="149"/>
        <v/>
      </c>
    </row>
    <row r="1571" spans="1:23" x14ac:dyDescent="0.3">
      <c r="A1571" s="2"/>
      <c r="B1571" s="2"/>
      <c r="C1571" s="2"/>
      <c r="D1571" s="2"/>
      <c r="E1571" s="2"/>
      <c r="F1571" s="2"/>
      <c r="G1571" s="2"/>
      <c r="H1571" s="2"/>
      <c r="I1571" s="16"/>
      <c r="J1571" s="16"/>
      <c r="K1571" s="14" t="str">
        <f>IF($A1571="","",IF(B1571&gt;=Model!$B$4,4,IF(B1571&gt;=Model!$B$5,3,IF(B1571&gt;=Model!$B$6,2,1))))</f>
        <v/>
      </c>
      <c r="L1571" s="14" t="str">
        <f>IF($A1571="","",IF(OR(UPPER(D1571)="Y",UPPER(E1571)="Y"),4,IF(C1571&gt;=Model!$B$10,4,IF(C1571&gt;=Model!$B$11,3,IF(C1571&gt;=Model!$B$12,2,1)))))</f>
        <v/>
      </c>
      <c r="M1571" s="14" t="str">
        <f>IF($A1571="","",IFERROR(VLOOKUP(F1571,Model!$A$19:$B$22,2,FALSE()),""))</f>
        <v/>
      </c>
      <c r="N1571" s="14" t="str">
        <f>IF($A1571="","",IFERROR(VLOOKUP(G1571,Model!$A$25:$B$28,2,FALSE()),""))</f>
        <v/>
      </c>
      <c r="O1571" s="14" t="str">
        <f t="shared" si="144"/>
        <v/>
      </c>
      <c r="P1571" s="14" t="str">
        <f>IF($A1571="","",IF(AND(G1571="Internet-facing",OR(UPPER(D1571)="Y",UPPER(E1571)="Y",C1571&gt;=Model!$B$16)),"P1",""))</f>
        <v/>
      </c>
      <c r="Q1571" s="14" t="str">
        <f>IF($A1571="","",IF(P1571="P1","P1","P"&amp;MIN(4,IF(O1571&gt;=Model!$B$31,1,IF(O1571&gt;=Model!$B$32,2,IF(O1571&gt;=Model!$B$33,3,4)))+IF(UPPER(H1571)="Y",1,0))))</f>
        <v/>
      </c>
      <c r="R1571" s="14" t="str">
        <f>IF($A1571="","",IFERROR(VLOOKUP(VALUE(MID(Q1571,2,1)),Model!$B$38:$C$41,2,FALSE()),""))</f>
        <v/>
      </c>
      <c r="S1571" s="18" t="str">
        <f t="shared" si="145"/>
        <v/>
      </c>
      <c r="T1571" s="14" t="str">
        <f t="shared" si="146"/>
        <v/>
      </c>
      <c r="U1571" s="14" t="str">
        <f t="shared" si="147"/>
        <v/>
      </c>
      <c r="V1571" s="14" t="str">
        <f t="shared" ca="1" si="148"/>
        <v/>
      </c>
      <c r="W1571" s="14" t="str">
        <f t="shared" ca="1" si="149"/>
        <v/>
      </c>
    </row>
    <row r="1572" spans="1:23" x14ac:dyDescent="0.3">
      <c r="A1572" s="2"/>
      <c r="B1572" s="2"/>
      <c r="C1572" s="2"/>
      <c r="D1572" s="2"/>
      <c r="E1572" s="2"/>
      <c r="F1572" s="2"/>
      <c r="G1572" s="2"/>
      <c r="H1572" s="2"/>
      <c r="I1572" s="16"/>
      <c r="J1572" s="16"/>
      <c r="K1572" s="14" t="str">
        <f>IF($A1572="","",IF(B1572&gt;=Model!$B$4,4,IF(B1572&gt;=Model!$B$5,3,IF(B1572&gt;=Model!$B$6,2,1))))</f>
        <v/>
      </c>
      <c r="L1572" s="14" t="str">
        <f>IF($A1572="","",IF(OR(UPPER(D1572)="Y",UPPER(E1572)="Y"),4,IF(C1572&gt;=Model!$B$10,4,IF(C1572&gt;=Model!$B$11,3,IF(C1572&gt;=Model!$B$12,2,1)))))</f>
        <v/>
      </c>
      <c r="M1572" s="14" t="str">
        <f>IF($A1572="","",IFERROR(VLOOKUP(F1572,Model!$A$19:$B$22,2,FALSE()),""))</f>
        <v/>
      </c>
      <c r="N1572" s="14" t="str">
        <f>IF($A1572="","",IFERROR(VLOOKUP(G1572,Model!$A$25:$B$28,2,FALSE()),""))</f>
        <v/>
      </c>
      <c r="O1572" s="14" t="str">
        <f t="shared" si="144"/>
        <v/>
      </c>
      <c r="P1572" s="14" t="str">
        <f>IF($A1572="","",IF(AND(G1572="Internet-facing",OR(UPPER(D1572)="Y",UPPER(E1572)="Y",C1572&gt;=Model!$B$16)),"P1",""))</f>
        <v/>
      </c>
      <c r="Q1572" s="14" t="str">
        <f>IF($A1572="","",IF(P1572="P1","P1","P"&amp;MIN(4,IF(O1572&gt;=Model!$B$31,1,IF(O1572&gt;=Model!$B$32,2,IF(O1572&gt;=Model!$B$33,3,4)))+IF(UPPER(H1572)="Y",1,0))))</f>
        <v/>
      </c>
      <c r="R1572" s="14" t="str">
        <f>IF($A1572="","",IFERROR(VLOOKUP(VALUE(MID(Q1572,2,1)),Model!$B$38:$C$41,2,FALSE()),""))</f>
        <v/>
      </c>
      <c r="S1572" s="18" t="str">
        <f t="shared" si="145"/>
        <v/>
      </c>
      <c r="T1572" s="14" t="str">
        <f t="shared" si="146"/>
        <v/>
      </c>
      <c r="U1572" s="14" t="str">
        <f t="shared" si="147"/>
        <v/>
      </c>
      <c r="V1572" s="14" t="str">
        <f t="shared" ca="1" si="148"/>
        <v/>
      </c>
      <c r="W1572" s="14" t="str">
        <f t="shared" ca="1" si="149"/>
        <v/>
      </c>
    </row>
    <row r="1573" spans="1:23" x14ac:dyDescent="0.3">
      <c r="A1573" s="2"/>
      <c r="B1573" s="2"/>
      <c r="C1573" s="2"/>
      <c r="D1573" s="2"/>
      <c r="E1573" s="2"/>
      <c r="F1573" s="2"/>
      <c r="G1573" s="2"/>
      <c r="H1573" s="2"/>
      <c r="I1573" s="16"/>
      <c r="J1573" s="16"/>
      <c r="K1573" s="14" t="str">
        <f>IF($A1573="","",IF(B1573&gt;=Model!$B$4,4,IF(B1573&gt;=Model!$B$5,3,IF(B1573&gt;=Model!$B$6,2,1))))</f>
        <v/>
      </c>
      <c r="L1573" s="14" t="str">
        <f>IF($A1573="","",IF(OR(UPPER(D1573)="Y",UPPER(E1573)="Y"),4,IF(C1573&gt;=Model!$B$10,4,IF(C1573&gt;=Model!$B$11,3,IF(C1573&gt;=Model!$B$12,2,1)))))</f>
        <v/>
      </c>
      <c r="M1573" s="14" t="str">
        <f>IF($A1573="","",IFERROR(VLOOKUP(F1573,Model!$A$19:$B$22,2,FALSE()),""))</f>
        <v/>
      </c>
      <c r="N1573" s="14" t="str">
        <f>IF($A1573="","",IFERROR(VLOOKUP(G1573,Model!$A$25:$B$28,2,FALSE()),""))</f>
        <v/>
      </c>
      <c r="O1573" s="14" t="str">
        <f t="shared" si="144"/>
        <v/>
      </c>
      <c r="P1573" s="14" t="str">
        <f>IF($A1573="","",IF(AND(G1573="Internet-facing",OR(UPPER(D1573)="Y",UPPER(E1573)="Y",C1573&gt;=Model!$B$16)),"P1",""))</f>
        <v/>
      </c>
      <c r="Q1573" s="14" t="str">
        <f>IF($A1573="","",IF(P1573="P1","P1","P"&amp;MIN(4,IF(O1573&gt;=Model!$B$31,1,IF(O1573&gt;=Model!$B$32,2,IF(O1573&gt;=Model!$B$33,3,4)))+IF(UPPER(H1573)="Y",1,0))))</f>
        <v/>
      </c>
      <c r="R1573" s="14" t="str">
        <f>IF($A1573="","",IFERROR(VLOOKUP(VALUE(MID(Q1573,2,1)),Model!$B$38:$C$41,2,FALSE()),""))</f>
        <v/>
      </c>
      <c r="S1573" s="18" t="str">
        <f t="shared" si="145"/>
        <v/>
      </c>
      <c r="T1573" s="14" t="str">
        <f t="shared" si="146"/>
        <v/>
      </c>
      <c r="U1573" s="14" t="str">
        <f t="shared" si="147"/>
        <v/>
      </c>
      <c r="V1573" s="14" t="str">
        <f t="shared" ca="1" si="148"/>
        <v/>
      </c>
      <c r="W1573" s="14" t="str">
        <f t="shared" ca="1" si="149"/>
        <v/>
      </c>
    </row>
    <row r="1574" spans="1:23" x14ac:dyDescent="0.3">
      <c r="A1574" s="2"/>
      <c r="B1574" s="2"/>
      <c r="C1574" s="2"/>
      <c r="D1574" s="2"/>
      <c r="E1574" s="2"/>
      <c r="F1574" s="2"/>
      <c r="G1574" s="2"/>
      <c r="H1574" s="2"/>
      <c r="I1574" s="16"/>
      <c r="J1574" s="16"/>
      <c r="K1574" s="14" t="str">
        <f>IF($A1574="","",IF(B1574&gt;=Model!$B$4,4,IF(B1574&gt;=Model!$B$5,3,IF(B1574&gt;=Model!$B$6,2,1))))</f>
        <v/>
      </c>
      <c r="L1574" s="14" t="str">
        <f>IF($A1574="","",IF(OR(UPPER(D1574)="Y",UPPER(E1574)="Y"),4,IF(C1574&gt;=Model!$B$10,4,IF(C1574&gt;=Model!$B$11,3,IF(C1574&gt;=Model!$B$12,2,1)))))</f>
        <v/>
      </c>
      <c r="M1574" s="14" t="str">
        <f>IF($A1574="","",IFERROR(VLOOKUP(F1574,Model!$A$19:$B$22,2,FALSE()),""))</f>
        <v/>
      </c>
      <c r="N1574" s="14" t="str">
        <f>IF($A1574="","",IFERROR(VLOOKUP(G1574,Model!$A$25:$B$28,2,FALSE()),""))</f>
        <v/>
      </c>
      <c r="O1574" s="14" t="str">
        <f t="shared" si="144"/>
        <v/>
      </c>
      <c r="P1574" s="14" t="str">
        <f>IF($A1574="","",IF(AND(G1574="Internet-facing",OR(UPPER(D1574)="Y",UPPER(E1574)="Y",C1574&gt;=Model!$B$16)),"P1",""))</f>
        <v/>
      </c>
      <c r="Q1574" s="14" t="str">
        <f>IF($A1574="","",IF(P1574="P1","P1","P"&amp;MIN(4,IF(O1574&gt;=Model!$B$31,1,IF(O1574&gt;=Model!$B$32,2,IF(O1574&gt;=Model!$B$33,3,4)))+IF(UPPER(H1574)="Y",1,0))))</f>
        <v/>
      </c>
      <c r="R1574" s="14" t="str">
        <f>IF($A1574="","",IFERROR(VLOOKUP(VALUE(MID(Q1574,2,1)),Model!$B$38:$C$41,2,FALSE()),""))</f>
        <v/>
      </c>
      <c r="S1574" s="18" t="str">
        <f t="shared" si="145"/>
        <v/>
      </c>
      <c r="T1574" s="14" t="str">
        <f t="shared" si="146"/>
        <v/>
      </c>
      <c r="U1574" s="14" t="str">
        <f t="shared" si="147"/>
        <v/>
      </c>
      <c r="V1574" s="14" t="str">
        <f t="shared" ca="1" si="148"/>
        <v/>
      </c>
      <c r="W1574" s="14" t="str">
        <f t="shared" ca="1" si="149"/>
        <v/>
      </c>
    </row>
    <row r="1575" spans="1:23" x14ac:dyDescent="0.3">
      <c r="A1575" s="2"/>
      <c r="B1575" s="2"/>
      <c r="C1575" s="2"/>
      <c r="D1575" s="2"/>
      <c r="E1575" s="2"/>
      <c r="F1575" s="2"/>
      <c r="G1575" s="2"/>
      <c r="H1575" s="2"/>
      <c r="I1575" s="16"/>
      <c r="J1575" s="16"/>
      <c r="K1575" s="14" t="str">
        <f>IF($A1575="","",IF(B1575&gt;=Model!$B$4,4,IF(B1575&gt;=Model!$B$5,3,IF(B1575&gt;=Model!$B$6,2,1))))</f>
        <v/>
      </c>
      <c r="L1575" s="14" t="str">
        <f>IF($A1575="","",IF(OR(UPPER(D1575)="Y",UPPER(E1575)="Y"),4,IF(C1575&gt;=Model!$B$10,4,IF(C1575&gt;=Model!$B$11,3,IF(C1575&gt;=Model!$B$12,2,1)))))</f>
        <v/>
      </c>
      <c r="M1575" s="14" t="str">
        <f>IF($A1575="","",IFERROR(VLOOKUP(F1575,Model!$A$19:$B$22,2,FALSE()),""))</f>
        <v/>
      </c>
      <c r="N1575" s="14" t="str">
        <f>IF($A1575="","",IFERROR(VLOOKUP(G1575,Model!$A$25:$B$28,2,FALSE()),""))</f>
        <v/>
      </c>
      <c r="O1575" s="14" t="str">
        <f t="shared" si="144"/>
        <v/>
      </c>
      <c r="P1575" s="14" t="str">
        <f>IF($A1575="","",IF(AND(G1575="Internet-facing",OR(UPPER(D1575)="Y",UPPER(E1575)="Y",C1575&gt;=Model!$B$16)),"P1",""))</f>
        <v/>
      </c>
      <c r="Q1575" s="14" t="str">
        <f>IF($A1575="","",IF(P1575="P1","P1","P"&amp;MIN(4,IF(O1575&gt;=Model!$B$31,1,IF(O1575&gt;=Model!$B$32,2,IF(O1575&gt;=Model!$B$33,3,4)))+IF(UPPER(H1575)="Y",1,0))))</f>
        <v/>
      </c>
      <c r="R1575" s="14" t="str">
        <f>IF($A1575="","",IFERROR(VLOOKUP(VALUE(MID(Q1575,2,1)),Model!$B$38:$C$41,2,FALSE()),""))</f>
        <v/>
      </c>
      <c r="S1575" s="18" t="str">
        <f t="shared" si="145"/>
        <v/>
      </c>
      <c r="T1575" s="14" t="str">
        <f t="shared" si="146"/>
        <v/>
      </c>
      <c r="U1575" s="14" t="str">
        <f t="shared" si="147"/>
        <v/>
      </c>
      <c r="V1575" s="14" t="str">
        <f t="shared" ca="1" si="148"/>
        <v/>
      </c>
      <c r="W1575" s="14" t="str">
        <f t="shared" ca="1" si="149"/>
        <v/>
      </c>
    </row>
    <row r="1576" spans="1:23" x14ac:dyDescent="0.3">
      <c r="A1576" s="2"/>
      <c r="B1576" s="2"/>
      <c r="C1576" s="2"/>
      <c r="D1576" s="2"/>
      <c r="E1576" s="2"/>
      <c r="F1576" s="2"/>
      <c r="G1576" s="2"/>
      <c r="H1576" s="2"/>
      <c r="I1576" s="16"/>
      <c r="J1576" s="16"/>
      <c r="K1576" s="14" t="str">
        <f>IF($A1576="","",IF(B1576&gt;=Model!$B$4,4,IF(B1576&gt;=Model!$B$5,3,IF(B1576&gt;=Model!$B$6,2,1))))</f>
        <v/>
      </c>
      <c r="L1576" s="14" t="str">
        <f>IF($A1576="","",IF(OR(UPPER(D1576)="Y",UPPER(E1576)="Y"),4,IF(C1576&gt;=Model!$B$10,4,IF(C1576&gt;=Model!$B$11,3,IF(C1576&gt;=Model!$B$12,2,1)))))</f>
        <v/>
      </c>
      <c r="M1576" s="14" t="str">
        <f>IF($A1576="","",IFERROR(VLOOKUP(F1576,Model!$A$19:$B$22,2,FALSE()),""))</f>
        <v/>
      </c>
      <c r="N1576" s="14" t="str">
        <f>IF($A1576="","",IFERROR(VLOOKUP(G1576,Model!$A$25:$B$28,2,FALSE()),""))</f>
        <v/>
      </c>
      <c r="O1576" s="14" t="str">
        <f t="shared" si="144"/>
        <v/>
      </c>
      <c r="P1576" s="14" t="str">
        <f>IF($A1576="","",IF(AND(G1576="Internet-facing",OR(UPPER(D1576)="Y",UPPER(E1576)="Y",C1576&gt;=Model!$B$16)),"P1",""))</f>
        <v/>
      </c>
      <c r="Q1576" s="14" t="str">
        <f>IF($A1576="","",IF(P1576="P1","P1","P"&amp;MIN(4,IF(O1576&gt;=Model!$B$31,1,IF(O1576&gt;=Model!$B$32,2,IF(O1576&gt;=Model!$B$33,3,4)))+IF(UPPER(H1576)="Y",1,0))))</f>
        <v/>
      </c>
      <c r="R1576" s="14" t="str">
        <f>IF($A1576="","",IFERROR(VLOOKUP(VALUE(MID(Q1576,2,1)),Model!$B$38:$C$41,2,FALSE()),""))</f>
        <v/>
      </c>
      <c r="S1576" s="18" t="str">
        <f t="shared" si="145"/>
        <v/>
      </c>
      <c r="T1576" s="14" t="str">
        <f t="shared" si="146"/>
        <v/>
      </c>
      <c r="U1576" s="14" t="str">
        <f t="shared" si="147"/>
        <v/>
      </c>
      <c r="V1576" s="14" t="str">
        <f t="shared" ca="1" si="148"/>
        <v/>
      </c>
      <c r="W1576" s="14" t="str">
        <f t="shared" ca="1" si="149"/>
        <v/>
      </c>
    </row>
    <row r="1577" spans="1:23" x14ac:dyDescent="0.3">
      <c r="A1577" s="2"/>
      <c r="B1577" s="2"/>
      <c r="C1577" s="2"/>
      <c r="D1577" s="2"/>
      <c r="E1577" s="2"/>
      <c r="F1577" s="2"/>
      <c r="G1577" s="2"/>
      <c r="H1577" s="2"/>
      <c r="I1577" s="16"/>
      <c r="J1577" s="16"/>
      <c r="K1577" s="14" t="str">
        <f>IF($A1577="","",IF(B1577&gt;=Model!$B$4,4,IF(B1577&gt;=Model!$B$5,3,IF(B1577&gt;=Model!$B$6,2,1))))</f>
        <v/>
      </c>
      <c r="L1577" s="14" t="str">
        <f>IF($A1577="","",IF(OR(UPPER(D1577)="Y",UPPER(E1577)="Y"),4,IF(C1577&gt;=Model!$B$10,4,IF(C1577&gt;=Model!$B$11,3,IF(C1577&gt;=Model!$B$12,2,1)))))</f>
        <v/>
      </c>
      <c r="M1577" s="14" t="str">
        <f>IF($A1577="","",IFERROR(VLOOKUP(F1577,Model!$A$19:$B$22,2,FALSE()),""))</f>
        <v/>
      </c>
      <c r="N1577" s="14" t="str">
        <f>IF($A1577="","",IFERROR(VLOOKUP(G1577,Model!$A$25:$B$28,2,FALSE()),""))</f>
        <v/>
      </c>
      <c r="O1577" s="14" t="str">
        <f t="shared" si="144"/>
        <v/>
      </c>
      <c r="P1577" s="14" t="str">
        <f>IF($A1577="","",IF(AND(G1577="Internet-facing",OR(UPPER(D1577)="Y",UPPER(E1577)="Y",C1577&gt;=Model!$B$16)),"P1",""))</f>
        <v/>
      </c>
      <c r="Q1577" s="14" t="str">
        <f>IF($A1577="","",IF(P1577="P1","P1","P"&amp;MIN(4,IF(O1577&gt;=Model!$B$31,1,IF(O1577&gt;=Model!$B$32,2,IF(O1577&gt;=Model!$B$33,3,4)))+IF(UPPER(H1577)="Y",1,0))))</f>
        <v/>
      </c>
      <c r="R1577" s="14" t="str">
        <f>IF($A1577="","",IFERROR(VLOOKUP(VALUE(MID(Q1577,2,1)),Model!$B$38:$C$41,2,FALSE()),""))</f>
        <v/>
      </c>
      <c r="S1577" s="18" t="str">
        <f t="shared" si="145"/>
        <v/>
      </c>
      <c r="T1577" s="14" t="str">
        <f t="shared" si="146"/>
        <v/>
      </c>
      <c r="U1577" s="14" t="str">
        <f t="shared" si="147"/>
        <v/>
      </c>
      <c r="V1577" s="14" t="str">
        <f t="shared" ca="1" si="148"/>
        <v/>
      </c>
      <c r="W1577" s="14" t="str">
        <f t="shared" ca="1" si="149"/>
        <v/>
      </c>
    </row>
    <row r="1578" spans="1:23" x14ac:dyDescent="0.3">
      <c r="A1578" s="2"/>
      <c r="B1578" s="2"/>
      <c r="C1578" s="2"/>
      <c r="D1578" s="2"/>
      <c r="E1578" s="2"/>
      <c r="F1578" s="2"/>
      <c r="G1578" s="2"/>
      <c r="H1578" s="2"/>
      <c r="I1578" s="16"/>
      <c r="J1578" s="16"/>
      <c r="K1578" s="14" t="str">
        <f>IF($A1578="","",IF(B1578&gt;=Model!$B$4,4,IF(B1578&gt;=Model!$B$5,3,IF(B1578&gt;=Model!$B$6,2,1))))</f>
        <v/>
      </c>
      <c r="L1578" s="14" t="str">
        <f>IF($A1578="","",IF(OR(UPPER(D1578)="Y",UPPER(E1578)="Y"),4,IF(C1578&gt;=Model!$B$10,4,IF(C1578&gt;=Model!$B$11,3,IF(C1578&gt;=Model!$B$12,2,1)))))</f>
        <v/>
      </c>
      <c r="M1578" s="14" t="str">
        <f>IF($A1578="","",IFERROR(VLOOKUP(F1578,Model!$A$19:$B$22,2,FALSE()),""))</f>
        <v/>
      </c>
      <c r="N1578" s="14" t="str">
        <f>IF($A1578="","",IFERROR(VLOOKUP(G1578,Model!$A$25:$B$28,2,FALSE()),""))</f>
        <v/>
      </c>
      <c r="O1578" s="14" t="str">
        <f t="shared" si="144"/>
        <v/>
      </c>
      <c r="P1578" s="14" t="str">
        <f>IF($A1578="","",IF(AND(G1578="Internet-facing",OR(UPPER(D1578)="Y",UPPER(E1578)="Y",C1578&gt;=Model!$B$16)),"P1",""))</f>
        <v/>
      </c>
      <c r="Q1578" s="14" t="str">
        <f>IF($A1578="","",IF(P1578="P1","P1","P"&amp;MIN(4,IF(O1578&gt;=Model!$B$31,1,IF(O1578&gt;=Model!$B$32,2,IF(O1578&gt;=Model!$B$33,3,4)))+IF(UPPER(H1578)="Y",1,0))))</f>
        <v/>
      </c>
      <c r="R1578" s="14" t="str">
        <f>IF($A1578="","",IFERROR(VLOOKUP(VALUE(MID(Q1578,2,1)),Model!$B$38:$C$41,2,FALSE()),""))</f>
        <v/>
      </c>
      <c r="S1578" s="18" t="str">
        <f t="shared" si="145"/>
        <v/>
      </c>
      <c r="T1578" s="14" t="str">
        <f t="shared" si="146"/>
        <v/>
      </c>
      <c r="U1578" s="14" t="str">
        <f t="shared" si="147"/>
        <v/>
      </c>
      <c r="V1578" s="14" t="str">
        <f t="shared" ca="1" si="148"/>
        <v/>
      </c>
      <c r="W1578" s="14" t="str">
        <f t="shared" ca="1" si="149"/>
        <v/>
      </c>
    </row>
    <row r="1579" spans="1:23" x14ac:dyDescent="0.3">
      <c r="A1579" s="2"/>
      <c r="B1579" s="2"/>
      <c r="C1579" s="2"/>
      <c r="D1579" s="2"/>
      <c r="E1579" s="2"/>
      <c r="F1579" s="2"/>
      <c r="G1579" s="2"/>
      <c r="H1579" s="2"/>
      <c r="I1579" s="16"/>
      <c r="J1579" s="16"/>
      <c r="K1579" s="14" t="str">
        <f>IF($A1579="","",IF(B1579&gt;=Model!$B$4,4,IF(B1579&gt;=Model!$B$5,3,IF(B1579&gt;=Model!$B$6,2,1))))</f>
        <v/>
      </c>
      <c r="L1579" s="14" t="str">
        <f>IF($A1579="","",IF(OR(UPPER(D1579)="Y",UPPER(E1579)="Y"),4,IF(C1579&gt;=Model!$B$10,4,IF(C1579&gt;=Model!$B$11,3,IF(C1579&gt;=Model!$B$12,2,1)))))</f>
        <v/>
      </c>
      <c r="M1579" s="14" t="str">
        <f>IF($A1579="","",IFERROR(VLOOKUP(F1579,Model!$A$19:$B$22,2,FALSE()),""))</f>
        <v/>
      </c>
      <c r="N1579" s="14" t="str">
        <f>IF($A1579="","",IFERROR(VLOOKUP(G1579,Model!$A$25:$B$28,2,FALSE()),""))</f>
        <v/>
      </c>
      <c r="O1579" s="14" t="str">
        <f t="shared" si="144"/>
        <v/>
      </c>
      <c r="P1579" s="14" t="str">
        <f>IF($A1579="","",IF(AND(G1579="Internet-facing",OR(UPPER(D1579)="Y",UPPER(E1579)="Y",C1579&gt;=Model!$B$16)),"P1",""))</f>
        <v/>
      </c>
      <c r="Q1579" s="14" t="str">
        <f>IF($A1579="","",IF(P1579="P1","P1","P"&amp;MIN(4,IF(O1579&gt;=Model!$B$31,1,IF(O1579&gt;=Model!$B$32,2,IF(O1579&gt;=Model!$B$33,3,4)))+IF(UPPER(H1579)="Y",1,0))))</f>
        <v/>
      </c>
      <c r="R1579" s="14" t="str">
        <f>IF($A1579="","",IFERROR(VLOOKUP(VALUE(MID(Q1579,2,1)),Model!$B$38:$C$41,2,FALSE()),""))</f>
        <v/>
      </c>
      <c r="S1579" s="18" t="str">
        <f t="shared" si="145"/>
        <v/>
      </c>
      <c r="T1579" s="14" t="str">
        <f t="shared" si="146"/>
        <v/>
      </c>
      <c r="U1579" s="14" t="str">
        <f t="shared" si="147"/>
        <v/>
      </c>
      <c r="V1579" s="14" t="str">
        <f t="shared" ca="1" si="148"/>
        <v/>
      </c>
      <c r="W1579" s="14" t="str">
        <f t="shared" ca="1" si="149"/>
        <v/>
      </c>
    </row>
    <row r="1580" spans="1:23" x14ac:dyDescent="0.3">
      <c r="A1580" s="2"/>
      <c r="B1580" s="2"/>
      <c r="C1580" s="2"/>
      <c r="D1580" s="2"/>
      <c r="E1580" s="2"/>
      <c r="F1580" s="2"/>
      <c r="G1580" s="2"/>
      <c r="H1580" s="2"/>
      <c r="I1580" s="16"/>
      <c r="J1580" s="16"/>
      <c r="K1580" s="14" t="str">
        <f>IF($A1580="","",IF(B1580&gt;=Model!$B$4,4,IF(B1580&gt;=Model!$B$5,3,IF(B1580&gt;=Model!$B$6,2,1))))</f>
        <v/>
      </c>
      <c r="L1580" s="14" t="str">
        <f>IF($A1580="","",IF(OR(UPPER(D1580)="Y",UPPER(E1580)="Y"),4,IF(C1580&gt;=Model!$B$10,4,IF(C1580&gt;=Model!$B$11,3,IF(C1580&gt;=Model!$B$12,2,1)))))</f>
        <v/>
      </c>
      <c r="M1580" s="14" t="str">
        <f>IF($A1580="","",IFERROR(VLOOKUP(F1580,Model!$A$19:$B$22,2,FALSE()),""))</f>
        <v/>
      </c>
      <c r="N1580" s="14" t="str">
        <f>IF($A1580="","",IFERROR(VLOOKUP(G1580,Model!$A$25:$B$28,2,FALSE()),""))</f>
        <v/>
      </c>
      <c r="O1580" s="14" t="str">
        <f t="shared" si="144"/>
        <v/>
      </c>
      <c r="P1580" s="14" t="str">
        <f>IF($A1580="","",IF(AND(G1580="Internet-facing",OR(UPPER(D1580)="Y",UPPER(E1580)="Y",C1580&gt;=Model!$B$16)),"P1",""))</f>
        <v/>
      </c>
      <c r="Q1580" s="14" t="str">
        <f>IF($A1580="","",IF(P1580="P1","P1","P"&amp;MIN(4,IF(O1580&gt;=Model!$B$31,1,IF(O1580&gt;=Model!$B$32,2,IF(O1580&gt;=Model!$B$33,3,4)))+IF(UPPER(H1580)="Y",1,0))))</f>
        <v/>
      </c>
      <c r="R1580" s="14" t="str">
        <f>IF($A1580="","",IFERROR(VLOOKUP(VALUE(MID(Q1580,2,1)),Model!$B$38:$C$41,2,FALSE()),""))</f>
        <v/>
      </c>
      <c r="S1580" s="18" t="str">
        <f t="shared" si="145"/>
        <v/>
      </c>
      <c r="T1580" s="14" t="str">
        <f t="shared" si="146"/>
        <v/>
      </c>
      <c r="U1580" s="14" t="str">
        <f t="shared" si="147"/>
        <v/>
      </c>
      <c r="V1580" s="14" t="str">
        <f t="shared" ca="1" si="148"/>
        <v/>
      </c>
      <c r="W1580" s="14" t="str">
        <f t="shared" ca="1" si="149"/>
        <v/>
      </c>
    </row>
    <row r="1581" spans="1:23" x14ac:dyDescent="0.3">
      <c r="A1581" s="2"/>
      <c r="B1581" s="2"/>
      <c r="C1581" s="2"/>
      <c r="D1581" s="2"/>
      <c r="E1581" s="2"/>
      <c r="F1581" s="2"/>
      <c r="G1581" s="2"/>
      <c r="H1581" s="2"/>
      <c r="I1581" s="16"/>
      <c r="J1581" s="16"/>
      <c r="K1581" s="14" t="str">
        <f>IF($A1581="","",IF(B1581&gt;=Model!$B$4,4,IF(B1581&gt;=Model!$B$5,3,IF(B1581&gt;=Model!$B$6,2,1))))</f>
        <v/>
      </c>
      <c r="L1581" s="14" t="str">
        <f>IF($A1581="","",IF(OR(UPPER(D1581)="Y",UPPER(E1581)="Y"),4,IF(C1581&gt;=Model!$B$10,4,IF(C1581&gt;=Model!$B$11,3,IF(C1581&gt;=Model!$B$12,2,1)))))</f>
        <v/>
      </c>
      <c r="M1581" s="14" t="str">
        <f>IF($A1581="","",IFERROR(VLOOKUP(F1581,Model!$A$19:$B$22,2,FALSE()),""))</f>
        <v/>
      </c>
      <c r="N1581" s="14" t="str">
        <f>IF($A1581="","",IFERROR(VLOOKUP(G1581,Model!$A$25:$B$28,2,FALSE()),""))</f>
        <v/>
      </c>
      <c r="O1581" s="14" t="str">
        <f t="shared" si="144"/>
        <v/>
      </c>
      <c r="P1581" s="14" t="str">
        <f>IF($A1581="","",IF(AND(G1581="Internet-facing",OR(UPPER(D1581)="Y",UPPER(E1581)="Y",C1581&gt;=Model!$B$16)),"P1",""))</f>
        <v/>
      </c>
      <c r="Q1581" s="14" t="str">
        <f>IF($A1581="","",IF(P1581="P1","P1","P"&amp;MIN(4,IF(O1581&gt;=Model!$B$31,1,IF(O1581&gt;=Model!$B$32,2,IF(O1581&gt;=Model!$B$33,3,4)))+IF(UPPER(H1581)="Y",1,0))))</f>
        <v/>
      </c>
      <c r="R1581" s="14" t="str">
        <f>IF($A1581="","",IFERROR(VLOOKUP(VALUE(MID(Q1581,2,1)),Model!$B$38:$C$41,2,FALSE()),""))</f>
        <v/>
      </c>
      <c r="S1581" s="18" t="str">
        <f t="shared" si="145"/>
        <v/>
      </c>
      <c r="T1581" s="14" t="str">
        <f t="shared" si="146"/>
        <v/>
      </c>
      <c r="U1581" s="14" t="str">
        <f t="shared" si="147"/>
        <v/>
      </c>
      <c r="V1581" s="14" t="str">
        <f t="shared" ca="1" si="148"/>
        <v/>
      </c>
      <c r="W1581" s="14" t="str">
        <f t="shared" ca="1" si="149"/>
        <v/>
      </c>
    </row>
    <row r="1582" spans="1:23" x14ac:dyDescent="0.3">
      <c r="A1582" s="2"/>
      <c r="B1582" s="2"/>
      <c r="C1582" s="2"/>
      <c r="D1582" s="2"/>
      <c r="E1582" s="2"/>
      <c r="F1582" s="2"/>
      <c r="G1582" s="2"/>
      <c r="H1582" s="2"/>
      <c r="I1582" s="16"/>
      <c r="J1582" s="16"/>
      <c r="K1582" s="14" t="str">
        <f>IF($A1582="","",IF(B1582&gt;=Model!$B$4,4,IF(B1582&gt;=Model!$B$5,3,IF(B1582&gt;=Model!$B$6,2,1))))</f>
        <v/>
      </c>
      <c r="L1582" s="14" t="str">
        <f>IF($A1582="","",IF(OR(UPPER(D1582)="Y",UPPER(E1582)="Y"),4,IF(C1582&gt;=Model!$B$10,4,IF(C1582&gt;=Model!$B$11,3,IF(C1582&gt;=Model!$B$12,2,1)))))</f>
        <v/>
      </c>
      <c r="M1582" s="14" t="str">
        <f>IF($A1582="","",IFERROR(VLOOKUP(F1582,Model!$A$19:$B$22,2,FALSE()),""))</f>
        <v/>
      </c>
      <c r="N1582" s="14" t="str">
        <f>IF($A1582="","",IFERROR(VLOOKUP(G1582,Model!$A$25:$B$28,2,FALSE()),""))</f>
        <v/>
      </c>
      <c r="O1582" s="14" t="str">
        <f t="shared" si="144"/>
        <v/>
      </c>
      <c r="P1582" s="14" t="str">
        <f>IF($A1582="","",IF(AND(G1582="Internet-facing",OR(UPPER(D1582)="Y",UPPER(E1582)="Y",C1582&gt;=Model!$B$16)),"P1",""))</f>
        <v/>
      </c>
      <c r="Q1582" s="14" t="str">
        <f>IF($A1582="","",IF(P1582="P1","P1","P"&amp;MIN(4,IF(O1582&gt;=Model!$B$31,1,IF(O1582&gt;=Model!$B$32,2,IF(O1582&gt;=Model!$B$33,3,4)))+IF(UPPER(H1582)="Y",1,0))))</f>
        <v/>
      </c>
      <c r="R1582" s="14" t="str">
        <f>IF($A1582="","",IFERROR(VLOOKUP(VALUE(MID(Q1582,2,1)),Model!$B$38:$C$41,2,FALSE()),""))</f>
        <v/>
      </c>
      <c r="S1582" s="18" t="str">
        <f t="shared" si="145"/>
        <v/>
      </c>
      <c r="T1582" s="14" t="str">
        <f t="shared" si="146"/>
        <v/>
      </c>
      <c r="U1582" s="14" t="str">
        <f t="shared" si="147"/>
        <v/>
      </c>
      <c r="V1582" s="14" t="str">
        <f t="shared" ca="1" si="148"/>
        <v/>
      </c>
      <c r="W1582" s="14" t="str">
        <f t="shared" ca="1" si="149"/>
        <v/>
      </c>
    </row>
    <row r="1583" spans="1:23" x14ac:dyDescent="0.3">
      <c r="A1583" s="2"/>
      <c r="B1583" s="2"/>
      <c r="C1583" s="2"/>
      <c r="D1583" s="2"/>
      <c r="E1583" s="2"/>
      <c r="F1583" s="2"/>
      <c r="G1583" s="2"/>
      <c r="H1583" s="2"/>
      <c r="I1583" s="16"/>
      <c r="J1583" s="16"/>
      <c r="K1583" s="14" t="str">
        <f>IF($A1583="","",IF(B1583&gt;=Model!$B$4,4,IF(B1583&gt;=Model!$B$5,3,IF(B1583&gt;=Model!$B$6,2,1))))</f>
        <v/>
      </c>
      <c r="L1583" s="14" t="str">
        <f>IF($A1583="","",IF(OR(UPPER(D1583)="Y",UPPER(E1583)="Y"),4,IF(C1583&gt;=Model!$B$10,4,IF(C1583&gt;=Model!$B$11,3,IF(C1583&gt;=Model!$B$12,2,1)))))</f>
        <v/>
      </c>
      <c r="M1583" s="14" t="str">
        <f>IF($A1583="","",IFERROR(VLOOKUP(F1583,Model!$A$19:$B$22,2,FALSE()),""))</f>
        <v/>
      </c>
      <c r="N1583" s="14" t="str">
        <f>IF($A1583="","",IFERROR(VLOOKUP(G1583,Model!$A$25:$B$28,2,FALSE()),""))</f>
        <v/>
      </c>
      <c r="O1583" s="14" t="str">
        <f t="shared" si="144"/>
        <v/>
      </c>
      <c r="P1583" s="14" t="str">
        <f>IF($A1583="","",IF(AND(G1583="Internet-facing",OR(UPPER(D1583)="Y",UPPER(E1583)="Y",C1583&gt;=Model!$B$16)),"P1",""))</f>
        <v/>
      </c>
      <c r="Q1583" s="14" t="str">
        <f>IF($A1583="","",IF(P1583="P1","P1","P"&amp;MIN(4,IF(O1583&gt;=Model!$B$31,1,IF(O1583&gt;=Model!$B$32,2,IF(O1583&gt;=Model!$B$33,3,4)))+IF(UPPER(H1583)="Y",1,0))))</f>
        <v/>
      </c>
      <c r="R1583" s="14" t="str">
        <f>IF($A1583="","",IFERROR(VLOOKUP(VALUE(MID(Q1583,2,1)),Model!$B$38:$C$41,2,FALSE()),""))</f>
        <v/>
      </c>
      <c r="S1583" s="18" t="str">
        <f t="shared" si="145"/>
        <v/>
      </c>
      <c r="T1583" s="14" t="str">
        <f t="shared" si="146"/>
        <v/>
      </c>
      <c r="U1583" s="14" t="str">
        <f t="shared" si="147"/>
        <v/>
      </c>
      <c r="V1583" s="14" t="str">
        <f t="shared" ca="1" si="148"/>
        <v/>
      </c>
      <c r="W1583" s="14" t="str">
        <f t="shared" ca="1" si="149"/>
        <v/>
      </c>
    </row>
    <row r="1584" spans="1:23" x14ac:dyDescent="0.3">
      <c r="A1584" s="2"/>
      <c r="B1584" s="2"/>
      <c r="C1584" s="2"/>
      <c r="D1584" s="2"/>
      <c r="E1584" s="2"/>
      <c r="F1584" s="2"/>
      <c r="G1584" s="2"/>
      <c r="H1584" s="2"/>
      <c r="I1584" s="16"/>
      <c r="J1584" s="16"/>
      <c r="K1584" s="14" t="str">
        <f>IF($A1584="","",IF(B1584&gt;=Model!$B$4,4,IF(B1584&gt;=Model!$B$5,3,IF(B1584&gt;=Model!$B$6,2,1))))</f>
        <v/>
      </c>
      <c r="L1584" s="14" t="str">
        <f>IF($A1584="","",IF(OR(UPPER(D1584)="Y",UPPER(E1584)="Y"),4,IF(C1584&gt;=Model!$B$10,4,IF(C1584&gt;=Model!$B$11,3,IF(C1584&gt;=Model!$B$12,2,1)))))</f>
        <v/>
      </c>
      <c r="M1584" s="14" t="str">
        <f>IF($A1584="","",IFERROR(VLOOKUP(F1584,Model!$A$19:$B$22,2,FALSE()),""))</f>
        <v/>
      </c>
      <c r="N1584" s="14" t="str">
        <f>IF($A1584="","",IFERROR(VLOOKUP(G1584,Model!$A$25:$B$28,2,FALSE()),""))</f>
        <v/>
      </c>
      <c r="O1584" s="14" t="str">
        <f t="shared" si="144"/>
        <v/>
      </c>
      <c r="P1584" s="14" t="str">
        <f>IF($A1584="","",IF(AND(G1584="Internet-facing",OR(UPPER(D1584)="Y",UPPER(E1584)="Y",C1584&gt;=Model!$B$16)),"P1",""))</f>
        <v/>
      </c>
      <c r="Q1584" s="14" t="str">
        <f>IF($A1584="","",IF(P1584="P1","P1","P"&amp;MIN(4,IF(O1584&gt;=Model!$B$31,1,IF(O1584&gt;=Model!$B$32,2,IF(O1584&gt;=Model!$B$33,3,4)))+IF(UPPER(H1584)="Y",1,0))))</f>
        <v/>
      </c>
      <c r="R1584" s="14" t="str">
        <f>IF($A1584="","",IFERROR(VLOOKUP(VALUE(MID(Q1584,2,1)),Model!$B$38:$C$41,2,FALSE()),""))</f>
        <v/>
      </c>
      <c r="S1584" s="18" t="str">
        <f t="shared" si="145"/>
        <v/>
      </c>
      <c r="T1584" s="14" t="str">
        <f t="shared" si="146"/>
        <v/>
      </c>
      <c r="U1584" s="14" t="str">
        <f t="shared" si="147"/>
        <v/>
      </c>
      <c r="V1584" s="14" t="str">
        <f t="shared" ca="1" si="148"/>
        <v/>
      </c>
      <c r="W1584" s="14" t="str">
        <f t="shared" ca="1" si="149"/>
        <v/>
      </c>
    </row>
    <row r="1585" spans="1:23" x14ac:dyDescent="0.3">
      <c r="A1585" s="2"/>
      <c r="B1585" s="2"/>
      <c r="C1585" s="2"/>
      <c r="D1585" s="2"/>
      <c r="E1585" s="2"/>
      <c r="F1585" s="2"/>
      <c r="G1585" s="2"/>
      <c r="H1585" s="2"/>
      <c r="I1585" s="16"/>
      <c r="J1585" s="16"/>
      <c r="K1585" s="14" t="str">
        <f>IF($A1585="","",IF(B1585&gt;=Model!$B$4,4,IF(B1585&gt;=Model!$B$5,3,IF(B1585&gt;=Model!$B$6,2,1))))</f>
        <v/>
      </c>
      <c r="L1585" s="14" t="str">
        <f>IF($A1585="","",IF(OR(UPPER(D1585)="Y",UPPER(E1585)="Y"),4,IF(C1585&gt;=Model!$B$10,4,IF(C1585&gt;=Model!$B$11,3,IF(C1585&gt;=Model!$B$12,2,1)))))</f>
        <v/>
      </c>
      <c r="M1585" s="14" t="str">
        <f>IF($A1585="","",IFERROR(VLOOKUP(F1585,Model!$A$19:$B$22,2,FALSE()),""))</f>
        <v/>
      </c>
      <c r="N1585" s="14" t="str">
        <f>IF($A1585="","",IFERROR(VLOOKUP(G1585,Model!$A$25:$B$28,2,FALSE()),""))</f>
        <v/>
      </c>
      <c r="O1585" s="14" t="str">
        <f t="shared" si="144"/>
        <v/>
      </c>
      <c r="P1585" s="14" t="str">
        <f>IF($A1585="","",IF(AND(G1585="Internet-facing",OR(UPPER(D1585)="Y",UPPER(E1585)="Y",C1585&gt;=Model!$B$16)),"P1",""))</f>
        <v/>
      </c>
      <c r="Q1585" s="14" t="str">
        <f>IF($A1585="","",IF(P1585="P1","P1","P"&amp;MIN(4,IF(O1585&gt;=Model!$B$31,1,IF(O1585&gt;=Model!$B$32,2,IF(O1585&gt;=Model!$B$33,3,4)))+IF(UPPER(H1585)="Y",1,0))))</f>
        <v/>
      </c>
      <c r="R1585" s="14" t="str">
        <f>IF($A1585="","",IFERROR(VLOOKUP(VALUE(MID(Q1585,2,1)),Model!$B$38:$C$41,2,FALSE()),""))</f>
        <v/>
      </c>
      <c r="S1585" s="18" t="str">
        <f t="shared" si="145"/>
        <v/>
      </c>
      <c r="T1585" s="14" t="str">
        <f t="shared" si="146"/>
        <v/>
      </c>
      <c r="U1585" s="14" t="str">
        <f t="shared" si="147"/>
        <v/>
      </c>
      <c r="V1585" s="14" t="str">
        <f t="shared" ca="1" si="148"/>
        <v/>
      </c>
      <c r="W1585" s="14" t="str">
        <f t="shared" ca="1" si="149"/>
        <v/>
      </c>
    </row>
    <row r="1586" spans="1:23" x14ac:dyDescent="0.3">
      <c r="A1586" s="2"/>
      <c r="B1586" s="2"/>
      <c r="C1586" s="2"/>
      <c r="D1586" s="2"/>
      <c r="E1586" s="2"/>
      <c r="F1586" s="2"/>
      <c r="G1586" s="2"/>
      <c r="H1586" s="2"/>
      <c r="I1586" s="16"/>
      <c r="J1586" s="16"/>
      <c r="K1586" s="14" t="str">
        <f>IF($A1586="","",IF(B1586&gt;=Model!$B$4,4,IF(B1586&gt;=Model!$B$5,3,IF(B1586&gt;=Model!$B$6,2,1))))</f>
        <v/>
      </c>
      <c r="L1586" s="14" t="str">
        <f>IF($A1586="","",IF(OR(UPPER(D1586)="Y",UPPER(E1586)="Y"),4,IF(C1586&gt;=Model!$B$10,4,IF(C1586&gt;=Model!$B$11,3,IF(C1586&gt;=Model!$B$12,2,1)))))</f>
        <v/>
      </c>
      <c r="M1586" s="14" t="str">
        <f>IF($A1586="","",IFERROR(VLOOKUP(F1586,Model!$A$19:$B$22,2,FALSE()),""))</f>
        <v/>
      </c>
      <c r="N1586" s="14" t="str">
        <f>IF($A1586="","",IFERROR(VLOOKUP(G1586,Model!$A$25:$B$28,2,FALSE()),""))</f>
        <v/>
      </c>
      <c r="O1586" s="14" t="str">
        <f t="shared" si="144"/>
        <v/>
      </c>
      <c r="P1586" s="14" t="str">
        <f>IF($A1586="","",IF(AND(G1586="Internet-facing",OR(UPPER(D1586)="Y",UPPER(E1586)="Y",C1586&gt;=Model!$B$16)),"P1",""))</f>
        <v/>
      </c>
      <c r="Q1586" s="14" t="str">
        <f>IF($A1586="","",IF(P1586="P1","P1","P"&amp;MIN(4,IF(O1586&gt;=Model!$B$31,1,IF(O1586&gt;=Model!$B$32,2,IF(O1586&gt;=Model!$B$33,3,4)))+IF(UPPER(H1586)="Y",1,0))))</f>
        <v/>
      </c>
      <c r="R1586" s="14" t="str">
        <f>IF($A1586="","",IFERROR(VLOOKUP(VALUE(MID(Q1586,2,1)),Model!$B$38:$C$41,2,FALSE()),""))</f>
        <v/>
      </c>
      <c r="S1586" s="18" t="str">
        <f t="shared" si="145"/>
        <v/>
      </c>
      <c r="T1586" s="14" t="str">
        <f t="shared" si="146"/>
        <v/>
      </c>
      <c r="U1586" s="14" t="str">
        <f t="shared" si="147"/>
        <v/>
      </c>
      <c r="V1586" s="14" t="str">
        <f t="shared" ca="1" si="148"/>
        <v/>
      </c>
      <c r="W1586" s="14" t="str">
        <f t="shared" ca="1" si="149"/>
        <v/>
      </c>
    </row>
    <row r="1587" spans="1:23" x14ac:dyDescent="0.3">
      <c r="A1587" s="2"/>
      <c r="B1587" s="2"/>
      <c r="C1587" s="2"/>
      <c r="D1587" s="2"/>
      <c r="E1587" s="2"/>
      <c r="F1587" s="2"/>
      <c r="G1587" s="2"/>
      <c r="H1587" s="2"/>
      <c r="I1587" s="16"/>
      <c r="J1587" s="16"/>
      <c r="K1587" s="14" t="str">
        <f>IF($A1587="","",IF(B1587&gt;=Model!$B$4,4,IF(B1587&gt;=Model!$B$5,3,IF(B1587&gt;=Model!$B$6,2,1))))</f>
        <v/>
      </c>
      <c r="L1587" s="14" t="str">
        <f>IF($A1587="","",IF(OR(UPPER(D1587)="Y",UPPER(E1587)="Y"),4,IF(C1587&gt;=Model!$B$10,4,IF(C1587&gt;=Model!$B$11,3,IF(C1587&gt;=Model!$B$12,2,1)))))</f>
        <v/>
      </c>
      <c r="M1587" s="14" t="str">
        <f>IF($A1587="","",IFERROR(VLOOKUP(F1587,Model!$A$19:$B$22,2,FALSE()),""))</f>
        <v/>
      </c>
      <c r="N1587" s="14" t="str">
        <f>IF($A1587="","",IFERROR(VLOOKUP(G1587,Model!$A$25:$B$28,2,FALSE()),""))</f>
        <v/>
      </c>
      <c r="O1587" s="14" t="str">
        <f t="shared" si="144"/>
        <v/>
      </c>
      <c r="P1587" s="14" t="str">
        <f>IF($A1587="","",IF(AND(G1587="Internet-facing",OR(UPPER(D1587)="Y",UPPER(E1587)="Y",C1587&gt;=Model!$B$16)),"P1",""))</f>
        <v/>
      </c>
      <c r="Q1587" s="14" t="str">
        <f>IF($A1587="","",IF(P1587="P1","P1","P"&amp;MIN(4,IF(O1587&gt;=Model!$B$31,1,IF(O1587&gt;=Model!$B$32,2,IF(O1587&gt;=Model!$B$33,3,4)))+IF(UPPER(H1587)="Y",1,0))))</f>
        <v/>
      </c>
      <c r="R1587" s="14" t="str">
        <f>IF($A1587="","",IFERROR(VLOOKUP(VALUE(MID(Q1587,2,1)),Model!$B$38:$C$41,2,FALSE()),""))</f>
        <v/>
      </c>
      <c r="S1587" s="18" t="str">
        <f t="shared" si="145"/>
        <v/>
      </c>
      <c r="T1587" s="14" t="str">
        <f t="shared" si="146"/>
        <v/>
      </c>
      <c r="U1587" s="14" t="str">
        <f t="shared" si="147"/>
        <v/>
      </c>
      <c r="V1587" s="14" t="str">
        <f t="shared" ca="1" si="148"/>
        <v/>
      </c>
      <c r="W1587" s="14" t="str">
        <f t="shared" ca="1" si="149"/>
        <v/>
      </c>
    </row>
    <row r="1588" spans="1:23" x14ac:dyDescent="0.3">
      <c r="A1588" s="2"/>
      <c r="B1588" s="2"/>
      <c r="C1588" s="2"/>
      <c r="D1588" s="2"/>
      <c r="E1588" s="2"/>
      <c r="F1588" s="2"/>
      <c r="G1588" s="2"/>
      <c r="H1588" s="2"/>
      <c r="I1588" s="16"/>
      <c r="J1588" s="16"/>
      <c r="K1588" s="14" t="str">
        <f>IF($A1588="","",IF(B1588&gt;=Model!$B$4,4,IF(B1588&gt;=Model!$B$5,3,IF(B1588&gt;=Model!$B$6,2,1))))</f>
        <v/>
      </c>
      <c r="L1588" s="14" t="str">
        <f>IF($A1588="","",IF(OR(UPPER(D1588)="Y",UPPER(E1588)="Y"),4,IF(C1588&gt;=Model!$B$10,4,IF(C1588&gt;=Model!$B$11,3,IF(C1588&gt;=Model!$B$12,2,1)))))</f>
        <v/>
      </c>
      <c r="M1588" s="14" t="str">
        <f>IF($A1588="","",IFERROR(VLOOKUP(F1588,Model!$A$19:$B$22,2,FALSE()),""))</f>
        <v/>
      </c>
      <c r="N1588" s="14" t="str">
        <f>IF($A1588="","",IFERROR(VLOOKUP(G1588,Model!$A$25:$B$28,2,FALSE()),""))</f>
        <v/>
      </c>
      <c r="O1588" s="14" t="str">
        <f t="shared" si="144"/>
        <v/>
      </c>
      <c r="P1588" s="14" t="str">
        <f>IF($A1588="","",IF(AND(G1588="Internet-facing",OR(UPPER(D1588)="Y",UPPER(E1588)="Y",C1588&gt;=Model!$B$16)),"P1",""))</f>
        <v/>
      </c>
      <c r="Q1588" s="14" t="str">
        <f>IF($A1588="","",IF(P1588="P1","P1","P"&amp;MIN(4,IF(O1588&gt;=Model!$B$31,1,IF(O1588&gt;=Model!$B$32,2,IF(O1588&gt;=Model!$B$33,3,4)))+IF(UPPER(H1588)="Y",1,0))))</f>
        <v/>
      </c>
      <c r="R1588" s="14" t="str">
        <f>IF($A1588="","",IFERROR(VLOOKUP(VALUE(MID(Q1588,2,1)),Model!$B$38:$C$41,2,FALSE()),""))</f>
        <v/>
      </c>
      <c r="S1588" s="18" t="str">
        <f t="shared" si="145"/>
        <v/>
      </c>
      <c r="T1588" s="14" t="str">
        <f t="shared" si="146"/>
        <v/>
      </c>
      <c r="U1588" s="14" t="str">
        <f t="shared" si="147"/>
        <v/>
      </c>
      <c r="V1588" s="14" t="str">
        <f t="shared" ca="1" si="148"/>
        <v/>
      </c>
      <c r="W1588" s="14" t="str">
        <f t="shared" ca="1" si="149"/>
        <v/>
      </c>
    </row>
    <row r="1589" spans="1:23" x14ac:dyDescent="0.3">
      <c r="A1589" s="2"/>
      <c r="B1589" s="2"/>
      <c r="C1589" s="2"/>
      <c r="D1589" s="2"/>
      <c r="E1589" s="2"/>
      <c r="F1589" s="2"/>
      <c r="G1589" s="2"/>
      <c r="H1589" s="2"/>
      <c r="I1589" s="16"/>
      <c r="J1589" s="16"/>
      <c r="K1589" s="14" t="str">
        <f>IF($A1589="","",IF(B1589&gt;=Model!$B$4,4,IF(B1589&gt;=Model!$B$5,3,IF(B1589&gt;=Model!$B$6,2,1))))</f>
        <v/>
      </c>
      <c r="L1589" s="14" t="str">
        <f>IF($A1589="","",IF(OR(UPPER(D1589)="Y",UPPER(E1589)="Y"),4,IF(C1589&gt;=Model!$B$10,4,IF(C1589&gt;=Model!$B$11,3,IF(C1589&gt;=Model!$B$12,2,1)))))</f>
        <v/>
      </c>
      <c r="M1589" s="14" t="str">
        <f>IF($A1589="","",IFERROR(VLOOKUP(F1589,Model!$A$19:$B$22,2,FALSE()),""))</f>
        <v/>
      </c>
      <c r="N1589" s="14" t="str">
        <f>IF($A1589="","",IFERROR(VLOOKUP(G1589,Model!$A$25:$B$28,2,FALSE()),""))</f>
        <v/>
      </c>
      <c r="O1589" s="14" t="str">
        <f t="shared" si="144"/>
        <v/>
      </c>
      <c r="P1589" s="14" t="str">
        <f>IF($A1589="","",IF(AND(G1589="Internet-facing",OR(UPPER(D1589)="Y",UPPER(E1589)="Y",C1589&gt;=Model!$B$16)),"P1",""))</f>
        <v/>
      </c>
      <c r="Q1589" s="14" t="str">
        <f>IF($A1589="","",IF(P1589="P1","P1","P"&amp;MIN(4,IF(O1589&gt;=Model!$B$31,1,IF(O1589&gt;=Model!$B$32,2,IF(O1589&gt;=Model!$B$33,3,4)))+IF(UPPER(H1589)="Y",1,0))))</f>
        <v/>
      </c>
      <c r="R1589" s="14" t="str">
        <f>IF($A1589="","",IFERROR(VLOOKUP(VALUE(MID(Q1589,2,1)),Model!$B$38:$C$41,2,FALSE()),""))</f>
        <v/>
      </c>
      <c r="S1589" s="18" t="str">
        <f t="shared" si="145"/>
        <v/>
      </c>
      <c r="T1589" s="14" t="str">
        <f t="shared" si="146"/>
        <v/>
      </c>
      <c r="U1589" s="14" t="str">
        <f t="shared" si="147"/>
        <v/>
      </c>
      <c r="V1589" s="14" t="str">
        <f t="shared" ca="1" si="148"/>
        <v/>
      </c>
      <c r="W1589" s="14" t="str">
        <f t="shared" ca="1" si="149"/>
        <v/>
      </c>
    </row>
    <row r="1590" spans="1:23" x14ac:dyDescent="0.3">
      <c r="A1590" s="2"/>
      <c r="B1590" s="2"/>
      <c r="C1590" s="2"/>
      <c r="D1590" s="2"/>
      <c r="E1590" s="2"/>
      <c r="F1590" s="2"/>
      <c r="G1590" s="2"/>
      <c r="H1590" s="2"/>
      <c r="I1590" s="16"/>
      <c r="J1590" s="16"/>
      <c r="K1590" s="14" t="str">
        <f>IF($A1590="","",IF(B1590&gt;=Model!$B$4,4,IF(B1590&gt;=Model!$B$5,3,IF(B1590&gt;=Model!$B$6,2,1))))</f>
        <v/>
      </c>
      <c r="L1590" s="14" t="str">
        <f>IF($A1590="","",IF(OR(UPPER(D1590)="Y",UPPER(E1590)="Y"),4,IF(C1590&gt;=Model!$B$10,4,IF(C1590&gt;=Model!$B$11,3,IF(C1590&gt;=Model!$B$12,2,1)))))</f>
        <v/>
      </c>
      <c r="M1590" s="14" t="str">
        <f>IF($A1590="","",IFERROR(VLOOKUP(F1590,Model!$A$19:$B$22,2,FALSE()),""))</f>
        <v/>
      </c>
      <c r="N1590" s="14" t="str">
        <f>IF($A1590="","",IFERROR(VLOOKUP(G1590,Model!$A$25:$B$28,2,FALSE()),""))</f>
        <v/>
      </c>
      <c r="O1590" s="14" t="str">
        <f t="shared" si="144"/>
        <v/>
      </c>
      <c r="P1590" s="14" t="str">
        <f>IF($A1590="","",IF(AND(G1590="Internet-facing",OR(UPPER(D1590)="Y",UPPER(E1590)="Y",C1590&gt;=Model!$B$16)),"P1",""))</f>
        <v/>
      </c>
      <c r="Q1590" s="14" t="str">
        <f>IF($A1590="","",IF(P1590="P1","P1","P"&amp;MIN(4,IF(O1590&gt;=Model!$B$31,1,IF(O1590&gt;=Model!$B$32,2,IF(O1590&gt;=Model!$B$33,3,4)))+IF(UPPER(H1590)="Y",1,0))))</f>
        <v/>
      </c>
      <c r="R1590" s="14" t="str">
        <f>IF($A1590="","",IFERROR(VLOOKUP(VALUE(MID(Q1590,2,1)),Model!$B$38:$C$41,2,FALSE()),""))</f>
        <v/>
      </c>
      <c r="S1590" s="18" t="str">
        <f t="shared" si="145"/>
        <v/>
      </c>
      <c r="T1590" s="14" t="str">
        <f t="shared" si="146"/>
        <v/>
      </c>
      <c r="U1590" s="14" t="str">
        <f t="shared" si="147"/>
        <v/>
      </c>
      <c r="V1590" s="14" t="str">
        <f t="shared" ca="1" si="148"/>
        <v/>
      </c>
      <c r="W1590" s="14" t="str">
        <f t="shared" ca="1" si="149"/>
        <v/>
      </c>
    </row>
    <row r="1591" spans="1:23" x14ac:dyDescent="0.3">
      <c r="A1591" s="2"/>
      <c r="B1591" s="2"/>
      <c r="C1591" s="2"/>
      <c r="D1591" s="2"/>
      <c r="E1591" s="2"/>
      <c r="F1591" s="2"/>
      <c r="G1591" s="2"/>
      <c r="H1591" s="2"/>
      <c r="I1591" s="16"/>
      <c r="J1591" s="16"/>
      <c r="K1591" s="14" t="str">
        <f>IF($A1591="","",IF(B1591&gt;=Model!$B$4,4,IF(B1591&gt;=Model!$B$5,3,IF(B1591&gt;=Model!$B$6,2,1))))</f>
        <v/>
      </c>
      <c r="L1591" s="14" t="str">
        <f>IF($A1591="","",IF(OR(UPPER(D1591)="Y",UPPER(E1591)="Y"),4,IF(C1591&gt;=Model!$B$10,4,IF(C1591&gt;=Model!$B$11,3,IF(C1591&gt;=Model!$B$12,2,1)))))</f>
        <v/>
      </c>
      <c r="M1591" s="14" t="str">
        <f>IF($A1591="","",IFERROR(VLOOKUP(F1591,Model!$A$19:$B$22,2,FALSE()),""))</f>
        <v/>
      </c>
      <c r="N1591" s="14" t="str">
        <f>IF($A1591="","",IFERROR(VLOOKUP(G1591,Model!$A$25:$B$28,2,FALSE()),""))</f>
        <v/>
      </c>
      <c r="O1591" s="14" t="str">
        <f t="shared" si="144"/>
        <v/>
      </c>
      <c r="P1591" s="14" t="str">
        <f>IF($A1591="","",IF(AND(G1591="Internet-facing",OR(UPPER(D1591)="Y",UPPER(E1591)="Y",C1591&gt;=Model!$B$16)),"P1",""))</f>
        <v/>
      </c>
      <c r="Q1591" s="14" t="str">
        <f>IF($A1591="","",IF(P1591="P1","P1","P"&amp;MIN(4,IF(O1591&gt;=Model!$B$31,1,IF(O1591&gt;=Model!$B$32,2,IF(O1591&gt;=Model!$B$33,3,4)))+IF(UPPER(H1591)="Y",1,0))))</f>
        <v/>
      </c>
      <c r="R1591" s="14" t="str">
        <f>IF($A1591="","",IFERROR(VLOOKUP(VALUE(MID(Q1591,2,1)),Model!$B$38:$C$41,2,FALSE()),""))</f>
        <v/>
      </c>
      <c r="S1591" s="18" t="str">
        <f t="shared" si="145"/>
        <v/>
      </c>
      <c r="T1591" s="14" t="str">
        <f t="shared" si="146"/>
        <v/>
      </c>
      <c r="U1591" s="14" t="str">
        <f t="shared" si="147"/>
        <v/>
      </c>
      <c r="V1591" s="14" t="str">
        <f t="shared" ca="1" si="148"/>
        <v/>
      </c>
      <c r="W1591" s="14" t="str">
        <f t="shared" ca="1" si="149"/>
        <v/>
      </c>
    </row>
    <row r="1592" spans="1:23" x14ac:dyDescent="0.3">
      <c r="A1592" s="2"/>
      <c r="B1592" s="2"/>
      <c r="C1592" s="2"/>
      <c r="D1592" s="2"/>
      <c r="E1592" s="2"/>
      <c r="F1592" s="2"/>
      <c r="G1592" s="2"/>
      <c r="H1592" s="2"/>
      <c r="I1592" s="16"/>
      <c r="J1592" s="16"/>
      <c r="K1592" s="14" t="str">
        <f>IF($A1592="","",IF(B1592&gt;=Model!$B$4,4,IF(B1592&gt;=Model!$B$5,3,IF(B1592&gt;=Model!$B$6,2,1))))</f>
        <v/>
      </c>
      <c r="L1592" s="14" t="str">
        <f>IF($A1592="","",IF(OR(UPPER(D1592)="Y",UPPER(E1592)="Y"),4,IF(C1592&gt;=Model!$B$10,4,IF(C1592&gt;=Model!$B$11,3,IF(C1592&gt;=Model!$B$12,2,1)))))</f>
        <v/>
      </c>
      <c r="M1592" s="14" t="str">
        <f>IF($A1592="","",IFERROR(VLOOKUP(F1592,Model!$A$19:$B$22,2,FALSE()),""))</f>
        <v/>
      </c>
      <c r="N1592" s="14" t="str">
        <f>IF($A1592="","",IFERROR(VLOOKUP(G1592,Model!$A$25:$B$28,2,FALSE()),""))</f>
        <v/>
      </c>
      <c r="O1592" s="14" t="str">
        <f t="shared" si="144"/>
        <v/>
      </c>
      <c r="P1592" s="14" t="str">
        <f>IF($A1592="","",IF(AND(G1592="Internet-facing",OR(UPPER(D1592)="Y",UPPER(E1592)="Y",C1592&gt;=Model!$B$16)),"P1",""))</f>
        <v/>
      </c>
      <c r="Q1592" s="14" t="str">
        <f>IF($A1592="","",IF(P1592="P1","P1","P"&amp;MIN(4,IF(O1592&gt;=Model!$B$31,1,IF(O1592&gt;=Model!$B$32,2,IF(O1592&gt;=Model!$B$33,3,4)))+IF(UPPER(H1592)="Y",1,0))))</f>
        <v/>
      </c>
      <c r="R1592" s="14" t="str">
        <f>IF($A1592="","",IFERROR(VLOOKUP(VALUE(MID(Q1592,2,1)),Model!$B$38:$C$41,2,FALSE()),""))</f>
        <v/>
      </c>
      <c r="S1592" s="18" t="str">
        <f t="shared" si="145"/>
        <v/>
      </c>
      <c r="T1592" s="14" t="str">
        <f t="shared" si="146"/>
        <v/>
      </c>
      <c r="U1592" s="14" t="str">
        <f t="shared" si="147"/>
        <v/>
      </c>
      <c r="V1592" s="14" t="str">
        <f t="shared" ca="1" si="148"/>
        <v/>
      </c>
      <c r="W1592" s="14" t="str">
        <f t="shared" ca="1" si="149"/>
        <v/>
      </c>
    </row>
    <row r="1593" spans="1:23" x14ac:dyDescent="0.3">
      <c r="A1593" s="2"/>
      <c r="B1593" s="2"/>
      <c r="C1593" s="2"/>
      <c r="D1593" s="2"/>
      <c r="E1593" s="2"/>
      <c r="F1593" s="2"/>
      <c r="G1593" s="2"/>
      <c r="H1593" s="2"/>
      <c r="I1593" s="16"/>
      <c r="J1593" s="16"/>
      <c r="K1593" s="14" t="str">
        <f>IF($A1593="","",IF(B1593&gt;=Model!$B$4,4,IF(B1593&gt;=Model!$B$5,3,IF(B1593&gt;=Model!$B$6,2,1))))</f>
        <v/>
      </c>
      <c r="L1593" s="14" t="str">
        <f>IF($A1593="","",IF(OR(UPPER(D1593)="Y",UPPER(E1593)="Y"),4,IF(C1593&gt;=Model!$B$10,4,IF(C1593&gt;=Model!$B$11,3,IF(C1593&gt;=Model!$B$12,2,1)))))</f>
        <v/>
      </c>
      <c r="M1593" s="14" t="str">
        <f>IF($A1593="","",IFERROR(VLOOKUP(F1593,Model!$A$19:$B$22,2,FALSE()),""))</f>
        <v/>
      </c>
      <c r="N1593" s="14" t="str">
        <f>IF($A1593="","",IFERROR(VLOOKUP(G1593,Model!$A$25:$B$28,2,FALSE()),""))</f>
        <v/>
      </c>
      <c r="O1593" s="14" t="str">
        <f t="shared" si="144"/>
        <v/>
      </c>
      <c r="P1593" s="14" t="str">
        <f>IF($A1593="","",IF(AND(G1593="Internet-facing",OR(UPPER(D1593)="Y",UPPER(E1593)="Y",C1593&gt;=Model!$B$16)),"P1",""))</f>
        <v/>
      </c>
      <c r="Q1593" s="14" t="str">
        <f>IF($A1593="","",IF(P1593="P1","P1","P"&amp;MIN(4,IF(O1593&gt;=Model!$B$31,1,IF(O1593&gt;=Model!$B$32,2,IF(O1593&gt;=Model!$B$33,3,4)))+IF(UPPER(H1593)="Y",1,0))))</f>
        <v/>
      </c>
      <c r="R1593" s="14" t="str">
        <f>IF($A1593="","",IFERROR(VLOOKUP(VALUE(MID(Q1593,2,1)),Model!$B$38:$C$41,2,FALSE()),""))</f>
        <v/>
      </c>
      <c r="S1593" s="18" t="str">
        <f t="shared" si="145"/>
        <v/>
      </c>
      <c r="T1593" s="14" t="str">
        <f t="shared" si="146"/>
        <v/>
      </c>
      <c r="U1593" s="14" t="str">
        <f t="shared" si="147"/>
        <v/>
      </c>
      <c r="V1593" s="14" t="str">
        <f t="shared" ca="1" si="148"/>
        <v/>
      </c>
      <c r="W1593" s="14" t="str">
        <f t="shared" ca="1" si="149"/>
        <v/>
      </c>
    </row>
    <row r="1594" spans="1:23" x14ac:dyDescent="0.3">
      <c r="A1594" s="2"/>
      <c r="B1594" s="2"/>
      <c r="C1594" s="2"/>
      <c r="D1594" s="2"/>
      <c r="E1594" s="2"/>
      <c r="F1594" s="2"/>
      <c r="G1594" s="2"/>
      <c r="H1594" s="2"/>
      <c r="I1594" s="16"/>
      <c r="J1594" s="16"/>
      <c r="K1594" s="14" t="str">
        <f>IF($A1594="","",IF(B1594&gt;=Model!$B$4,4,IF(B1594&gt;=Model!$B$5,3,IF(B1594&gt;=Model!$B$6,2,1))))</f>
        <v/>
      </c>
      <c r="L1594" s="14" t="str">
        <f>IF($A1594="","",IF(OR(UPPER(D1594)="Y",UPPER(E1594)="Y"),4,IF(C1594&gt;=Model!$B$10,4,IF(C1594&gt;=Model!$B$11,3,IF(C1594&gt;=Model!$B$12,2,1)))))</f>
        <v/>
      </c>
      <c r="M1594" s="14" t="str">
        <f>IF($A1594="","",IFERROR(VLOOKUP(F1594,Model!$A$19:$B$22,2,FALSE()),""))</f>
        <v/>
      </c>
      <c r="N1594" s="14" t="str">
        <f>IF($A1594="","",IFERROR(VLOOKUP(G1594,Model!$A$25:$B$28,2,FALSE()),""))</f>
        <v/>
      </c>
      <c r="O1594" s="14" t="str">
        <f t="shared" si="144"/>
        <v/>
      </c>
      <c r="P1594" s="14" t="str">
        <f>IF($A1594="","",IF(AND(G1594="Internet-facing",OR(UPPER(D1594)="Y",UPPER(E1594)="Y",C1594&gt;=Model!$B$16)),"P1",""))</f>
        <v/>
      </c>
      <c r="Q1594" s="14" t="str">
        <f>IF($A1594="","",IF(P1594="P1","P1","P"&amp;MIN(4,IF(O1594&gt;=Model!$B$31,1,IF(O1594&gt;=Model!$B$32,2,IF(O1594&gt;=Model!$B$33,3,4)))+IF(UPPER(H1594)="Y",1,0))))</f>
        <v/>
      </c>
      <c r="R1594" s="14" t="str">
        <f>IF($A1594="","",IFERROR(VLOOKUP(VALUE(MID(Q1594,2,1)),Model!$B$38:$C$41,2,FALSE()),""))</f>
        <v/>
      </c>
      <c r="S1594" s="18" t="str">
        <f t="shared" si="145"/>
        <v/>
      </c>
      <c r="T1594" s="14" t="str">
        <f t="shared" si="146"/>
        <v/>
      </c>
      <c r="U1594" s="14" t="str">
        <f t="shared" si="147"/>
        <v/>
      </c>
      <c r="V1594" s="14" t="str">
        <f t="shared" ca="1" si="148"/>
        <v/>
      </c>
      <c r="W1594" s="14" t="str">
        <f t="shared" ca="1" si="149"/>
        <v/>
      </c>
    </row>
    <row r="1595" spans="1:23" x14ac:dyDescent="0.3">
      <c r="A1595" s="2"/>
      <c r="B1595" s="2"/>
      <c r="C1595" s="2"/>
      <c r="D1595" s="2"/>
      <c r="E1595" s="2"/>
      <c r="F1595" s="2"/>
      <c r="G1595" s="2"/>
      <c r="H1595" s="2"/>
      <c r="I1595" s="16"/>
      <c r="J1595" s="16"/>
      <c r="K1595" s="14" t="str">
        <f>IF($A1595="","",IF(B1595&gt;=Model!$B$4,4,IF(B1595&gt;=Model!$B$5,3,IF(B1595&gt;=Model!$B$6,2,1))))</f>
        <v/>
      </c>
      <c r="L1595" s="14" t="str">
        <f>IF($A1595="","",IF(OR(UPPER(D1595)="Y",UPPER(E1595)="Y"),4,IF(C1595&gt;=Model!$B$10,4,IF(C1595&gt;=Model!$B$11,3,IF(C1595&gt;=Model!$B$12,2,1)))))</f>
        <v/>
      </c>
      <c r="M1595" s="14" t="str">
        <f>IF($A1595="","",IFERROR(VLOOKUP(F1595,Model!$A$19:$B$22,2,FALSE()),""))</f>
        <v/>
      </c>
      <c r="N1595" s="14" t="str">
        <f>IF($A1595="","",IFERROR(VLOOKUP(G1595,Model!$A$25:$B$28,2,FALSE()),""))</f>
        <v/>
      </c>
      <c r="O1595" s="14" t="str">
        <f t="shared" si="144"/>
        <v/>
      </c>
      <c r="P1595" s="14" t="str">
        <f>IF($A1595="","",IF(AND(G1595="Internet-facing",OR(UPPER(D1595)="Y",UPPER(E1595)="Y",C1595&gt;=Model!$B$16)),"P1",""))</f>
        <v/>
      </c>
      <c r="Q1595" s="14" t="str">
        <f>IF($A1595="","",IF(P1595="P1","P1","P"&amp;MIN(4,IF(O1595&gt;=Model!$B$31,1,IF(O1595&gt;=Model!$B$32,2,IF(O1595&gt;=Model!$B$33,3,4)))+IF(UPPER(H1595)="Y",1,0))))</f>
        <v/>
      </c>
      <c r="R1595" s="14" t="str">
        <f>IF($A1595="","",IFERROR(VLOOKUP(VALUE(MID(Q1595,2,1)),Model!$B$38:$C$41,2,FALSE()),""))</f>
        <v/>
      </c>
      <c r="S1595" s="18" t="str">
        <f t="shared" si="145"/>
        <v/>
      </c>
      <c r="T1595" s="14" t="str">
        <f t="shared" si="146"/>
        <v/>
      </c>
      <c r="U1595" s="14" t="str">
        <f t="shared" si="147"/>
        <v/>
      </c>
      <c r="V1595" s="14" t="str">
        <f t="shared" ca="1" si="148"/>
        <v/>
      </c>
      <c r="W1595" s="14" t="str">
        <f t="shared" ca="1" si="149"/>
        <v/>
      </c>
    </row>
    <row r="1596" spans="1:23" x14ac:dyDescent="0.3">
      <c r="A1596" s="2"/>
      <c r="B1596" s="2"/>
      <c r="C1596" s="2"/>
      <c r="D1596" s="2"/>
      <c r="E1596" s="2"/>
      <c r="F1596" s="2"/>
      <c r="G1596" s="2"/>
      <c r="H1596" s="2"/>
      <c r="I1596" s="16"/>
      <c r="J1596" s="16"/>
      <c r="K1596" s="14" t="str">
        <f>IF($A1596="","",IF(B1596&gt;=Model!$B$4,4,IF(B1596&gt;=Model!$B$5,3,IF(B1596&gt;=Model!$B$6,2,1))))</f>
        <v/>
      </c>
      <c r="L1596" s="14" t="str">
        <f>IF($A1596="","",IF(OR(UPPER(D1596)="Y",UPPER(E1596)="Y"),4,IF(C1596&gt;=Model!$B$10,4,IF(C1596&gt;=Model!$B$11,3,IF(C1596&gt;=Model!$B$12,2,1)))))</f>
        <v/>
      </c>
      <c r="M1596" s="14" t="str">
        <f>IF($A1596="","",IFERROR(VLOOKUP(F1596,Model!$A$19:$B$22,2,FALSE()),""))</f>
        <v/>
      </c>
      <c r="N1596" s="14" t="str">
        <f>IF($A1596="","",IFERROR(VLOOKUP(G1596,Model!$A$25:$B$28,2,FALSE()),""))</f>
        <v/>
      </c>
      <c r="O1596" s="14" t="str">
        <f t="shared" si="144"/>
        <v/>
      </c>
      <c r="P1596" s="14" t="str">
        <f>IF($A1596="","",IF(AND(G1596="Internet-facing",OR(UPPER(D1596)="Y",UPPER(E1596)="Y",C1596&gt;=Model!$B$16)),"P1",""))</f>
        <v/>
      </c>
      <c r="Q1596" s="14" t="str">
        <f>IF($A1596="","",IF(P1596="P1","P1","P"&amp;MIN(4,IF(O1596&gt;=Model!$B$31,1,IF(O1596&gt;=Model!$B$32,2,IF(O1596&gt;=Model!$B$33,3,4)))+IF(UPPER(H1596)="Y",1,0))))</f>
        <v/>
      </c>
      <c r="R1596" s="14" t="str">
        <f>IF($A1596="","",IFERROR(VLOOKUP(VALUE(MID(Q1596,2,1)),Model!$B$38:$C$41,2,FALSE()),""))</f>
        <v/>
      </c>
      <c r="S1596" s="18" t="str">
        <f t="shared" si="145"/>
        <v/>
      </c>
      <c r="T1596" s="14" t="str">
        <f t="shared" si="146"/>
        <v/>
      </c>
      <c r="U1596" s="14" t="str">
        <f t="shared" si="147"/>
        <v/>
      </c>
      <c r="V1596" s="14" t="str">
        <f t="shared" ca="1" si="148"/>
        <v/>
      </c>
      <c r="W1596" s="14" t="str">
        <f t="shared" ca="1" si="149"/>
        <v/>
      </c>
    </row>
    <row r="1597" spans="1:23" x14ac:dyDescent="0.3">
      <c r="A1597" s="2"/>
      <c r="B1597" s="2"/>
      <c r="C1597" s="2"/>
      <c r="D1597" s="2"/>
      <c r="E1597" s="2"/>
      <c r="F1597" s="2"/>
      <c r="G1597" s="2"/>
      <c r="H1597" s="2"/>
      <c r="I1597" s="16"/>
      <c r="J1597" s="16"/>
      <c r="K1597" s="14" t="str">
        <f>IF($A1597="","",IF(B1597&gt;=Model!$B$4,4,IF(B1597&gt;=Model!$B$5,3,IF(B1597&gt;=Model!$B$6,2,1))))</f>
        <v/>
      </c>
      <c r="L1597" s="14" t="str">
        <f>IF($A1597="","",IF(OR(UPPER(D1597)="Y",UPPER(E1597)="Y"),4,IF(C1597&gt;=Model!$B$10,4,IF(C1597&gt;=Model!$B$11,3,IF(C1597&gt;=Model!$B$12,2,1)))))</f>
        <v/>
      </c>
      <c r="M1597" s="14" t="str">
        <f>IF($A1597="","",IFERROR(VLOOKUP(F1597,Model!$A$19:$B$22,2,FALSE()),""))</f>
        <v/>
      </c>
      <c r="N1597" s="14" t="str">
        <f>IF($A1597="","",IFERROR(VLOOKUP(G1597,Model!$A$25:$B$28,2,FALSE()),""))</f>
        <v/>
      </c>
      <c r="O1597" s="14" t="str">
        <f t="shared" si="144"/>
        <v/>
      </c>
      <c r="P1597" s="14" t="str">
        <f>IF($A1597="","",IF(AND(G1597="Internet-facing",OR(UPPER(D1597)="Y",UPPER(E1597)="Y",C1597&gt;=Model!$B$16)),"P1",""))</f>
        <v/>
      </c>
      <c r="Q1597" s="14" t="str">
        <f>IF($A1597="","",IF(P1597="P1","P1","P"&amp;MIN(4,IF(O1597&gt;=Model!$B$31,1,IF(O1597&gt;=Model!$B$32,2,IF(O1597&gt;=Model!$B$33,3,4)))+IF(UPPER(H1597)="Y",1,0))))</f>
        <v/>
      </c>
      <c r="R1597" s="14" t="str">
        <f>IF($A1597="","",IFERROR(VLOOKUP(VALUE(MID(Q1597,2,1)),Model!$B$38:$C$41,2,FALSE()),""))</f>
        <v/>
      </c>
      <c r="S1597" s="18" t="str">
        <f t="shared" si="145"/>
        <v/>
      </c>
      <c r="T1597" s="14" t="str">
        <f t="shared" si="146"/>
        <v/>
      </c>
      <c r="U1597" s="14" t="str">
        <f t="shared" si="147"/>
        <v/>
      </c>
      <c r="V1597" s="14" t="str">
        <f t="shared" ca="1" si="148"/>
        <v/>
      </c>
      <c r="W1597" s="14" t="str">
        <f t="shared" ca="1" si="149"/>
        <v/>
      </c>
    </row>
    <row r="1598" spans="1:23" x14ac:dyDescent="0.3">
      <c r="A1598" s="2"/>
      <c r="B1598" s="2"/>
      <c r="C1598" s="2"/>
      <c r="D1598" s="2"/>
      <c r="E1598" s="2"/>
      <c r="F1598" s="2"/>
      <c r="G1598" s="2"/>
      <c r="H1598" s="2"/>
      <c r="I1598" s="16"/>
      <c r="J1598" s="16"/>
      <c r="K1598" s="14" t="str">
        <f>IF($A1598="","",IF(B1598&gt;=Model!$B$4,4,IF(B1598&gt;=Model!$B$5,3,IF(B1598&gt;=Model!$B$6,2,1))))</f>
        <v/>
      </c>
      <c r="L1598" s="14" t="str">
        <f>IF($A1598="","",IF(OR(UPPER(D1598)="Y",UPPER(E1598)="Y"),4,IF(C1598&gt;=Model!$B$10,4,IF(C1598&gt;=Model!$B$11,3,IF(C1598&gt;=Model!$B$12,2,1)))))</f>
        <v/>
      </c>
      <c r="M1598" s="14" t="str">
        <f>IF($A1598="","",IFERROR(VLOOKUP(F1598,Model!$A$19:$B$22,2,FALSE()),""))</f>
        <v/>
      </c>
      <c r="N1598" s="14" t="str">
        <f>IF($A1598="","",IFERROR(VLOOKUP(G1598,Model!$A$25:$B$28,2,FALSE()),""))</f>
        <v/>
      </c>
      <c r="O1598" s="14" t="str">
        <f t="shared" si="144"/>
        <v/>
      </c>
      <c r="P1598" s="14" t="str">
        <f>IF($A1598="","",IF(AND(G1598="Internet-facing",OR(UPPER(D1598)="Y",UPPER(E1598)="Y",C1598&gt;=Model!$B$16)),"P1",""))</f>
        <v/>
      </c>
      <c r="Q1598" s="14" t="str">
        <f>IF($A1598="","",IF(P1598="P1","P1","P"&amp;MIN(4,IF(O1598&gt;=Model!$B$31,1,IF(O1598&gt;=Model!$B$32,2,IF(O1598&gt;=Model!$B$33,3,4)))+IF(UPPER(H1598)="Y",1,0))))</f>
        <v/>
      </c>
      <c r="R1598" s="14" t="str">
        <f>IF($A1598="","",IFERROR(VLOOKUP(VALUE(MID(Q1598,2,1)),Model!$B$38:$C$41,2,FALSE()),""))</f>
        <v/>
      </c>
      <c r="S1598" s="18" t="str">
        <f t="shared" si="145"/>
        <v/>
      </c>
      <c r="T1598" s="14" t="str">
        <f t="shared" si="146"/>
        <v/>
      </c>
      <c r="U1598" s="14" t="str">
        <f t="shared" si="147"/>
        <v/>
      </c>
      <c r="V1598" s="14" t="str">
        <f t="shared" ca="1" si="148"/>
        <v/>
      </c>
      <c r="W1598" s="14" t="str">
        <f t="shared" ca="1" si="149"/>
        <v/>
      </c>
    </row>
    <row r="1599" spans="1:23" x14ac:dyDescent="0.3">
      <c r="A1599" s="2"/>
      <c r="B1599" s="2"/>
      <c r="C1599" s="2"/>
      <c r="D1599" s="2"/>
      <c r="E1599" s="2"/>
      <c r="F1599" s="2"/>
      <c r="G1599" s="2"/>
      <c r="H1599" s="2"/>
      <c r="I1599" s="16"/>
      <c r="J1599" s="16"/>
      <c r="K1599" s="14" t="str">
        <f>IF($A1599="","",IF(B1599&gt;=Model!$B$4,4,IF(B1599&gt;=Model!$B$5,3,IF(B1599&gt;=Model!$B$6,2,1))))</f>
        <v/>
      </c>
      <c r="L1599" s="14" t="str">
        <f>IF($A1599="","",IF(OR(UPPER(D1599)="Y",UPPER(E1599)="Y"),4,IF(C1599&gt;=Model!$B$10,4,IF(C1599&gt;=Model!$B$11,3,IF(C1599&gt;=Model!$B$12,2,1)))))</f>
        <v/>
      </c>
      <c r="M1599" s="14" t="str">
        <f>IF($A1599="","",IFERROR(VLOOKUP(F1599,Model!$A$19:$B$22,2,FALSE()),""))</f>
        <v/>
      </c>
      <c r="N1599" s="14" t="str">
        <f>IF($A1599="","",IFERROR(VLOOKUP(G1599,Model!$A$25:$B$28,2,FALSE()),""))</f>
        <v/>
      </c>
      <c r="O1599" s="14" t="str">
        <f t="shared" si="144"/>
        <v/>
      </c>
      <c r="P1599" s="14" t="str">
        <f>IF($A1599="","",IF(AND(G1599="Internet-facing",OR(UPPER(D1599)="Y",UPPER(E1599)="Y",C1599&gt;=Model!$B$16)),"P1",""))</f>
        <v/>
      </c>
      <c r="Q1599" s="14" t="str">
        <f>IF($A1599="","",IF(P1599="P1","P1","P"&amp;MIN(4,IF(O1599&gt;=Model!$B$31,1,IF(O1599&gt;=Model!$B$32,2,IF(O1599&gt;=Model!$B$33,3,4)))+IF(UPPER(H1599)="Y",1,0))))</f>
        <v/>
      </c>
      <c r="R1599" s="14" t="str">
        <f>IF($A1599="","",IFERROR(VLOOKUP(VALUE(MID(Q1599,2,1)),Model!$B$38:$C$41,2,FALSE()),""))</f>
        <v/>
      </c>
      <c r="S1599" s="18" t="str">
        <f t="shared" si="145"/>
        <v/>
      </c>
      <c r="T1599" s="14" t="str">
        <f t="shared" si="146"/>
        <v/>
      </c>
      <c r="U1599" s="14" t="str">
        <f t="shared" si="147"/>
        <v/>
      </c>
      <c r="V1599" s="14" t="str">
        <f t="shared" ca="1" si="148"/>
        <v/>
      </c>
      <c r="W1599" s="14" t="str">
        <f t="shared" ca="1" si="149"/>
        <v/>
      </c>
    </row>
    <row r="1600" spans="1:23" x14ac:dyDescent="0.3">
      <c r="A1600" s="2"/>
      <c r="B1600" s="2"/>
      <c r="C1600" s="2"/>
      <c r="D1600" s="2"/>
      <c r="E1600" s="2"/>
      <c r="F1600" s="2"/>
      <c r="G1600" s="2"/>
      <c r="H1600" s="2"/>
      <c r="I1600" s="16"/>
      <c r="J1600" s="16"/>
      <c r="K1600" s="14" t="str">
        <f>IF($A1600="","",IF(B1600&gt;=Model!$B$4,4,IF(B1600&gt;=Model!$B$5,3,IF(B1600&gt;=Model!$B$6,2,1))))</f>
        <v/>
      </c>
      <c r="L1600" s="14" t="str">
        <f>IF($A1600="","",IF(OR(UPPER(D1600)="Y",UPPER(E1600)="Y"),4,IF(C1600&gt;=Model!$B$10,4,IF(C1600&gt;=Model!$B$11,3,IF(C1600&gt;=Model!$B$12,2,1)))))</f>
        <v/>
      </c>
      <c r="M1600" s="14" t="str">
        <f>IF($A1600="","",IFERROR(VLOOKUP(F1600,Model!$A$19:$B$22,2,FALSE()),""))</f>
        <v/>
      </c>
      <c r="N1600" s="14" t="str">
        <f>IF($A1600="","",IFERROR(VLOOKUP(G1600,Model!$A$25:$B$28,2,FALSE()),""))</f>
        <v/>
      </c>
      <c r="O1600" s="14" t="str">
        <f t="shared" si="144"/>
        <v/>
      </c>
      <c r="P1600" s="14" t="str">
        <f>IF($A1600="","",IF(AND(G1600="Internet-facing",OR(UPPER(D1600)="Y",UPPER(E1600)="Y",C1600&gt;=Model!$B$16)),"P1",""))</f>
        <v/>
      </c>
      <c r="Q1600" s="14" t="str">
        <f>IF($A1600="","",IF(P1600="P1","P1","P"&amp;MIN(4,IF(O1600&gt;=Model!$B$31,1,IF(O1600&gt;=Model!$B$32,2,IF(O1600&gt;=Model!$B$33,3,4)))+IF(UPPER(H1600)="Y",1,0))))</f>
        <v/>
      </c>
      <c r="R1600" s="14" t="str">
        <f>IF($A1600="","",IFERROR(VLOOKUP(VALUE(MID(Q1600,2,1)),Model!$B$38:$C$41,2,FALSE()),""))</f>
        <v/>
      </c>
      <c r="S1600" s="18" t="str">
        <f t="shared" si="145"/>
        <v/>
      </c>
      <c r="T1600" s="14" t="str">
        <f t="shared" si="146"/>
        <v/>
      </c>
      <c r="U1600" s="14" t="str">
        <f t="shared" si="147"/>
        <v/>
      </c>
      <c r="V1600" s="14" t="str">
        <f t="shared" ca="1" si="148"/>
        <v/>
      </c>
      <c r="W1600" s="14" t="str">
        <f t="shared" ca="1" si="149"/>
        <v/>
      </c>
    </row>
    <row r="1601" spans="1:23" x14ac:dyDescent="0.3">
      <c r="A1601" s="2"/>
      <c r="B1601" s="2"/>
      <c r="C1601" s="2"/>
      <c r="D1601" s="2"/>
      <c r="E1601" s="2"/>
      <c r="F1601" s="2"/>
      <c r="G1601" s="2"/>
      <c r="H1601" s="2"/>
      <c r="I1601" s="16"/>
      <c r="J1601" s="16"/>
      <c r="K1601" s="14" t="str">
        <f>IF($A1601="","",IF(B1601&gt;=Model!$B$4,4,IF(B1601&gt;=Model!$B$5,3,IF(B1601&gt;=Model!$B$6,2,1))))</f>
        <v/>
      </c>
      <c r="L1601" s="14" t="str">
        <f>IF($A1601="","",IF(OR(UPPER(D1601)="Y",UPPER(E1601)="Y"),4,IF(C1601&gt;=Model!$B$10,4,IF(C1601&gt;=Model!$B$11,3,IF(C1601&gt;=Model!$B$12,2,1)))))</f>
        <v/>
      </c>
      <c r="M1601" s="14" t="str">
        <f>IF($A1601="","",IFERROR(VLOOKUP(F1601,Model!$A$19:$B$22,2,FALSE()),""))</f>
        <v/>
      </c>
      <c r="N1601" s="14" t="str">
        <f>IF($A1601="","",IFERROR(VLOOKUP(G1601,Model!$A$25:$B$28,2,FALSE()),""))</f>
        <v/>
      </c>
      <c r="O1601" s="14" t="str">
        <f t="shared" si="144"/>
        <v/>
      </c>
      <c r="P1601" s="14" t="str">
        <f>IF($A1601="","",IF(AND(G1601="Internet-facing",OR(UPPER(D1601)="Y",UPPER(E1601)="Y",C1601&gt;=Model!$B$16)),"P1",""))</f>
        <v/>
      </c>
      <c r="Q1601" s="14" t="str">
        <f>IF($A1601="","",IF(P1601="P1","P1","P"&amp;MIN(4,IF(O1601&gt;=Model!$B$31,1,IF(O1601&gt;=Model!$B$32,2,IF(O1601&gt;=Model!$B$33,3,4)))+IF(UPPER(H1601)="Y",1,0))))</f>
        <v/>
      </c>
      <c r="R1601" s="14" t="str">
        <f>IF($A1601="","",IFERROR(VLOOKUP(VALUE(MID(Q1601,2,1)),Model!$B$38:$C$41,2,FALSE()),""))</f>
        <v/>
      </c>
      <c r="S1601" s="18" t="str">
        <f t="shared" si="145"/>
        <v/>
      </c>
      <c r="T1601" s="14" t="str">
        <f t="shared" si="146"/>
        <v/>
      </c>
      <c r="U1601" s="14" t="str">
        <f t="shared" si="147"/>
        <v/>
      </c>
      <c r="V1601" s="14" t="str">
        <f t="shared" ca="1" si="148"/>
        <v/>
      </c>
      <c r="W1601" s="14" t="str">
        <f t="shared" ca="1" si="149"/>
        <v/>
      </c>
    </row>
    <row r="1602" spans="1:23" x14ac:dyDescent="0.3">
      <c r="A1602" s="2"/>
      <c r="B1602" s="2"/>
      <c r="C1602" s="2"/>
      <c r="D1602" s="2"/>
      <c r="E1602" s="2"/>
      <c r="F1602" s="2"/>
      <c r="G1602" s="2"/>
      <c r="H1602" s="2"/>
      <c r="I1602" s="16"/>
      <c r="J1602" s="16"/>
      <c r="K1602" s="14" t="str">
        <f>IF($A1602="","",IF(B1602&gt;=Model!$B$4,4,IF(B1602&gt;=Model!$B$5,3,IF(B1602&gt;=Model!$B$6,2,1))))</f>
        <v/>
      </c>
      <c r="L1602" s="14" t="str">
        <f>IF($A1602="","",IF(OR(UPPER(D1602)="Y",UPPER(E1602)="Y"),4,IF(C1602&gt;=Model!$B$10,4,IF(C1602&gt;=Model!$B$11,3,IF(C1602&gt;=Model!$B$12,2,1)))))</f>
        <v/>
      </c>
      <c r="M1602" s="14" t="str">
        <f>IF($A1602="","",IFERROR(VLOOKUP(F1602,Model!$A$19:$B$22,2,FALSE()),""))</f>
        <v/>
      </c>
      <c r="N1602" s="14" t="str">
        <f>IF($A1602="","",IFERROR(VLOOKUP(G1602,Model!$A$25:$B$28,2,FALSE()),""))</f>
        <v/>
      </c>
      <c r="O1602" s="14" t="str">
        <f t="shared" ref="O1602:O1665" si="150">IF($A1602="","",K1602*L1602*M1602*N1602)</f>
        <v/>
      </c>
      <c r="P1602" s="14" t="str">
        <f>IF($A1602="","",IF(AND(G1602="Internet-facing",OR(UPPER(D1602)="Y",UPPER(E1602)="Y",C1602&gt;=Model!$B$16)),"P1",""))</f>
        <v/>
      </c>
      <c r="Q1602" s="14" t="str">
        <f>IF($A1602="","",IF(P1602="P1","P1","P"&amp;MIN(4,IF(O1602&gt;=Model!$B$31,1,IF(O1602&gt;=Model!$B$32,2,IF(O1602&gt;=Model!$B$33,3,4)))+IF(UPPER(H1602)="Y",1,0))))</f>
        <v/>
      </c>
      <c r="R1602" s="14" t="str">
        <f>IF($A1602="","",IFERROR(VLOOKUP(VALUE(MID(Q1602,2,1)),Model!$B$38:$C$41,2,FALSE()),""))</f>
        <v/>
      </c>
      <c r="S1602" s="18" t="str">
        <f t="shared" ref="S1602:S1665" si="151">IF(OR($A1602="",$R1602="",$I1602=""),"",$I1602+$R1602)</f>
        <v/>
      </c>
      <c r="T1602" s="14" t="str">
        <f t="shared" ref="T1602:T1665" si="152">IF($A1602="","",IF($J1602="","Open","Closed"))</f>
        <v/>
      </c>
      <c r="U1602" s="14" t="str">
        <f t="shared" ref="U1602:U1665" si="153">IF(OR($A1602="",$J1602="",$I1602=""),"",$J1602-$I1602)</f>
        <v/>
      </c>
      <c r="V1602" s="14" t="str">
        <f t="shared" ref="V1602:V1665" ca="1" si="154">IF(OR($A1602="",$J1602&lt;&gt;"",$I1602=""),"",TODAY()-$I1602)</f>
        <v/>
      </c>
      <c r="W1602" s="14" t="str">
        <f t="shared" ref="W1602:W1665" ca="1" si="155">IF(OR($A1602="",$I1602=""),"",IF($J1602="",IF(TODAY()&gt;$S1602,"Overdue","Open"),IF($J1602&lt;=$S1602,"Yes","No")))</f>
        <v/>
      </c>
    </row>
    <row r="1603" spans="1:23" x14ac:dyDescent="0.3">
      <c r="A1603" s="2"/>
      <c r="B1603" s="2"/>
      <c r="C1603" s="2"/>
      <c r="D1603" s="2"/>
      <c r="E1603" s="2"/>
      <c r="F1603" s="2"/>
      <c r="G1603" s="2"/>
      <c r="H1603" s="2"/>
      <c r="I1603" s="16"/>
      <c r="J1603" s="16"/>
      <c r="K1603" s="14" t="str">
        <f>IF($A1603="","",IF(B1603&gt;=Model!$B$4,4,IF(B1603&gt;=Model!$B$5,3,IF(B1603&gt;=Model!$B$6,2,1))))</f>
        <v/>
      </c>
      <c r="L1603" s="14" t="str">
        <f>IF($A1603="","",IF(OR(UPPER(D1603)="Y",UPPER(E1603)="Y"),4,IF(C1603&gt;=Model!$B$10,4,IF(C1603&gt;=Model!$B$11,3,IF(C1603&gt;=Model!$B$12,2,1)))))</f>
        <v/>
      </c>
      <c r="M1603" s="14" t="str">
        <f>IF($A1603="","",IFERROR(VLOOKUP(F1603,Model!$A$19:$B$22,2,FALSE()),""))</f>
        <v/>
      </c>
      <c r="N1603" s="14" t="str">
        <f>IF($A1603="","",IFERROR(VLOOKUP(G1603,Model!$A$25:$B$28,2,FALSE()),""))</f>
        <v/>
      </c>
      <c r="O1603" s="14" t="str">
        <f t="shared" si="150"/>
        <v/>
      </c>
      <c r="P1603" s="14" t="str">
        <f>IF($A1603="","",IF(AND(G1603="Internet-facing",OR(UPPER(D1603)="Y",UPPER(E1603)="Y",C1603&gt;=Model!$B$16)),"P1",""))</f>
        <v/>
      </c>
      <c r="Q1603" s="14" t="str">
        <f>IF($A1603="","",IF(P1603="P1","P1","P"&amp;MIN(4,IF(O1603&gt;=Model!$B$31,1,IF(O1603&gt;=Model!$B$32,2,IF(O1603&gt;=Model!$B$33,3,4)))+IF(UPPER(H1603)="Y",1,0))))</f>
        <v/>
      </c>
      <c r="R1603" s="14" t="str">
        <f>IF($A1603="","",IFERROR(VLOOKUP(VALUE(MID(Q1603,2,1)),Model!$B$38:$C$41,2,FALSE()),""))</f>
        <v/>
      </c>
      <c r="S1603" s="18" t="str">
        <f t="shared" si="151"/>
        <v/>
      </c>
      <c r="T1603" s="14" t="str">
        <f t="shared" si="152"/>
        <v/>
      </c>
      <c r="U1603" s="14" t="str">
        <f t="shared" si="153"/>
        <v/>
      </c>
      <c r="V1603" s="14" t="str">
        <f t="shared" ca="1" si="154"/>
        <v/>
      </c>
      <c r="W1603" s="14" t="str">
        <f t="shared" ca="1" si="155"/>
        <v/>
      </c>
    </row>
    <row r="1604" spans="1:23" x14ac:dyDescent="0.3">
      <c r="A1604" s="2"/>
      <c r="B1604" s="2"/>
      <c r="C1604" s="2"/>
      <c r="D1604" s="2"/>
      <c r="E1604" s="2"/>
      <c r="F1604" s="2"/>
      <c r="G1604" s="2"/>
      <c r="H1604" s="2"/>
      <c r="I1604" s="16"/>
      <c r="J1604" s="16"/>
      <c r="K1604" s="14" t="str">
        <f>IF($A1604="","",IF(B1604&gt;=Model!$B$4,4,IF(B1604&gt;=Model!$B$5,3,IF(B1604&gt;=Model!$B$6,2,1))))</f>
        <v/>
      </c>
      <c r="L1604" s="14" t="str">
        <f>IF($A1604="","",IF(OR(UPPER(D1604)="Y",UPPER(E1604)="Y"),4,IF(C1604&gt;=Model!$B$10,4,IF(C1604&gt;=Model!$B$11,3,IF(C1604&gt;=Model!$B$12,2,1)))))</f>
        <v/>
      </c>
      <c r="M1604" s="14" t="str">
        <f>IF($A1604="","",IFERROR(VLOOKUP(F1604,Model!$A$19:$B$22,2,FALSE()),""))</f>
        <v/>
      </c>
      <c r="N1604" s="14" t="str">
        <f>IF($A1604="","",IFERROR(VLOOKUP(G1604,Model!$A$25:$B$28,2,FALSE()),""))</f>
        <v/>
      </c>
      <c r="O1604" s="14" t="str">
        <f t="shared" si="150"/>
        <v/>
      </c>
      <c r="P1604" s="14" t="str">
        <f>IF($A1604="","",IF(AND(G1604="Internet-facing",OR(UPPER(D1604)="Y",UPPER(E1604)="Y",C1604&gt;=Model!$B$16)),"P1",""))</f>
        <v/>
      </c>
      <c r="Q1604" s="14" t="str">
        <f>IF($A1604="","",IF(P1604="P1","P1","P"&amp;MIN(4,IF(O1604&gt;=Model!$B$31,1,IF(O1604&gt;=Model!$B$32,2,IF(O1604&gt;=Model!$B$33,3,4)))+IF(UPPER(H1604)="Y",1,0))))</f>
        <v/>
      </c>
      <c r="R1604" s="14" t="str">
        <f>IF($A1604="","",IFERROR(VLOOKUP(VALUE(MID(Q1604,2,1)),Model!$B$38:$C$41,2,FALSE()),""))</f>
        <v/>
      </c>
      <c r="S1604" s="18" t="str">
        <f t="shared" si="151"/>
        <v/>
      </c>
      <c r="T1604" s="14" t="str">
        <f t="shared" si="152"/>
        <v/>
      </c>
      <c r="U1604" s="14" t="str">
        <f t="shared" si="153"/>
        <v/>
      </c>
      <c r="V1604" s="14" t="str">
        <f t="shared" ca="1" si="154"/>
        <v/>
      </c>
      <c r="W1604" s="14" t="str">
        <f t="shared" ca="1" si="155"/>
        <v/>
      </c>
    </row>
    <row r="1605" spans="1:23" x14ac:dyDescent="0.3">
      <c r="A1605" s="2"/>
      <c r="B1605" s="2"/>
      <c r="C1605" s="2"/>
      <c r="D1605" s="2"/>
      <c r="E1605" s="2"/>
      <c r="F1605" s="2"/>
      <c r="G1605" s="2"/>
      <c r="H1605" s="2"/>
      <c r="I1605" s="16"/>
      <c r="J1605" s="16"/>
      <c r="K1605" s="14" t="str">
        <f>IF($A1605="","",IF(B1605&gt;=Model!$B$4,4,IF(B1605&gt;=Model!$B$5,3,IF(B1605&gt;=Model!$B$6,2,1))))</f>
        <v/>
      </c>
      <c r="L1605" s="14" t="str">
        <f>IF($A1605="","",IF(OR(UPPER(D1605)="Y",UPPER(E1605)="Y"),4,IF(C1605&gt;=Model!$B$10,4,IF(C1605&gt;=Model!$B$11,3,IF(C1605&gt;=Model!$B$12,2,1)))))</f>
        <v/>
      </c>
      <c r="M1605" s="14" t="str">
        <f>IF($A1605="","",IFERROR(VLOOKUP(F1605,Model!$A$19:$B$22,2,FALSE()),""))</f>
        <v/>
      </c>
      <c r="N1605" s="14" t="str">
        <f>IF($A1605="","",IFERROR(VLOOKUP(G1605,Model!$A$25:$B$28,2,FALSE()),""))</f>
        <v/>
      </c>
      <c r="O1605" s="14" t="str">
        <f t="shared" si="150"/>
        <v/>
      </c>
      <c r="P1605" s="14" t="str">
        <f>IF($A1605="","",IF(AND(G1605="Internet-facing",OR(UPPER(D1605)="Y",UPPER(E1605)="Y",C1605&gt;=Model!$B$16)),"P1",""))</f>
        <v/>
      </c>
      <c r="Q1605" s="14" t="str">
        <f>IF($A1605="","",IF(P1605="P1","P1","P"&amp;MIN(4,IF(O1605&gt;=Model!$B$31,1,IF(O1605&gt;=Model!$B$32,2,IF(O1605&gt;=Model!$B$33,3,4)))+IF(UPPER(H1605)="Y",1,0))))</f>
        <v/>
      </c>
      <c r="R1605" s="14" t="str">
        <f>IF($A1605="","",IFERROR(VLOOKUP(VALUE(MID(Q1605,2,1)),Model!$B$38:$C$41,2,FALSE()),""))</f>
        <v/>
      </c>
      <c r="S1605" s="18" t="str">
        <f t="shared" si="151"/>
        <v/>
      </c>
      <c r="T1605" s="14" t="str">
        <f t="shared" si="152"/>
        <v/>
      </c>
      <c r="U1605" s="14" t="str">
        <f t="shared" si="153"/>
        <v/>
      </c>
      <c r="V1605" s="14" t="str">
        <f t="shared" ca="1" si="154"/>
        <v/>
      </c>
      <c r="W1605" s="14" t="str">
        <f t="shared" ca="1" si="155"/>
        <v/>
      </c>
    </row>
    <row r="1606" spans="1:23" x14ac:dyDescent="0.3">
      <c r="A1606" s="2"/>
      <c r="B1606" s="2"/>
      <c r="C1606" s="2"/>
      <c r="D1606" s="2"/>
      <c r="E1606" s="2"/>
      <c r="F1606" s="2"/>
      <c r="G1606" s="2"/>
      <c r="H1606" s="2"/>
      <c r="I1606" s="16"/>
      <c r="J1606" s="16"/>
      <c r="K1606" s="14" t="str">
        <f>IF($A1606="","",IF(B1606&gt;=Model!$B$4,4,IF(B1606&gt;=Model!$B$5,3,IF(B1606&gt;=Model!$B$6,2,1))))</f>
        <v/>
      </c>
      <c r="L1606" s="14" t="str">
        <f>IF($A1606="","",IF(OR(UPPER(D1606)="Y",UPPER(E1606)="Y"),4,IF(C1606&gt;=Model!$B$10,4,IF(C1606&gt;=Model!$B$11,3,IF(C1606&gt;=Model!$B$12,2,1)))))</f>
        <v/>
      </c>
      <c r="M1606" s="14" t="str">
        <f>IF($A1606="","",IFERROR(VLOOKUP(F1606,Model!$A$19:$B$22,2,FALSE()),""))</f>
        <v/>
      </c>
      <c r="N1606" s="14" t="str">
        <f>IF($A1606="","",IFERROR(VLOOKUP(G1606,Model!$A$25:$B$28,2,FALSE()),""))</f>
        <v/>
      </c>
      <c r="O1606" s="14" t="str">
        <f t="shared" si="150"/>
        <v/>
      </c>
      <c r="P1606" s="14" t="str">
        <f>IF($A1606="","",IF(AND(G1606="Internet-facing",OR(UPPER(D1606)="Y",UPPER(E1606)="Y",C1606&gt;=Model!$B$16)),"P1",""))</f>
        <v/>
      </c>
      <c r="Q1606" s="14" t="str">
        <f>IF($A1606="","",IF(P1606="P1","P1","P"&amp;MIN(4,IF(O1606&gt;=Model!$B$31,1,IF(O1606&gt;=Model!$B$32,2,IF(O1606&gt;=Model!$B$33,3,4)))+IF(UPPER(H1606)="Y",1,0))))</f>
        <v/>
      </c>
      <c r="R1606" s="14" t="str">
        <f>IF($A1606="","",IFERROR(VLOOKUP(VALUE(MID(Q1606,2,1)),Model!$B$38:$C$41,2,FALSE()),""))</f>
        <v/>
      </c>
      <c r="S1606" s="18" t="str">
        <f t="shared" si="151"/>
        <v/>
      </c>
      <c r="T1606" s="14" t="str">
        <f t="shared" si="152"/>
        <v/>
      </c>
      <c r="U1606" s="14" t="str">
        <f t="shared" si="153"/>
        <v/>
      </c>
      <c r="V1606" s="14" t="str">
        <f t="shared" ca="1" si="154"/>
        <v/>
      </c>
      <c r="W1606" s="14" t="str">
        <f t="shared" ca="1" si="155"/>
        <v/>
      </c>
    </row>
    <row r="1607" spans="1:23" x14ac:dyDescent="0.3">
      <c r="A1607" s="2"/>
      <c r="B1607" s="2"/>
      <c r="C1607" s="2"/>
      <c r="D1607" s="2"/>
      <c r="E1607" s="2"/>
      <c r="F1607" s="2"/>
      <c r="G1607" s="2"/>
      <c r="H1607" s="2"/>
      <c r="I1607" s="16"/>
      <c r="J1607" s="16"/>
      <c r="K1607" s="14" t="str">
        <f>IF($A1607="","",IF(B1607&gt;=Model!$B$4,4,IF(B1607&gt;=Model!$B$5,3,IF(B1607&gt;=Model!$B$6,2,1))))</f>
        <v/>
      </c>
      <c r="L1607" s="14" t="str">
        <f>IF($A1607="","",IF(OR(UPPER(D1607)="Y",UPPER(E1607)="Y"),4,IF(C1607&gt;=Model!$B$10,4,IF(C1607&gt;=Model!$B$11,3,IF(C1607&gt;=Model!$B$12,2,1)))))</f>
        <v/>
      </c>
      <c r="M1607" s="14" t="str">
        <f>IF($A1607="","",IFERROR(VLOOKUP(F1607,Model!$A$19:$B$22,2,FALSE()),""))</f>
        <v/>
      </c>
      <c r="N1607" s="14" t="str">
        <f>IF($A1607="","",IFERROR(VLOOKUP(G1607,Model!$A$25:$B$28,2,FALSE()),""))</f>
        <v/>
      </c>
      <c r="O1607" s="14" t="str">
        <f t="shared" si="150"/>
        <v/>
      </c>
      <c r="P1607" s="14" t="str">
        <f>IF($A1607="","",IF(AND(G1607="Internet-facing",OR(UPPER(D1607)="Y",UPPER(E1607)="Y",C1607&gt;=Model!$B$16)),"P1",""))</f>
        <v/>
      </c>
      <c r="Q1607" s="14" t="str">
        <f>IF($A1607="","",IF(P1607="P1","P1","P"&amp;MIN(4,IF(O1607&gt;=Model!$B$31,1,IF(O1607&gt;=Model!$B$32,2,IF(O1607&gt;=Model!$B$33,3,4)))+IF(UPPER(H1607)="Y",1,0))))</f>
        <v/>
      </c>
      <c r="R1607" s="14" t="str">
        <f>IF($A1607="","",IFERROR(VLOOKUP(VALUE(MID(Q1607,2,1)),Model!$B$38:$C$41,2,FALSE()),""))</f>
        <v/>
      </c>
      <c r="S1607" s="18" t="str">
        <f t="shared" si="151"/>
        <v/>
      </c>
      <c r="T1607" s="14" t="str">
        <f t="shared" si="152"/>
        <v/>
      </c>
      <c r="U1607" s="14" t="str">
        <f t="shared" si="153"/>
        <v/>
      </c>
      <c r="V1607" s="14" t="str">
        <f t="shared" ca="1" si="154"/>
        <v/>
      </c>
      <c r="W1607" s="14" t="str">
        <f t="shared" ca="1" si="155"/>
        <v/>
      </c>
    </row>
    <row r="1608" spans="1:23" x14ac:dyDescent="0.3">
      <c r="A1608" s="2"/>
      <c r="B1608" s="2"/>
      <c r="C1608" s="2"/>
      <c r="D1608" s="2"/>
      <c r="E1608" s="2"/>
      <c r="F1608" s="2"/>
      <c r="G1608" s="2"/>
      <c r="H1608" s="2"/>
      <c r="I1608" s="16"/>
      <c r="J1608" s="16"/>
      <c r="K1608" s="14" t="str">
        <f>IF($A1608="","",IF(B1608&gt;=Model!$B$4,4,IF(B1608&gt;=Model!$B$5,3,IF(B1608&gt;=Model!$B$6,2,1))))</f>
        <v/>
      </c>
      <c r="L1608" s="14" t="str">
        <f>IF($A1608="","",IF(OR(UPPER(D1608)="Y",UPPER(E1608)="Y"),4,IF(C1608&gt;=Model!$B$10,4,IF(C1608&gt;=Model!$B$11,3,IF(C1608&gt;=Model!$B$12,2,1)))))</f>
        <v/>
      </c>
      <c r="M1608" s="14" t="str">
        <f>IF($A1608="","",IFERROR(VLOOKUP(F1608,Model!$A$19:$B$22,2,FALSE()),""))</f>
        <v/>
      </c>
      <c r="N1608" s="14" t="str">
        <f>IF($A1608="","",IFERROR(VLOOKUP(G1608,Model!$A$25:$B$28,2,FALSE()),""))</f>
        <v/>
      </c>
      <c r="O1608" s="14" t="str">
        <f t="shared" si="150"/>
        <v/>
      </c>
      <c r="P1608" s="14" t="str">
        <f>IF($A1608="","",IF(AND(G1608="Internet-facing",OR(UPPER(D1608)="Y",UPPER(E1608)="Y",C1608&gt;=Model!$B$16)),"P1",""))</f>
        <v/>
      </c>
      <c r="Q1608" s="14" t="str">
        <f>IF($A1608="","",IF(P1608="P1","P1","P"&amp;MIN(4,IF(O1608&gt;=Model!$B$31,1,IF(O1608&gt;=Model!$B$32,2,IF(O1608&gt;=Model!$B$33,3,4)))+IF(UPPER(H1608)="Y",1,0))))</f>
        <v/>
      </c>
      <c r="R1608" s="14" t="str">
        <f>IF($A1608="","",IFERROR(VLOOKUP(VALUE(MID(Q1608,2,1)),Model!$B$38:$C$41,2,FALSE()),""))</f>
        <v/>
      </c>
      <c r="S1608" s="18" t="str">
        <f t="shared" si="151"/>
        <v/>
      </c>
      <c r="T1608" s="14" t="str">
        <f t="shared" si="152"/>
        <v/>
      </c>
      <c r="U1608" s="14" t="str">
        <f t="shared" si="153"/>
        <v/>
      </c>
      <c r="V1608" s="14" t="str">
        <f t="shared" ca="1" si="154"/>
        <v/>
      </c>
      <c r="W1608" s="14" t="str">
        <f t="shared" ca="1" si="155"/>
        <v/>
      </c>
    </row>
    <row r="1609" spans="1:23" x14ac:dyDescent="0.3">
      <c r="A1609" s="2"/>
      <c r="B1609" s="2"/>
      <c r="C1609" s="2"/>
      <c r="D1609" s="2"/>
      <c r="E1609" s="2"/>
      <c r="F1609" s="2"/>
      <c r="G1609" s="2"/>
      <c r="H1609" s="2"/>
      <c r="I1609" s="16"/>
      <c r="J1609" s="16"/>
      <c r="K1609" s="14" t="str">
        <f>IF($A1609="","",IF(B1609&gt;=Model!$B$4,4,IF(B1609&gt;=Model!$B$5,3,IF(B1609&gt;=Model!$B$6,2,1))))</f>
        <v/>
      </c>
      <c r="L1609" s="14" t="str">
        <f>IF($A1609="","",IF(OR(UPPER(D1609)="Y",UPPER(E1609)="Y"),4,IF(C1609&gt;=Model!$B$10,4,IF(C1609&gt;=Model!$B$11,3,IF(C1609&gt;=Model!$B$12,2,1)))))</f>
        <v/>
      </c>
      <c r="M1609" s="14" t="str">
        <f>IF($A1609="","",IFERROR(VLOOKUP(F1609,Model!$A$19:$B$22,2,FALSE()),""))</f>
        <v/>
      </c>
      <c r="N1609" s="14" t="str">
        <f>IF($A1609="","",IFERROR(VLOOKUP(G1609,Model!$A$25:$B$28,2,FALSE()),""))</f>
        <v/>
      </c>
      <c r="O1609" s="14" t="str">
        <f t="shared" si="150"/>
        <v/>
      </c>
      <c r="P1609" s="14" t="str">
        <f>IF($A1609="","",IF(AND(G1609="Internet-facing",OR(UPPER(D1609)="Y",UPPER(E1609)="Y",C1609&gt;=Model!$B$16)),"P1",""))</f>
        <v/>
      </c>
      <c r="Q1609" s="14" t="str">
        <f>IF($A1609="","",IF(P1609="P1","P1","P"&amp;MIN(4,IF(O1609&gt;=Model!$B$31,1,IF(O1609&gt;=Model!$B$32,2,IF(O1609&gt;=Model!$B$33,3,4)))+IF(UPPER(H1609)="Y",1,0))))</f>
        <v/>
      </c>
      <c r="R1609" s="14" t="str">
        <f>IF($A1609="","",IFERROR(VLOOKUP(VALUE(MID(Q1609,2,1)),Model!$B$38:$C$41,2,FALSE()),""))</f>
        <v/>
      </c>
      <c r="S1609" s="18" t="str">
        <f t="shared" si="151"/>
        <v/>
      </c>
      <c r="T1609" s="14" t="str">
        <f t="shared" si="152"/>
        <v/>
      </c>
      <c r="U1609" s="14" t="str">
        <f t="shared" si="153"/>
        <v/>
      </c>
      <c r="V1609" s="14" t="str">
        <f t="shared" ca="1" si="154"/>
        <v/>
      </c>
      <c r="W1609" s="14" t="str">
        <f t="shared" ca="1" si="155"/>
        <v/>
      </c>
    </row>
    <row r="1610" spans="1:23" x14ac:dyDescent="0.3">
      <c r="A1610" s="2"/>
      <c r="B1610" s="2"/>
      <c r="C1610" s="2"/>
      <c r="D1610" s="2"/>
      <c r="E1610" s="2"/>
      <c r="F1610" s="2"/>
      <c r="G1610" s="2"/>
      <c r="H1610" s="2"/>
      <c r="I1610" s="16"/>
      <c r="J1610" s="16"/>
      <c r="K1610" s="14" t="str">
        <f>IF($A1610="","",IF(B1610&gt;=Model!$B$4,4,IF(B1610&gt;=Model!$B$5,3,IF(B1610&gt;=Model!$B$6,2,1))))</f>
        <v/>
      </c>
      <c r="L1610" s="14" t="str">
        <f>IF($A1610="","",IF(OR(UPPER(D1610)="Y",UPPER(E1610)="Y"),4,IF(C1610&gt;=Model!$B$10,4,IF(C1610&gt;=Model!$B$11,3,IF(C1610&gt;=Model!$B$12,2,1)))))</f>
        <v/>
      </c>
      <c r="M1610" s="14" t="str">
        <f>IF($A1610="","",IFERROR(VLOOKUP(F1610,Model!$A$19:$B$22,2,FALSE()),""))</f>
        <v/>
      </c>
      <c r="N1610" s="14" t="str">
        <f>IF($A1610="","",IFERROR(VLOOKUP(G1610,Model!$A$25:$B$28,2,FALSE()),""))</f>
        <v/>
      </c>
      <c r="O1610" s="14" t="str">
        <f t="shared" si="150"/>
        <v/>
      </c>
      <c r="P1610" s="14" t="str">
        <f>IF($A1610="","",IF(AND(G1610="Internet-facing",OR(UPPER(D1610)="Y",UPPER(E1610)="Y",C1610&gt;=Model!$B$16)),"P1",""))</f>
        <v/>
      </c>
      <c r="Q1610" s="14" t="str">
        <f>IF($A1610="","",IF(P1610="P1","P1","P"&amp;MIN(4,IF(O1610&gt;=Model!$B$31,1,IF(O1610&gt;=Model!$B$32,2,IF(O1610&gt;=Model!$B$33,3,4)))+IF(UPPER(H1610)="Y",1,0))))</f>
        <v/>
      </c>
      <c r="R1610" s="14" t="str">
        <f>IF($A1610="","",IFERROR(VLOOKUP(VALUE(MID(Q1610,2,1)),Model!$B$38:$C$41,2,FALSE()),""))</f>
        <v/>
      </c>
      <c r="S1610" s="18" t="str">
        <f t="shared" si="151"/>
        <v/>
      </c>
      <c r="T1610" s="14" t="str">
        <f t="shared" si="152"/>
        <v/>
      </c>
      <c r="U1610" s="14" t="str">
        <f t="shared" si="153"/>
        <v/>
      </c>
      <c r="V1610" s="14" t="str">
        <f t="shared" ca="1" si="154"/>
        <v/>
      </c>
      <c r="W1610" s="14" t="str">
        <f t="shared" ca="1" si="155"/>
        <v/>
      </c>
    </row>
    <row r="1611" spans="1:23" x14ac:dyDescent="0.3">
      <c r="A1611" s="2"/>
      <c r="B1611" s="2"/>
      <c r="C1611" s="2"/>
      <c r="D1611" s="2"/>
      <c r="E1611" s="2"/>
      <c r="F1611" s="2"/>
      <c r="G1611" s="2"/>
      <c r="H1611" s="2"/>
      <c r="I1611" s="16"/>
      <c r="J1611" s="16"/>
      <c r="K1611" s="14" t="str">
        <f>IF($A1611="","",IF(B1611&gt;=Model!$B$4,4,IF(B1611&gt;=Model!$B$5,3,IF(B1611&gt;=Model!$B$6,2,1))))</f>
        <v/>
      </c>
      <c r="L1611" s="14" t="str">
        <f>IF($A1611="","",IF(OR(UPPER(D1611)="Y",UPPER(E1611)="Y"),4,IF(C1611&gt;=Model!$B$10,4,IF(C1611&gt;=Model!$B$11,3,IF(C1611&gt;=Model!$B$12,2,1)))))</f>
        <v/>
      </c>
      <c r="M1611" s="14" t="str">
        <f>IF($A1611="","",IFERROR(VLOOKUP(F1611,Model!$A$19:$B$22,2,FALSE()),""))</f>
        <v/>
      </c>
      <c r="N1611" s="14" t="str">
        <f>IF($A1611="","",IFERROR(VLOOKUP(G1611,Model!$A$25:$B$28,2,FALSE()),""))</f>
        <v/>
      </c>
      <c r="O1611" s="14" t="str">
        <f t="shared" si="150"/>
        <v/>
      </c>
      <c r="P1611" s="14" t="str">
        <f>IF($A1611="","",IF(AND(G1611="Internet-facing",OR(UPPER(D1611)="Y",UPPER(E1611)="Y",C1611&gt;=Model!$B$16)),"P1",""))</f>
        <v/>
      </c>
      <c r="Q1611" s="14" t="str">
        <f>IF($A1611="","",IF(P1611="P1","P1","P"&amp;MIN(4,IF(O1611&gt;=Model!$B$31,1,IF(O1611&gt;=Model!$B$32,2,IF(O1611&gt;=Model!$B$33,3,4)))+IF(UPPER(H1611)="Y",1,0))))</f>
        <v/>
      </c>
      <c r="R1611" s="14" t="str">
        <f>IF($A1611="","",IFERROR(VLOOKUP(VALUE(MID(Q1611,2,1)),Model!$B$38:$C$41,2,FALSE()),""))</f>
        <v/>
      </c>
      <c r="S1611" s="18" t="str">
        <f t="shared" si="151"/>
        <v/>
      </c>
      <c r="T1611" s="14" t="str">
        <f t="shared" si="152"/>
        <v/>
      </c>
      <c r="U1611" s="14" t="str">
        <f t="shared" si="153"/>
        <v/>
      </c>
      <c r="V1611" s="14" t="str">
        <f t="shared" ca="1" si="154"/>
        <v/>
      </c>
      <c r="W1611" s="14" t="str">
        <f t="shared" ca="1" si="155"/>
        <v/>
      </c>
    </row>
    <row r="1612" spans="1:23" x14ac:dyDescent="0.3">
      <c r="A1612" s="2"/>
      <c r="B1612" s="2"/>
      <c r="C1612" s="2"/>
      <c r="D1612" s="2"/>
      <c r="E1612" s="2"/>
      <c r="F1612" s="2"/>
      <c r="G1612" s="2"/>
      <c r="H1612" s="2"/>
      <c r="I1612" s="16"/>
      <c r="J1612" s="16"/>
      <c r="K1612" s="14" t="str">
        <f>IF($A1612="","",IF(B1612&gt;=Model!$B$4,4,IF(B1612&gt;=Model!$B$5,3,IF(B1612&gt;=Model!$B$6,2,1))))</f>
        <v/>
      </c>
      <c r="L1612" s="14" t="str">
        <f>IF($A1612="","",IF(OR(UPPER(D1612)="Y",UPPER(E1612)="Y"),4,IF(C1612&gt;=Model!$B$10,4,IF(C1612&gt;=Model!$B$11,3,IF(C1612&gt;=Model!$B$12,2,1)))))</f>
        <v/>
      </c>
      <c r="M1612" s="14" t="str">
        <f>IF($A1612="","",IFERROR(VLOOKUP(F1612,Model!$A$19:$B$22,2,FALSE()),""))</f>
        <v/>
      </c>
      <c r="N1612" s="14" t="str">
        <f>IF($A1612="","",IFERROR(VLOOKUP(G1612,Model!$A$25:$B$28,2,FALSE()),""))</f>
        <v/>
      </c>
      <c r="O1612" s="14" t="str">
        <f t="shared" si="150"/>
        <v/>
      </c>
      <c r="P1612" s="14" t="str">
        <f>IF($A1612="","",IF(AND(G1612="Internet-facing",OR(UPPER(D1612)="Y",UPPER(E1612)="Y",C1612&gt;=Model!$B$16)),"P1",""))</f>
        <v/>
      </c>
      <c r="Q1612" s="14" t="str">
        <f>IF($A1612="","",IF(P1612="P1","P1","P"&amp;MIN(4,IF(O1612&gt;=Model!$B$31,1,IF(O1612&gt;=Model!$B$32,2,IF(O1612&gt;=Model!$B$33,3,4)))+IF(UPPER(H1612)="Y",1,0))))</f>
        <v/>
      </c>
      <c r="R1612" s="14" t="str">
        <f>IF($A1612="","",IFERROR(VLOOKUP(VALUE(MID(Q1612,2,1)),Model!$B$38:$C$41,2,FALSE()),""))</f>
        <v/>
      </c>
      <c r="S1612" s="18" t="str">
        <f t="shared" si="151"/>
        <v/>
      </c>
      <c r="T1612" s="14" t="str">
        <f t="shared" si="152"/>
        <v/>
      </c>
      <c r="U1612" s="14" t="str">
        <f t="shared" si="153"/>
        <v/>
      </c>
      <c r="V1612" s="14" t="str">
        <f t="shared" ca="1" si="154"/>
        <v/>
      </c>
      <c r="W1612" s="14" t="str">
        <f t="shared" ca="1" si="155"/>
        <v/>
      </c>
    </row>
    <row r="1613" spans="1:23" x14ac:dyDescent="0.3">
      <c r="A1613" s="2"/>
      <c r="B1613" s="2"/>
      <c r="C1613" s="2"/>
      <c r="D1613" s="2"/>
      <c r="E1613" s="2"/>
      <c r="F1613" s="2"/>
      <c r="G1613" s="2"/>
      <c r="H1613" s="2"/>
      <c r="I1613" s="16"/>
      <c r="J1613" s="16"/>
      <c r="K1613" s="14" t="str">
        <f>IF($A1613="","",IF(B1613&gt;=Model!$B$4,4,IF(B1613&gt;=Model!$B$5,3,IF(B1613&gt;=Model!$B$6,2,1))))</f>
        <v/>
      </c>
      <c r="L1613" s="14" t="str">
        <f>IF($A1613="","",IF(OR(UPPER(D1613)="Y",UPPER(E1613)="Y"),4,IF(C1613&gt;=Model!$B$10,4,IF(C1613&gt;=Model!$B$11,3,IF(C1613&gt;=Model!$B$12,2,1)))))</f>
        <v/>
      </c>
      <c r="M1613" s="14" t="str">
        <f>IF($A1613="","",IFERROR(VLOOKUP(F1613,Model!$A$19:$B$22,2,FALSE()),""))</f>
        <v/>
      </c>
      <c r="N1613" s="14" t="str">
        <f>IF($A1613="","",IFERROR(VLOOKUP(G1613,Model!$A$25:$B$28,2,FALSE()),""))</f>
        <v/>
      </c>
      <c r="O1613" s="14" t="str">
        <f t="shared" si="150"/>
        <v/>
      </c>
      <c r="P1613" s="14" t="str">
        <f>IF($A1613="","",IF(AND(G1613="Internet-facing",OR(UPPER(D1613)="Y",UPPER(E1613)="Y",C1613&gt;=Model!$B$16)),"P1",""))</f>
        <v/>
      </c>
      <c r="Q1613" s="14" t="str">
        <f>IF($A1613="","",IF(P1613="P1","P1","P"&amp;MIN(4,IF(O1613&gt;=Model!$B$31,1,IF(O1613&gt;=Model!$B$32,2,IF(O1613&gt;=Model!$B$33,3,4)))+IF(UPPER(H1613)="Y",1,0))))</f>
        <v/>
      </c>
      <c r="R1613" s="14" t="str">
        <f>IF($A1613="","",IFERROR(VLOOKUP(VALUE(MID(Q1613,2,1)),Model!$B$38:$C$41,2,FALSE()),""))</f>
        <v/>
      </c>
      <c r="S1613" s="18" t="str">
        <f t="shared" si="151"/>
        <v/>
      </c>
      <c r="T1613" s="14" t="str">
        <f t="shared" si="152"/>
        <v/>
      </c>
      <c r="U1613" s="14" t="str">
        <f t="shared" si="153"/>
        <v/>
      </c>
      <c r="V1613" s="14" t="str">
        <f t="shared" ca="1" si="154"/>
        <v/>
      </c>
      <c r="W1613" s="14" t="str">
        <f t="shared" ca="1" si="155"/>
        <v/>
      </c>
    </row>
    <row r="1614" spans="1:23" x14ac:dyDescent="0.3">
      <c r="A1614" s="2"/>
      <c r="B1614" s="2"/>
      <c r="C1614" s="2"/>
      <c r="D1614" s="2"/>
      <c r="E1614" s="2"/>
      <c r="F1614" s="2"/>
      <c r="G1614" s="2"/>
      <c r="H1614" s="2"/>
      <c r="I1614" s="16"/>
      <c r="J1614" s="16"/>
      <c r="K1614" s="14" t="str">
        <f>IF($A1614="","",IF(B1614&gt;=Model!$B$4,4,IF(B1614&gt;=Model!$B$5,3,IF(B1614&gt;=Model!$B$6,2,1))))</f>
        <v/>
      </c>
      <c r="L1614" s="14" t="str">
        <f>IF($A1614="","",IF(OR(UPPER(D1614)="Y",UPPER(E1614)="Y"),4,IF(C1614&gt;=Model!$B$10,4,IF(C1614&gt;=Model!$B$11,3,IF(C1614&gt;=Model!$B$12,2,1)))))</f>
        <v/>
      </c>
      <c r="M1614" s="14" t="str">
        <f>IF($A1614="","",IFERROR(VLOOKUP(F1614,Model!$A$19:$B$22,2,FALSE()),""))</f>
        <v/>
      </c>
      <c r="N1614" s="14" t="str">
        <f>IF($A1614="","",IFERROR(VLOOKUP(G1614,Model!$A$25:$B$28,2,FALSE()),""))</f>
        <v/>
      </c>
      <c r="O1614" s="14" t="str">
        <f t="shared" si="150"/>
        <v/>
      </c>
      <c r="P1614" s="14" t="str">
        <f>IF($A1614="","",IF(AND(G1614="Internet-facing",OR(UPPER(D1614)="Y",UPPER(E1614)="Y",C1614&gt;=Model!$B$16)),"P1",""))</f>
        <v/>
      </c>
      <c r="Q1614" s="14" t="str">
        <f>IF($A1614="","",IF(P1614="P1","P1","P"&amp;MIN(4,IF(O1614&gt;=Model!$B$31,1,IF(O1614&gt;=Model!$B$32,2,IF(O1614&gt;=Model!$B$33,3,4)))+IF(UPPER(H1614)="Y",1,0))))</f>
        <v/>
      </c>
      <c r="R1614" s="14" t="str">
        <f>IF($A1614="","",IFERROR(VLOOKUP(VALUE(MID(Q1614,2,1)),Model!$B$38:$C$41,2,FALSE()),""))</f>
        <v/>
      </c>
      <c r="S1614" s="18" t="str">
        <f t="shared" si="151"/>
        <v/>
      </c>
      <c r="T1614" s="14" t="str">
        <f t="shared" si="152"/>
        <v/>
      </c>
      <c r="U1614" s="14" t="str">
        <f t="shared" si="153"/>
        <v/>
      </c>
      <c r="V1614" s="14" t="str">
        <f t="shared" ca="1" si="154"/>
        <v/>
      </c>
      <c r="W1614" s="14" t="str">
        <f t="shared" ca="1" si="155"/>
        <v/>
      </c>
    </row>
    <row r="1615" spans="1:23" x14ac:dyDescent="0.3">
      <c r="A1615" s="2"/>
      <c r="B1615" s="2"/>
      <c r="C1615" s="2"/>
      <c r="D1615" s="2"/>
      <c r="E1615" s="2"/>
      <c r="F1615" s="2"/>
      <c r="G1615" s="2"/>
      <c r="H1615" s="2"/>
      <c r="I1615" s="16"/>
      <c r="J1615" s="16"/>
      <c r="K1615" s="14" t="str">
        <f>IF($A1615="","",IF(B1615&gt;=Model!$B$4,4,IF(B1615&gt;=Model!$B$5,3,IF(B1615&gt;=Model!$B$6,2,1))))</f>
        <v/>
      </c>
      <c r="L1615" s="14" t="str">
        <f>IF($A1615="","",IF(OR(UPPER(D1615)="Y",UPPER(E1615)="Y"),4,IF(C1615&gt;=Model!$B$10,4,IF(C1615&gt;=Model!$B$11,3,IF(C1615&gt;=Model!$B$12,2,1)))))</f>
        <v/>
      </c>
      <c r="M1615" s="14" t="str">
        <f>IF($A1615="","",IFERROR(VLOOKUP(F1615,Model!$A$19:$B$22,2,FALSE()),""))</f>
        <v/>
      </c>
      <c r="N1615" s="14" t="str">
        <f>IF($A1615="","",IFERROR(VLOOKUP(G1615,Model!$A$25:$B$28,2,FALSE()),""))</f>
        <v/>
      </c>
      <c r="O1615" s="14" t="str">
        <f t="shared" si="150"/>
        <v/>
      </c>
      <c r="P1615" s="14" t="str">
        <f>IF($A1615="","",IF(AND(G1615="Internet-facing",OR(UPPER(D1615)="Y",UPPER(E1615)="Y",C1615&gt;=Model!$B$16)),"P1",""))</f>
        <v/>
      </c>
      <c r="Q1615" s="14" t="str">
        <f>IF($A1615="","",IF(P1615="P1","P1","P"&amp;MIN(4,IF(O1615&gt;=Model!$B$31,1,IF(O1615&gt;=Model!$B$32,2,IF(O1615&gt;=Model!$B$33,3,4)))+IF(UPPER(H1615)="Y",1,0))))</f>
        <v/>
      </c>
      <c r="R1615" s="14" t="str">
        <f>IF($A1615="","",IFERROR(VLOOKUP(VALUE(MID(Q1615,2,1)),Model!$B$38:$C$41,2,FALSE()),""))</f>
        <v/>
      </c>
      <c r="S1615" s="18" t="str">
        <f t="shared" si="151"/>
        <v/>
      </c>
      <c r="T1615" s="14" t="str">
        <f t="shared" si="152"/>
        <v/>
      </c>
      <c r="U1615" s="14" t="str">
        <f t="shared" si="153"/>
        <v/>
      </c>
      <c r="V1615" s="14" t="str">
        <f t="shared" ca="1" si="154"/>
        <v/>
      </c>
      <c r="W1615" s="14" t="str">
        <f t="shared" ca="1" si="155"/>
        <v/>
      </c>
    </row>
    <row r="1616" spans="1:23" x14ac:dyDescent="0.3">
      <c r="A1616" s="2"/>
      <c r="B1616" s="2"/>
      <c r="C1616" s="2"/>
      <c r="D1616" s="2"/>
      <c r="E1616" s="2"/>
      <c r="F1616" s="2"/>
      <c r="G1616" s="2"/>
      <c r="H1616" s="2"/>
      <c r="I1616" s="16"/>
      <c r="J1616" s="16"/>
      <c r="K1616" s="14" t="str">
        <f>IF($A1616="","",IF(B1616&gt;=Model!$B$4,4,IF(B1616&gt;=Model!$B$5,3,IF(B1616&gt;=Model!$B$6,2,1))))</f>
        <v/>
      </c>
      <c r="L1616" s="14" t="str">
        <f>IF($A1616="","",IF(OR(UPPER(D1616)="Y",UPPER(E1616)="Y"),4,IF(C1616&gt;=Model!$B$10,4,IF(C1616&gt;=Model!$B$11,3,IF(C1616&gt;=Model!$B$12,2,1)))))</f>
        <v/>
      </c>
      <c r="M1616" s="14" t="str">
        <f>IF($A1616="","",IFERROR(VLOOKUP(F1616,Model!$A$19:$B$22,2,FALSE()),""))</f>
        <v/>
      </c>
      <c r="N1616" s="14" t="str">
        <f>IF($A1616="","",IFERROR(VLOOKUP(G1616,Model!$A$25:$B$28,2,FALSE()),""))</f>
        <v/>
      </c>
      <c r="O1616" s="14" t="str">
        <f t="shared" si="150"/>
        <v/>
      </c>
      <c r="P1616" s="14" t="str">
        <f>IF($A1616="","",IF(AND(G1616="Internet-facing",OR(UPPER(D1616)="Y",UPPER(E1616)="Y",C1616&gt;=Model!$B$16)),"P1",""))</f>
        <v/>
      </c>
      <c r="Q1616" s="14" t="str">
        <f>IF($A1616="","",IF(P1616="P1","P1","P"&amp;MIN(4,IF(O1616&gt;=Model!$B$31,1,IF(O1616&gt;=Model!$B$32,2,IF(O1616&gt;=Model!$B$33,3,4)))+IF(UPPER(H1616)="Y",1,0))))</f>
        <v/>
      </c>
      <c r="R1616" s="14" t="str">
        <f>IF($A1616="","",IFERROR(VLOOKUP(VALUE(MID(Q1616,2,1)),Model!$B$38:$C$41,2,FALSE()),""))</f>
        <v/>
      </c>
      <c r="S1616" s="18" t="str">
        <f t="shared" si="151"/>
        <v/>
      </c>
      <c r="T1616" s="14" t="str">
        <f t="shared" si="152"/>
        <v/>
      </c>
      <c r="U1616" s="14" t="str">
        <f t="shared" si="153"/>
        <v/>
      </c>
      <c r="V1616" s="14" t="str">
        <f t="shared" ca="1" si="154"/>
        <v/>
      </c>
      <c r="W1616" s="14" t="str">
        <f t="shared" ca="1" si="155"/>
        <v/>
      </c>
    </row>
    <row r="1617" spans="1:23" x14ac:dyDescent="0.3">
      <c r="A1617" s="2"/>
      <c r="B1617" s="2"/>
      <c r="C1617" s="2"/>
      <c r="D1617" s="2"/>
      <c r="E1617" s="2"/>
      <c r="F1617" s="2"/>
      <c r="G1617" s="2"/>
      <c r="H1617" s="2"/>
      <c r="I1617" s="16"/>
      <c r="J1617" s="16"/>
      <c r="K1617" s="14" t="str">
        <f>IF($A1617="","",IF(B1617&gt;=Model!$B$4,4,IF(B1617&gt;=Model!$B$5,3,IF(B1617&gt;=Model!$B$6,2,1))))</f>
        <v/>
      </c>
      <c r="L1617" s="14" t="str">
        <f>IF($A1617="","",IF(OR(UPPER(D1617)="Y",UPPER(E1617)="Y"),4,IF(C1617&gt;=Model!$B$10,4,IF(C1617&gt;=Model!$B$11,3,IF(C1617&gt;=Model!$B$12,2,1)))))</f>
        <v/>
      </c>
      <c r="M1617" s="14" t="str">
        <f>IF($A1617="","",IFERROR(VLOOKUP(F1617,Model!$A$19:$B$22,2,FALSE()),""))</f>
        <v/>
      </c>
      <c r="N1617" s="14" t="str">
        <f>IF($A1617="","",IFERROR(VLOOKUP(G1617,Model!$A$25:$B$28,2,FALSE()),""))</f>
        <v/>
      </c>
      <c r="O1617" s="14" t="str">
        <f t="shared" si="150"/>
        <v/>
      </c>
      <c r="P1617" s="14" t="str">
        <f>IF($A1617="","",IF(AND(G1617="Internet-facing",OR(UPPER(D1617)="Y",UPPER(E1617)="Y",C1617&gt;=Model!$B$16)),"P1",""))</f>
        <v/>
      </c>
      <c r="Q1617" s="14" t="str">
        <f>IF($A1617="","",IF(P1617="P1","P1","P"&amp;MIN(4,IF(O1617&gt;=Model!$B$31,1,IF(O1617&gt;=Model!$B$32,2,IF(O1617&gt;=Model!$B$33,3,4)))+IF(UPPER(H1617)="Y",1,0))))</f>
        <v/>
      </c>
      <c r="R1617" s="14" t="str">
        <f>IF($A1617="","",IFERROR(VLOOKUP(VALUE(MID(Q1617,2,1)),Model!$B$38:$C$41,2,FALSE()),""))</f>
        <v/>
      </c>
      <c r="S1617" s="18" t="str">
        <f t="shared" si="151"/>
        <v/>
      </c>
      <c r="T1617" s="14" t="str">
        <f t="shared" si="152"/>
        <v/>
      </c>
      <c r="U1617" s="14" t="str">
        <f t="shared" si="153"/>
        <v/>
      </c>
      <c r="V1617" s="14" t="str">
        <f t="shared" ca="1" si="154"/>
        <v/>
      </c>
      <c r="W1617" s="14" t="str">
        <f t="shared" ca="1" si="155"/>
        <v/>
      </c>
    </row>
    <row r="1618" spans="1:23" x14ac:dyDescent="0.3">
      <c r="A1618" s="2"/>
      <c r="B1618" s="2"/>
      <c r="C1618" s="2"/>
      <c r="D1618" s="2"/>
      <c r="E1618" s="2"/>
      <c r="F1618" s="2"/>
      <c r="G1618" s="2"/>
      <c r="H1618" s="2"/>
      <c r="I1618" s="16"/>
      <c r="J1618" s="16"/>
      <c r="K1618" s="14" t="str">
        <f>IF($A1618="","",IF(B1618&gt;=Model!$B$4,4,IF(B1618&gt;=Model!$B$5,3,IF(B1618&gt;=Model!$B$6,2,1))))</f>
        <v/>
      </c>
      <c r="L1618" s="14" t="str">
        <f>IF($A1618="","",IF(OR(UPPER(D1618)="Y",UPPER(E1618)="Y"),4,IF(C1618&gt;=Model!$B$10,4,IF(C1618&gt;=Model!$B$11,3,IF(C1618&gt;=Model!$B$12,2,1)))))</f>
        <v/>
      </c>
      <c r="M1618" s="14" t="str">
        <f>IF($A1618="","",IFERROR(VLOOKUP(F1618,Model!$A$19:$B$22,2,FALSE()),""))</f>
        <v/>
      </c>
      <c r="N1618" s="14" t="str">
        <f>IF($A1618="","",IFERROR(VLOOKUP(G1618,Model!$A$25:$B$28,2,FALSE()),""))</f>
        <v/>
      </c>
      <c r="O1618" s="14" t="str">
        <f t="shared" si="150"/>
        <v/>
      </c>
      <c r="P1618" s="14" t="str">
        <f>IF($A1618="","",IF(AND(G1618="Internet-facing",OR(UPPER(D1618)="Y",UPPER(E1618)="Y",C1618&gt;=Model!$B$16)),"P1",""))</f>
        <v/>
      </c>
      <c r="Q1618" s="14" t="str">
        <f>IF($A1618="","",IF(P1618="P1","P1","P"&amp;MIN(4,IF(O1618&gt;=Model!$B$31,1,IF(O1618&gt;=Model!$B$32,2,IF(O1618&gt;=Model!$B$33,3,4)))+IF(UPPER(H1618)="Y",1,0))))</f>
        <v/>
      </c>
      <c r="R1618" s="14" t="str">
        <f>IF($A1618="","",IFERROR(VLOOKUP(VALUE(MID(Q1618,2,1)),Model!$B$38:$C$41,2,FALSE()),""))</f>
        <v/>
      </c>
      <c r="S1618" s="18" t="str">
        <f t="shared" si="151"/>
        <v/>
      </c>
      <c r="T1618" s="14" t="str">
        <f t="shared" si="152"/>
        <v/>
      </c>
      <c r="U1618" s="14" t="str">
        <f t="shared" si="153"/>
        <v/>
      </c>
      <c r="V1618" s="14" t="str">
        <f t="shared" ca="1" si="154"/>
        <v/>
      </c>
      <c r="W1618" s="14" t="str">
        <f t="shared" ca="1" si="155"/>
        <v/>
      </c>
    </row>
    <row r="1619" spans="1:23" x14ac:dyDescent="0.3">
      <c r="A1619" s="2"/>
      <c r="B1619" s="2"/>
      <c r="C1619" s="2"/>
      <c r="D1619" s="2"/>
      <c r="E1619" s="2"/>
      <c r="F1619" s="2"/>
      <c r="G1619" s="2"/>
      <c r="H1619" s="2"/>
      <c r="I1619" s="16"/>
      <c r="J1619" s="16"/>
      <c r="K1619" s="14" t="str">
        <f>IF($A1619="","",IF(B1619&gt;=Model!$B$4,4,IF(B1619&gt;=Model!$B$5,3,IF(B1619&gt;=Model!$B$6,2,1))))</f>
        <v/>
      </c>
      <c r="L1619" s="14" t="str">
        <f>IF($A1619="","",IF(OR(UPPER(D1619)="Y",UPPER(E1619)="Y"),4,IF(C1619&gt;=Model!$B$10,4,IF(C1619&gt;=Model!$B$11,3,IF(C1619&gt;=Model!$B$12,2,1)))))</f>
        <v/>
      </c>
      <c r="M1619" s="14" t="str">
        <f>IF($A1619="","",IFERROR(VLOOKUP(F1619,Model!$A$19:$B$22,2,FALSE()),""))</f>
        <v/>
      </c>
      <c r="N1619" s="14" t="str">
        <f>IF($A1619="","",IFERROR(VLOOKUP(G1619,Model!$A$25:$B$28,2,FALSE()),""))</f>
        <v/>
      </c>
      <c r="O1619" s="14" t="str">
        <f t="shared" si="150"/>
        <v/>
      </c>
      <c r="P1619" s="14" t="str">
        <f>IF($A1619="","",IF(AND(G1619="Internet-facing",OR(UPPER(D1619)="Y",UPPER(E1619)="Y",C1619&gt;=Model!$B$16)),"P1",""))</f>
        <v/>
      </c>
      <c r="Q1619" s="14" t="str">
        <f>IF($A1619="","",IF(P1619="P1","P1","P"&amp;MIN(4,IF(O1619&gt;=Model!$B$31,1,IF(O1619&gt;=Model!$B$32,2,IF(O1619&gt;=Model!$B$33,3,4)))+IF(UPPER(H1619)="Y",1,0))))</f>
        <v/>
      </c>
      <c r="R1619" s="14" t="str">
        <f>IF($A1619="","",IFERROR(VLOOKUP(VALUE(MID(Q1619,2,1)),Model!$B$38:$C$41,2,FALSE()),""))</f>
        <v/>
      </c>
      <c r="S1619" s="18" t="str">
        <f t="shared" si="151"/>
        <v/>
      </c>
      <c r="T1619" s="14" t="str">
        <f t="shared" si="152"/>
        <v/>
      </c>
      <c r="U1619" s="14" t="str">
        <f t="shared" si="153"/>
        <v/>
      </c>
      <c r="V1619" s="14" t="str">
        <f t="shared" ca="1" si="154"/>
        <v/>
      </c>
      <c r="W1619" s="14" t="str">
        <f t="shared" ca="1" si="155"/>
        <v/>
      </c>
    </row>
    <row r="1620" spans="1:23" x14ac:dyDescent="0.3">
      <c r="A1620" s="2"/>
      <c r="B1620" s="2"/>
      <c r="C1620" s="2"/>
      <c r="D1620" s="2"/>
      <c r="E1620" s="2"/>
      <c r="F1620" s="2"/>
      <c r="G1620" s="2"/>
      <c r="H1620" s="2"/>
      <c r="I1620" s="16"/>
      <c r="J1620" s="16"/>
      <c r="K1620" s="14" t="str">
        <f>IF($A1620="","",IF(B1620&gt;=Model!$B$4,4,IF(B1620&gt;=Model!$B$5,3,IF(B1620&gt;=Model!$B$6,2,1))))</f>
        <v/>
      </c>
      <c r="L1620" s="14" t="str">
        <f>IF($A1620="","",IF(OR(UPPER(D1620)="Y",UPPER(E1620)="Y"),4,IF(C1620&gt;=Model!$B$10,4,IF(C1620&gt;=Model!$B$11,3,IF(C1620&gt;=Model!$B$12,2,1)))))</f>
        <v/>
      </c>
      <c r="M1620" s="14" t="str">
        <f>IF($A1620="","",IFERROR(VLOOKUP(F1620,Model!$A$19:$B$22,2,FALSE()),""))</f>
        <v/>
      </c>
      <c r="N1620" s="14" t="str">
        <f>IF($A1620="","",IFERROR(VLOOKUP(G1620,Model!$A$25:$B$28,2,FALSE()),""))</f>
        <v/>
      </c>
      <c r="O1620" s="14" t="str">
        <f t="shared" si="150"/>
        <v/>
      </c>
      <c r="P1620" s="14" t="str">
        <f>IF($A1620="","",IF(AND(G1620="Internet-facing",OR(UPPER(D1620)="Y",UPPER(E1620)="Y",C1620&gt;=Model!$B$16)),"P1",""))</f>
        <v/>
      </c>
      <c r="Q1620" s="14" t="str">
        <f>IF($A1620="","",IF(P1620="P1","P1","P"&amp;MIN(4,IF(O1620&gt;=Model!$B$31,1,IF(O1620&gt;=Model!$B$32,2,IF(O1620&gt;=Model!$B$33,3,4)))+IF(UPPER(H1620)="Y",1,0))))</f>
        <v/>
      </c>
      <c r="R1620" s="14" t="str">
        <f>IF($A1620="","",IFERROR(VLOOKUP(VALUE(MID(Q1620,2,1)),Model!$B$38:$C$41,2,FALSE()),""))</f>
        <v/>
      </c>
      <c r="S1620" s="18" t="str">
        <f t="shared" si="151"/>
        <v/>
      </c>
      <c r="T1620" s="14" t="str">
        <f t="shared" si="152"/>
        <v/>
      </c>
      <c r="U1620" s="14" t="str">
        <f t="shared" si="153"/>
        <v/>
      </c>
      <c r="V1620" s="14" t="str">
        <f t="shared" ca="1" si="154"/>
        <v/>
      </c>
      <c r="W1620" s="14" t="str">
        <f t="shared" ca="1" si="155"/>
        <v/>
      </c>
    </row>
    <row r="1621" spans="1:23" x14ac:dyDescent="0.3">
      <c r="A1621" s="2"/>
      <c r="B1621" s="2"/>
      <c r="C1621" s="2"/>
      <c r="D1621" s="2"/>
      <c r="E1621" s="2"/>
      <c r="F1621" s="2"/>
      <c r="G1621" s="2"/>
      <c r="H1621" s="2"/>
      <c r="I1621" s="16"/>
      <c r="J1621" s="16"/>
      <c r="K1621" s="14" t="str">
        <f>IF($A1621="","",IF(B1621&gt;=Model!$B$4,4,IF(B1621&gt;=Model!$B$5,3,IF(B1621&gt;=Model!$B$6,2,1))))</f>
        <v/>
      </c>
      <c r="L1621" s="14" t="str">
        <f>IF($A1621="","",IF(OR(UPPER(D1621)="Y",UPPER(E1621)="Y"),4,IF(C1621&gt;=Model!$B$10,4,IF(C1621&gt;=Model!$B$11,3,IF(C1621&gt;=Model!$B$12,2,1)))))</f>
        <v/>
      </c>
      <c r="M1621" s="14" t="str">
        <f>IF($A1621="","",IFERROR(VLOOKUP(F1621,Model!$A$19:$B$22,2,FALSE()),""))</f>
        <v/>
      </c>
      <c r="N1621" s="14" t="str">
        <f>IF($A1621="","",IFERROR(VLOOKUP(G1621,Model!$A$25:$B$28,2,FALSE()),""))</f>
        <v/>
      </c>
      <c r="O1621" s="14" t="str">
        <f t="shared" si="150"/>
        <v/>
      </c>
      <c r="P1621" s="14" t="str">
        <f>IF($A1621="","",IF(AND(G1621="Internet-facing",OR(UPPER(D1621)="Y",UPPER(E1621)="Y",C1621&gt;=Model!$B$16)),"P1",""))</f>
        <v/>
      </c>
      <c r="Q1621" s="14" t="str">
        <f>IF($A1621="","",IF(P1621="P1","P1","P"&amp;MIN(4,IF(O1621&gt;=Model!$B$31,1,IF(O1621&gt;=Model!$B$32,2,IF(O1621&gt;=Model!$B$33,3,4)))+IF(UPPER(H1621)="Y",1,0))))</f>
        <v/>
      </c>
      <c r="R1621" s="14" t="str">
        <f>IF($A1621="","",IFERROR(VLOOKUP(VALUE(MID(Q1621,2,1)),Model!$B$38:$C$41,2,FALSE()),""))</f>
        <v/>
      </c>
      <c r="S1621" s="18" t="str">
        <f t="shared" si="151"/>
        <v/>
      </c>
      <c r="T1621" s="14" t="str">
        <f t="shared" si="152"/>
        <v/>
      </c>
      <c r="U1621" s="14" t="str">
        <f t="shared" si="153"/>
        <v/>
      </c>
      <c r="V1621" s="14" t="str">
        <f t="shared" ca="1" si="154"/>
        <v/>
      </c>
      <c r="W1621" s="14" t="str">
        <f t="shared" ca="1" si="155"/>
        <v/>
      </c>
    </row>
    <row r="1622" spans="1:23" x14ac:dyDescent="0.3">
      <c r="A1622" s="2"/>
      <c r="B1622" s="2"/>
      <c r="C1622" s="2"/>
      <c r="D1622" s="2"/>
      <c r="E1622" s="2"/>
      <c r="F1622" s="2"/>
      <c r="G1622" s="2"/>
      <c r="H1622" s="2"/>
      <c r="I1622" s="16"/>
      <c r="J1622" s="16"/>
      <c r="K1622" s="14" t="str">
        <f>IF($A1622="","",IF(B1622&gt;=Model!$B$4,4,IF(B1622&gt;=Model!$B$5,3,IF(B1622&gt;=Model!$B$6,2,1))))</f>
        <v/>
      </c>
      <c r="L1622" s="14" t="str">
        <f>IF($A1622="","",IF(OR(UPPER(D1622)="Y",UPPER(E1622)="Y"),4,IF(C1622&gt;=Model!$B$10,4,IF(C1622&gt;=Model!$B$11,3,IF(C1622&gt;=Model!$B$12,2,1)))))</f>
        <v/>
      </c>
      <c r="M1622" s="14" t="str">
        <f>IF($A1622="","",IFERROR(VLOOKUP(F1622,Model!$A$19:$B$22,2,FALSE()),""))</f>
        <v/>
      </c>
      <c r="N1622" s="14" t="str">
        <f>IF($A1622="","",IFERROR(VLOOKUP(G1622,Model!$A$25:$B$28,2,FALSE()),""))</f>
        <v/>
      </c>
      <c r="O1622" s="14" t="str">
        <f t="shared" si="150"/>
        <v/>
      </c>
      <c r="P1622" s="14" t="str">
        <f>IF($A1622="","",IF(AND(G1622="Internet-facing",OR(UPPER(D1622)="Y",UPPER(E1622)="Y",C1622&gt;=Model!$B$16)),"P1",""))</f>
        <v/>
      </c>
      <c r="Q1622" s="14" t="str">
        <f>IF($A1622="","",IF(P1622="P1","P1","P"&amp;MIN(4,IF(O1622&gt;=Model!$B$31,1,IF(O1622&gt;=Model!$B$32,2,IF(O1622&gt;=Model!$B$33,3,4)))+IF(UPPER(H1622)="Y",1,0))))</f>
        <v/>
      </c>
      <c r="R1622" s="14" t="str">
        <f>IF($A1622="","",IFERROR(VLOOKUP(VALUE(MID(Q1622,2,1)),Model!$B$38:$C$41,2,FALSE()),""))</f>
        <v/>
      </c>
      <c r="S1622" s="18" t="str">
        <f t="shared" si="151"/>
        <v/>
      </c>
      <c r="T1622" s="14" t="str">
        <f t="shared" si="152"/>
        <v/>
      </c>
      <c r="U1622" s="14" t="str">
        <f t="shared" si="153"/>
        <v/>
      </c>
      <c r="V1622" s="14" t="str">
        <f t="shared" ca="1" si="154"/>
        <v/>
      </c>
      <c r="W1622" s="14" t="str">
        <f t="shared" ca="1" si="155"/>
        <v/>
      </c>
    </row>
    <row r="1623" spans="1:23" x14ac:dyDescent="0.3">
      <c r="A1623" s="2"/>
      <c r="B1623" s="2"/>
      <c r="C1623" s="2"/>
      <c r="D1623" s="2"/>
      <c r="E1623" s="2"/>
      <c r="F1623" s="2"/>
      <c r="G1623" s="2"/>
      <c r="H1623" s="2"/>
      <c r="I1623" s="16"/>
      <c r="J1623" s="16"/>
      <c r="K1623" s="14" t="str">
        <f>IF($A1623="","",IF(B1623&gt;=Model!$B$4,4,IF(B1623&gt;=Model!$B$5,3,IF(B1623&gt;=Model!$B$6,2,1))))</f>
        <v/>
      </c>
      <c r="L1623" s="14" t="str">
        <f>IF($A1623="","",IF(OR(UPPER(D1623)="Y",UPPER(E1623)="Y"),4,IF(C1623&gt;=Model!$B$10,4,IF(C1623&gt;=Model!$B$11,3,IF(C1623&gt;=Model!$B$12,2,1)))))</f>
        <v/>
      </c>
      <c r="M1623" s="14" t="str">
        <f>IF($A1623="","",IFERROR(VLOOKUP(F1623,Model!$A$19:$B$22,2,FALSE()),""))</f>
        <v/>
      </c>
      <c r="N1623" s="14" t="str">
        <f>IF($A1623="","",IFERROR(VLOOKUP(G1623,Model!$A$25:$B$28,2,FALSE()),""))</f>
        <v/>
      </c>
      <c r="O1623" s="14" t="str">
        <f t="shared" si="150"/>
        <v/>
      </c>
      <c r="P1623" s="14" t="str">
        <f>IF($A1623="","",IF(AND(G1623="Internet-facing",OR(UPPER(D1623)="Y",UPPER(E1623)="Y",C1623&gt;=Model!$B$16)),"P1",""))</f>
        <v/>
      </c>
      <c r="Q1623" s="14" t="str">
        <f>IF($A1623="","",IF(P1623="P1","P1","P"&amp;MIN(4,IF(O1623&gt;=Model!$B$31,1,IF(O1623&gt;=Model!$B$32,2,IF(O1623&gt;=Model!$B$33,3,4)))+IF(UPPER(H1623)="Y",1,0))))</f>
        <v/>
      </c>
      <c r="R1623" s="14" t="str">
        <f>IF($A1623="","",IFERROR(VLOOKUP(VALUE(MID(Q1623,2,1)),Model!$B$38:$C$41,2,FALSE()),""))</f>
        <v/>
      </c>
      <c r="S1623" s="18" t="str">
        <f t="shared" si="151"/>
        <v/>
      </c>
      <c r="T1623" s="14" t="str">
        <f t="shared" si="152"/>
        <v/>
      </c>
      <c r="U1623" s="14" t="str">
        <f t="shared" si="153"/>
        <v/>
      </c>
      <c r="V1623" s="14" t="str">
        <f t="shared" ca="1" si="154"/>
        <v/>
      </c>
      <c r="W1623" s="14" t="str">
        <f t="shared" ca="1" si="155"/>
        <v/>
      </c>
    </row>
    <row r="1624" spans="1:23" x14ac:dyDescent="0.3">
      <c r="A1624" s="2"/>
      <c r="B1624" s="2"/>
      <c r="C1624" s="2"/>
      <c r="D1624" s="2"/>
      <c r="E1624" s="2"/>
      <c r="F1624" s="2"/>
      <c r="G1624" s="2"/>
      <c r="H1624" s="2"/>
      <c r="I1624" s="16"/>
      <c r="J1624" s="16"/>
      <c r="K1624" s="14" t="str">
        <f>IF($A1624="","",IF(B1624&gt;=Model!$B$4,4,IF(B1624&gt;=Model!$B$5,3,IF(B1624&gt;=Model!$B$6,2,1))))</f>
        <v/>
      </c>
      <c r="L1624" s="14" t="str">
        <f>IF($A1624="","",IF(OR(UPPER(D1624)="Y",UPPER(E1624)="Y"),4,IF(C1624&gt;=Model!$B$10,4,IF(C1624&gt;=Model!$B$11,3,IF(C1624&gt;=Model!$B$12,2,1)))))</f>
        <v/>
      </c>
      <c r="M1624" s="14" t="str">
        <f>IF($A1624="","",IFERROR(VLOOKUP(F1624,Model!$A$19:$B$22,2,FALSE()),""))</f>
        <v/>
      </c>
      <c r="N1624" s="14" t="str">
        <f>IF($A1624="","",IFERROR(VLOOKUP(G1624,Model!$A$25:$B$28,2,FALSE()),""))</f>
        <v/>
      </c>
      <c r="O1624" s="14" t="str">
        <f t="shared" si="150"/>
        <v/>
      </c>
      <c r="P1624" s="14" t="str">
        <f>IF($A1624="","",IF(AND(G1624="Internet-facing",OR(UPPER(D1624)="Y",UPPER(E1624)="Y",C1624&gt;=Model!$B$16)),"P1",""))</f>
        <v/>
      </c>
      <c r="Q1624" s="14" t="str">
        <f>IF($A1624="","",IF(P1624="P1","P1","P"&amp;MIN(4,IF(O1624&gt;=Model!$B$31,1,IF(O1624&gt;=Model!$B$32,2,IF(O1624&gt;=Model!$B$33,3,4)))+IF(UPPER(H1624)="Y",1,0))))</f>
        <v/>
      </c>
      <c r="R1624" s="14" t="str">
        <f>IF($A1624="","",IFERROR(VLOOKUP(VALUE(MID(Q1624,2,1)),Model!$B$38:$C$41,2,FALSE()),""))</f>
        <v/>
      </c>
      <c r="S1624" s="18" t="str">
        <f t="shared" si="151"/>
        <v/>
      </c>
      <c r="T1624" s="14" t="str">
        <f t="shared" si="152"/>
        <v/>
      </c>
      <c r="U1624" s="14" t="str">
        <f t="shared" si="153"/>
        <v/>
      </c>
      <c r="V1624" s="14" t="str">
        <f t="shared" ca="1" si="154"/>
        <v/>
      </c>
      <c r="W1624" s="14" t="str">
        <f t="shared" ca="1" si="155"/>
        <v/>
      </c>
    </row>
    <row r="1625" spans="1:23" x14ac:dyDescent="0.3">
      <c r="A1625" s="2"/>
      <c r="B1625" s="2"/>
      <c r="C1625" s="2"/>
      <c r="D1625" s="2"/>
      <c r="E1625" s="2"/>
      <c r="F1625" s="2"/>
      <c r="G1625" s="2"/>
      <c r="H1625" s="2"/>
      <c r="I1625" s="16"/>
      <c r="J1625" s="16"/>
      <c r="K1625" s="14" t="str">
        <f>IF($A1625="","",IF(B1625&gt;=Model!$B$4,4,IF(B1625&gt;=Model!$B$5,3,IF(B1625&gt;=Model!$B$6,2,1))))</f>
        <v/>
      </c>
      <c r="L1625" s="14" t="str">
        <f>IF($A1625="","",IF(OR(UPPER(D1625)="Y",UPPER(E1625)="Y"),4,IF(C1625&gt;=Model!$B$10,4,IF(C1625&gt;=Model!$B$11,3,IF(C1625&gt;=Model!$B$12,2,1)))))</f>
        <v/>
      </c>
      <c r="M1625" s="14" t="str">
        <f>IF($A1625="","",IFERROR(VLOOKUP(F1625,Model!$A$19:$B$22,2,FALSE()),""))</f>
        <v/>
      </c>
      <c r="N1625" s="14" t="str">
        <f>IF($A1625="","",IFERROR(VLOOKUP(G1625,Model!$A$25:$B$28,2,FALSE()),""))</f>
        <v/>
      </c>
      <c r="O1625" s="14" t="str">
        <f t="shared" si="150"/>
        <v/>
      </c>
      <c r="P1625" s="14" t="str">
        <f>IF($A1625="","",IF(AND(G1625="Internet-facing",OR(UPPER(D1625)="Y",UPPER(E1625)="Y",C1625&gt;=Model!$B$16)),"P1",""))</f>
        <v/>
      </c>
      <c r="Q1625" s="14" t="str">
        <f>IF($A1625="","",IF(P1625="P1","P1","P"&amp;MIN(4,IF(O1625&gt;=Model!$B$31,1,IF(O1625&gt;=Model!$B$32,2,IF(O1625&gt;=Model!$B$33,3,4)))+IF(UPPER(H1625)="Y",1,0))))</f>
        <v/>
      </c>
      <c r="R1625" s="14" t="str">
        <f>IF($A1625="","",IFERROR(VLOOKUP(VALUE(MID(Q1625,2,1)),Model!$B$38:$C$41,2,FALSE()),""))</f>
        <v/>
      </c>
      <c r="S1625" s="18" t="str">
        <f t="shared" si="151"/>
        <v/>
      </c>
      <c r="T1625" s="14" t="str">
        <f t="shared" si="152"/>
        <v/>
      </c>
      <c r="U1625" s="14" t="str">
        <f t="shared" si="153"/>
        <v/>
      </c>
      <c r="V1625" s="14" t="str">
        <f t="shared" ca="1" si="154"/>
        <v/>
      </c>
      <c r="W1625" s="14" t="str">
        <f t="shared" ca="1" si="155"/>
        <v/>
      </c>
    </row>
    <row r="1626" spans="1:23" x14ac:dyDescent="0.3">
      <c r="A1626" s="2"/>
      <c r="B1626" s="2"/>
      <c r="C1626" s="2"/>
      <c r="D1626" s="2"/>
      <c r="E1626" s="2"/>
      <c r="F1626" s="2"/>
      <c r="G1626" s="2"/>
      <c r="H1626" s="2"/>
      <c r="I1626" s="16"/>
      <c r="J1626" s="16"/>
      <c r="K1626" s="14" t="str">
        <f>IF($A1626="","",IF(B1626&gt;=Model!$B$4,4,IF(B1626&gt;=Model!$B$5,3,IF(B1626&gt;=Model!$B$6,2,1))))</f>
        <v/>
      </c>
      <c r="L1626" s="14" t="str">
        <f>IF($A1626="","",IF(OR(UPPER(D1626)="Y",UPPER(E1626)="Y"),4,IF(C1626&gt;=Model!$B$10,4,IF(C1626&gt;=Model!$B$11,3,IF(C1626&gt;=Model!$B$12,2,1)))))</f>
        <v/>
      </c>
      <c r="M1626" s="14" t="str">
        <f>IF($A1626="","",IFERROR(VLOOKUP(F1626,Model!$A$19:$B$22,2,FALSE()),""))</f>
        <v/>
      </c>
      <c r="N1626" s="14" t="str">
        <f>IF($A1626="","",IFERROR(VLOOKUP(G1626,Model!$A$25:$B$28,2,FALSE()),""))</f>
        <v/>
      </c>
      <c r="O1626" s="14" t="str">
        <f t="shared" si="150"/>
        <v/>
      </c>
      <c r="P1626" s="14" t="str">
        <f>IF($A1626="","",IF(AND(G1626="Internet-facing",OR(UPPER(D1626)="Y",UPPER(E1626)="Y",C1626&gt;=Model!$B$16)),"P1",""))</f>
        <v/>
      </c>
      <c r="Q1626" s="14" t="str">
        <f>IF($A1626="","",IF(P1626="P1","P1","P"&amp;MIN(4,IF(O1626&gt;=Model!$B$31,1,IF(O1626&gt;=Model!$B$32,2,IF(O1626&gt;=Model!$B$33,3,4)))+IF(UPPER(H1626)="Y",1,0))))</f>
        <v/>
      </c>
      <c r="R1626" s="14" t="str">
        <f>IF($A1626="","",IFERROR(VLOOKUP(VALUE(MID(Q1626,2,1)),Model!$B$38:$C$41,2,FALSE()),""))</f>
        <v/>
      </c>
      <c r="S1626" s="18" t="str">
        <f t="shared" si="151"/>
        <v/>
      </c>
      <c r="T1626" s="14" t="str">
        <f t="shared" si="152"/>
        <v/>
      </c>
      <c r="U1626" s="14" t="str">
        <f t="shared" si="153"/>
        <v/>
      </c>
      <c r="V1626" s="14" t="str">
        <f t="shared" ca="1" si="154"/>
        <v/>
      </c>
      <c r="W1626" s="14" t="str">
        <f t="shared" ca="1" si="155"/>
        <v/>
      </c>
    </row>
    <row r="1627" spans="1:23" x14ac:dyDescent="0.3">
      <c r="A1627" s="2"/>
      <c r="B1627" s="2"/>
      <c r="C1627" s="2"/>
      <c r="D1627" s="2"/>
      <c r="E1627" s="2"/>
      <c r="F1627" s="2"/>
      <c r="G1627" s="2"/>
      <c r="H1627" s="2"/>
      <c r="I1627" s="16"/>
      <c r="J1627" s="16"/>
      <c r="K1627" s="14" t="str">
        <f>IF($A1627="","",IF(B1627&gt;=Model!$B$4,4,IF(B1627&gt;=Model!$B$5,3,IF(B1627&gt;=Model!$B$6,2,1))))</f>
        <v/>
      </c>
      <c r="L1627" s="14" t="str">
        <f>IF($A1627="","",IF(OR(UPPER(D1627)="Y",UPPER(E1627)="Y"),4,IF(C1627&gt;=Model!$B$10,4,IF(C1627&gt;=Model!$B$11,3,IF(C1627&gt;=Model!$B$12,2,1)))))</f>
        <v/>
      </c>
      <c r="M1627" s="14" t="str">
        <f>IF($A1627="","",IFERROR(VLOOKUP(F1627,Model!$A$19:$B$22,2,FALSE()),""))</f>
        <v/>
      </c>
      <c r="N1627" s="14" t="str">
        <f>IF($A1627="","",IFERROR(VLOOKUP(G1627,Model!$A$25:$B$28,2,FALSE()),""))</f>
        <v/>
      </c>
      <c r="O1627" s="14" t="str">
        <f t="shared" si="150"/>
        <v/>
      </c>
      <c r="P1627" s="14" t="str">
        <f>IF($A1627="","",IF(AND(G1627="Internet-facing",OR(UPPER(D1627)="Y",UPPER(E1627)="Y",C1627&gt;=Model!$B$16)),"P1",""))</f>
        <v/>
      </c>
      <c r="Q1627" s="14" t="str">
        <f>IF($A1627="","",IF(P1627="P1","P1","P"&amp;MIN(4,IF(O1627&gt;=Model!$B$31,1,IF(O1627&gt;=Model!$B$32,2,IF(O1627&gt;=Model!$B$33,3,4)))+IF(UPPER(H1627)="Y",1,0))))</f>
        <v/>
      </c>
      <c r="R1627" s="14" t="str">
        <f>IF($A1627="","",IFERROR(VLOOKUP(VALUE(MID(Q1627,2,1)),Model!$B$38:$C$41,2,FALSE()),""))</f>
        <v/>
      </c>
      <c r="S1627" s="18" t="str">
        <f t="shared" si="151"/>
        <v/>
      </c>
      <c r="T1627" s="14" t="str">
        <f t="shared" si="152"/>
        <v/>
      </c>
      <c r="U1627" s="14" t="str">
        <f t="shared" si="153"/>
        <v/>
      </c>
      <c r="V1627" s="14" t="str">
        <f t="shared" ca="1" si="154"/>
        <v/>
      </c>
      <c r="W1627" s="14" t="str">
        <f t="shared" ca="1" si="155"/>
        <v/>
      </c>
    </row>
    <row r="1628" spans="1:23" x14ac:dyDescent="0.3">
      <c r="A1628" s="2"/>
      <c r="B1628" s="2"/>
      <c r="C1628" s="2"/>
      <c r="D1628" s="2"/>
      <c r="E1628" s="2"/>
      <c r="F1628" s="2"/>
      <c r="G1628" s="2"/>
      <c r="H1628" s="2"/>
      <c r="I1628" s="16"/>
      <c r="J1628" s="16"/>
      <c r="K1628" s="14" t="str">
        <f>IF($A1628="","",IF(B1628&gt;=Model!$B$4,4,IF(B1628&gt;=Model!$B$5,3,IF(B1628&gt;=Model!$B$6,2,1))))</f>
        <v/>
      </c>
      <c r="L1628" s="14" t="str">
        <f>IF($A1628="","",IF(OR(UPPER(D1628)="Y",UPPER(E1628)="Y"),4,IF(C1628&gt;=Model!$B$10,4,IF(C1628&gt;=Model!$B$11,3,IF(C1628&gt;=Model!$B$12,2,1)))))</f>
        <v/>
      </c>
      <c r="M1628" s="14" t="str">
        <f>IF($A1628="","",IFERROR(VLOOKUP(F1628,Model!$A$19:$B$22,2,FALSE()),""))</f>
        <v/>
      </c>
      <c r="N1628" s="14" t="str">
        <f>IF($A1628="","",IFERROR(VLOOKUP(G1628,Model!$A$25:$B$28,2,FALSE()),""))</f>
        <v/>
      </c>
      <c r="O1628" s="14" t="str">
        <f t="shared" si="150"/>
        <v/>
      </c>
      <c r="P1628" s="14" t="str">
        <f>IF($A1628="","",IF(AND(G1628="Internet-facing",OR(UPPER(D1628)="Y",UPPER(E1628)="Y",C1628&gt;=Model!$B$16)),"P1",""))</f>
        <v/>
      </c>
      <c r="Q1628" s="14" t="str">
        <f>IF($A1628="","",IF(P1628="P1","P1","P"&amp;MIN(4,IF(O1628&gt;=Model!$B$31,1,IF(O1628&gt;=Model!$B$32,2,IF(O1628&gt;=Model!$B$33,3,4)))+IF(UPPER(H1628)="Y",1,0))))</f>
        <v/>
      </c>
      <c r="R1628" s="14" t="str">
        <f>IF($A1628="","",IFERROR(VLOOKUP(VALUE(MID(Q1628,2,1)),Model!$B$38:$C$41,2,FALSE()),""))</f>
        <v/>
      </c>
      <c r="S1628" s="18" t="str">
        <f t="shared" si="151"/>
        <v/>
      </c>
      <c r="T1628" s="14" t="str">
        <f t="shared" si="152"/>
        <v/>
      </c>
      <c r="U1628" s="14" t="str">
        <f t="shared" si="153"/>
        <v/>
      </c>
      <c r="V1628" s="14" t="str">
        <f t="shared" ca="1" si="154"/>
        <v/>
      </c>
      <c r="W1628" s="14" t="str">
        <f t="shared" ca="1" si="155"/>
        <v/>
      </c>
    </row>
    <row r="1629" spans="1:23" x14ac:dyDescent="0.3">
      <c r="A1629" s="2"/>
      <c r="B1629" s="2"/>
      <c r="C1629" s="2"/>
      <c r="D1629" s="2"/>
      <c r="E1629" s="2"/>
      <c r="F1629" s="2"/>
      <c r="G1629" s="2"/>
      <c r="H1629" s="2"/>
      <c r="I1629" s="16"/>
      <c r="J1629" s="16"/>
      <c r="K1629" s="14" t="str">
        <f>IF($A1629="","",IF(B1629&gt;=Model!$B$4,4,IF(B1629&gt;=Model!$B$5,3,IF(B1629&gt;=Model!$B$6,2,1))))</f>
        <v/>
      </c>
      <c r="L1629" s="14" t="str">
        <f>IF($A1629="","",IF(OR(UPPER(D1629)="Y",UPPER(E1629)="Y"),4,IF(C1629&gt;=Model!$B$10,4,IF(C1629&gt;=Model!$B$11,3,IF(C1629&gt;=Model!$B$12,2,1)))))</f>
        <v/>
      </c>
      <c r="M1629" s="14" t="str">
        <f>IF($A1629="","",IFERROR(VLOOKUP(F1629,Model!$A$19:$B$22,2,FALSE()),""))</f>
        <v/>
      </c>
      <c r="N1629" s="14" t="str">
        <f>IF($A1629="","",IFERROR(VLOOKUP(G1629,Model!$A$25:$B$28,2,FALSE()),""))</f>
        <v/>
      </c>
      <c r="O1629" s="14" t="str">
        <f t="shared" si="150"/>
        <v/>
      </c>
      <c r="P1629" s="14" t="str">
        <f>IF($A1629="","",IF(AND(G1629="Internet-facing",OR(UPPER(D1629)="Y",UPPER(E1629)="Y",C1629&gt;=Model!$B$16)),"P1",""))</f>
        <v/>
      </c>
      <c r="Q1629" s="14" t="str">
        <f>IF($A1629="","",IF(P1629="P1","P1","P"&amp;MIN(4,IF(O1629&gt;=Model!$B$31,1,IF(O1629&gt;=Model!$B$32,2,IF(O1629&gt;=Model!$B$33,3,4)))+IF(UPPER(H1629)="Y",1,0))))</f>
        <v/>
      </c>
      <c r="R1629" s="14" t="str">
        <f>IF($A1629="","",IFERROR(VLOOKUP(VALUE(MID(Q1629,2,1)),Model!$B$38:$C$41,2,FALSE()),""))</f>
        <v/>
      </c>
      <c r="S1629" s="18" t="str">
        <f t="shared" si="151"/>
        <v/>
      </c>
      <c r="T1629" s="14" t="str">
        <f t="shared" si="152"/>
        <v/>
      </c>
      <c r="U1629" s="14" t="str">
        <f t="shared" si="153"/>
        <v/>
      </c>
      <c r="V1629" s="14" t="str">
        <f t="shared" ca="1" si="154"/>
        <v/>
      </c>
      <c r="W1629" s="14" t="str">
        <f t="shared" ca="1" si="155"/>
        <v/>
      </c>
    </row>
    <row r="1630" spans="1:23" x14ac:dyDescent="0.3">
      <c r="A1630" s="2"/>
      <c r="B1630" s="2"/>
      <c r="C1630" s="2"/>
      <c r="D1630" s="2"/>
      <c r="E1630" s="2"/>
      <c r="F1630" s="2"/>
      <c r="G1630" s="2"/>
      <c r="H1630" s="2"/>
      <c r="I1630" s="16"/>
      <c r="J1630" s="16"/>
      <c r="K1630" s="14" t="str">
        <f>IF($A1630="","",IF(B1630&gt;=Model!$B$4,4,IF(B1630&gt;=Model!$B$5,3,IF(B1630&gt;=Model!$B$6,2,1))))</f>
        <v/>
      </c>
      <c r="L1630" s="14" t="str">
        <f>IF($A1630="","",IF(OR(UPPER(D1630)="Y",UPPER(E1630)="Y"),4,IF(C1630&gt;=Model!$B$10,4,IF(C1630&gt;=Model!$B$11,3,IF(C1630&gt;=Model!$B$12,2,1)))))</f>
        <v/>
      </c>
      <c r="M1630" s="14" t="str">
        <f>IF($A1630="","",IFERROR(VLOOKUP(F1630,Model!$A$19:$B$22,2,FALSE()),""))</f>
        <v/>
      </c>
      <c r="N1630" s="14" t="str">
        <f>IF($A1630="","",IFERROR(VLOOKUP(G1630,Model!$A$25:$B$28,2,FALSE()),""))</f>
        <v/>
      </c>
      <c r="O1630" s="14" t="str">
        <f t="shared" si="150"/>
        <v/>
      </c>
      <c r="P1630" s="14" t="str">
        <f>IF($A1630="","",IF(AND(G1630="Internet-facing",OR(UPPER(D1630)="Y",UPPER(E1630)="Y",C1630&gt;=Model!$B$16)),"P1",""))</f>
        <v/>
      </c>
      <c r="Q1630" s="14" t="str">
        <f>IF($A1630="","",IF(P1630="P1","P1","P"&amp;MIN(4,IF(O1630&gt;=Model!$B$31,1,IF(O1630&gt;=Model!$B$32,2,IF(O1630&gt;=Model!$B$33,3,4)))+IF(UPPER(H1630)="Y",1,0))))</f>
        <v/>
      </c>
      <c r="R1630" s="14" t="str">
        <f>IF($A1630="","",IFERROR(VLOOKUP(VALUE(MID(Q1630,2,1)),Model!$B$38:$C$41,2,FALSE()),""))</f>
        <v/>
      </c>
      <c r="S1630" s="18" t="str">
        <f t="shared" si="151"/>
        <v/>
      </c>
      <c r="T1630" s="14" t="str">
        <f t="shared" si="152"/>
        <v/>
      </c>
      <c r="U1630" s="14" t="str">
        <f t="shared" si="153"/>
        <v/>
      </c>
      <c r="V1630" s="14" t="str">
        <f t="shared" ca="1" si="154"/>
        <v/>
      </c>
      <c r="W1630" s="14" t="str">
        <f t="shared" ca="1" si="155"/>
        <v/>
      </c>
    </row>
    <row r="1631" spans="1:23" x14ac:dyDescent="0.3">
      <c r="A1631" s="2"/>
      <c r="B1631" s="2"/>
      <c r="C1631" s="2"/>
      <c r="D1631" s="2"/>
      <c r="E1631" s="2"/>
      <c r="F1631" s="2"/>
      <c r="G1631" s="2"/>
      <c r="H1631" s="2"/>
      <c r="I1631" s="16"/>
      <c r="J1631" s="16"/>
      <c r="K1631" s="14" t="str">
        <f>IF($A1631="","",IF(B1631&gt;=Model!$B$4,4,IF(B1631&gt;=Model!$B$5,3,IF(B1631&gt;=Model!$B$6,2,1))))</f>
        <v/>
      </c>
      <c r="L1631" s="14" t="str">
        <f>IF($A1631="","",IF(OR(UPPER(D1631)="Y",UPPER(E1631)="Y"),4,IF(C1631&gt;=Model!$B$10,4,IF(C1631&gt;=Model!$B$11,3,IF(C1631&gt;=Model!$B$12,2,1)))))</f>
        <v/>
      </c>
      <c r="M1631" s="14" t="str">
        <f>IF($A1631="","",IFERROR(VLOOKUP(F1631,Model!$A$19:$B$22,2,FALSE()),""))</f>
        <v/>
      </c>
      <c r="N1631" s="14" t="str">
        <f>IF($A1631="","",IFERROR(VLOOKUP(G1631,Model!$A$25:$B$28,2,FALSE()),""))</f>
        <v/>
      </c>
      <c r="O1631" s="14" t="str">
        <f t="shared" si="150"/>
        <v/>
      </c>
      <c r="P1631" s="14" t="str">
        <f>IF($A1631="","",IF(AND(G1631="Internet-facing",OR(UPPER(D1631)="Y",UPPER(E1631)="Y",C1631&gt;=Model!$B$16)),"P1",""))</f>
        <v/>
      </c>
      <c r="Q1631" s="14" t="str">
        <f>IF($A1631="","",IF(P1631="P1","P1","P"&amp;MIN(4,IF(O1631&gt;=Model!$B$31,1,IF(O1631&gt;=Model!$B$32,2,IF(O1631&gt;=Model!$B$33,3,4)))+IF(UPPER(H1631)="Y",1,0))))</f>
        <v/>
      </c>
      <c r="R1631" s="14" t="str">
        <f>IF($A1631="","",IFERROR(VLOOKUP(VALUE(MID(Q1631,2,1)),Model!$B$38:$C$41,2,FALSE()),""))</f>
        <v/>
      </c>
      <c r="S1631" s="18" t="str">
        <f t="shared" si="151"/>
        <v/>
      </c>
      <c r="T1631" s="14" t="str">
        <f t="shared" si="152"/>
        <v/>
      </c>
      <c r="U1631" s="14" t="str">
        <f t="shared" si="153"/>
        <v/>
      </c>
      <c r="V1631" s="14" t="str">
        <f t="shared" ca="1" si="154"/>
        <v/>
      </c>
      <c r="W1631" s="14" t="str">
        <f t="shared" ca="1" si="155"/>
        <v/>
      </c>
    </row>
    <row r="1632" spans="1:23" x14ac:dyDescent="0.3">
      <c r="A1632" s="2"/>
      <c r="B1632" s="2"/>
      <c r="C1632" s="2"/>
      <c r="D1632" s="2"/>
      <c r="E1632" s="2"/>
      <c r="F1632" s="2"/>
      <c r="G1632" s="2"/>
      <c r="H1632" s="2"/>
      <c r="I1632" s="16"/>
      <c r="J1632" s="16"/>
      <c r="K1632" s="14" t="str">
        <f>IF($A1632="","",IF(B1632&gt;=Model!$B$4,4,IF(B1632&gt;=Model!$B$5,3,IF(B1632&gt;=Model!$B$6,2,1))))</f>
        <v/>
      </c>
      <c r="L1632" s="14" t="str">
        <f>IF($A1632="","",IF(OR(UPPER(D1632)="Y",UPPER(E1632)="Y"),4,IF(C1632&gt;=Model!$B$10,4,IF(C1632&gt;=Model!$B$11,3,IF(C1632&gt;=Model!$B$12,2,1)))))</f>
        <v/>
      </c>
      <c r="M1632" s="14" t="str">
        <f>IF($A1632="","",IFERROR(VLOOKUP(F1632,Model!$A$19:$B$22,2,FALSE()),""))</f>
        <v/>
      </c>
      <c r="N1632" s="14" t="str">
        <f>IF($A1632="","",IFERROR(VLOOKUP(G1632,Model!$A$25:$B$28,2,FALSE()),""))</f>
        <v/>
      </c>
      <c r="O1632" s="14" t="str">
        <f t="shared" si="150"/>
        <v/>
      </c>
      <c r="P1632" s="14" t="str">
        <f>IF($A1632="","",IF(AND(G1632="Internet-facing",OR(UPPER(D1632)="Y",UPPER(E1632)="Y",C1632&gt;=Model!$B$16)),"P1",""))</f>
        <v/>
      </c>
      <c r="Q1632" s="14" t="str">
        <f>IF($A1632="","",IF(P1632="P1","P1","P"&amp;MIN(4,IF(O1632&gt;=Model!$B$31,1,IF(O1632&gt;=Model!$B$32,2,IF(O1632&gt;=Model!$B$33,3,4)))+IF(UPPER(H1632)="Y",1,0))))</f>
        <v/>
      </c>
      <c r="R1632" s="14" t="str">
        <f>IF($A1632="","",IFERROR(VLOOKUP(VALUE(MID(Q1632,2,1)),Model!$B$38:$C$41,2,FALSE()),""))</f>
        <v/>
      </c>
      <c r="S1632" s="18" t="str">
        <f t="shared" si="151"/>
        <v/>
      </c>
      <c r="T1632" s="14" t="str">
        <f t="shared" si="152"/>
        <v/>
      </c>
      <c r="U1632" s="14" t="str">
        <f t="shared" si="153"/>
        <v/>
      </c>
      <c r="V1632" s="14" t="str">
        <f t="shared" ca="1" si="154"/>
        <v/>
      </c>
      <c r="W1632" s="14" t="str">
        <f t="shared" ca="1" si="155"/>
        <v/>
      </c>
    </row>
    <row r="1633" spans="1:23" x14ac:dyDescent="0.3">
      <c r="A1633" s="2"/>
      <c r="B1633" s="2"/>
      <c r="C1633" s="2"/>
      <c r="D1633" s="2"/>
      <c r="E1633" s="2"/>
      <c r="F1633" s="2"/>
      <c r="G1633" s="2"/>
      <c r="H1633" s="2"/>
      <c r="I1633" s="16"/>
      <c r="J1633" s="16"/>
      <c r="K1633" s="14" t="str">
        <f>IF($A1633="","",IF(B1633&gt;=Model!$B$4,4,IF(B1633&gt;=Model!$B$5,3,IF(B1633&gt;=Model!$B$6,2,1))))</f>
        <v/>
      </c>
      <c r="L1633" s="14" t="str">
        <f>IF($A1633="","",IF(OR(UPPER(D1633)="Y",UPPER(E1633)="Y"),4,IF(C1633&gt;=Model!$B$10,4,IF(C1633&gt;=Model!$B$11,3,IF(C1633&gt;=Model!$B$12,2,1)))))</f>
        <v/>
      </c>
      <c r="M1633" s="14" t="str">
        <f>IF($A1633="","",IFERROR(VLOOKUP(F1633,Model!$A$19:$B$22,2,FALSE()),""))</f>
        <v/>
      </c>
      <c r="N1633" s="14" t="str">
        <f>IF($A1633="","",IFERROR(VLOOKUP(G1633,Model!$A$25:$B$28,2,FALSE()),""))</f>
        <v/>
      </c>
      <c r="O1633" s="14" t="str">
        <f t="shared" si="150"/>
        <v/>
      </c>
      <c r="P1633" s="14" t="str">
        <f>IF($A1633="","",IF(AND(G1633="Internet-facing",OR(UPPER(D1633)="Y",UPPER(E1633)="Y",C1633&gt;=Model!$B$16)),"P1",""))</f>
        <v/>
      </c>
      <c r="Q1633" s="14" t="str">
        <f>IF($A1633="","",IF(P1633="P1","P1","P"&amp;MIN(4,IF(O1633&gt;=Model!$B$31,1,IF(O1633&gt;=Model!$B$32,2,IF(O1633&gt;=Model!$B$33,3,4)))+IF(UPPER(H1633)="Y",1,0))))</f>
        <v/>
      </c>
      <c r="R1633" s="14" t="str">
        <f>IF($A1633="","",IFERROR(VLOOKUP(VALUE(MID(Q1633,2,1)),Model!$B$38:$C$41,2,FALSE()),""))</f>
        <v/>
      </c>
      <c r="S1633" s="18" t="str">
        <f t="shared" si="151"/>
        <v/>
      </c>
      <c r="T1633" s="14" t="str">
        <f t="shared" si="152"/>
        <v/>
      </c>
      <c r="U1633" s="14" t="str">
        <f t="shared" si="153"/>
        <v/>
      </c>
      <c r="V1633" s="14" t="str">
        <f t="shared" ca="1" si="154"/>
        <v/>
      </c>
      <c r="W1633" s="14" t="str">
        <f t="shared" ca="1" si="155"/>
        <v/>
      </c>
    </row>
    <row r="1634" spans="1:23" x14ac:dyDescent="0.3">
      <c r="A1634" s="2"/>
      <c r="B1634" s="2"/>
      <c r="C1634" s="2"/>
      <c r="D1634" s="2"/>
      <c r="E1634" s="2"/>
      <c r="F1634" s="2"/>
      <c r="G1634" s="2"/>
      <c r="H1634" s="2"/>
      <c r="I1634" s="16"/>
      <c r="J1634" s="16"/>
      <c r="K1634" s="14" t="str">
        <f>IF($A1634="","",IF(B1634&gt;=Model!$B$4,4,IF(B1634&gt;=Model!$B$5,3,IF(B1634&gt;=Model!$B$6,2,1))))</f>
        <v/>
      </c>
      <c r="L1634" s="14" t="str">
        <f>IF($A1634="","",IF(OR(UPPER(D1634)="Y",UPPER(E1634)="Y"),4,IF(C1634&gt;=Model!$B$10,4,IF(C1634&gt;=Model!$B$11,3,IF(C1634&gt;=Model!$B$12,2,1)))))</f>
        <v/>
      </c>
      <c r="M1634" s="14" t="str">
        <f>IF($A1634="","",IFERROR(VLOOKUP(F1634,Model!$A$19:$B$22,2,FALSE()),""))</f>
        <v/>
      </c>
      <c r="N1634" s="14" t="str">
        <f>IF($A1634="","",IFERROR(VLOOKUP(G1634,Model!$A$25:$B$28,2,FALSE()),""))</f>
        <v/>
      </c>
      <c r="O1634" s="14" t="str">
        <f t="shared" si="150"/>
        <v/>
      </c>
      <c r="P1634" s="14" t="str">
        <f>IF($A1634="","",IF(AND(G1634="Internet-facing",OR(UPPER(D1634)="Y",UPPER(E1634)="Y",C1634&gt;=Model!$B$16)),"P1",""))</f>
        <v/>
      </c>
      <c r="Q1634" s="14" t="str">
        <f>IF($A1634="","",IF(P1634="P1","P1","P"&amp;MIN(4,IF(O1634&gt;=Model!$B$31,1,IF(O1634&gt;=Model!$B$32,2,IF(O1634&gt;=Model!$B$33,3,4)))+IF(UPPER(H1634)="Y",1,0))))</f>
        <v/>
      </c>
      <c r="R1634" s="14" t="str">
        <f>IF($A1634="","",IFERROR(VLOOKUP(VALUE(MID(Q1634,2,1)),Model!$B$38:$C$41,2,FALSE()),""))</f>
        <v/>
      </c>
      <c r="S1634" s="18" t="str">
        <f t="shared" si="151"/>
        <v/>
      </c>
      <c r="T1634" s="14" t="str">
        <f t="shared" si="152"/>
        <v/>
      </c>
      <c r="U1634" s="14" t="str">
        <f t="shared" si="153"/>
        <v/>
      </c>
      <c r="V1634" s="14" t="str">
        <f t="shared" ca="1" si="154"/>
        <v/>
      </c>
      <c r="W1634" s="14" t="str">
        <f t="shared" ca="1" si="155"/>
        <v/>
      </c>
    </row>
    <row r="1635" spans="1:23" x14ac:dyDescent="0.3">
      <c r="A1635" s="2"/>
      <c r="B1635" s="2"/>
      <c r="C1635" s="2"/>
      <c r="D1635" s="2"/>
      <c r="E1635" s="2"/>
      <c r="F1635" s="2"/>
      <c r="G1635" s="2"/>
      <c r="H1635" s="2"/>
      <c r="I1635" s="16"/>
      <c r="J1635" s="16"/>
      <c r="K1635" s="14" t="str">
        <f>IF($A1635="","",IF(B1635&gt;=Model!$B$4,4,IF(B1635&gt;=Model!$B$5,3,IF(B1635&gt;=Model!$B$6,2,1))))</f>
        <v/>
      </c>
      <c r="L1635" s="14" t="str">
        <f>IF($A1635="","",IF(OR(UPPER(D1635)="Y",UPPER(E1635)="Y"),4,IF(C1635&gt;=Model!$B$10,4,IF(C1635&gt;=Model!$B$11,3,IF(C1635&gt;=Model!$B$12,2,1)))))</f>
        <v/>
      </c>
      <c r="M1635" s="14" t="str">
        <f>IF($A1635="","",IFERROR(VLOOKUP(F1635,Model!$A$19:$B$22,2,FALSE()),""))</f>
        <v/>
      </c>
      <c r="N1635" s="14" t="str">
        <f>IF($A1635="","",IFERROR(VLOOKUP(G1635,Model!$A$25:$B$28,2,FALSE()),""))</f>
        <v/>
      </c>
      <c r="O1635" s="14" t="str">
        <f t="shared" si="150"/>
        <v/>
      </c>
      <c r="P1635" s="14" t="str">
        <f>IF($A1635="","",IF(AND(G1635="Internet-facing",OR(UPPER(D1635)="Y",UPPER(E1635)="Y",C1635&gt;=Model!$B$16)),"P1",""))</f>
        <v/>
      </c>
      <c r="Q1635" s="14" t="str">
        <f>IF($A1635="","",IF(P1635="P1","P1","P"&amp;MIN(4,IF(O1635&gt;=Model!$B$31,1,IF(O1635&gt;=Model!$B$32,2,IF(O1635&gt;=Model!$B$33,3,4)))+IF(UPPER(H1635)="Y",1,0))))</f>
        <v/>
      </c>
      <c r="R1635" s="14" t="str">
        <f>IF($A1635="","",IFERROR(VLOOKUP(VALUE(MID(Q1635,2,1)),Model!$B$38:$C$41,2,FALSE()),""))</f>
        <v/>
      </c>
      <c r="S1635" s="18" t="str">
        <f t="shared" si="151"/>
        <v/>
      </c>
      <c r="T1635" s="14" t="str">
        <f t="shared" si="152"/>
        <v/>
      </c>
      <c r="U1635" s="14" t="str">
        <f t="shared" si="153"/>
        <v/>
      </c>
      <c r="V1635" s="14" t="str">
        <f t="shared" ca="1" si="154"/>
        <v/>
      </c>
      <c r="W1635" s="14" t="str">
        <f t="shared" ca="1" si="155"/>
        <v/>
      </c>
    </row>
    <row r="1636" spans="1:23" x14ac:dyDescent="0.3">
      <c r="A1636" s="2"/>
      <c r="B1636" s="2"/>
      <c r="C1636" s="2"/>
      <c r="D1636" s="2"/>
      <c r="E1636" s="2"/>
      <c r="F1636" s="2"/>
      <c r="G1636" s="2"/>
      <c r="H1636" s="2"/>
      <c r="I1636" s="16"/>
      <c r="J1636" s="16"/>
      <c r="K1636" s="14" t="str">
        <f>IF($A1636="","",IF(B1636&gt;=Model!$B$4,4,IF(B1636&gt;=Model!$B$5,3,IF(B1636&gt;=Model!$B$6,2,1))))</f>
        <v/>
      </c>
      <c r="L1636" s="14" t="str">
        <f>IF($A1636="","",IF(OR(UPPER(D1636)="Y",UPPER(E1636)="Y"),4,IF(C1636&gt;=Model!$B$10,4,IF(C1636&gt;=Model!$B$11,3,IF(C1636&gt;=Model!$B$12,2,1)))))</f>
        <v/>
      </c>
      <c r="M1636" s="14" t="str">
        <f>IF($A1636="","",IFERROR(VLOOKUP(F1636,Model!$A$19:$B$22,2,FALSE()),""))</f>
        <v/>
      </c>
      <c r="N1636" s="14" t="str">
        <f>IF($A1636="","",IFERROR(VLOOKUP(G1636,Model!$A$25:$B$28,2,FALSE()),""))</f>
        <v/>
      </c>
      <c r="O1636" s="14" t="str">
        <f t="shared" si="150"/>
        <v/>
      </c>
      <c r="P1636" s="14" t="str">
        <f>IF($A1636="","",IF(AND(G1636="Internet-facing",OR(UPPER(D1636)="Y",UPPER(E1636)="Y",C1636&gt;=Model!$B$16)),"P1",""))</f>
        <v/>
      </c>
      <c r="Q1636" s="14" t="str">
        <f>IF($A1636="","",IF(P1636="P1","P1","P"&amp;MIN(4,IF(O1636&gt;=Model!$B$31,1,IF(O1636&gt;=Model!$B$32,2,IF(O1636&gt;=Model!$B$33,3,4)))+IF(UPPER(H1636)="Y",1,0))))</f>
        <v/>
      </c>
      <c r="R1636" s="14" t="str">
        <f>IF($A1636="","",IFERROR(VLOOKUP(VALUE(MID(Q1636,2,1)),Model!$B$38:$C$41,2,FALSE()),""))</f>
        <v/>
      </c>
      <c r="S1636" s="18" t="str">
        <f t="shared" si="151"/>
        <v/>
      </c>
      <c r="T1636" s="14" t="str">
        <f t="shared" si="152"/>
        <v/>
      </c>
      <c r="U1636" s="14" t="str">
        <f t="shared" si="153"/>
        <v/>
      </c>
      <c r="V1636" s="14" t="str">
        <f t="shared" ca="1" si="154"/>
        <v/>
      </c>
      <c r="W1636" s="14" t="str">
        <f t="shared" ca="1" si="155"/>
        <v/>
      </c>
    </row>
    <row r="1637" spans="1:23" x14ac:dyDescent="0.3">
      <c r="A1637" s="2"/>
      <c r="B1637" s="2"/>
      <c r="C1637" s="2"/>
      <c r="D1637" s="2"/>
      <c r="E1637" s="2"/>
      <c r="F1637" s="2"/>
      <c r="G1637" s="2"/>
      <c r="H1637" s="2"/>
      <c r="I1637" s="16"/>
      <c r="J1637" s="16"/>
      <c r="K1637" s="14" t="str">
        <f>IF($A1637="","",IF(B1637&gt;=Model!$B$4,4,IF(B1637&gt;=Model!$B$5,3,IF(B1637&gt;=Model!$B$6,2,1))))</f>
        <v/>
      </c>
      <c r="L1637" s="14" t="str">
        <f>IF($A1637="","",IF(OR(UPPER(D1637)="Y",UPPER(E1637)="Y"),4,IF(C1637&gt;=Model!$B$10,4,IF(C1637&gt;=Model!$B$11,3,IF(C1637&gt;=Model!$B$12,2,1)))))</f>
        <v/>
      </c>
      <c r="M1637" s="14" t="str">
        <f>IF($A1637="","",IFERROR(VLOOKUP(F1637,Model!$A$19:$B$22,2,FALSE()),""))</f>
        <v/>
      </c>
      <c r="N1637" s="14" t="str">
        <f>IF($A1637="","",IFERROR(VLOOKUP(G1637,Model!$A$25:$B$28,2,FALSE()),""))</f>
        <v/>
      </c>
      <c r="O1637" s="14" t="str">
        <f t="shared" si="150"/>
        <v/>
      </c>
      <c r="P1637" s="14" t="str">
        <f>IF($A1637="","",IF(AND(G1637="Internet-facing",OR(UPPER(D1637)="Y",UPPER(E1637)="Y",C1637&gt;=Model!$B$16)),"P1",""))</f>
        <v/>
      </c>
      <c r="Q1637" s="14" t="str">
        <f>IF($A1637="","",IF(P1637="P1","P1","P"&amp;MIN(4,IF(O1637&gt;=Model!$B$31,1,IF(O1637&gt;=Model!$B$32,2,IF(O1637&gt;=Model!$B$33,3,4)))+IF(UPPER(H1637)="Y",1,0))))</f>
        <v/>
      </c>
      <c r="R1637" s="14" t="str">
        <f>IF($A1637="","",IFERROR(VLOOKUP(VALUE(MID(Q1637,2,1)),Model!$B$38:$C$41,2,FALSE()),""))</f>
        <v/>
      </c>
      <c r="S1637" s="18" t="str">
        <f t="shared" si="151"/>
        <v/>
      </c>
      <c r="T1637" s="14" t="str">
        <f t="shared" si="152"/>
        <v/>
      </c>
      <c r="U1637" s="14" t="str">
        <f t="shared" si="153"/>
        <v/>
      </c>
      <c r="V1637" s="14" t="str">
        <f t="shared" ca="1" si="154"/>
        <v/>
      </c>
      <c r="W1637" s="14" t="str">
        <f t="shared" ca="1" si="155"/>
        <v/>
      </c>
    </row>
    <row r="1638" spans="1:23" x14ac:dyDescent="0.3">
      <c r="A1638" s="2"/>
      <c r="B1638" s="2"/>
      <c r="C1638" s="2"/>
      <c r="D1638" s="2"/>
      <c r="E1638" s="2"/>
      <c r="F1638" s="2"/>
      <c r="G1638" s="2"/>
      <c r="H1638" s="2"/>
      <c r="I1638" s="16"/>
      <c r="J1638" s="16"/>
      <c r="K1638" s="14" t="str">
        <f>IF($A1638="","",IF(B1638&gt;=Model!$B$4,4,IF(B1638&gt;=Model!$B$5,3,IF(B1638&gt;=Model!$B$6,2,1))))</f>
        <v/>
      </c>
      <c r="L1638" s="14" t="str">
        <f>IF($A1638="","",IF(OR(UPPER(D1638)="Y",UPPER(E1638)="Y"),4,IF(C1638&gt;=Model!$B$10,4,IF(C1638&gt;=Model!$B$11,3,IF(C1638&gt;=Model!$B$12,2,1)))))</f>
        <v/>
      </c>
      <c r="M1638" s="14" t="str">
        <f>IF($A1638="","",IFERROR(VLOOKUP(F1638,Model!$A$19:$B$22,2,FALSE()),""))</f>
        <v/>
      </c>
      <c r="N1638" s="14" t="str">
        <f>IF($A1638="","",IFERROR(VLOOKUP(G1638,Model!$A$25:$B$28,2,FALSE()),""))</f>
        <v/>
      </c>
      <c r="O1638" s="14" t="str">
        <f t="shared" si="150"/>
        <v/>
      </c>
      <c r="P1638" s="14" t="str">
        <f>IF($A1638="","",IF(AND(G1638="Internet-facing",OR(UPPER(D1638)="Y",UPPER(E1638)="Y",C1638&gt;=Model!$B$16)),"P1",""))</f>
        <v/>
      </c>
      <c r="Q1638" s="14" t="str">
        <f>IF($A1638="","",IF(P1638="P1","P1","P"&amp;MIN(4,IF(O1638&gt;=Model!$B$31,1,IF(O1638&gt;=Model!$B$32,2,IF(O1638&gt;=Model!$B$33,3,4)))+IF(UPPER(H1638)="Y",1,0))))</f>
        <v/>
      </c>
      <c r="R1638" s="14" t="str">
        <f>IF($A1638="","",IFERROR(VLOOKUP(VALUE(MID(Q1638,2,1)),Model!$B$38:$C$41,2,FALSE()),""))</f>
        <v/>
      </c>
      <c r="S1638" s="18" t="str">
        <f t="shared" si="151"/>
        <v/>
      </c>
      <c r="T1638" s="14" t="str">
        <f t="shared" si="152"/>
        <v/>
      </c>
      <c r="U1638" s="14" t="str">
        <f t="shared" si="153"/>
        <v/>
      </c>
      <c r="V1638" s="14" t="str">
        <f t="shared" ca="1" si="154"/>
        <v/>
      </c>
      <c r="W1638" s="14" t="str">
        <f t="shared" ca="1" si="155"/>
        <v/>
      </c>
    </row>
    <row r="1639" spans="1:23" x14ac:dyDescent="0.3">
      <c r="A1639" s="2"/>
      <c r="B1639" s="2"/>
      <c r="C1639" s="2"/>
      <c r="D1639" s="2"/>
      <c r="E1639" s="2"/>
      <c r="F1639" s="2"/>
      <c r="G1639" s="2"/>
      <c r="H1639" s="2"/>
      <c r="I1639" s="16"/>
      <c r="J1639" s="16"/>
      <c r="K1639" s="14" t="str">
        <f>IF($A1639="","",IF(B1639&gt;=Model!$B$4,4,IF(B1639&gt;=Model!$B$5,3,IF(B1639&gt;=Model!$B$6,2,1))))</f>
        <v/>
      </c>
      <c r="L1639" s="14" t="str">
        <f>IF($A1639="","",IF(OR(UPPER(D1639)="Y",UPPER(E1639)="Y"),4,IF(C1639&gt;=Model!$B$10,4,IF(C1639&gt;=Model!$B$11,3,IF(C1639&gt;=Model!$B$12,2,1)))))</f>
        <v/>
      </c>
      <c r="M1639" s="14" t="str">
        <f>IF($A1639="","",IFERROR(VLOOKUP(F1639,Model!$A$19:$B$22,2,FALSE()),""))</f>
        <v/>
      </c>
      <c r="N1639" s="14" t="str">
        <f>IF($A1639="","",IFERROR(VLOOKUP(G1639,Model!$A$25:$B$28,2,FALSE()),""))</f>
        <v/>
      </c>
      <c r="O1639" s="14" t="str">
        <f t="shared" si="150"/>
        <v/>
      </c>
      <c r="P1639" s="14" t="str">
        <f>IF($A1639="","",IF(AND(G1639="Internet-facing",OR(UPPER(D1639)="Y",UPPER(E1639)="Y",C1639&gt;=Model!$B$16)),"P1",""))</f>
        <v/>
      </c>
      <c r="Q1639" s="14" t="str">
        <f>IF($A1639="","",IF(P1639="P1","P1","P"&amp;MIN(4,IF(O1639&gt;=Model!$B$31,1,IF(O1639&gt;=Model!$B$32,2,IF(O1639&gt;=Model!$B$33,3,4)))+IF(UPPER(H1639)="Y",1,0))))</f>
        <v/>
      </c>
      <c r="R1639" s="14" t="str">
        <f>IF($A1639="","",IFERROR(VLOOKUP(VALUE(MID(Q1639,2,1)),Model!$B$38:$C$41,2,FALSE()),""))</f>
        <v/>
      </c>
      <c r="S1639" s="18" t="str">
        <f t="shared" si="151"/>
        <v/>
      </c>
      <c r="T1639" s="14" t="str">
        <f t="shared" si="152"/>
        <v/>
      </c>
      <c r="U1639" s="14" t="str">
        <f t="shared" si="153"/>
        <v/>
      </c>
      <c r="V1639" s="14" t="str">
        <f t="shared" ca="1" si="154"/>
        <v/>
      </c>
      <c r="W1639" s="14" t="str">
        <f t="shared" ca="1" si="155"/>
        <v/>
      </c>
    </row>
    <row r="1640" spans="1:23" x14ac:dyDescent="0.3">
      <c r="A1640" s="2"/>
      <c r="B1640" s="2"/>
      <c r="C1640" s="2"/>
      <c r="D1640" s="2"/>
      <c r="E1640" s="2"/>
      <c r="F1640" s="2"/>
      <c r="G1640" s="2"/>
      <c r="H1640" s="2"/>
      <c r="I1640" s="16"/>
      <c r="J1640" s="16"/>
      <c r="K1640" s="14" t="str">
        <f>IF($A1640="","",IF(B1640&gt;=Model!$B$4,4,IF(B1640&gt;=Model!$B$5,3,IF(B1640&gt;=Model!$B$6,2,1))))</f>
        <v/>
      </c>
      <c r="L1640" s="14" t="str">
        <f>IF($A1640="","",IF(OR(UPPER(D1640)="Y",UPPER(E1640)="Y"),4,IF(C1640&gt;=Model!$B$10,4,IF(C1640&gt;=Model!$B$11,3,IF(C1640&gt;=Model!$B$12,2,1)))))</f>
        <v/>
      </c>
      <c r="M1640" s="14" t="str">
        <f>IF($A1640="","",IFERROR(VLOOKUP(F1640,Model!$A$19:$B$22,2,FALSE()),""))</f>
        <v/>
      </c>
      <c r="N1640" s="14" t="str">
        <f>IF($A1640="","",IFERROR(VLOOKUP(G1640,Model!$A$25:$B$28,2,FALSE()),""))</f>
        <v/>
      </c>
      <c r="O1640" s="14" t="str">
        <f t="shared" si="150"/>
        <v/>
      </c>
      <c r="P1640" s="14" t="str">
        <f>IF($A1640="","",IF(AND(G1640="Internet-facing",OR(UPPER(D1640)="Y",UPPER(E1640)="Y",C1640&gt;=Model!$B$16)),"P1",""))</f>
        <v/>
      </c>
      <c r="Q1640" s="14" t="str">
        <f>IF($A1640="","",IF(P1640="P1","P1","P"&amp;MIN(4,IF(O1640&gt;=Model!$B$31,1,IF(O1640&gt;=Model!$B$32,2,IF(O1640&gt;=Model!$B$33,3,4)))+IF(UPPER(H1640)="Y",1,0))))</f>
        <v/>
      </c>
      <c r="R1640" s="14" t="str">
        <f>IF($A1640="","",IFERROR(VLOOKUP(VALUE(MID(Q1640,2,1)),Model!$B$38:$C$41,2,FALSE()),""))</f>
        <v/>
      </c>
      <c r="S1640" s="18" t="str">
        <f t="shared" si="151"/>
        <v/>
      </c>
      <c r="T1640" s="14" t="str">
        <f t="shared" si="152"/>
        <v/>
      </c>
      <c r="U1640" s="14" t="str">
        <f t="shared" si="153"/>
        <v/>
      </c>
      <c r="V1640" s="14" t="str">
        <f t="shared" ca="1" si="154"/>
        <v/>
      </c>
      <c r="W1640" s="14" t="str">
        <f t="shared" ca="1" si="155"/>
        <v/>
      </c>
    </row>
    <row r="1641" spans="1:23" x14ac:dyDescent="0.3">
      <c r="A1641" s="2"/>
      <c r="B1641" s="2"/>
      <c r="C1641" s="2"/>
      <c r="D1641" s="2"/>
      <c r="E1641" s="2"/>
      <c r="F1641" s="2"/>
      <c r="G1641" s="2"/>
      <c r="H1641" s="2"/>
      <c r="I1641" s="16"/>
      <c r="J1641" s="16"/>
      <c r="K1641" s="14" t="str">
        <f>IF($A1641="","",IF(B1641&gt;=Model!$B$4,4,IF(B1641&gt;=Model!$B$5,3,IF(B1641&gt;=Model!$B$6,2,1))))</f>
        <v/>
      </c>
      <c r="L1641" s="14" t="str">
        <f>IF($A1641="","",IF(OR(UPPER(D1641)="Y",UPPER(E1641)="Y"),4,IF(C1641&gt;=Model!$B$10,4,IF(C1641&gt;=Model!$B$11,3,IF(C1641&gt;=Model!$B$12,2,1)))))</f>
        <v/>
      </c>
      <c r="M1641" s="14" t="str">
        <f>IF($A1641="","",IFERROR(VLOOKUP(F1641,Model!$A$19:$B$22,2,FALSE()),""))</f>
        <v/>
      </c>
      <c r="N1641" s="14" t="str">
        <f>IF($A1641="","",IFERROR(VLOOKUP(G1641,Model!$A$25:$B$28,2,FALSE()),""))</f>
        <v/>
      </c>
      <c r="O1641" s="14" t="str">
        <f t="shared" si="150"/>
        <v/>
      </c>
      <c r="P1641" s="14" t="str">
        <f>IF($A1641="","",IF(AND(G1641="Internet-facing",OR(UPPER(D1641)="Y",UPPER(E1641)="Y",C1641&gt;=Model!$B$16)),"P1",""))</f>
        <v/>
      </c>
      <c r="Q1641" s="14" t="str">
        <f>IF($A1641="","",IF(P1641="P1","P1","P"&amp;MIN(4,IF(O1641&gt;=Model!$B$31,1,IF(O1641&gt;=Model!$B$32,2,IF(O1641&gt;=Model!$B$33,3,4)))+IF(UPPER(H1641)="Y",1,0))))</f>
        <v/>
      </c>
      <c r="R1641" s="14" t="str">
        <f>IF($A1641="","",IFERROR(VLOOKUP(VALUE(MID(Q1641,2,1)),Model!$B$38:$C$41,2,FALSE()),""))</f>
        <v/>
      </c>
      <c r="S1641" s="18" t="str">
        <f t="shared" si="151"/>
        <v/>
      </c>
      <c r="T1641" s="14" t="str">
        <f t="shared" si="152"/>
        <v/>
      </c>
      <c r="U1641" s="14" t="str">
        <f t="shared" si="153"/>
        <v/>
      </c>
      <c r="V1641" s="14" t="str">
        <f t="shared" ca="1" si="154"/>
        <v/>
      </c>
      <c r="W1641" s="14" t="str">
        <f t="shared" ca="1" si="155"/>
        <v/>
      </c>
    </row>
    <row r="1642" spans="1:23" x14ac:dyDescent="0.3">
      <c r="A1642" s="2"/>
      <c r="B1642" s="2"/>
      <c r="C1642" s="2"/>
      <c r="D1642" s="2"/>
      <c r="E1642" s="2"/>
      <c r="F1642" s="2"/>
      <c r="G1642" s="2"/>
      <c r="H1642" s="2"/>
      <c r="I1642" s="16"/>
      <c r="J1642" s="16"/>
      <c r="K1642" s="14" t="str">
        <f>IF($A1642="","",IF(B1642&gt;=Model!$B$4,4,IF(B1642&gt;=Model!$B$5,3,IF(B1642&gt;=Model!$B$6,2,1))))</f>
        <v/>
      </c>
      <c r="L1642" s="14" t="str">
        <f>IF($A1642="","",IF(OR(UPPER(D1642)="Y",UPPER(E1642)="Y"),4,IF(C1642&gt;=Model!$B$10,4,IF(C1642&gt;=Model!$B$11,3,IF(C1642&gt;=Model!$B$12,2,1)))))</f>
        <v/>
      </c>
      <c r="M1642" s="14" t="str">
        <f>IF($A1642="","",IFERROR(VLOOKUP(F1642,Model!$A$19:$B$22,2,FALSE()),""))</f>
        <v/>
      </c>
      <c r="N1642" s="14" t="str">
        <f>IF($A1642="","",IFERROR(VLOOKUP(G1642,Model!$A$25:$B$28,2,FALSE()),""))</f>
        <v/>
      </c>
      <c r="O1642" s="14" t="str">
        <f t="shared" si="150"/>
        <v/>
      </c>
      <c r="P1642" s="14" t="str">
        <f>IF($A1642="","",IF(AND(G1642="Internet-facing",OR(UPPER(D1642)="Y",UPPER(E1642)="Y",C1642&gt;=Model!$B$16)),"P1",""))</f>
        <v/>
      </c>
      <c r="Q1642" s="14" t="str">
        <f>IF($A1642="","",IF(P1642="P1","P1","P"&amp;MIN(4,IF(O1642&gt;=Model!$B$31,1,IF(O1642&gt;=Model!$B$32,2,IF(O1642&gt;=Model!$B$33,3,4)))+IF(UPPER(H1642)="Y",1,0))))</f>
        <v/>
      </c>
      <c r="R1642" s="14" t="str">
        <f>IF($A1642="","",IFERROR(VLOOKUP(VALUE(MID(Q1642,2,1)),Model!$B$38:$C$41,2,FALSE()),""))</f>
        <v/>
      </c>
      <c r="S1642" s="18" t="str">
        <f t="shared" si="151"/>
        <v/>
      </c>
      <c r="T1642" s="14" t="str">
        <f t="shared" si="152"/>
        <v/>
      </c>
      <c r="U1642" s="14" t="str">
        <f t="shared" si="153"/>
        <v/>
      </c>
      <c r="V1642" s="14" t="str">
        <f t="shared" ca="1" si="154"/>
        <v/>
      </c>
      <c r="W1642" s="14" t="str">
        <f t="shared" ca="1" si="155"/>
        <v/>
      </c>
    </row>
    <row r="1643" spans="1:23" x14ac:dyDescent="0.3">
      <c r="A1643" s="2"/>
      <c r="B1643" s="2"/>
      <c r="C1643" s="2"/>
      <c r="D1643" s="2"/>
      <c r="E1643" s="2"/>
      <c r="F1643" s="2"/>
      <c r="G1643" s="2"/>
      <c r="H1643" s="2"/>
      <c r="I1643" s="16"/>
      <c r="J1643" s="16"/>
      <c r="K1643" s="14" t="str">
        <f>IF($A1643="","",IF(B1643&gt;=Model!$B$4,4,IF(B1643&gt;=Model!$B$5,3,IF(B1643&gt;=Model!$B$6,2,1))))</f>
        <v/>
      </c>
      <c r="L1643" s="14" t="str">
        <f>IF($A1643="","",IF(OR(UPPER(D1643)="Y",UPPER(E1643)="Y"),4,IF(C1643&gt;=Model!$B$10,4,IF(C1643&gt;=Model!$B$11,3,IF(C1643&gt;=Model!$B$12,2,1)))))</f>
        <v/>
      </c>
      <c r="M1643" s="14" t="str">
        <f>IF($A1643="","",IFERROR(VLOOKUP(F1643,Model!$A$19:$B$22,2,FALSE()),""))</f>
        <v/>
      </c>
      <c r="N1643" s="14" t="str">
        <f>IF($A1643="","",IFERROR(VLOOKUP(G1643,Model!$A$25:$B$28,2,FALSE()),""))</f>
        <v/>
      </c>
      <c r="O1643" s="14" t="str">
        <f t="shared" si="150"/>
        <v/>
      </c>
      <c r="P1643" s="14" t="str">
        <f>IF($A1643="","",IF(AND(G1643="Internet-facing",OR(UPPER(D1643)="Y",UPPER(E1643)="Y",C1643&gt;=Model!$B$16)),"P1",""))</f>
        <v/>
      </c>
      <c r="Q1643" s="14" t="str">
        <f>IF($A1643="","",IF(P1643="P1","P1","P"&amp;MIN(4,IF(O1643&gt;=Model!$B$31,1,IF(O1643&gt;=Model!$B$32,2,IF(O1643&gt;=Model!$B$33,3,4)))+IF(UPPER(H1643)="Y",1,0))))</f>
        <v/>
      </c>
      <c r="R1643" s="14" t="str">
        <f>IF($A1643="","",IFERROR(VLOOKUP(VALUE(MID(Q1643,2,1)),Model!$B$38:$C$41,2,FALSE()),""))</f>
        <v/>
      </c>
      <c r="S1643" s="18" t="str">
        <f t="shared" si="151"/>
        <v/>
      </c>
      <c r="T1643" s="14" t="str">
        <f t="shared" si="152"/>
        <v/>
      </c>
      <c r="U1643" s="14" t="str">
        <f t="shared" si="153"/>
        <v/>
      </c>
      <c r="V1643" s="14" t="str">
        <f t="shared" ca="1" si="154"/>
        <v/>
      </c>
      <c r="W1643" s="14" t="str">
        <f t="shared" ca="1" si="155"/>
        <v/>
      </c>
    </row>
    <row r="1644" spans="1:23" x14ac:dyDescent="0.3">
      <c r="A1644" s="2"/>
      <c r="B1644" s="2"/>
      <c r="C1644" s="2"/>
      <c r="D1644" s="2"/>
      <c r="E1644" s="2"/>
      <c r="F1644" s="2"/>
      <c r="G1644" s="2"/>
      <c r="H1644" s="2"/>
      <c r="I1644" s="16"/>
      <c r="J1644" s="16"/>
      <c r="K1644" s="14" t="str">
        <f>IF($A1644="","",IF(B1644&gt;=Model!$B$4,4,IF(B1644&gt;=Model!$B$5,3,IF(B1644&gt;=Model!$B$6,2,1))))</f>
        <v/>
      </c>
      <c r="L1644" s="14" t="str">
        <f>IF($A1644="","",IF(OR(UPPER(D1644)="Y",UPPER(E1644)="Y"),4,IF(C1644&gt;=Model!$B$10,4,IF(C1644&gt;=Model!$B$11,3,IF(C1644&gt;=Model!$B$12,2,1)))))</f>
        <v/>
      </c>
      <c r="M1644" s="14" t="str">
        <f>IF($A1644="","",IFERROR(VLOOKUP(F1644,Model!$A$19:$B$22,2,FALSE()),""))</f>
        <v/>
      </c>
      <c r="N1644" s="14" t="str">
        <f>IF($A1644="","",IFERROR(VLOOKUP(G1644,Model!$A$25:$B$28,2,FALSE()),""))</f>
        <v/>
      </c>
      <c r="O1644" s="14" t="str">
        <f t="shared" si="150"/>
        <v/>
      </c>
      <c r="P1644" s="14" t="str">
        <f>IF($A1644="","",IF(AND(G1644="Internet-facing",OR(UPPER(D1644)="Y",UPPER(E1644)="Y",C1644&gt;=Model!$B$16)),"P1",""))</f>
        <v/>
      </c>
      <c r="Q1644" s="14" t="str">
        <f>IF($A1644="","",IF(P1644="P1","P1","P"&amp;MIN(4,IF(O1644&gt;=Model!$B$31,1,IF(O1644&gt;=Model!$B$32,2,IF(O1644&gt;=Model!$B$33,3,4)))+IF(UPPER(H1644)="Y",1,0))))</f>
        <v/>
      </c>
      <c r="R1644" s="14" t="str">
        <f>IF($A1644="","",IFERROR(VLOOKUP(VALUE(MID(Q1644,2,1)),Model!$B$38:$C$41,2,FALSE()),""))</f>
        <v/>
      </c>
      <c r="S1644" s="18" t="str">
        <f t="shared" si="151"/>
        <v/>
      </c>
      <c r="T1644" s="14" t="str">
        <f t="shared" si="152"/>
        <v/>
      </c>
      <c r="U1644" s="14" t="str">
        <f t="shared" si="153"/>
        <v/>
      </c>
      <c r="V1644" s="14" t="str">
        <f t="shared" ca="1" si="154"/>
        <v/>
      </c>
      <c r="W1644" s="14" t="str">
        <f t="shared" ca="1" si="155"/>
        <v/>
      </c>
    </row>
    <row r="1645" spans="1:23" x14ac:dyDescent="0.3">
      <c r="A1645" s="2"/>
      <c r="B1645" s="2"/>
      <c r="C1645" s="2"/>
      <c r="D1645" s="2"/>
      <c r="E1645" s="2"/>
      <c r="F1645" s="2"/>
      <c r="G1645" s="2"/>
      <c r="H1645" s="2"/>
      <c r="I1645" s="16"/>
      <c r="J1645" s="16"/>
      <c r="K1645" s="14" t="str">
        <f>IF($A1645="","",IF(B1645&gt;=Model!$B$4,4,IF(B1645&gt;=Model!$B$5,3,IF(B1645&gt;=Model!$B$6,2,1))))</f>
        <v/>
      </c>
      <c r="L1645" s="14" t="str">
        <f>IF($A1645="","",IF(OR(UPPER(D1645)="Y",UPPER(E1645)="Y"),4,IF(C1645&gt;=Model!$B$10,4,IF(C1645&gt;=Model!$B$11,3,IF(C1645&gt;=Model!$B$12,2,1)))))</f>
        <v/>
      </c>
      <c r="M1645" s="14" t="str">
        <f>IF($A1645="","",IFERROR(VLOOKUP(F1645,Model!$A$19:$B$22,2,FALSE()),""))</f>
        <v/>
      </c>
      <c r="N1645" s="14" t="str">
        <f>IF($A1645="","",IFERROR(VLOOKUP(G1645,Model!$A$25:$B$28,2,FALSE()),""))</f>
        <v/>
      </c>
      <c r="O1645" s="14" t="str">
        <f t="shared" si="150"/>
        <v/>
      </c>
      <c r="P1645" s="14" t="str">
        <f>IF($A1645="","",IF(AND(G1645="Internet-facing",OR(UPPER(D1645)="Y",UPPER(E1645)="Y",C1645&gt;=Model!$B$16)),"P1",""))</f>
        <v/>
      </c>
      <c r="Q1645" s="14" t="str">
        <f>IF($A1645="","",IF(P1645="P1","P1","P"&amp;MIN(4,IF(O1645&gt;=Model!$B$31,1,IF(O1645&gt;=Model!$B$32,2,IF(O1645&gt;=Model!$B$33,3,4)))+IF(UPPER(H1645)="Y",1,0))))</f>
        <v/>
      </c>
      <c r="R1645" s="14" t="str">
        <f>IF($A1645="","",IFERROR(VLOOKUP(VALUE(MID(Q1645,2,1)),Model!$B$38:$C$41,2,FALSE()),""))</f>
        <v/>
      </c>
      <c r="S1645" s="18" t="str">
        <f t="shared" si="151"/>
        <v/>
      </c>
      <c r="T1645" s="14" t="str">
        <f t="shared" si="152"/>
        <v/>
      </c>
      <c r="U1645" s="14" t="str">
        <f t="shared" si="153"/>
        <v/>
      </c>
      <c r="V1645" s="14" t="str">
        <f t="shared" ca="1" si="154"/>
        <v/>
      </c>
      <c r="W1645" s="14" t="str">
        <f t="shared" ca="1" si="155"/>
        <v/>
      </c>
    </row>
    <row r="1646" spans="1:23" x14ac:dyDescent="0.3">
      <c r="A1646" s="2"/>
      <c r="B1646" s="2"/>
      <c r="C1646" s="2"/>
      <c r="D1646" s="2"/>
      <c r="E1646" s="2"/>
      <c r="F1646" s="2"/>
      <c r="G1646" s="2"/>
      <c r="H1646" s="2"/>
      <c r="I1646" s="16"/>
      <c r="J1646" s="16"/>
      <c r="K1646" s="14" t="str">
        <f>IF($A1646="","",IF(B1646&gt;=Model!$B$4,4,IF(B1646&gt;=Model!$B$5,3,IF(B1646&gt;=Model!$B$6,2,1))))</f>
        <v/>
      </c>
      <c r="L1646" s="14" t="str">
        <f>IF($A1646="","",IF(OR(UPPER(D1646)="Y",UPPER(E1646)="Y"),4,IF(C1646&gt;=Model!$B$10,4,IF(C1646&gt;=Model!$B$11,3,IF(C1646&gt;=Model!$B$12,2,1)))))</f>
        <v/>
      </c>
      <c r="M1646" s="14" t="str">
        <f>IF($A1646="","",IFERROR(VLOOKUP(F1646,Model!$A$19:$B$22,2,FALSE()),""))</f>
        <v/>
      </c>
      <c r="N1646" s="14" t="str">
        <f>IF($A1646="","",IFERROR(VLOOKUP(G1646,Model!$A$25:$B$28,2,FALSE()),""))</f>
        <v/>
      </c>
      <c r="O1646" s="14" t="str">
        <f t="shared" si="150"/>
        <v/>
      </c>
      <c r="P1646" s="14" t="str">
        <f>IF($A1646="","",IF(AND(G1646="Internet-facing",OR(UPPER(D1646)="Y",UPPER(E1646)="Y",C1646&gt;=Model!$B$16)),"P1",""))</f>
        <v/>
      </c>
      <c r="Q1646" s="14" t="str">
        <f>IF($A1646="","",IF(P1646="P1","P1","P"&amp;MIN(4,IF(O1646&gt;=Model!$B$31,1,IF(O1646&gt;=Model!$B$32,2,IF(O1646&gt;=Model!$B$33,3,4)))+IF(UPPER(H1646)="Y",1,0))))</f>
        <v/>
      </c>
      <c r="R1646" s="14" t="str">
        <f>IF($A1646="","",IFERROR(VLOOKUP(VALUE(MID(Q1646,2,1)),Model!$B$38:$C$41,2,FALSE()),""))</f>
        <v/>
      </c>
      <c r="S1646" s="18" t="str">
        <f t="shared" si="151"/>
        <v/>
      </c>
      <c r="T1646" s="14" t="str">
        <f t="shared" si="152"/>
        <v/>
      </c>
      <c r="U1646" s="14" t="str">
        <f t="shared" si="153"/>
        <v/>
      </c>
      <c r="V1646" s="14" t="str">
        <f t="shared" ca="1" si="154"/>
        <v/>
      </c>
      <c r="W1646" s="14" t="str">
        <f t="shared" ca="1" si="155"/>
        <v/>
      </c>
    </row>
    <row r="1647" spans="1:23" x14ac:dyDescent="0.3">
      <c r="A1647" s="2"/>
      <c r="B1647" s="2"/>
      <c r="C1647" s="2"/>
      <c r="D1647" s="2"/>
      <c r="E1647" s="2"/>
      <c r="F1647" s="2"/>
      <c r="G1647" s="2"/>
      <c r="H1647" s="2"/>
      <c r="I1647" s="16"/>
      <c r="J1647" s="16"/>
      <c r="K1647" s="14" t="str">
        <f>IF($A1647="","",IF(B1647&gt;=Model!$B$4,4,IF(B1647&gt;=Model!$B$5,3,IF(B1647&gt;=Model!$B$6,2,1))))</f>
        <v/>
      </c>
      <c r="L1647" s="14" t="str">
        <f>IF($A1647="","",IF(OR(UPPER(D1647)="Y",UPPER(E1647)="Y"),4,IF(C1647&gt;=Model!$B$10,4,IF(C1647&gt;=Model!$B$11,3,IF(C1647&gt;=Model!$B$12,2,1)))))</f>
        <v/>
      </c>
      <c r="M1647" s="14" t="str">
        <f>IF($A1647="","",IFERROR(VLOOKUP(F1647,Model!$A$19:$B$22,2,FALSE()),""))</f>
        <v/>
      </c>
      <c r="N1647" s="14" t="str">
        <f>IF($A1647="","",IFERROR(VLOOKUP(G1647,Model!$A$25:$B$28,2,FALSE()),""))</f>
        <v/>
      </c>
      <c r="O1647" s="14" t="str">
        <f t="shared" si="150"/>
        <v/>
      </c>
      <c r="P1647" s="14" t="str">
        <f>IF($A1647="","",IF(AND(G1647="Internet-facing",OR(UPPER(D1647)="Y",UPPER(E1647)="Y",C1647&gt;=Model!$B$16)),"P1",""))</f>
        <v/>
      </c>
      <c r="Q1647" s="14" t="str">
        <f>IF($A1647="","",IF(P1647="P1","P1","P"&amp;MIN(4,IF(O1647&gt;=Model!$B$31,1,IF(O1647&gt;=Model!$B$32,2,IF(O1647&gt;=Model!$B$33,3,4)))+IF(UPPER(H1647)="Y",1,0))))</f>
        <v/>
      </c>
      <c r="R1647" s="14" t="str">
        <f>IF($A1647="","",IFERROR(VLOOKUP(VALUE(MID(Q1647,2,1)),Model!$B$38:$C$41,2,FALSE()),""))</f>
        <v/>
      </c>
      <c r="S1647" s="18" t="str">
        <f t="shared" si="151"/>
        <v/>
      </c>
      <c r="T1647" s="14" t="str">
        <f t="shared" si="152"/>
        <v/>
      </c>
      <c r="U1647" s="14" t="str">
        <f t="shared" si="153"/>
        <v/>
      </c>
      <c r="V1647" s="14" t="str">
        <f t="shared" ca="1" si="154"/>
        <v/>
      </c>
      <c r="W1647" s="14" t="str">
        <f t="shared" ca="1" si="155"/>
        <v/>
      </c>
    </row>
    <row r="1648" spans="1:23" x14ac:dyDescent="0.3">
      <c r="A1648" s="2"/>
      <c r="B1648" s="2"/>
      <c r="C1648" s="2"/>
      <c r="D1648" s="2"/>
      <c r="E1648" s="2"/>
      <c r="F1648" s="2"/>
      <c r="G1648" s="2"/>
      <c r="H1648" s="2"/>
      <c r="I1648" s="16"/>
      <c r="J1648" s="16"/>
      <c r="K1648" s="14" t="str">
        <f>IF($A1648="","",IF(B1648&gt;=Model!$B$4,4,IF(B1648&gt;=Model!$B$5,3,IF(B1648&gt;=Model!$B$6,2,1))))</f>
        <v/>
      </c>
      <c r="L1648" s="14" t="str">
        <f>IF($A1648="","",IF(OR(UPPER(D1648)="Y",UPPER(E1648)="Y"),4,IF(C1648&gt;=Model!$B$10,4,IF(C1648&gt;=Model!$B$11,3,IF(C1648&gt;=Model!$B$12,2,1)))))</f>
        <v/>
      </c>
      <c r="M1648" s="14" t="str">
        <f>IF($A1648="","",IFERROR(VLOOKUP(F1648,Model!$A$19:$B$22,2,FALSE()),""))</f>
        <v/>
      </c>
      <c r="N1648" s="14" t="str">
        <f>IF($A1648="","",IFERROR(VLOOKUP(G1648,Model!$A$25:$B$28,2,FALSE()),""))</f>
        <v/>
      </c>
      <c r="O1648" s="14" t="str">
        <f t="shared" si="150"/>
        <v/>
      </c>
      <c r="P1648" s="14" t="str">
        <f>IF($A1648="","",IF(AND(G1648="Internet-facing",OR(UPPER(D1648)="Y",UPPER(E1648)="Y",C1648&gt;=Model!$B$16)),"P1",""))</f>
        <v/>
      </c>
      <c r="Q1648" s="14" t="str">
        <f>IF($A1648="","",IF(P1648="P1","P1","P"&amp;MIN(4,IF(O1648&gt;=Model!$B$31,1,IF(O1648&gt;=Model!$B$32,2,IF(O1648&gt;=Model!$B$33,3,4)))+IF(UPPER(H1648)="Y",1,0))))</f>
        <v/>
      </c>
      <c r="R1648" s="14" t="str">
        <f>IF($A1648="","",IFERROR(VLOOKUP(VALUE(MID(Q1648,2,1)),Model!$B$38:$C$41,2,FALSE()),""))</f>
        <v/>
      </c>
      <c r="S1648" s="18" t="str">
        <f t="shared" si="151"/>
        <v/>
      </c>
      <c r="T1648" s="14" t="str">
        <f t="shared" si="152"/>
        <v/>
      </c>
      <c r="U1648" s="14" t="str">
        <f t="shared" si="153"/>
        <v/>
      </c>
      <c r="V1648" s="14" t="str">
        <f t="shared" ca="1" si="154"/>
        <v/>
      </c>
      <c r="W1648" s="14" t="str">
        <f t="shared" ca="1" si="155"/>
        <v/>
      </c>
    </row>
    <row r="1649" spans="1:23" x14ac:dyDescent="0.3">
      <c r="A1649" s="2"/>
      <c r="B1649" s="2"/>
      <c r="C1649" s="2"/>
      <c r="D1649" s="2"/>
      <c r="E1649" s="2"/>
      <c r="F1649" s="2"/>
      <c r="G1649" s="2"/>
      <c r="H1649" s="2"/>
      <c r="I1649" s="16"/>
      <c r="J1649" s="16"/>
      <c r="K1649" s="14" t="str">
        <f>IF($A1649="","",IF(B1649&gt;=Model!$B$4,4,IF(B1649&gt;=Model!$B$5,3,IF(B1649&gt;=Model!$B$6,2,1))))</f>
        <v/>
      </c>
      <c r="L1649" s="14" t="str">
        <f>IF($A1649="","",IF(OR(UPPER(D1649)="Y",UPPER(E1649)="Y"),4,IF(C1649&gt;=Model!$B$10,4,IF(C1649&gt;=Model!$B$11,3,IF(C1649&gt;=Model!$B$12,2,1)))))</f>
        <v/>
      </c>
      <c r="M1649" s="14" t="str">
        <f>IF($A1649="","",IFERROR(VLOOKUP(F1649,Model!$A$19:$B$22,2,FALSE()),""))</f>
        <v/>
      </c>
      <c r="N1649" s="14" t="str">
        <f>IF($A1649="","",IFERROR(VLOOKUP(G1649,Model!$A$25:$B$28,2,FALSE()),""))</f>
        <v/>
      </c>
      <c r="O1649" s="14" t="str">
        <f t="shared" si="150"/>
        <v/>
      </c>
      <c r="P1649" s="14" t="str">
        <f>IF($A1649="","",IF(AND(G1649="Internet-facing",OR(UPPER(D1649)="Y",UPPER(E1649)="Y",C1649&gt;=Model!$B$16)),"P1",""))</f>
        <v/>
      </c>
      <c r="Q1649" s="14" t="str">
        <f>IF($A1649="","",IF(P1649="P1","P1","P"&amp;MIN(4,IF(O1649&gt;=Model!$B$31,1,IF(O1649&gt;=Model!$B$32,2,IF(O1649&gt;=Model!$B$33,3,4)))+IF(UPPER(H1649)="Y",1,0))))</f>
        <v/>
      </c>
      <c r="R1649" s="14" t="str">
        <f>IF($A1649="","",IFERROR(VLOOKUP(VALUE(MID(Q1649,2,1)),Model!$B$38:$C$41,2,FALSE()),""))</f>
        <v/>
      </c>
      <c r="S1649" s="18" t="str">
        <f t="shared" si="151"/>
        <v/>
      </c>
      <c r="T1649" s="14" t="str">
        <f t="shared" si="152"/>
        <v/>
      </c>
      <c r="U1649" s="14" t="str">
        <f t="shared" si="153"/>
        <v/>
      </c>
      <c r="V1649" s="14" t="str">
        <f t="shared" ca="1" si="154"/>
        <v/>
      </c>
      <c r="W1649" s="14" t="str">
        <f t="shared" ca="1" si="155"/>
        <v/>
      </c>
    </row>
    <row r="1650" spans="1:23" x14ac:dyDescent="0.3">
      <c r="A1650" s="2"/>
      <c r="B1650" s="2"/>
      <c r="C1650" s="2"/>
      <c r="D1650" s="2"/>
      <c r="E1650" s="2"/>
      <c r="F1650" s="2"/>
      <c r="G1650" s="2"/>
      <c r="H1650" s="2"/>
      <c r="I1650" s="16"/>
      <c r="J1650" s="16"/>
      <c r="K1650" s="14" t="str">
        <f>IF($A1650="","",IF(B1650&gt;=Model!$B$4,4,IF(B1650&gt;=Model!$B$5,3,IF(B1650&gt;=Model!$B$6,2,1))))</f>
        <v/>
      </c>
      <c r="L1650" s="14" t="str">
        <f>IF($A1650="","",IF(OR(UPPER(D1650)="Y",UPPER(E1650)="Y"),4,IF(C1650&gt;=Model!$B$10,4,IF(C1650&gt;=Model!$B$11,3,IF(C1650&gt;=Model!$B$12,2,1)))))</f>
        <v/>
      </c>
      <c r="M1650" s="14" t="str">
        <f>IF($A1650="","",IFERROR(VLOOKUP(F1650,Model!$A$19:$B$22,2,FALSE()),""))</f>
        <v/>
      </c>
      <c r="N1650" s="14" t="str">
        <f>IF($A1650="","",IFERROR(VLOOKUP(G1650,Model!$A$25:$B$28,2,FALSE()),""))</f>
        <v/>
      </c>
      <c r="O1650" s="14" t="str">
        <f t="shared" si="150"/>
        <v/>
      </c>
      <c r="P1650" s="14" t="str">
        <f>IF($A1650="","",IF(AND(G1650="Internet-facing",OR(UPPER(D1650)="Y",UPPER(E1650)="Y",C1650&gt;=Model!$B$16)),"P1",""))</f>
        <v/>
      </c>
      <c r="Q1650" s="14" t="str">
        <f>IF($A1650="","",IF(P1650="P1","P1","P"&amp;MIN(4,IF(O1650&gt;=Model!$B$31,1,IF(O1650&gt;=Model!$B$32,2,IF(O1650&gt;=Model!$B$33,3,4)))+IF(UPPER(H1650)="Y",1,0))))</f>
        <v/>
      </c>
      <c r="R1650" s="14" t="str">
        <f>IF($A1650="","",IFERROR(VLOOKUP(VALUE(MID(Q1650,2,1)),Model!$B$38:$C$41,2,FALSE()),""))</f>
        <v/>
      </c>
      <c r="S1650" s="18" t="str">
        <f t="shared" si="151"/>
        <v/>
      </c>
      <c r="T1650" s="14" t="str">
        <f t="shared" si="152"/>
        <v/>
      </c>
      <c r="U1650" s="14" t="str">
        <f t="shared" si="153"/>
        <v/>
      </c>
      <c r="V1650" s="14" t="str">
        <f t="shared" ca="1" si="154"/>
        <v/>
      </c>
      <c r="W1650" s="14" t="str">
        <f t="shared" ca="1" si="155"/>
        <v/>
      </c>
    </row>
    <row r="1651" spans="1:23" x14ac:dyDescent="0.3">
      <c r="A1651" s="2"/>
      <c r="B1651" s="2"/>
      <c r="C1651" s="2"/>
      <c r="D1651" s="2"/>
      <c r="E1651" s="2"/>
      <c r="F1651" s="2"/>
      <c r="G1651" s="2"/>
      <c r="H1651" s="2"/>
      <c r="I1651" s="16"/>
      <c r="J1651" s="16"/>
      <c r="K1651" s="14" t="str">
        <f>IF($A1651="","",IF(B1651&gt;=Model!$B$4,4,IF(B1651&gt;=Model!$B$5,3,IF(B1651&gt;=Model!$B$6,2,1))))</f>
        <v/>
      </c>
      <c r="L1651" s="14" t="str">
        <f>IF($A1651="","",IF(OR(UPPER(D1651)="Y",UPPER(E1651)="Y"),4,IF(C1651&gt;=Model!$B$10,4,IF(C1651&gt;=Model!$B$11,3,IF(C1651&gt;=Model!$B$12,2,1)))))</f>
        <v/>
      </c>
      <c r="M1651" s="14" t="str">
        <f>IF($A1651="","",IFERROR(VLOOKUP(F1651,Model!$A$19:$B$22,2,FALSE()),""))</f>
        <v/>
      </c>
      <c r="N1651" s="14" t="str">
        <f>IF($A1651="","",IFERROR(VLOOKUP(G1651,Model!$A$25:$B$28,2,FALSE()),""))</f>
        <v/>
      </c>
      <c r="O1651" s="14" t="str">
        <f t="shared" si="150"/>
        <v/>
      </c>
      <c r="P1651" s="14" t="str">
        <f>IF($A1651="","",IF(AND(G1651="Internet-facing",OR(UPPER(D1651)="Y",UPPER(E1651)="Y",C1651&gt;=Model!$B$16)),"P1",""))</f>
        <v/>
      </c>
      <c r="Q1651" s="14" t="str">
        <f>IF($A1651="","",IF(P1651="P1","P1","P"&amp;MIN(4,IF(O1651&gt;=Model!$B$31,1,IF(O1651&gt;=Model!$B$32,2,IF(O1651&gt;=Model!$B$33,3,4)))+IF(UPPER(H1651)="Y",1,0))))</f>
        <v/>
      </c>
      <c r="R1651" s="14" t="str">
        <f>IF($A1651="","",IFERROR(VLOOKUP(VALUE(MID(Q1651,2,1)),Model!$B$38:$C$41,2,FALSE()),""))</f>
        <v/>
      </c>
      <c r="S1651" s="18" t="str">
        <f t="shared" si="151"/>
        <v/>
      </c>
      <c r="T1651" s="14" t="str">
        <f t="shared" si="152"/>
        <v/>
      </c>
      <c r="U1651" s="14" t="str">
        <f t="shared" si="153"/>
        <v/>
      </c>
      <c r="V1651" s="14" t="str">
        <f t="shared" ca="1" si="154"/>
        <v/>
      </c>
      <c r="W1651" s="14" t="str">
        <f t="shared" ca="1" si="155"/>
        <v/>
      </c>
    </row>
    <row r="1652" spans="1:23" x14ac:dyDescent="0.3">
      <c r="A1652" s="2"/>
      <c r="B1652" s="2"/>
      <c r="C1652" s="2"/>
      <c r="D1652" s="2"/>
      <c r="E1652" s="2"/>
      <c r="F1652" s="2"/>
      <c r="G1652" s="2"/>
      <c r="H1652" s="2"/>
      <c r="I1652" s="16"/>
      <c r="J1652" s="16"/>
      <c r="K1652" s="14" t="str">
        <f>IF($A1652="","",IF(B1652&gt;=Model!$B$4,4,IF(B1652&gt;=Model!$B$5,3,IF(B1652&gt;=Model!$B$6,2,1))))</f>
        <v/>
      </c>
      <c r="L1652" s="14" t="str">
        <f>IF($A1652="","",IF(OR(UPPER(D1652)="Y",UPPER(E1652)="Y"),4,IF(C1652&gt;=Model!$B$10,4,IF(C1652&gt;=Model!$B$11,3,IF(C1652&gt;=Model!$B$12,2,1)))))</f>
        <v/>
      </c>
      <c r="M1652" s="14" t="str">
        <f>IF($A1652="","",IFERROR(VLOOKUP(F1652,Model!$A$19:$B$22,2,FALSE()),""))</f>
        <v/>
      </c>
      <c r="N1652" s="14" t="str">
        <f>IF($A1652="","",IFERROR(VLOOKUP(G1652,Model!$A$25:$B$28,2,FALSE()),""))</f>
        <v/>
      </c>
      <c r="O1652" s="14" t="str">
        <f t="shared" si="150"/>
        <v/>
      </c>
      <c r="P1652" s="14" t="str">
        <f>IF($A1652="","",IF(AND(G1652="Internet-facing",OR(UPPER(D1652)="Y",UPPER(E1652)="Y",C1652&gt;=Model!$B$16)),"P1",""))</f>
        <v/>
      </c>
      <c r="Q1652" s="14" t="str">
        <f>IF($A1652="","",IF(P1652="P1","P1","P"&amp;MIN(4,IF(O1652&gt;=Model!$B$31,1,IF(O1652&gt;=Model!$B$32,2,IF(O1652&gt;=Model!$B$33,3,4)))+IF(UPPER(H1652)="Y",1,0))))</f>
        <v/>
      </c>
      <c r="R1652" s="14" t="str">
        <f>IF($A1652="","",IFERROR(VLOOKUP(VALUE(MID(Q1652,2,1)),Model!$B$38:$C$41,2,FALSE()),""))</f>
        <v/>
      </c>
      <c r="S1652" s="18" t="str">
        <f t="shared" si="151"/>
        <v/>
      </c>
      <c r="T1652" s="14" t="str">
        <f t="shared" si="152"/>
        <v/>
      </c>
      <c r="U1652" s="14" t="str">
        <f t="shared" si="153"/>
        <v/>
      </c>
      <c r="V1652" s="14" t="str">
        <f t="shared" ca="1" si="154"/>
        <v/>
      </c>
      <c r="W1652" s="14" t="str">
        <f t="shared" ca="1" si="155"/>
        <v/>
      </c>
    </row>
    <row r="1653" spans="1:23" x14ac:dyDescent="0.3">
      <c r="A1653" s="2"/>
      <c r="B1653" s="2"/>
      <c r="C1653" s="2"/>
      <c r="D1653" s="2"/>
      <c r="E1653" s="2"/>
      <c r="F1653" s="2"/>
      <c r="G1653" s="2"/>
      <c r="H1653" s="2"/>
      <c r="I1653" s="16"/>
      <c r="J1653" s="16"/>
      <c r="K1653" s="14" t="str">
        <f>IF($A1653="","",IF(B1653&gt;=Model!$B$4,4,IF(B1653&gt;=Model!$B$5,3,IF(B1653&gt;=Model!$B$6,2,1))))</f>
        <v/>
      </c>
      <c r="L1653" s="14" t="str">
        <f>IF($A1653="","",IF(OR(UPPER(D1653)="Y",UPPER(E1653)="Y"),4,IF(C1653&gt;=Model!$B$10,4,IF(C1653&gt;=Model!$B$11,3,IF(C1653&gt;=Model!$B$12,2,1)))))</f>
        <v/>
      </c>
      <c r="M1653" s="14" t="str">
        <f>IF($A1653="","",IFERROR(VLOOKUP(F1653,Model!$A$19:$B$22,2,FALSE()),""))</f>
        <v/>
      </c>
      <c r="N1653" s="14" t="str">
        <f>IF($A1653="","",IFERROR(VLOOKUP(G1653,Model!$A$25:$B$28,2,FALSE()),""))</f>
        <v/>
      </c>
      <c r="O1653" s="14" t="str">
        <f t="shared" si="150"/>
        <v/>
      </c>
      <c r="P1653" s="14" t="str">
        <f>IF($A1653="","",IF(AND(G1653="Internet-facing",OR(UPPER(D1653)="Y",UPPER(E1653)="Y",C1653&gt;=Model!$B$16)),"P1",""))</f>
        <v/>
      </c>
      <c r="Q1653" s="14" t="str">
        <f>IF($A1653="","",IF(P1653="P1","P1","P"&amp;MIN(4,IF(O1653&gt;=Model!$B$31,1,IF(O1653&gt;=Model!$B$32,2,IF(O1653&gt;=Model!$B$33,3,4)))+IF(UPPER(H1653)="Y",1,0))))</f>
        <v/>
      </c>
      <c r="R1653" s="14" t="str">
        <f>IF($A1653="","",IFERROR(VLOOKUP(VALUE(MID(Q1653,2,1)),Model!$B$38:$C$41,2,FALSE()),""))</f>
        <v/>
      </c>
      <c r="S1653" s="18" t="str">
        <f t="shared" si="151"/>
        <v/>
      </c>
      <c r="T1653" s="14" t="str">
        <f t="shared" si="152"/>
        <v/>
      </c>
      <c r="U1653" s="14" t="str">
        <f t="shared" si="153"/>
        <v/>
      </c>
      <c r="V1653" s="14" t="str">
        <f t="shared" ca="1" si="154"/>
        <v/>
      </c>
      <c r="W1653" s="14" t="str">
        <f t="shared" ca="1" si="155"/>
        <v/>
      </c>
    </row>
    <row r="1654" spans="1:23" x14ac:dyDescent="0.3">
      <c r="A1654" s="2"/>
      <c r="B1654" s="2"/>
      <c r="C1654" s="2"/>
      <c r="D1654" s="2"/>
      <c r="E1654" s="2"/>
      <c r="F1654" s="2"/>
      <c r="G1654" s="2"/>
      <c r="H1654" s="2"/>
      <c r="I1654" s="16"/>
      <c r="J1654" s="16"/>
      <c r="K1654" s="14" t="str">
        <f>IF($A1654="","",IF(B1654&gt;=Model!$B$4,4,IF(B1654&gt;=Model!$B$5,3,IF(B1654&gt;=Model!$B$6,2,1))))</f>
        <v/>
      </c>
      <c r="L1654" s="14" t="str">
        <f>IF($A1654="","",IF(OR(UPPER(D1654)="Y",UPPER(E1654)="Y"),4,IF(C1654&gt;=Model!$B$10,4,IF(C1654&gt;=Model!$B$11,3,IF(C1654&gt;=Model!$B$12,2,1)))))</f>
        <v/>
      </c>
      <c r="M1654" s="14" t="str">
        <f>IF($A1654="","",IFERROR(VLOOKUP(F1654,Model!$A$19:$B$22,2,FALSE()),""))</f>
        <v/>
      </c>
      <c r="N1654" s="14" t="str">
        <f>IF($A1654="","",IFERROR(VLOOKUP(G1654,Model!$A$25:$B$28,2,FALSE()),""))</f>
        <v/>
      </c>
      <c r="O1654" s="14" t="str">
        <f t="shared" si="150"/>
        <v/>
      </c>
      <c r="P1654" s="14" t="str">
        <f>IF($A1654="","",IF(AND(G1654="Internet-facing",OR(UPPER(D1654)="Y",UPPER(E1654)="Y",C1654&gt;=Model!$B$16)),"P1",""))</f>
        <v/>
      </c>
      <c r="Q1654" s="14" t="str">
        <f>IF($A1654="","",IF(P1654="P1","P1","P"&amp;MIN(4,IF(O1654&gt;=Model!$B$31,1,IF(O1654&gt;=Model!$B$32,2,IF(O1654&gt;=Model!$B$33,3,4)))+IF(UPPER(H1654)="Y",1,0))))</f>
        <v/>
      </c>
      <c r="R1654" s="14" t="str">
        <f>IF($A1654="","",IFERROR(VLOOKUP(VALUE(MID(Q1654,2,1)),Model!$B$38:$C$41,2,FALSE()),""))</f>
        <v/>
      </c>
      <c r="S1654" s="18" t="str">
        <f t="shared" si="151"/>
        <v/>
      </c>
      <c r="T1654" s="14" t="str">
        <f t="shared" si="152"/>
        <v/>
      </c>
      <c r="U1654" s="14" t="str">
        <f t="shared" si="153"/>
        <v/>
      </c>
      <c r="V1654" s="14" t="str">
        <f t="shared" ca="1" si="154"/>
        <v/>
      </c>
      <c r="W1654" s="14" t="str">
        <f t="shared" ca="1" si="155"/>
        <v/>
      </c>
    </row>
    <row r="1655" spans="1:23" x14ac:dyDescent="0.3">
      <c r="A1655" s="2"/>
      <c r="B1655" s="2"/>
      <c r="C1655" s="2"/>
      <c r="D1655" s="2"/>
      <c r="E1655" s="2"/>
      <c r="F1655" s="2"/>
      <c r="G1655" s="2"/>
      <c r="H1655" s="2"/>
      <c r="I1655" s="16"/>
      <c r="J1655" s="16"/>
      <c r="K1655" s="14" t="str">
        <f>IF($A1655="","",IF(B1655&gt;=Model!$B$4,4,IF(B1655&gt;=Model!$B$5,3,IF(B1655&gt;=Model!$B$6,2,1))))</f>
        <v/>
      </c>
      <c r="L1655" s="14" t="str">
        <f>IF($A1655="","",IF(OR(UPPER(D1655)="Y",UPPER(E1655)="Y"),4,IF(C1655&gt;=Model!$B$10,4,IF(C1655&gt;=Model!$B$11,3,IF(C1655&gt;=Model!$B$12,2,1)))))</f>
        <v/>
      </c>
      <c r="M1655" s="14" t="str">
        <f>IF($A1655="","",IFERROR(VLOOKUP(F1655,Model!$A$19:$B$22,2,FALSE()),""))</f>
        <v/>
      </c>
      <c r="N1655" s="14" t="str">
        <f>IF($A1655="","",IFERROR(VLOOKUP(G1655,Model!$A$25:$B$28,2,FALSE()),""))</f>
        <v/>
      </c>
      <c r="O1655" s="14" t="str">
        <f t="shared" si="150"/>
        <v/>
      </c>
      <c r="P1655" s="14" t="str">
        <f>IF($A1655="","",IF(AND(G1655="Internet-facing",OR(UPPER(D1655)="Y",UPPER(E1655)="Y",C1655&gt;=Model!$B$16)),"P1",""))</f>
        <v/>
      </c>
      <c r="Q1655" s="14" t="str">
        <f>IF($A1655="","",IF(P1655="P1","P1","P"&amp;MIN(4,IF(O1655&gt;=Model!$B$31,1,IF(O1655&gt;=Model!$B$32,2,IF(O1655&gt;=Model!$B$33,3,4)))+IF(UPPER(H1655)="Y",1,0))))</f>
        <v/>
      </c>
      <c r="R1655" s="14" t="str">
        <f>IF($A1655="","",IFERROR(VLOOKUP(VALUE(MID(Q1655,2,1)),Model!$B$38:$C$41,2,FALSE()),""))</f>
        <v/>
      </c>
      <c r="S1655" s="18" t="str">
        <f t="shared" si="151"/>
        <v/>
      </c>
      <c r="T1655" s="14" t="str">
        <f t="shared" si="152"/>
        <v/>
      </c>
      <c r="U1655" s="14" t="str">
        <f t="shared" si="153"/>
        <v/>
      </c>
      <c r="V1655" s="14" t="str">
        <f t="shared" ca="1" si="154"/>
        <v/>
      </c>
      <c r="W1655" s="14" t="str">
        <f t="shared" ca="1" si="155"/>
        <v/>
      </c>
    </row>
    <row r="1656" spans="1:23" x14ac:dyDescent="0.3">
      <c r="A1656" s="2"/>
      <c r="B1656" s="2"/>
      <c r="C1656" s="2"/>
      <c r="D1656" s="2"/>
      <c r="E1656" s="2"/>
      <c r="F1656" s="2"/>
      <c r="G1656" s="2"/>
      <c r="H1656" s="2"/>
      <c r="I1656" s="16"/>
      <c r="J1656" s="16"/>
      <c r="K1656" s="14" t="str">
        <f>IF($A1656="","",IF(B1656&gt;=Model!$B$4,4,IF(B1656&gt;=Model!$B$5,3,IF(B1656&gt;=Model!$B$6,2,1))))</f>
        <v/>
      </c>
      <c r="L1656" s="14" t="str">
        <f>IF($A1656="","",IF(OR(UPPER(D1656)="Y",UPPER(E1656)="Y"),4,IF(C1656&gt;=Model!$B$10,4,IF(C1656&gt;=Model!$B$11,3,IF(C1656&gt;=Model!$B$12,2,1)))))</f>
        <v/>
      </c>
      <c r="M1656" s="14" t="str">
        <f>IF($A1656="","",IFERROR(VLOOKUP(F1656,Model!$A$19:$B$22,2,FALSE()),""))</f>
        <v/>
      </c>
      <c r="N1656" s="14" t="str">
        <f>IF($A1656="","",IFERROR(VLOOKUP(G1656,Model!$A$25:$B$28,2,FALSE()),""))</f>
        <v/>
      </c>
      <c r="O1656" s="14" t="str">
        <f t="shared" si="150"/>
        <v/>
      </c>
      <c r="P1656" s="14" t="str">
        <f>IF($A1656="","",IF(AND(G1656="Internet-facing",OR(UPPER(D1656)="Y",UPPER(E1656)="Y",C1656&gt;=Model!$B$16)),"P1",""))</f>
        <v/>
      </c>
      <c r="Q1656" s="14" t="str">
        <f>IF($A1656="","",IF(P1656="P1","P1","P"&amp;MIN(4,IF(O1656&gt;=Model!$B$31,1,IF(O1656&gt;=Model!$B$32,2,IF(O1656&gt;=Model!$B$33,3,4)))+IF(UPPER(H1656)="Y",1,0))))</f>
        <v/>
      </c>
      <c r="R1656" s="14" t="str">
        <f>IF($A1656="","",IFERROR(VLOOKUP(VALUE(MID(Q1656,2,1)),Model!$B$38:$C$41,2,FALSE()),""))</f>
        <v/>
      </c>
      <c r="S1656" s="18" t="str">
        <f t="shared" si="151"/>
        <v/>
      </c>
      <c r="T1656" s="14" t="str">
        <f t="shared" si="152"/>
        <v/>
      </c>
      <c r="U1656" s="14" t="str">
        <f t="shared" si="153"/>
        <v/>
      </c>
      <c r="V1656" s="14" t="str">
        <f t="shared" ca="1" si="154"/>
        <v/>
      </c>
      <c r="W1656" s="14" t="str">
        <f t="shared" ca="1" si="155"/>
        <v/>
      </c>
    </row>
    <row r="1657" spans="1:23" x14ac:dyDescent="0.3">
      <c r="A1657" s="2"/>
      <c r="B1657" s="2"/>
      <c r="C1657" s="2"/>
      <c r="D1657" s="2"/>
      <c r="E1657" s="2"/>
      <c r="F1657" s="2"/>
      <c r="G1657" s="2"/>
      <c r="H1657" s="2"/>
      <c r="I1657" s="16"/>
      <c r="J1657" s="16"/>
      <c r="K1657" s="14" t="str">
        <f>IF($A1657="","",IF(B1657&gt;=Model!$B$4,4,IF(B1657&gt;=Model!$B$5,3,IF(B1657&gt;=Model!$B$6,2,1))))</f>
        <v/>
      </c>
      <c r="L1657" s="14" t="str">
        <f>IF($A1657="","",IF(OR(UPPER(D1657)="Y",UPPER(E1657)="Y"),4,IF(C1657&gt;=Model!$B$10,4,IF(C1657&gt;=Model!$B$11,3,IF(C1657&gt;=Model!$B$12,2,1)))))</f>
        <v/>
      </c>
      <c r="M1657" s="14" t="str">
        <f>IF($A1657="","",IFERROR(VLOOKUP(F1657,Model!$A$19:$B$22,2,FALSE()),""))</f>
        <v/>
      </c>
      <c r="N1657" s="14" t="str">
        <f>IF($A1657="","",IFERROR(VLOOKUP(G1657,Model!$A$25:$B$28,2,FALSE()),""))</f>
        <v/>
      </c>
      <c r="O1657" s="14" t="str">
        <f t="shared" si="150"/>
        <v/>
      </c>
      <c r="P1657" s="14" t="str">
        <f>IF($A1657="","",IF(AND(G1657="Internet-facing",OR(UPPER(D1657)="Y",UPPER(E1657)="Y",C1657&gt;=Model!$B$16)),"P1",""))</f>
        <v/>
      </c>
      <c r="Q1657" s="14" t="str">
        <f>IF($A1657="","",IF(P1657="P1","P1","P"&amp;MIN(4,IF(O1657&gt;=Model!$B$31,1,IF(O1657&gt;=Model!$B$32,2,IF(O1657&gt;=Model!$B$33,3,4)))+IF(UPPER(H1657)="Y",1,0))))</f>
        <v/>
      </c>
      <c r="R1657" s="14" t="str">
        <f>IF($A1657="","",IFERROR(VLOOKUP(VALUE(MID(Q1657,2,1)),Model!$B$38:$C$41,2,FALSE()),""))</f>
        <v/>
      </c>
      <c r="S1657" s="18" t="str">
        <f t="shared" si="151"/>
        <v/>
      </c>
      <c r="T1657" s="14" t="str">
        <f t="shared" si="152"/>
        <v/>
      </c>
      <c r="U1657" s="14" t="str">
        <f t="shared" si="153"/>
        <v/>
      </c>
      <c r="V1657" s="14" t="str">
        <f t="shared" ca="1" si="154"/>
        <v/>
      </c>
      <c r="W1657" s="14" t="str">
        <f t="shared" ca="1" si="155"/>
        <v/>
      </c>
    </row>
    <row r="1658" spans="1:23" x14ac:dyDescent="0.3">
      <c r="A1658" s="2"/>
      <c r="B1658" s="2"/>
      <c r="C1658" s="2"/>
      <c r="D1658" s="2"/>
      <c r="E1658" s="2"/>
      <c r="F1658" s="2"/>
      <c r="G1658" s="2"/>
      <c r="H1658" s="2"/>
      <c r="I1658" s="16"/>
      <c r="J1658" s="16"/>
      <c r="K1658" s="14" t="str">
        <f>IF($A1658="","",IF(B1658&gt;=Model!$B$4,4,IF(B1658&gt;=Model!$B$5,3,IF(B1658&gt;=Model!$B$6,2,1))))</f>
        <v/>
      </c>
      <c r="L1658" s="14" t="str">
        <f>IF($A1658="","",IF(OR(UPPER(D1658)="Y",UPPER(E1658)="Y"),4,IF(C1658&gt;=Model!$B$10,4,IF(C1658&gt;=Model!$B$11,3,IF(C1658&gt;=Model!$B$12,2,1)))))</f>
        <v/>
      </c>
      <c r="M1658" s="14" t="str">
        <f>IF($A1658="","",IFERROR(VLOOKUP(F1658,Model!$A$19:$B$22,2,FALSE()),""))</f>
        <v/>
      </c>
      <c r="N1658" s="14" t="str">
        <f>IF($A1658="","",IFERROR(VLOOKUP(G1658,Model!$A$25:$B$28,2,FALSE()),""))</f>
        <v/>
      </c>
      <c r="O1658" s="14" t="str">
        <f t="shared" si="150"/>
        <v/>
      </c>
      <c r="P1658" s="14" t="str">
        <f>IF($A1658="","",IF(AND(G1658="Internet-facing",OR(UPPER(D1658)="Y",UPPER(E1658)="Y",C1658&gt;=Model!$B$16)),"P1",""))</f>
        <v/>
      </c>
      <c r="Q1658" s="14" t="str">
        <f>IF($A1658="","",IF(P1658="P1","P1","P"&amp;MIN(4,IF(O1658&gt;=Model!$B$31,1,IF(O1658&gt;=Model!$B$32,2,IF(O1658&gt;=Model!$B$33,3,4)))+IF(UPPER(H1658)="Y",1,0))))</f>
        <v/>
      </c>
      <c r="R1658" s="14" t="str">
        <f>IF($A1658="","",IFERROR(VLOOKUP(VALUE(MID(Q1658,2,1)),Model!$B$38:$C$41,2,FALSE()),""))</f>
        <v/>
      </c>
      <c r="S1658" s="18" t="str">
        <f t="shared" si="151"/>
        <v/>
      </c>
      <c r="T1658" s="14" t="str">
        <f t="shared" si="152"/>
        <v/>
      </c>
      <c r="U1658" s="14" t="str">
        <f t="shared" si="153"/>
        <v/>
      </c>
      <c r="V1658" s="14" t="str">
        <f t="shared" ca="1" si="154"/>
        <v/>
      </c>
      <c r="W1658" s="14" t="str">
        <f t="shared" ca="1" si="155"/>
        <v/>
      </c>
    </row>
    <row r="1659" spans="1:23" x14ac:dyDescent="0.3">
      <c r="A1659" s="2"/>
      <c r="B1659" s="2"/>
      <c r="C1659" s="2"/>
      <c r="D1659" s="2"/>
      <c r="E1659" s="2"/>
      <c r="F1659" s="2"/>
      <c r="G1659" s="2"/>
      <c r="H1659" s="2"/>
      <c r="I1659" s="16"/>
      <c r="J1659" s="16"/>
      <c r="K1659" s="14" t="str">
        <f>IF($A1659="","",IF(B1659&gt;=Model!$B$4,4,IF(B1659&gt;=Model!$B$5,3,IF(B1659&gt;=Model!$B$6,2,1))))</f>
        <v/>
      </c>
      <c r="L1659" s="14" t="str">
        <f>IF($A1659="","",IF(OR(UPPER(D1659)="Y",UPPER(E1659)="Y"),4,IF(C1659&gt;=Model!$B$10,4,IF(C1659&gt;=Model!$B$11,3,IF(C1659&gt;=Model!$B$12,2,1)))))</f>
        <v/>
      </c>
      <c r="M1659" s="14" t="str">
        <f>IF($A1659="","",IFERROR(VLOOKUP(F1659,Model!$A$19:$B$22,2,FALSE()),""))</f>
        <v/>
      </c>
      <c r="N1659" s="14" t="str">
        <f>IF($A1659="","",IFERROR(VLOOKUP(G1659,Model!$A$25:$B$28,2,FALSE()),""))</f>
        <v/>
      </c>
      <c r="O1659" s="14" t="str">
        <f t="shared" si="150"/>
        <v/>
      </c>
      <c r="P1659" s="14" t="str">
        <f>IF($A1659="","",IF(AND(G1659="Internet-facing",OR(UPPER(D1659)="Y",UPPER(E1659)="Y",C1659&gt;=Model!$B$16)),"P1",""))</f>
        <v/>
      </c>
      <c r="Q1659" s="14" t="str">
        <f>IF($A1659="","",IF(P1659="P1","P1","P"&amp;MIN(4,IF(O1659&gt;=Model!$B$31,1,IF(O1659&gt;=Model!$B$32,2,IF(O1659&gt;=Model!$B$33,3,4)))+IF(UPPER(H1659)="Y",1,0))))</f>
        <v/>
      </c>
      <c r="R1659" s="14" t="str">
        <f>IF($A1659="","",IFERROR(VLOOKUP(VALUE(MID(Q1659,2,1)),Model!$B$38:$C$41,2,FALSE()),""))</f>
        <v/>
      </c>
      <c r="S1659" s="18" t="str">
        <f t="shared" si="151"/>
        <v/>
      </c>
      <c r="T1659" s="14" t="str">
        <f t="shared" si="152"/>
        <v/>
      </c>
      <c r="U1659" s="14" t="str">
        <f t="shared" si="153"/>
        <v/>
      </c>
      <c r="V1659" s="14" t="str">
        <f t="shared" ca="1" si="154"/>
        <v/>
      </c>
      <c r="W1659" s="14" t="str">
        <f t="shared" ca="1" si="155"/>
        <v/>
      </c>
    </row>
    <row r="1660" spans="1:23" x14ac:dyDescent="0.3">
      <c r="A1660" s="2"/>
      <c r="B1660" s="2"/>
      <c r="C1660" s="2"/>
      <c r="D1660" s="2"/>
      <c r="E1660" s="2"/>
      <c r="F1660" s="2"/>
      <c r="G1660" s="2"/>
      <c r="H1660" s="2"/>
      <c r="I1660" s="16"/>
      <c r="J1660" s="16"/>
      <c r="K1660" s="14" t="str">
        <f>IF($A1660="","",IF(B1660&gt;=Model!$B$4,4,IF(B1660&gt;=Model!$B$5,3,IF(B1660&gt;=Model!$B$6,2,1))))</f>
        <v/>
      </c>
      <c r="L1660" s="14" t="str">
        <f>IF($A1660="","",IF(OR(UPPER(D1660)="Y",UPPER(E1660)="Y"),4,IF(C1660&gt;=Model!$B$10,4,IF(C1660&gt;=Model!$B$11,3,IF(C1660&gt;=Model!$B$12,2,1)))))</f>
        <v/>
      </c>
      <c r="M1660" s="14" t="str">
        <f>IF($A1660="","",IFERROR(VLOOKUP(F1660,Model!$A$19:$B$22,2,FALSE()),""))</f>
        <v/>
      </c>
      <c r="N1660" s="14" t="str">
        <f>IF($A1660="","",IFERROR(VLOOKUP(G1660,Model!$A$25:$B$28,2,FALSE()),""))</f>
        <v/>
      </c>
      <c r="O1660" s="14" t="str">
        <f t="shared" si="150"/>
        <v/>
      </c>
      <c r="P1660" s="14" t="str">
        <f>IF($A1660="","",IF(AND(G1660="Internet-facing",OR(UPPER(D1660)="Y",UPPER(E1660)="Y",C1660&gt;=Model!$B$16)),"P1",""))</f>
        <v/>
      </c>
      <c r="Q1660" s="14" t="str">
        <f>IF($A1660="","",IF(P1660="P1","P1","P"&amp;MIN(4,IF(O1660&gt;=Model!$B$31,1,IF(O1660&gt;=Model!$B$32,2,IF(O1660&gt;=Model!$B$33,3,4)))+IF(UPPER(H1660)="Y",1,0))))</f>
        <v/>
      </c>
      <c r="R1660" s="14" t="str">
        <f>IF($A1660="","",IFERROR(VLOOKUP(VALUE(MID(Q1660,2,1)),Model!$B$38:$C$41,2,FALSE()),""))</f>
        <v/>
      </c>
      <c r="S1660" s="18" t="str">
        <f t="shared" si="151"/>
        <v/>
      </c>
      <c r="T1660" s="14" t="str">
        <f t="shared" si="152"/>
        <v/>
      </c>
      <c r="U1660" s="14" t="str">
        <f t="shared" si="153"/>
        <v/>
      </c>
      <c r="V1660" s="14" t="str">
        <f t="shared" ca="1" si="154"/>
        <v/>
      </c>
      <c r="W1660" s="14" t="str">
        <f t="shared" ca="1" si="155"/>
        <v/>
      </c>
    </row>
    <row r="1661" spans="1:23" x14ac:dyDescent="0.3">
      <c r="A1661" s="2"/>
      <c r="B1661" s="2"/>
      <c r="C1661" s="2"/>
      <c r="D1661" s="2"/>
      <c r="E1661" s="2"/>
      <c r="F1661" s="2"/>
      <c r="G1661" s="2"/>
      <c r="H1661" s="2"/>
      <c r="I1661" s="16"/>
      <c r="J1661" s="16"/>
      <c r="K1661" s="14" t="str">
        <f>IF($A1661="","",IF(B1661&gt;=Model!$B$4,4,IF(B1661&gt;=Model!$B$5,3,IF(B1661&gt;=Model!$B$6,2,1))))</f>
        <v/>
      </c>
      <c r="L1661" s="14" t="str">
        <f>IF($A1661="","",IF(OR(UPPER(D1661)="Y",UPPER(E1661)="Y"),4,IF(C1661&gt;=Model!$B$10,4,IF(C1661&gt;=Model!$B$11,3,IF(C1661&gt;=Model!$B$12,2,1)))))</f>
        <v/>
      </c>
      <c r="M1661" s="14" t="str">
        <f>IF($A1661="","",IFERROR(VLOOKUP(F1661,Model!$A$19:$B$22,2,FALSE()),""))</f>
        <v/>
      </c>
      <c r="N1661" s="14" t="str">
        <f>IF($A1661="","",IFERROR(VLOOKUP(G1661,Model!$A$25:$B$28,2,FALSE()),""))</f>
        <v/>
      </c>
      <c r="O1661" s="14" t="str">
        <f t="shared" si="150"/>
        <v/>
      </c>
      <c r="P1661" s="14" t="str">
        <f>IF($A1661="","",IF(AND(G1661="Internet-facing",OR(UPPER(D1661)="Y",UPPER(E1661)="Y",C1661&gt;=Model!$B$16)),"P1",""))</f>
        <v/>
      </c>
      <c r="Q1661" s="14" t="str">
        <f>IF($A1661="","",IF(P1661="P1","P1","P"&amp;MIN(4,IF(O1661&gt;=Model!$B$31,1,IF(O1661&gt;=Model!$B$32,2,IF(O1661&gt;=Model!$B$33,3,4)))+IF(UPPER(H1661)="Y",1,0))))</f>
        <v/>
      </c>
      <c r="R1661" s="14" t="str">
        <f>IF($A1661="","",IFERROR(VLOOKUP(VALUE(MID(Q1661,2,1)),Model!$B$38:$C$41,2,FALSE()),""))</f>
        <v/>
      </c>
      <c r="S1661" s="18" t="str">
        <f t="shared" si="151"/>
        <v/>
      </c>
      <c r="T1661" s="14" t="str">
        <f t="shared" si="152"/>
        <v/>
      </c>
      <c r="U1661" s="14" t="str">
        <f t="shared" si="153"/>
        <v/>
      </c>
      <c r="V1661" s="14" t="str">
        <f t="shared" ca="1" si="154"/>
        <v/>
      </c>
      <c r="W1661" s="14" t="str">
        <f t="shared" ca="1" si="155"/>
        <v/>
      </c>
    </row>
    <row r="1662" spans="1:23" x14ac:dyDescent="0.3">
      <c r="A1662" s="2"/>
      <c r="B1662" s="2"/>
      <c r="C1662" s="2"/>
      <c r="D1662" s="2"/>
      <c r="E1662" s="2"/>
      <c r="F1662" s="2"/>
      <c r="G1662" s="2"/>
      <c r="H1662" s="2"/>
      <c r="I1662" s="16"/>
      <c r="J1662" s="16"/>
      <c r="K1662" s="14" t="str">
        <f>IF($A1662="","",IF(B1662&gt;=Model!$B$4,4,IF(B1662&gt;=Model!$B$5,3,IF(B1662&gt;=Model!$B$6,2,1))))</f>
        <v/>
      </c>
      <c r="L1662" s="14" t="str">
        <f>IF($A1662="","",IF(OR(UPPER(D1662)="Y",UPPER(E1662)="Y"),4,IF(C1662&gt;=Model!$B$10,4,IF(C1662&gt;=Model!$B$11,3,IF(C1662&gt;=Model!$B$12,2,1)))))</f>
        <v/>
      </c>
      <c r="M1662" s="14" t="str">
        <f>IF($A1662="","",IFERROR(VLOOKUP(F1662,Model!$A$19:$B$22,2,FALSE()),""))</f>
        <v/>
      </c>
      <c r="N1662" s="14" t="str">
        <f>IF($A1662="","",IFERROR(VLOOKUP(G1662,Model!$A$25:$B$28,2,FALSE()),""))</f>
        <v/>
      </c>
      <c r="O1662" s="14" t="str">
        <f t="shared" si="150"/>
        <v/>
      </c>
      <c r="P1662" s="14" t="str">
        <f>IF($A1662="","",IF(AND(G1662="Internet-facing",OR(UPPER(D1662)="Y",UPPER(E1662)="Y",C1662&gt;=Model!$B$16)),"P1",""))</f>
        <v/>
      </c>
      <c r="Q1662" s="14" t="str">
        <f>IF($A1662="","",IF(P1662="P1","P1","P"&amp;MIN(4,IF(O1662&gt;=Model!$B$31,1,IF(O1662&gt;=Model!$B$32,2,IF(O1662&gt;=Model!$B$33,3,4)))+IF(UPPER(H1662)="Y",1,0))))</f>
        <v/>
      </c>
      <c r="R1662" s="14" t="str">
        <f>IF($A1662="","",IFERROR(VLOOKUP(VALUE(MID(Q1662,2,1)),Model!$B$38:$C$41,2,FALSE()),""))</f>
        <v/>
      </c>
      <c r="S1662" s="18" t="str">
        <f t="shared" si="151"/>
        <v/>
      </c>
      <c r="T1662" s="14" t="str">
        <f t="shared" si="152"/>
        <v/>
      </c>
      <c r="U1662" s="14" t="str">
        <f t="shared" si="153"/>
        <v/>
      </c>
      <c r="V1662" s="14" t="str">
        <f t="shared" ca="1" si="154"/>
        <v/>
      </c>
      <c r="W1662" s="14" t="str">
        <f t="shared" ca="1" si="155"/>
        <v/>
      </c>
    </row>
    <row r="1663" spans="1:23" x14ac:dyDescent="0.3">
      <c r="A1663" s="2"/>
      <c r="B1663" s="2"/>
      <c r="C1663" s="2"/>
      <c r="D1663" s="2"/>
      <c r="E1663" s="2"/>
      <c r="F1663" s="2"/>
      <c r="G1663" s="2"/>
      <c r="H1663" s="2"/>
      <c r="I1663" s="16"/>
      <c r="J1663" s="16"/>
      <c r="K1663" s="14" t="str">
        <f>IF($A1663="","",IF(B1663&gt;=Model!$B$4,4,IF(B1663&gt;=Model!$B$5,3,IF(B1663&gt;=Model!$B$6,2,1))))</f>
        <v/>
      </c>
      <c r="L1663" s="14" t="str">
        <f>IF($A1663="","",IF(OR(UPPER(D1663)="Y",UPPER(E1663)="Y"),4,IF(C1663&gt;=Model!$B$10,4,IF(C1663&gt;=Model!$B$11,3,IF(C1663&gt;=Model!$B$12,2,1)))))</f>
        <v/>
      </c>
      <c r="M1663" s="14" t="str">
        <f>IF($A1663="","",IFERROR(VLOOKUP(F1663,Model!$A$19:$B$22,2,FALSE()),""))</f>
        <v/>
      </c>
      <c r="N1663" s="14" t="str">
        <f>IF($A1663="","",IFERROR(VLOOKUP(G1663,Model!$A$25:$B$28,2,FALSE()),""))</f>
        <v/>
      </c>
      <c r="O1663" s="14" t="str">
        <f t="shared" si="150"/>
        <v/>
      </c>
      <c r="P1663" s="14" t="str">
        <f>IF($A1663="","",IF(AND(G1663="Internet-facing",OR(UPPER(D1663)="Y",UPPER(E1663)="Y",C1663&gt;=Model!$B$16)),"P1",""))</f>
        <v/>
      </c>
      <c r="Q1663" s="14" t="str">
        <f>IF($A1663="","",IF(P1663="P1","P1","P"&amp;MIN(4,IF(O1663&gt;=Model!$B$31,1,IF(O1663&gt;=Model!$B$32,2,IF(O1663&gt;=Model!$B$33,3,4)))+IF(UPPER(H1663)="Y",1,0))))</f>
        <v/>
      </c>
      <c r="R1663" s="14" t="str">
        <f>IF($A1663="","",IFERROR(VLOOKUP(VALUE(MID(Q1663,2,1)),Model!$B$38:$C$41,2,FALSE()),""))</f>
        <v/>
      </c>
      <c r="S1663" s="18" t="str">
        <f t="shared" si="151"/>
        <v/>
      </c>
      <c r="T1663" s="14" t="str">
        <f t="shared" si="152"/>
        <v/>
      </c>
      <c r="U1663" s="14" t="str">
        <f t="shared" si="153"/>
        <v/>
      </c>
      <c r="V1663" s="14" t="str">
        <f t="shared" ca="1" si="154"/>
        <v/>
      </c>
      <c r="W1663" s="14" t="str">
        <f t="shared" ca="1" si="155"/>
        <v/>
      </c>
    </row>
    <row r="1664" spans="1:23" x14ac:dyDescent="0.3">
      <c r="A1664" s="2"/>
      <c r="B1664" s="2"/>
      <c r="C1664" s="2"/>
      <c r="D1664" s="2"/>
      <c r="E1664" s="2"/>
      <c r="F1664" s="2"/>
      <c r="G1664" s="2"/>
      <c r="H1664" s="2"/>
      <c r="I1664" s="16"/>
      <c r="J1664" s="16"/>
      <c r="K1664" s="14" t="str">
        <f>IF($A1664="","",IF(B1664&gt;=Model!$B$4,4,IF(B1664&gt;=Model!$B$5,3,IF(B1664&gt;=Model!$B$6,2,1))))</f>
        <v/>
      </c>
      <c r="L1664" s="14" t="str">
        <f>IF($A1664="","",IF(OR(UPPER(D1664)="Y",UPPER(E1664)="Y"),4,IF(C1664&gt;=Model!$B$10,4,IF(C1664&gt;=Model!$B$11,3,IF(C1664&gt;=Model!$B$12,2,1)))))</f>
        <v/>
      </c>
      <c r="M1664" s="14" t="str">
        <f>IF($A1664="","",IFERROR(VLOOKUP(F1664,Model!$A$19:$B$22,2,FALSE()),""))</f>
        <v/>
      </c>
      <c r="N1664" s="14" t="str">
        <f>IF($A1664="","",IFERROR(VLOOKUP(G1664,Model!$A$25:$B$28,2,FALSE()),""))</f>
        <v/>
      </c>
      <c r="O1664" s="14" t="str">
        <f t="shared" si="150"/>
        <v/>
      </c>
      <c r="P1664" s="14" t="str">
        <f>IF($A1664="","",IF(AND(G1664="Internet-facing",OR(UPPER(D1664)="Y",UPPER(E1664)="Y",C1664&gt;=Model!$B$16)),"P1",""))</f>
        <v/>
      </c>
      <c r="Q1664" s="14" t="str">
        <f>IF($A1664="","",IF(P1664="P1","P1","P"&amp;MIN(4,IF(O1664&gt;=Model!$B$31,1,IF(O1664&gt;=Model!$B$32,2,IF(O1664&gt;=Model!$B$33,3,4)))+IF(UPPER(H1664)="Y",1,0))))</f>
        <v/>
      </c>
      <c r="R1664" s="14" t="str">
        <f>IF($A1664="","",IFERROR(VLOOKUP(VALUE(MID(Q1664,2,1)),Model!$B$38:$C$41,2,FALSE()),""))</f>
        <v/>
      </c>
      <c r="S1664" s="18" t="str">
        <f t="shared" si="151"/>
        <v/>
      </c>
      <c r="T1664" s="14" t="str">
        <f t="shared" si="152"/>
        <v/>
      </c>
      <c r="U1664" s="14" t="str">
        <f t="shared" si="153"/>
        <v/>
      </c>
      <c r="V1664" s="14" t="str">
        <f t="shared" ca="1" si="154"/>
        <v/>
      </c>
      <c r="W1664" s="14" t="str">
        <f t="shared" ca="1" si="155"/>
        <v/>
      </c>
    </row>
    <row r="1665" spans="1:23" x14ac:dyDescent="0.3">
      <c r="A1665" s="2"/>
      <c r="B1665" s="2"/>
      <c r="C1665" s="2"/>
      <c r="D1665" s="2"/>
      <c r="E1665" s="2"/>
      <c r="F1665" s="2"/>
      <c r="G1665" s="2"/>
      <c r="H1665" s="2"/>
      <c r="I1665" s="16"/>
      <c r="J1665" s="16"/>
      <c r="K1665" s="14" t="str">
        <f>IF($A1665="","",IF(B1665&gt;=Model!$B$4,4,IF(B1665&gt;=Model!$B$5,3,IF(B1665&gt;=Model!$B$6,2,1))))</f>
        <v/>
      </c>
      <c r="L1665" s="14" t="str">
        <f>IF($A1665="","",IF(OR(UPPER(D1665)="Y",UPPER(E1665)="Y"),4,IF(C1665&gt;=Model!$B$10,4,IF(C1665&gt;=Model!$B$11,3,IF(C1665&gt;=Model!$B$12,2,1)))))</f>
        <v/>
      </c>
      <c r="M1665" s="14" t="str">
        <f>IF($A1665="","",IFERROR(VLOOKUP(F1665,Model!$A$19:$B$22,2,FALSE()),""))</f>
        <v/>
      </c>
      <c r="N1665" s="14" t="str">
        <f>IF($A1665="","",IFERROR(VLOOKUP(G1665,Model!$A$25:$B$28,2,FALSE()),""))</f>
        <v/>
      </c>
      <c r="O1665" s="14" t="str">
        <f t="shared" si="150"/>
        <v/>
      </c>
      <c r="P1665" s="14" t="str">
        <f>IF($A1665="","",IF(AND(G1665="Internet-facing",OR(UPPER(D1665)="Y",UPPER(E1665)="Y",C1665&gt;=Model!$B$16)),"P1",""))</f>
        <v/>
      </c>
      <c r="Q1665" s="14" t="str">
        <f>IF($A1665="","",IF(P1665="P1","P1","P"&amp;MIN(4,IF(O1665&gt;=Model!$B$31,1,IF(O1665&gt;=Model!$B$32,2,IF(O1665&gt;=Model!$B$33,3,4)))+IF(UPPER(H1665)="Y",1,0))))</f>
        <v/>
      </c>
      <c r="R1665" s="14" t="str">
        <f>IF($A1665="","",IFERROR(VLOOKUP(VALUE(MID(Q1665,2,1)),Model!$B$38:$C$41,2,FALSE()),""))</f>
        <v/>
      </c>
      <c r="S1665" s="18" t="str">
        <f t="shared" si="151"/>
        <v/>
      </c>
      <c r="T1665" s="14" t="str">
        <f t="shared" si="152"/>
        <v/>
      </c>
      <c r="U1665" s="14" t="str">
        <f t="shared" si="153"/>
        <v/>
      </c>
      <c r="V1665" s="14" t="str">
        <f t="shared" ca="1" si="154"/>
        <v/>
      </c>
      <c r="W1665" s="14" t="str">
        <f t="shared" ca="1" si="155"/>
        <v/>
      </c>
    </row>
    <row r="1666" spans="1:23" x14ac:dyDescent="0.3">
      <c r="A1666" s="2"/>
      <c r="B1666" s="2"/>
      <c r="C1666" s="2"/>
      <c r="D1666" s="2"/>
      <c r="E1666" s="2"/>
      <c r="F1666" s="2"/>
      <c r="G1666" s="2"/>
      <c r="H1666" s="2"/>
      <c r="I1666" s="16"/>
      <c r="J1666" s="16"/>
      <c r="K1666" s="14" t="str">
        <f>IF($A1666="","",IF(B1666&gt;=Model!$B$4,4,IF(B1666&gt;=Model!$B$5,3,IF(B1666&gt;=Model!$B$6,2,1))))</f>
        <v/>
      </c>
      <c r="L1666" s="14" t="str">
        <f>IF($A1666="","",IF(OR(UPPER(D1666)="Y",UPPER(E1666)="Y"),4,IF(C1666&gt;=Model!$B$10,4,IF(C1666&gt;=Model!$B$11,3,IF(C1666&gt;=Model!$B$12,2,1)))))</f>
        <v/>
      </c>
      <c r="M1666" s="14" t="str">
        <f>IF($A1666="","",IFERROR(VLOOKUP(F1666,Model!$A$19:$B$22,2,FALSE()),""))</f>
        <v/>
      </c>
      <c r="N1666" s="14" t="str">
        <f>IF($A1666="","",IFERROR(VLOOKUP(G1666,Model!$A$25:$B$28,2,FALSE()),""))</f>
        <v/>
      </c>
      <c r="O1666" s="14" t="str">
        <f t="shared" ref="O1666:O1729" si="156">IF($A1666="","",K1666*L1666*M1666*N1666)</f>
        <v/>
      </c>
      <c r="P1666" s="14" t="str">
        <f>IF($A1666="","",IF(AND(G1666="Internet-facing",OR(UPPER(D1666)="Y",UPPER(E1666)="Y",C1666&gt;=Model!$B$16)),"P1",""))</f>
        <v/>
      </c>
      <c r="Q1666" s="14" t="str">
        <f>IF($A1666="","",IF(P1666="P1","P1","P"&amp;MIN(4,IF(O1666&gt;=Model!$B$31,1,IF(O1666&gt;=Model!$B$32,2,IF(O1666&gt;=Model!$B$33,3,4)))+IF(UPPER(H1666)="Y",1,0))))</f>
        <v/>
      </c>
      <c r="R1666" s="14" t="str">
        <f>IF($A1666="","",IFERROR(VLOOKUP(VALUE(MID(Q1666,2,1)),Model!$B$38:$C$41,2,FALSE()),""))</f>
        <v/>
      </c>
      <c r="S1666" s="18" t="str">
        <f t="shared" ref="S1666:S1729" si="157">IF(OR($A1666="",$R1666="",$I1666=""),"",$I1666+$R1666)</f>
        <v/>
      </c>
      <c r="T1666" s="14" t="str">
        <f t="shared" ref="T1666:T1729" si="158">IF($A1666="","",IF($J1666="","Open","Closed"))</f>
        <v/>
      </c>
      <c r="U1666" s="14" t="str">
        <f t="shared" ref="U1666:U1729" si="159">IF(OR($A1666="",$J1666="",$I1666=""),"",$J1666-$I1666)</f>
        <v/>
      </c>
      <c r="V1666" s="14" t="str">
        <f t="shared" ref="V1666:V1729" ca="1" si="160">IF(OR($A1666="",$J1666&lt;&gt;"",$I1666=""),"",TODAY()-$I1666)</f>
        <v/>
      </c>
      <c r="W1666" s="14" t="str">
        <f t="shared" ref="W1666:W1729" ca="1" si="161">IF(OR($A1666="",$I1666=""),"",IF($J1666="",IF(TODAY()&gt;$S1666,"Overdue","Open"),IF($J1666&lt;=$S1666,"Yes","No")))</f>
        <v/>
      </c>
    </row>
    <row r="1667" spans="1:23" x14ac:dyDescent="0.3">
      <c r="A1667" s="2"/>
      <c r="B1667" s="2"/>
      <c r="C1667" s="2"/>
      <c r="D1667" s="2"/>
      <c r="E1667" s="2"/>
      <c r="F1667" s="2"/>
      <c r="G1667" s="2"/>
      <c r="H1667" s="2"/>
      <c r="I1667" s="16"/>
      <c r="J1667" s="16"/>
      <c r="K1667" s="14" t="str">
        <f>IF($A1667="","",IF(B1667&gt;=Model!$B$4,4,IF(B1667&gt;=Model!$B$5,3,IF(B1667&gt;=Model!$B$6,2,1))))</f>
        <v/>
      </c>
      <c r="L1667" s="14" t="str">
        <f>IF($A1667="","",IF(OR(UPPER(D1667)="Y",UPPER(E1667)="Y"),4,IF(C1667&gt;=Model!$B$10,4,IF(C1667&gt;=Model!$B$11,3,IF(C1667&gt;=Model!$B$12,2,1)))))</f>
        <v/>
      </c>
      <c r="M1667" s="14" t="str">
        <f>IF($A1667="","",IFERROR(VLOOKUP(F1667,Model!$A$19:$B$22,2,FALSE()),""))</f>
        <v/>
      </c>
      <c r="N1667" s="14" t="str">
        <f>IF($A1667="","",IFERROR(VLOOKUP(G1667,Model!$A$25:$B$28,2,FALSE()),""))</f>
        <v/>
      </c>
      <c r="O1667" s="14" t="str">
        <f t="shared" si="156"/>
        <v/>
      </c>
      <c r="P1667" s="14" t="str">
        <f>IF($A1667="","",IF(AND(G1667="Internet-facing",OR(UPPER(D1667)="Y",UPPER(E1667)="Y",C1667&gt;=Model!$B$16)),"P1",""))</f>
        <v/>
      </c>
      <c r="Q1667" s="14" t="str">
        <f>IF($A1667="","",IF(P1667="P1","P1","P"&amp;MIN(4,IF(O1667&gt;=Model!$B$31,1,IF(O1667&gt;=Model!$B$32,2,IF(O1667&gt;=Model!$B$33,3,4)))+IF(UPPER(H1667)="Y",1,0))))</f>
        <v/>
      </c>
      <c r="R1667" s="14" t="str">
        <f>IF($A1667="","",IFERROR(VLOOKUP(VALUE(MID(Q1667,2,1)),Model!$B$38:$C$41,2,FALSE()),""))</f>
        <v/>
      </c>
      <c r="S1667" s="18" t="str">
        <f t="shared" si="157"/>
        <v/>
      </c>
      <c r="T1667" s="14" t="str">
        <f t="shared" si="158"/>
        <v/>
      </c>
      <c r="U1667" s="14" t="str">
        <f t="shared" si="159"/>
        <v/>
      </c>
      <c r="V1667" s="14" t="str">
        <f t="shared" ca="1" si="160"/>
        <v/>
      </c>
      <c r="W1667" s="14" t="str">
        <f t="shared" ca="1" si="161"/>
        <v/>
      </c>
    </row>
    <row r="1668" spans="1:23" x14ac:dyDescent="0.3">
      <c r="A1668" s="2"/>
      <c r="B1668" s="2"/>
      <c r="C1668" s="2"/>
      <c r="D1668" s="2"/>
      <c r="E1668" s="2"/>
      <c r="F1668" s="2"/>
      <c r="G1668" s="2"/>
      <c r="H1668" s="2"/>
      <c r="I1668" s="16"/>
      <c r="J1668" s="16"/>
      <c r="K1668" s="14" t="str">
        <f>IF($A1668="","",IF(B1668&gt;=Model!$B$4,4,IF(B1668&gt;=Model!$B$5,3,IF(B1668&gt;=Model!$B$6,2,1))))</f>
        <v/>
      </c>
      <c r="L1668" s="14" t="str">
        <f>IF($A1668="","",IF(OR(UPPER(D1668)="Y",UPPER(E1668)="Y"),4,IF(C1668&gt;=Model!$B$10,4,IF(C1668&gt;=Model!$B$11,3,IF(C1668&gt;=Model!$B$12,2,1)))))</f>
        <v/>
      </c>
      <c r="M1668" s="14" t="str">
        <f>IF($A1668="","",IFERROR(VLOOKUP(F1668,Model!$A$19:$B$22,2,FALSE()),""))</f>
        <v/>
      </c>
      <c r="N1668" s="14" t="str">
        <f>IF($A1668="","",IFERROR(VLOOKUP(G1668,Model!$A$25:$B$28,2,FALSE()),""))</f>
        <v/>
      </c>
      <c r="O1668" s="14" t="str">
        <f t="shared" si="156"/>
        <v/>
      </c>
      <c r="P1668" s="14" t="str">
        <f>IF($A1668="","",IF(AND(G1668="Internet-facing",OR(UPPER(D1668)="Y",UPPER(E1668)="Y",C1668&gt;=Model!$B$16)),"P1",""))</f>
        <v/>
      </c>
      <c r="Q1668" s="14" t="str">
        <f>IF($A1668="","",IF(P1668="P1","P1","P"&amp;MIN(4,IF(O1668&gt;=Model!$B$31,1,IF(O1668&gt;=Model!$B$32,2,IF(O1668&gt;=Model!$B$33,3,4)))+IF(UPPER(H1668)="Y",1,0))))</f>
        <v/>
      </c>
      <c r="R1668" s="14" t="str">
        <f>IF($A1668="","",IFERROR(VLOOKUP(VALUE(MID(Q1668,2,1)),Model!$B$38:$C$41,2,FALSE()),""))</f>
        <v/>
      </c>
      <c r="S1668" s="18" t="str">
        <f t="shared" si="157"/>
        <v/>
      </c>
      <c r="T1668" s="14" t="str">
        <f t="shared" si="158"/>
        <v/>
      </c>
      <c r="U1668" s="14" t="str">
        <f t="shared" si="159"/>
        <v/>
      </c>
      <c r="V1668" s="14" t="str">
        <f t="shared" ca="1" si="160"/>
        <v/>
      </c>
      <c r="W1668" s="14" t="str">
        <f t="shared" ca="1" si="161"/>
        <v/>
      </c>
    </row>
    <row r="1669" spans="1:23" x14ac:dyDescent="0.3">
      <c r="A1669" s="2"/>
      <c r="B1669" s="2"/>
      <c r="C1669" s="2"/>
      <c r="D1669" s="2"/>
      <c r="E1669" s="2"/>
      <c r="F1669" s="2"/>
      <c r="G1669" s="2"/>
      <c r="H1669" s="2"/>
      <c r="I1669" s="16"/>
      <c r="J1669" s="16"/>
      <c r="K1669" s="14" t="str">
        <f>IF($A1669="","",IF(B1669&gt;=Model!$B$4,4,IF(B1669&gt;=Model!$B$5,3,IF(B1669&gt;=Model!$B$6,2,1))))</f>
        <v/>
      </c>
      <c r="L1669" s="14" t="str">
        <f>IF($A1669="","",IF(OR(UPPER(D1669)="Y",UPPER(E1669)="Y"),4,IF(C1669&gt;=Model!$B$10,4,IF(C1669&gt;=Model!$B$11,3,IF(C1669&gt;=Model!$B$12,2,1)))))</f>
        <v/>
      </c>
      <c r="M1669" s="14" t="str">
        <f>IF($A1669="","",IFERROR(VLOOKUP(F1669,Model!$A$19:$B$22,2,FALSE()),""))</f>
        <v/>
      </c>
      <c r="N1669" s="14" t="str">
        <f>IF($A1669="","",IFERROR(VLOOKUP(G1669,Model!$A$25:$B$28,2,FALSE()),""))</f>
        <v/>
      </c>
      <c r="O1669" s="14" t="str">
        <f t="shared" si="156"/>
        <v/>
      </c>
      <c r="P1669" s="14" t="str">
        <f>IF($A1669="","",IF(AND(G1669="Internet-facing",OR(UPPER(D1669)="Y",UPPER(E1669)="Y",C1669&gt;=Model!$B$16)),"P1",""))</f>
        <v/>
      </c>
      <c r="Q1669" s="14" t="str">
        <f>IF($A1669="","",IF(P1669="P1","P1","P"&amp;MIN(4,IF(O1669&gt;=Model!$B$31,1,IF(O1669&gt;=Model!$B$32,2,IF(O1669&gt;=Model!$B$33,3,4)))+IF(UPPER(H1669)="Y",1,0))))</f>
        <v/>
      </c>
      <c r="R1669" s="14" t="str">
        <f>IF($A1669="","",IFERROR(VLOOKUP(VALUE(MID(Q1669,2,1)),Model!$B$38:$C$41,2,FALSE()),""))</f>
        <v/>
      </c>
      <c r="S1669" s="18" t="str">
        <f t="shared" si="157"/>
        <v/>
      </c>
      <c r="T1669" s="14" t="str">
        <f t="shared" si="158"/>
        <v/>
      </c>
      <c r="U1669" s="14" t="str">
        <f t="shared" si="159"/>
        <v/>
      </c>
      <c r="V1669" s="14" t="str">
        <f t="shared" ca="1" si="160"/>
        <v/>
      </c>
      <c r="W1669" s="14" t="str">
        <f t="shared" ca="1" si="161"/>
        <v/>
      </c>
    </row>
    <row r="1670" spans="1:23" x14ac:dyDescent="0.3">
      <c r="A1670" s="2"/>
      <c r="B1670" s="2"/>
      <c r="C1670" s="2"/>
      <c r="D1670" s="2"/>
      <c r="E1670" s="2"/>
      <c r="F1670" s="2"/>
      <c r="G1670" s="2"/>
      <c r="H1670" s="2"/>
      <c r="I1670" s="16"/>
      <c r="J1670" s="16"/>
      <c r="K1670" s="14" t="str">
        <f>IF($A1670="","",IF(B1670&gt;=Model!$B$4,4,IF(B1670&gt;=Model!$B$5,3,IF(B1670&gt;=Model!$B$6,2,1))))</f>
        <v/>
      </c>
      <c r="L1670" s="14" t="str">
        <f>IF($A1670="","",IF(OR(UPPER(D1670)="Y",UPPER(E1670)="Y"),4,IF(C1670&gt;=Model!$B$10,4,IF(C1670&gt;=Model!$B$11,3,IF(C1670&gt;=Model!$B$12,2,1)))))</f>
        <v/>
      </c>
      <c r="M1670" s="14" t="str">
        <f>IF($A1670="","",IFERROR(VLOOKUP(F1670,Model!$A$19:$B$22,2,FALSE()),""))</f>
        <v/>
      </c>
      <c r="N1670" s="14" t="str">
        <f>IF($A1670="","",IFERROR(VLOOKUP(G1670,Model!$A$25:$B$28,2,FALSE()),""))</f>
        <v/>
      </c>
      <c r="O1670" s="14" t="str">
        <f t="shared" si="156"/>
        <v/>
      </c>
      <c r="P1670" s="14" t="str">
        <f>IF($A1670="","",IF(AND(G1670="Internet-facing",OR(UPPER(D1670)="Y",UPPER(E1670)="Y",C1670&gt;=Model!$B$16)),"P1",""))</f>
        <v/>
      </c>
      <c r="Q1670" s="14" t="str">
        <f>IF($A1670="","",IF(P1670="P1","P1","P"&amp;MIN(4,IF(O1670&gt;=Model!$B$31,1,IF(O1670&gt;=Model!$B$32,2,IF(O1670&gt;=Model!$B$33,3,4)))+IF(UPPER(H1670)="Y",1,0))))</f>
        <v/>
      </c>
      <c r="R1670" s="14" t="str">
        <f>IF($A1670="","",IFERROR(VLOOKUP(VALUE(MID(Q1670,2,1)),Model!$B$38:$C$41,2,FALSE()),""))</f>
        <v/>
      </c>
      <c r="S1670" s="18" t="str">
        <f t="shared" si="157"/>
        <v/>
      </c>
      <c r="T1670" s="14" t="str">
        <f t="shared" si="158"/>
        <v/>
      </c>
      <c r="U1670" s="14" t="str">
        <f t="shared" si="159"/>
        <v/>
      </c>
      <c r="V1670" s="14" t="str">
        <f t="shared" ca="1" si="160"/>
        <v/>
      </c>
      <c r="W1670" s="14" t="str">
        <f t="shared" ca="1" si="161"/>
        <v/>
      </c>
    </row>
    <row r="1671" spans="1:23" x14ac:dyDescent="0.3">
      <c r="A1671" s="2"/>
      <c r="B1671" s="2"/>
      <c r="C1671" s="2"/>
      <c r="D1671" s="2"/>
      <c r="E1671" s="2"/>
      <c r="F1671" s="2"/>
      <c r="G1671" s="2"/>
      <c r="H1671" s="2"/>
      <c r="I1671" s="16"/>
      <c r="J1671" s="16"/>
      <c r="K1671" s="14" t="str">
        <f>IF($A1671="","",IF(B1671&gt;=Model!$B$4,4,IF(B1671&gt;=Model!$B$5,3,IF(B1671&gt;=Model!$B$6,2,1))))</f>
        <v/>
      </c>
      <c r="L1671" s="14" t="str">
        <f>IF($A1671="","",IF(OR(UPPER(D1671)="Y",UPPER(E1671)="Y"),4,IF(C1671&gt;=Model!$B$10,4,IF(C1671&gt;=Model!$B$11,3,IF(C1671&gt;=Model!$B$12,2,1)))))</f>
        <v/>
      </c>
      <c r="M1671" s="14" t="str">
        <f>IF($A1671="","",IFERROR(VLOOKUP(F1671,Model!$A$19:$B$22,2,FALSE()),""))</f>
        <v/>
      </c>
      <c r="N1671" s="14" t="str">
        <f>IF($A1671="","",IFERROR(VLOOKUP(G1671,Model!$A$25:$B$28,2,FALSE()),""))</f>
        <v/>
      </c>
      <c r="O1671" s="14" t="str">
        <f t="shared" si="156"/>
        <v/>
      </c>
      <c r="P1671" s="14" t="str">
        <f>IF($A1671="","",IF(AND(G1671="Internet-facing",OR(UPPER(D1671)="Y",UPPER(E1671)="Y",C1671&gt;=Model!$B$16)),"P1",""))</f>
        <v/>
      </c>
      <c r="Q1671" s="14" t="str">
        <f>IF($A1671="","",IF(P1671="P1","P1","P"&amp;MIN(4,IF(O1671&gt;=Model!$B$31,1,IF(O1671&gt;=Model!$B$32,2,IF(O1671&gt;=Model!$B$33,3,4)))+IF(UPPER(H1671)="Y",1,0))))</f>
        <v/>
      </c>
      <c r="R1671" s="14" t="str">
        <f>IF($A1671="","",IFERROR(VLOOKUP(VALUE(MID(Q1671,2,1)),Model!$B$38:$C$41,2,FALSE()),""))</f>
        <v/>
      </c>
      <c r="S1671" s="18" t="str">
        <f t="shared" si="157"/>
        <v/>
      </c>
      <c r="T1671" s="14" t="str">
        <f t="shared" si="158"/>
        <v/>
      </c>
      <c r="U1671" s="14" t="str">
        <f t="shared" si="159"/>
        <v/>
      </c>
      <c r="V1671" s="14" t="str">
        <f t="shared" ca="1" si="160"/>
        <v/>
      </c>
      <c r="W1671" s="14" t="str">
        <f t="shared" ca="1" si="161"/>
        <v/>
      </c>
    </row>
    <row r="1672" spans="1:23" x14ac:dyDescent="0.3">
      <c r="A1672" s="2"/>
      <c r="B1672" s="2"/>
      <c r="C1672" s="2"/>
      <c r="D1672" s="2"/>
      <c r="E1672" s="2"/>
      <c r="F1672" s="2"/>
      <c r="G1672" s="2"/>
      <c r="H1672" s="2"/>
      <c r="I1672" s="16"/>
      <c r="J1672" s="16"/>
      <c r="K1672" s="14" t="str">
        <f>IF($A1672="","",IF(B1672&gt;=Model!$B$4,4,IF(B1672&gt;=Model!$B$5,3,IF(B1672&gt;=Model!$B$6,2,1))))</f>
        <v/>
      </c>
      <c r="L1672" s="14" t="str">
        <f>IF($A1672="","",IF(OR(UPPER(D1672)="Y",UPPER(E1672)="Y"),4,IF(C1672&gt;=Model!$B$10,4,IF(C1672&gt;=Model!$B$11,3,IF(C1672&gt;=Model!$B$12,2,1)))))</f>
        <v/>
      </c>
      <c r="M1672" s="14" t="str">
        <f>IF($A1672="","",IFERROR(VLOOKUP(F1672,Model!$A$19:$B$22,2,FALSE()),""))</f>
        <v/>
      </c>
      <c r="N1672" s="14" t="str">
        <f>IF($A1672="","",IFERROR(VLOOKUP(G1672,Model!$A$25:$B$28,2,FALSE()),""))</f>
        <v/>
      </c>
      <c r="O1672" s="14" t="str">
        <f t="shared" si="156"/>
        <v/>
      </c>
      <c r="P1672" s="14" t="str">
        <f>IF($A1672="","",IF(AND(G1672="Internet-facing",OR(UPPER(D1672)="Y",UPPER(E1672)="Y",C1672&gt;=Model!$B$16)),"P1",""))</f>
        <v/>
      </c>
      <c r="Q1672" s="14" t="str">
        <f>IF($A1672="","",IF(P1672="P1","P1","P"&amp;MIN(4,IF(O1672&gt;=Model!$B$31,1,IF(O1672&gt;=Model!$B$32,2,IF(O1672&gt;=Model!$B$33,3,4)))+IF(UPPER(H1672)="Y",1,0))))</f>
        <v/>
      </c>
      <c r="R1672" s="14" t="str">
        <f>IF($A1672="","",IFERROR(VLOOKUP(VALUE(MID(Q1672,2,1)),Model!$B$38:$C$41,2,FALSE()),""))</f>
        <v/>
      </c>
      <c r="S1672" s="18" t="str">
        <f t="shared" si="157"/>
        <v/>
      </c>
      <c r="T1672" s="14" t="str">
        <f t="shared" si="158"/>
        <v/>
      </c>
      <c r="U1672" s="14" t="str">
        <f t="shared" si="159"/>
        <v/>
      </c>
      <c r="V1672" s="14" t="str">
        <f t="shared" ca="1" si="160"/>
        <v/>
      </c>
      <c r="W1672" s="14" t="str">
        <f t="shared" ca="1" si="161"/>
        <v/>
      </c>
    </row>
    <row r="1673" spans="1:23" x14ac:dyDescent="0.3">
      <c r="A1673" s="2"/>
      <c r="B1673" s="2"/>
      <c r="C1673" s="2"/>
      <c r="D1673" s="2"/>
      <c r="E1673" s="2"/>
      <c r="F1673" s="2"/>
      <c r="G1673" s="2"/>
      <c r="H1673" s="2"/>
      <c r="I1673" s="16"/>
      <c r="J1673" s="16"/>
      <c r="K1673" s="14" t="str">
        <f>IF($A1673="","",IF(B1673&gt;=Model!$B$4,4,IF(B1673&gt;=Model!$B$5,3,IF(B1673&gt;=Model!$B$6,2,1))))</f>
        <v/>
      </c>
      <c r="L1673" s="14" t="str">
        <f>IF($A1673="","",IF(OR(UPPER(D1673)="Y",UPPER(E1673)="Y"),4,IF(C1673&gt;=Model!$B$10,4,IF(C1673&gt;=Model!$B$11,3,IF(C1673&gt;=Model!$B$12,2,1)))))</f>
        <v/>
      </c>
      <c r="M1673" s="14" t="str">
        <f>IF($A1673="","",IFERROR(VLOOKUP(F1673,Model!$A$19:$B$22,2,FALSE()),""))</f>
        <v/>
      </c>
      <c r="N1673" s="14" t="str">
        <f>IF($A1673="","",IFERROR(VLOOKUP(G1673,Model!$A$25:$B$28,2,FALSE()),""))</f>
        <v/>
      </c>
      <c r="O1673" s="14" t="str">
        <f t="shared" si="156"/>
        <v/>
      </c>
      <c r="P1673" s="14" t="str">
        <f>IF($A1673="","",IF(AND(G1673="Internet-facing",OR(UPPER(D1673)="Y",UPPER(E1673)="Y",C1673&gt;=Model!$B$16)),"P1",""))</f>
        <v/>
      </c>
      <c r="Q1673" s="14" t="str">
        <f>IF($A1673="","",IF(P1673="P1","P1","P"&amp;MIN(4,IF(O1673&gt;=Model!$B$31,1,IF(O1673&gt;=Model!$B$32,2,IF(O1673&gt;=Model!$B$33,3,4)))+IF(UPPER(H1673)="Y",1,0))))</f>
        <v/>
      </c>
      <c r="R1673" s="14" t="str">
        <f>IF($A1673="","",IFERROR(VLOOKUP(VALUE(MID(Q1673,2,1)),Model!$B$38:$C$41,2,FALSE()),""))</f>
        <v/>
      </c>
      <c r="S1673" s="18" t="str">
        <f t="shared" si="157"/>
        <v/>
      </c>
      <c r="T1673" s="14" t="str">
        <f t="shared" si="158"/>
        <v/>
      </c>
      <c r="U1673" s="14" t="str">
        <f t="shared" si="159"/>
        <v/>
      </c>
      <c r="V1673" s="14" t="str">
        <f t="shared" ca="1" si="160"/>
        <v/>
      </c>
      <c r="W1673" s="14" t="str">
        <f t="shared" ca="1" si="161"/>
        <v/>
      </c>
    </row>
    <row r="1674" spans="1:23" x14ac:dyDescent="0.3">
      <c r="A1674" s="2"/>
      <c r="B1674" s="2"/>
      <c r="C1674" s="2"/>
      <c r="D1674" s="2"/>
      <c r="E1674" s="2"/>
      <c r="F1674" s="2"/>
      <c r="G1674" s="2"/>
      <c r="H1674" s="2"/>
      <c r="I1674" s="16"/>
      <c r="J1674" s="16"/>
      <c r="K1674" s="14" t="str">
        <f>IF($A1674="","",IF(B1674&gt;=Model!$B$4,4,IF(B1674&gt;=Model!$B$5,3,IF(B1674&gt;=Model!$B$6,2,1))))</f>
        <v/>
      </c>
      <c r="L1674" s="14" t="str">
        <f>IF($A1674="","",IF(OR(UPPER(D1674)="Y",UPPER(E1674)="Y"),4,IF(C1674&gt;=Model!$B$10,4,IF(C1674&gt;=Model!$B$11,3,IF(C1674&gt;=Model!$B$12,2,1)))))</f>
        <v/>
      </c>
      <c r="M1674" s="14" t="str">
        <f>IF($A1674="","",IFERROR(VLOOKUP(F1674,Model!$A$19:$B$22,2,FALSE()),""))</f>
        <v/>
      </c>
      <c r="N1674" s="14" t="str">
        <f>IF($A1674="","",IFERROR(VLOOKUP(G1674,Model!$A$25:$B$28,2,FALSE()),""))</f>
        <v/>
      </c>
      <c r="O1674" s="14" t="str">
        <f t="shared" si="156"/>
        <v/>
      </c>
      <c r="P1674" s="14" t="str">
        <f>IF($A1674="","",IF(AND(G1674="Internet-facing",OR(UPPER(D1674)="Y",UPPER(E1674)="Y",C1674&gt;=Model!$B$16)),"P1",""))</f>
        <v/>
      </c>
      <c r="Q1674" s="14" t="str">
        <f>IF($A1674="","",IF(P1674="P1","P1","P"&amp;MIN(4,IF(O1674&gt;=Model!$B$31,1,IF(O1674&gt;=Model!$B$32,2,IF(O1674&gt;=Model!$B$33,3,4)))+IF(UPPER(H1674)="Y",1,0))))</f>
        <v/>
      </c>
      <c r="R1674" s="14" t="str">
        <f>IF($A1674="","",IFERROR(VLOOKUP(VALUE(MID(Q1674,2,1)),Model!$B$38:$C$41,2,FALSE()),""))</f>
        <v/>
      </c>
      <c r="S1674" s="18" t="str">
        <f t="shared" si="157"/>
        <v/>
      </c>
      <c r="T1674" s="14" t="str">
        <f t="shared" si="158"/>
        <v/>
      </c>
      <c r="U1674" s="14" t="str">
        <f t="shared" si="159"/>
        <v/>
      </c>
      <c r="V1674" s="14" t="str">
        <f t="shared" ca="1" si="160"/>
        <v/>
      </c>
      <c r="W1674" s="14" t="str">
        <f t="shared" ca="1" si="161"/>
        <v/>
      </c>
    </row>
    <row r="1675" spans="1:23" x14ac:dyDescent="0.3">
      <c r="A1675" s="2"/>
      <c r="B1675" s="2"/>
      <c r="C1675" s="2"/>
      <c r="D1675" s="2"/>
      <c r="E1675" s="2"/>
      <c r="F1675" s="2"/>
      <c r="G1675" s="2"/>
      <c r="H1675" s="2"/>
      <c r="I1675" s="16"/>
      <c r="J1675" s="16"/>
      <c r="K1675" s="14" t="str">
        <f>IF($A1675="","",IF(B1675&gt;=Model!$B$4,4,IF(B1675&gt;=Model!$B$5,3,IF(B1675&gt;=Model!$B$6,2,1))))</f>
        <v/>
      </c>
      <c r="L1675" s="14" t="str">
        <f>IF($A1675="","",IF(OR(UPPER(D1675)="Y",UPPER(E1675)="Y"),4,IF(C1675&gt;=Model!$B$10,4,IF(C1675&gt;=Model!$B$11,3,IF(C1675&gt;=Model!$B$12,2,1)))))</f>
        <v/>
      </c>
      <c r="M1675" s="14" t="str">
        <f>IF($A1675="","",IFERROR(VLOOKUP(F1675,Model!$A$19:$B$22,2,FALSE()),""))</f>
        <v/>
      </c>
      <c r="N1675" s="14" t="str">
        <f>IF($A1675="","",IFERROR(VLOOKUP(G1675,Model!$A$25:$B$28,2,FALSE()),""))</f>
        <v/>
      </c>
      <c r="O1675" s="14" t="str">
        <f t="shared" si="156"/>
        <v/>
      </c>
      <c r="P1675" s="14" t="str">
        <f>IF($A1675="","",IF(AND(G1675="Internet-facing",OR(UPPER(D1675)="Y",UPPER(E1675)="Y",C1675&gt;=Model!$B$16)),"P1",""))</f>
        <v/>
      </c>
      <c r="Q1675" s="14" t="str">
        <f>IF($A1675="","",IF(P1675="P1","P1","P"&amp;MIN(4,IF(O1675&gt;=Model!$B$31,1,IF(O1675&gt;=Model!$B$32,2,IF(O1675&gt;=Model!$B$33,3,4)))+IF(UPPER(H1675)="Y",1,0))))</f>
        <v/>
      </c>
      <c r="R1675" s="14" t="str">
        <f>IF($A1675="","",IFERROR(VLOOKUP(VALUE(MID(Q1675,2,1)),Model!$B$38:$C$41,2,FALSE()),""))</f>
        <v/>
      </c>
      <c r="S1675" s="18" t="str">
        <f t="shared" si="157"/>
        <v/>
      </c>
      <c r="T1675" s="14" t="str">
        <f t="shared" si="158"/>
        <v/>
      </c>
      <c r="U1675" s="14" t="str">
        <f t="shared" si="159"/>
        <v/>
      </c>
      <c r="V1675" s="14" t="str">
        <f t="shared" ca="1" si="160"/>
        <v/>
      </c>
      <c r="W1675" s="14" t="str">
        <f t="shared" ca="1" si="161"/>
        <v/>
      </c>
    </row>
    <row r="1676" spans="1:23" x14ac:dyDescent="0.3">
      <c r="A1676" s="2"/>
      <c r="B1676" s="2"/>
      <c r="C1676" s="2"/>
      <c r="D1676" s="2"/>
      <c r="E1676" s="2"/>
      <c r="F1676" s="2"/>
      <c r="G1676" s="2"/>
      <c r="H1676" s="2"/>
      <c r="I1676" s="16"/>
      <c r="J1676" s="16"/>
      <c r="K1676" s="14" t="str">
        <f>IF($A1676="","",IF(B1676&gt;=Model!$B$4,4,IF(B1676&gt;=Model!$B$5,3,IF(B1676&gt;=Model!$B$6,2,1))))</f>
        <v/>
      </c>
      <c r="L1676" s="14" t="str">
        <f>IF($A1676="","",IF(OR(UPPER(D1676)="Y",UPPER(E1676)="Y"),4,IF(C1676&gt;=Model!$B$10,4,IF(C1676&gt;=Model!$B$11,3,IF(C1676&gt;=Model!$B$12,2,1)))))</f>
        <v/>
      </c>
      <c r="M1676" s="14" t="str">
        <f>IF($A1676="","",IFERROR(VLOOKUP(F1676,Model!$A$19:$B$22,2,FALSE()),""))</f>
        <v/>
      </c>
      <c r="N1676" s="14" t="str">
        <f>IF($A1676="","",IFERROR(VLOOKUP(G1676,Model!$A$25:$B$28,2,FALSE()),""))</f>
        <v/>
      </c>
      <c r="O1676" s="14" t="str">
        <f t="shared" si="156"/>
        <v/>
      </c>
      <c r="P1676" s="14" t="str">
        <f>IF($A1676="","",IF(AND(G1676="Internet-facing",OR(UPPER(D1676)="Y",UPPER(E1676)="Y",C1676&gt;=Model!$B$16)),"P1",""))</f>
        <v/>
      </c>
      <c r="Q1676" s="14" t="str">
        <f>IF($A1676="","",IF(P1676="P1","P1","P"&amp;MIN(4,IF(O1676&gt;=Model!$B$31,1,IF(O1676&gt;=Model!$B$32,2,IF(O1676&gt;=Model!$B$33,3,4)))+IF(UPPER(H1676)="Y",1,0))))</f>
        <v/>
      </c>
      <c r="R1676" s="14" t="str">
        <f>IF($A1676="","",IFERROR(VLOOKUP(VALUE(MID(Q1676,2,1)),Model!$B$38:$C$41,2,FALSE()),""))</f>
        <v/>
      </c>
      <c r="S1676" s="18" t="str">
        <f t="shared" si="157"/>
        <v/>
      </c>
      <c r="T1676" s="14" t="str">
        <f t="shared" si="158"/>
        <v/>
      </c>
      <c r="U1676" s="14" t="str">
        <f t="shared" si="159"/>
        <v/>
      </c>
      <c r="V1676" s="14" t="str">
        <f t="shared" ca="1" si="160"/>
        <v/>
      </c>
      <c r="W1676" s="14" t="str">
        <f t="shared" ca="1" si="161"/>
        <v/>
      </c>
    </row>
    <row r="1677" spans="1:23" x14ac:dyDescent="0.3">
      <c r="A1677" s="2"/>
      <c r="B1677" s="2"/>
      <c r="C1677" s="2"/>
      <c r="D1677" s="2"/>
      <c r="E1677" s="2"/>
      <c r="F1677" s="2"/>
      <c r="G1677" s="2"/>
      <c r="H1677" s="2"/>
      <c r="I1677" s="16"/>
      <c r="J1677" s="16"/>
      <c r="K1677" s="14" t="str">
        <f>IF($A1677="","",IF(B1677&gt;=Model!$B$4,4,IF(B1677&gt;=Model!$B$5,3,IF(B1677&gt;=Model!$B$6,2,1))))</f>
        <v/>
      </c>
      <c r="L1677" s="14" t="str">
        <f>IF($A1677="","",IF(OR(UPPER(D1677)="Y",UPPER(E1677)="Y"),4,IF(C1677&gt;=Model!$B$10,4,IF(C1677&gt;=Model!$B$11,3,IF(C1677&gt;=Model!$B$12,2,1)))))</f>
        <v/>
      </c>
      <c r="M1677" s="14" t="str">
        <f>IF($A1677="","",IFERROR(VLOOKUP(F1677,Model!$A$19:$B$22,2,FALSE()),""))</f>
        <v/>
      </c>
      <c r="N1677" s="14" t="str">
        <f>IF($A1677="","",IFERROR(VLOOKUP(G1677,Model!$A$25:$B$28,2,FALSE()),""))</f>
        <v/>
      </c>
      <c r="O1677" s="14" t="str">
        <f t="shared" si="156"/>
        <v/>
      </c>
      <c r="P1677" s="14" t="str">
        <f>IF($A1677="","",IF(AND(G1677="Internet-facing",OR(UPPER(D1677)="Y",UPPER(E1677)="Y",C1677&gt;=Model!$B$16)),"P1",""))</f>
        <v/>
      </c>
      <c r="Q1677" s="14" t="str">
        <f>IF($A1677="","",IF(P1677="P1","P1","P"&amp;MIN(4,IF(O1677&gt;=Model!$B$31,1,IF(O1677&gt;=Model!$B$32,2,IF(O1677&gt;=Model!$B$33,3,4)))+IF(UPPER(H1677)="Y",1,0))))</f>
        <v/>
      </c>
      <c r="R1677" s="14" t="str">
        <f>IF($A1677="","",IFERROR(VLOOKUP(VALUE(MID(Q1677,2,1)),Model!$B$38:$C$41,2,FALSE()),""))</f>
        <v/>
      </c>
      <c r="S1677" s="18" t="str">
        <f t="shared" si="157"/>
        <v/>
      </c>
      <c r="T1677" s="14" t="str">
        <f t="shared" si="158"/>
        <v/>
      </c>
      <c r="U1677" s="14" t="str">
        <f t="shared" si="159"/>
        <v/>
      </c>
      <c r="V1677" s="14" t="str">
        <f t="shared" ca="1" si="160"/>
        <v/>
      </c>
      <c r="W1677" s="14" t="str">
        <f t="shared" ca="1" si="161"/>
        <v/>
      </c>
    </row>
    <row r="1678" spans="1:23" x14ac:dyDescent="0.3">
      <c r="A1678" s="2"/>
      <c r="B1678" s="2"/>
      <c r="C1678" s="2"/>
      <c r="D1678" s="2"/>
      <c r="E1678" s="2"/>
      <c r="F1678" s="2"/>
      <c r="G1678" s="2"/>
      <c r="H1678" s="2"/>
      <c r="I1678" s="16"/>
      <c r="J1678" s="16"/>
      <c r="K1678" s="14" t="str">
        <f>IF($A1678="","",IF(B1678&gt;=Model!$B$4,4,IF(B1678&gt;=Model!$B$5,3,IF(B1678&gt;=Model!$B$6,2,1))))</f>
        <v/>
      </c>
      <c r="L1678" s="14" t="str">
        <f>IF($A1678="","",IF(OR(UPPER(D1678)="Y",UPPER(E1678)="Y"),4,IF(C1678&gt;=Model!$B$10,4,IF(C1678&gt;=Model!$B$11,3,IF(C1678&gt;=Model!$B$12,2,1)))))</f>
        <v/>
      </c>
      <c r="M1678" s="14" t="str">
        <f>IF($A1678="","",IFERROR(VLOOKUP(F1678,Model!$A$19:$B$22,2,FALSE()),""))</f>
        <v/>
      </c>
      <c r="N1678" s="14" t="str">
        <f>IF($A1678="","",IFERROR(VLOOKUP(G1678,Model!$A$25:$B$28,2,FALSE()),""))</f>
        <v/>
      </c>
      <c r="O1678" s="14" t="str">
        <f t="shared" si="156"/>
        <v/>
      </c>
      <c r="P1678" s="14" t="str">
        <f>IF($A1678="","",IF(AND(G1678="Internet-facing",OR(UPPER(D1678)="Y",UPPER(E1678)="Y",C1678&gt;=Model!$B$16)),"P1",""))</f>
        <v/>
      </c>
      <c r="Q1678" s="14" t="str">
        <f>IF($A1678="","",IF(P1678="P1","P1","P"&amp;MIN(4,IF(O1678&gt;=Model!$B$31,1,IF(O1678&gt;=Model!$B$32,2,IF(O1678&gt;=Model!$B$33,3,4)))+IF(UPPER(H1678)="Y",1,0))))</f>
        <v/>
      </c>
      <c r="R1678" s="14" t="str">
        <f>IF($A1678="","",IFERROR(VLOOKUP(VALUE(MID(Q1678,2,1)),Model!$B$38:$C$41,2,FALSE()),""))</f>
        <v/>
      </c>
      <c r="S1678" s="18" t="str">
        <f t="shared" si="157"/>
        <v/>
      </c>
      <c r="T1678" s="14" t="str">
        <f t="shared" si="158"/>
        <v/>
      </c>
      <c r="U1678" s="14" t="str">
        <f t="shared" si="159"/>
        <v/>
      </c>
      <c r="V1678" s="14" t="str">
        <f t="shared" ca="1" si="160"/>
        <v/>
      </c>
      <c r="W1678" s="14" t="str">
        <f t="shared" ca="1" si="161"/>
        <v/>
      </c>
    </row>
    <row r="1679" spans="1:23" x14ac:dyDescent="0.3">
      <c r="A1679" s="2"/>
      <c r="B1679" s="2"/>
      <c r="C1679" s="2"/>
      <c r="D1679" s="2"/>
      <c r="E1679" s="2"/>
      <c r="F1679" s="2"/>
      <c r="G1679" s="2"/>
      <c r="H1679" s="2"/>
      <c r="I1679" s="16"/>
      <c r="J1679" s="16"/>
      <c r="K1679" s="14" t="str">
        <f>IF($A1679="","",IF(B1679&gt;=Model!$B$4,4,IF(B1679&gt;=Model!$B$5,3,IF(B1679&gt;=Model!$B$6,2,1))))</f>
        <v/>
      </c>
      <c r="L1679" s="14" t="str">
        <f>IF($A1679="","",IF(OR(UPPER(D1679)="Y",UPPER(E1679)="Y"),4,IF(C1679&gt;=Model!$B$10,4,IF(C1679&gt;=Model!$B$11,3,IF(C1679&gt;=Model!$B$12,2,1)))))</f>
        <v/>
      </c>
      <c r="M1679" s="14" t="str">
        <f>IF($A1679="","",IFERROR(VLOOKUP(F1679,Model!$A$19:$B$22,2,FALSE()),""))</f>
        <v/>
      </c>
      <c r="N1679" s="14" t="str">
        <f>IF($A1679="","",IFERROR(VLOOKUP(G1679,Model!$A$25:$B$28,2,FALSE()),""))</f>
        <v/>
      </c>
      <c r="O1679" s="14" t="str">
        <f t="shared" si="156"/>
        <v/>
      </c>
      <c r="P1679" s="14" t="str">
        <f>IF($A1679="","",IF(AND(G1679="Internet-facing",OR(UPPER(D1679)="Y",UPPER(E1679)="Y",C1679&gt;=Model!$B$16)),"P1",""))</f>
        <v/>
      </c>
      <c r="Q1679" s="14" t="str">
        <f>IF($A1679="","",IF(P1679="P1","P1","P"&amp;MIN(4,IF(O1679&gt;=Model!$B$31,1,IF(O1679&gt;=Model!$B$32,2,IF(O1679&gt;=Model!$B$33,3,4)))+IF(UPPER(H1679)="Y",1,0))))</f>
        <v/>
      </c>
      <c r="R1679" s="14" t="str">
        <f>IF($A1679="","",IFERROR(VLOOKUP(VALUE(MID(Q1679,2,1)),Model!$B$38:$C$41,2,FALSE()),""))</f>
        <v/>
      </c>
      <c r="S1679" s="18" t="str">
        <f t="shared" si="157"/>
        <v/>
      </c>
      <c r="T1679" s="14" t="str">
        <f t="shared" si="158"/>
        <v/>
      </c>
      <c r="U1679" s="14" t="str">
        <f t="shared" si="159"/>
        <v/>
      </c>
      <c r="V1679" s="14" t="str">
        <f t="shared" ca="1" si="160"/>
        <v/>
      </c>
      <c r="W1679" s="14" t="str">
        <f t="shared" ca="1" si="161"/>
        <v/>
      </c>
    </row>
    <row r="1680" spans="1:23" x14ac:dyDescent="0.3">
      <c r="A1680" s="2"/>
      <c r="B1680" s="2"/>
      <c r="C1680" s="2"/>
      <c r="D1680" s="2"/>
      <c r="E1680" s="2"/>
      <c r="F1680" s="2"/>
      <c r="G1680" s="2"/>
      <c r="H1680" s="2"/>
      <c r="I1680" s="16"/>
      <c r="J1680" s="16"/>
      <c r="K1680" s="14" t="str">
        <f>IF($A1680="","",IF(B1680&gt;=Model!$B$4,4,IF(B1680&gt;=Model!$B$5,3,IF(B1680&gt;=Model!$B$6,2,1))))</f>
        <v/>
      </c>
      <c r="L1680" s="14" t="str">
        <f>IF($A1680="","",IF(OR(UPPER(D1680)="Y",UPPER(E1680)="Y"),4,IF(C1680&gt;=Model!$B$10,4,IF(C1680&gt;=Model!$B$11,3,IF(C1680&gt;=Model!$B$12,2,1)))))</f>
        <v/>
      </c>
      <c r="M1680" s="14" t="str">
        <f>IF($A1680="","",IFERROR(VLOOKUP(F1680,Model!$A$19:$B$22,2,FALSE()),""))</f>
        <v/>
      </c>
      <c r="N1680" s="14" t="str">
        <f>IF($A1680="","",IFERROR(VLOOKUP(G1680,Model!$A$25:$B$28,2,FALSE()),""))</f>
        <v/>
      </c>
      <c r="O1680" s="14" t="str">
        <f t="shared" si="156"/>
        <v/>
      </c>
      <c r="P1680" s="14" t="str">
        <f>IF($A1680="","",IF(AND(G1680="Internet-facing",OR(UPPER(D1680)="Y",UPPER(E1680)="Y",C1680&gt;=Model!$B$16)),"P1",""))</f>
        <v/>
      </c>
      <c r="Q1680" s="14" t="str">
        <f>IF($A1680="","",IF(P1680="P1","P1","P"&amp;MIN(4,IF(O1680&gt;=Model!$B$31,1,IF(O1680&gt;=Model!$B$32,2,IF(O1680&gt;=Model!$B$33,3,4)))+IF(UPPER(H1680)="Y",1,0))))</f>
        <v/>
      </c>
      <c r="R1680" s="14" t="str">
        <f>IF($A1680="","",IFERROR(VLOOKUP(VALUE(MID(Q1680,2,1)),Model!$B$38:$C$41,2,FALSE()),""))</f>
        <v/>
      </c>
      <c r="S1680" s="18" t="str">
        <f t="shared" si="157"/>
        <v/>
      </c>
      <c r="T1680" s="14" t="str">
        <f t="shared" si="158"/>
        <v/>
      </c>
      <c r="U1680" s="14" t="str">
        <f t="shared" si="159"/>
        <v/>
      </c>
      <c r="V1680" s="14" t="str">
        <f t="shared" ca="1" si="160"/>
        <v/>
      </c>
      <c r="W1680" s="14" t="str">
        <f t="shared" ca="1" si="161"/>
        <v/>
      </c>
    </row>
    <row r="1681" spans="1:23" x14ac:dyDescent="0.3">
      <c r="A1681" s="2"/>
      <c r="B1681" s="2"/>
      <c r="C1681" s="2"/>
      <c r="D1681" s="2"/>
      <c r="E1681" s="2"/>
      <c r="F1681" s="2"/>
      <c r="G1681" s="2"/>
      <c r="H1681" s="2"/>
      <c r="I1681" s="16"/>
      <c r="J1681" s="16"/>
      <c r="K1681" s="14" t="str">
        <f>IF($A1681="","",IF(B1681&gt;=Model!$B$4,4,IF(B1681&gt;=Model!$B$5,3,IF(B1681&gt;=Model!$B$6,2,1))))</f>
        <v/>
      </c>
      <c r="L1681" s="14" t="str">
        <f>IF($A1681="","",IF(OR(UPPER(D1681)="Y",UPPER(E1681)="Y"),4,IF(C1681&gt;=Model!$B$10,4,IF(C1681&gt;=Model!$B$11,3,IF(C1681&gt;=Model!$B$12,2,1)))))</f>
        <v/>
      </c>
      <c r="M1681" s="14" t="str">
        <f>IF($A1681="","",IFERROR(VLOOKUP(F1681,Model!$A$19:$B$22,2,FALSE()),""))</f>
        <v/>
      </c>
      <c r="N1681" s="14" t="str">
        <f>IF($A1681="","",IFERROR(VLOOKUP(G1681,Model!$A$25:$B$28,2,FALSE()),""))</f>
        <v/>
      </c>
      <c r="O1681" s="14" t="str">
        <f t="shared" si="156"/>
        <v/>
      </c>
      <c r="P1681" s="14" t="str">
        <f>IF($A1681="","",IF(AND(G1681="Internet-facing",OR(UPPER(D1681)="Y",UPPER(E1681)="Y",C1681&gt;=Model!$B$16)),"P1",""))</f>
        <v/>
      </c>
      <c r="Q1681" s="14" t="str">
        <f>IF($A1681="","",IF(P1681="P1","P1","P"&amp;MIN(4,IF(O1681&gt;=Model!$B$31,1,IF(O1681&gt;=Model!$B$32,2,IF(O1681&gt;=Model!$B$33,3,4)))+IF(UPPER(H1681)="Y",1,0))))</f>
        <v/>
      </c>
      <c r="R1681" s="14" t="str">
        <f>IF($A1681="","",IFERROR(VLOOKUP(VALUE(MID(Q1681,2,1)),Model!$B$38:$C$41,2,FALSE()),""))</f>
        <v/>
      </c>
      <c r="S1681" s="18" t="str">
        <f t="shared" si="157"/>
        <v/>
      </c>
      <c r="T1681" s="14" t="str">
        <f t="shared" si="158"/>
        <v/>
      </c>
      <c r="U1681" s="14" t="str">
        <f t="shared" si="159"/>
        <v/>
      </c>
      <c r="V1681" s="14" t="str">
        <f t="shared" ca="1" si="160"/>
        <v/>
      </c>
      <c r="W1681" s="14" t="str">
        <f t="shared" ca="1" si="161"/>
        <v/>
      </c>
    </row>
    <row r="1682" spans="1:23" x14ac:dyDescent="0.3">
      <c r="A1682" s="2"/>
      <c r="B1682" s="2"/>
      <c r="C1682" s="2"/>
      <c r="D1682" s="2"/>
      <c r="E1682" s="2"/>
      <c r="F1682" s="2"/>
      <c r="G1682" s="2"/>
      <c r="H1682" s="2"/>
      <c r="I1682" s="16"/>
      <c r="J1682" s="16"/>
      <c r="K1682" s="14" t="str">
        <f>IF($A1682="","",IF(B1682&gt;=Model!$B$4,4,IF(B1682&gt;=Model!$B$5,3,IF(B1682&gt;=Model!$B$6,2,1))))</f>
        <v/>
      </c>
      <c r="L1682" s="14" t="str">
        <f>IF($A1682="","",IF(OR(UPPER(D1682)="Y",UPPER(E1682)="Y"),4,IF(C1682&gt;=Model!$B$10,4,IF(C1682&gt;=Model!$B$11,3,IF(C1682&gt;=Model!$B$12,2,1)))))</f>
        <v/>
      </c>
      <c r="M1682" s="14" t="str">
        <f>IF($A1682="","",IFERROR(VLOOKUP(F1682,Model!$A$19:$B$22,2,FALSE()),""))</f>
        <v/>
      </c>
      <c r="N1682" s="14" t="str">
        <f>IF($A1682="","",IFERROR(VLOOKUP(G1682,Model!$A$25:$B$28,2,FALSE()),""))</f>
        <v/>
      </c>
      <c r="O1682" s="14" t="str">
        <f t="shared" si="156"/>
        <v/>
      </c>
      <c r="P1682" s="14" t="str">
        <f>IF($A1682="","",IF(AND(G1682="Internet-facing",OR(UPPER(D1682)="Y",UPPER(E1682)="Y",C1682&gt;=Model!$B$16)),"P1",""))</f>
        <v/>
      </c>
      <c r="Q1682" s="14" t="str">
        <f>IF($A1682="","",IF(P1682="P1","P1","P"&amp;MIN(4,IF(O1682&gt;=Model!$B$31,1,IF(O1682&gt;=Model!$B$32,2,IF(O1682&gt;=Model!$B$33,3,4)))+IF(UPPER(H1682)="Y",1,0))))</f>
        <v/>
      </c>
      <c r="R1682" s="14" t="str">
        <f>IF($A1682="","",IFERROR(VLOOKUP(VALUE(MID(Q1682,2,1)),Model!$B$38:$C$41,2,FALSE()),""))</f>
        <v/>
      </c>
      <c r="S1682" s="18" t="str">
        <f t="shared" si="157"/>
        <v/>
      </c>
      <c r="T1682" s="14" t="str">
        <f t="shared" si="158"/>
        <v/>
      </c>
      <c r="U1682" s="14" t="str">
        <f t="shared" si="159"/>
        <v/>
      </c>
      <c r="V1682" s="14" t="str">
        <f t="shared" ca="1" si="160"/>
        <v/>
      </c>
      <c r="W1682" s="14" t="str">
        <f t="shared" ca="1" si="161"/>
        <v/>
      </c>
    </row>
    <row r="1683" spans="1:23" x14ac:dyDescent="0.3">
      <c r="A1683" s="2"/>
      <c r="B1683" s="2"/>
      <c r="C1683" s="2"/>
      <c r="D1683" s="2"/>
      <c r="E1683" s="2"/>
      <c r="F1683" s="2"/>
      <c r="G1683" s="2"/>
      <c r="H1683" s="2"/>
      <c r="I1683" s="16"/>
      <c r="J1683" s="16"/>
      <c r="K1683" s="14" t="str">
        <f>IF($A1683="","",IF(B1683&gt;=Model!$B$4,4,IF(B1683&gt;=Model!$B$5,3,IF(B1683&gt;=Model!$B$6,2,1))))</f>
        <v/>
      </c>
      <c r="L1683" s="14" t="str">
        <f>IF($A1683="","",IF(OR(UPPER(D1683)="Y",UPPER(E1683)="Y"),4,IF(C1683&gt;=Model!$B$10,4,IF(C1683&gt;=Model!$B$11,3,IF(C1683&gt;=Model!$B$12,2,1)))))</f>
        <v/>
      </c>
      <c r="M1683" s="14" t="str">
        <f>IF($A1683="","",IFERROR(VLOOKUP(F1683,Model!$A$19:$B$22,2,FALSE()),""))</f>
        <v/>
      </c>
      <c r="N1683" s="14" t="str">
        <f>IF($A1683="","",IFERROR(VLOOKUP(G1683,Model!$A$25:$B$28,2,FALSE()),""))</f>
        <v/>
      </c>
      <c r="O1683" s="14" t="str">
        <f t="shared" si="156"/>
        <v/>
      </c>
      <c r="P1683" s="14" t="str">
        <f>IF($A1683="","",IF(AND(G1683="Internet-facing",OR(UPPER(D1683)="Y",UPPER(E1683)="Y",C1683&gt;=Model!$B$16)),"P1",""))</f>
        <v/>
      </c>
      <c r="Q1683" s="14" t="str">
        <f>IF($A1683="","",IF(P1683="P1","P1","P"&amp;MIN(4,IF(O1683&gt;=Model!$B$31,1,IF(O1683&gt;=Model!$B$32,2,IF(O1683&gt;=Model!$B$33,3,4)))+IF(UPPER(H1683)="Y",1,0))))</f>
        <v/>
      </c>
      <c r="R1683" s="14" t="str">
        <f>IF($A1683="","",IFERROR(VLOOKUP(VALUE(MID(Q1683,2,1)),Model!$B$38:$C$41,2,FALSE()),""))</f>
        <v/>
      </c>
      <c r="S1683" s="18" t="str">
        <f t="shared" si="157"/>
        <v/>
      </c>
      <c r="T1683" s="14" t="str">
        <f t="shared" si="158"/>
        <v/>
      </c>
      <c r="U1683" s="14" t="str">
        <f t="shared" si="159"/>
        <v/>
      </c>
      <c r="V1683" s="14" t="str">
        <f t="shared" ca="1" si="160"/>
        <v/>
      </c>
      <c r="W1683" s="14" t="str">
        <f t="shared" ca="1" si="161"/>
        <v/>
      </c>
    </row>
    <row r="1684" spans="1:23" x14ac:dyDescent="0.3">
      <c r="A1684" s="2"/>
      <c r="B1684" s="2"/>
      <c r="C1684" s="2"/>
      <c r="D1684" s="2"/>
      <c r="E1684" s="2"/>
      <c r="F1684" s="2"/>
      <c r="G1684" s="2"/>
      <c r="H1684" s="2"/>
      <c r="I1684" s="16"/>
      <c r="J1684" s="16"/>
      <c r="K1684" s="14" t="str">
        <f>IF($A1684="","",IF(B1684&gt;=Model!$B$4,4,IF(B1684&gt;=Model!$B$5,3,IF(B1684&gt;=Model!$B$6,2,1))))</f>
        <v/>
      </c>
      <c r="L1684" s="14" t="str">
        <f>IF($A1684="","",IF(OR(UPPER(D1684)="Y",UPPER(E1684)="Y"),4,IF(C1684&gt;=Model!$B$10,4,IF(C1684&gt;=Model!$B$11,3,IF(C1684&gt;=Model!$B$12,2,1)))))</f>
        <v/>
      </c>
      <c r="M1684" s="14" t="str">
        <f>IF($A1684="","",IFERROR(VLOOKUP(F1684,Model!$A$19:$B$22,2,FALSE()),""))</f>
        <v/>
      </c>
      <c r="N1684" s="14" t="str">
        <f>IF($A1684="","",IFERROR(VLOOKUP(G1684,Model!$A$25:$B$28,2,FALSE()),""))</f>
        <v/>
      </c>
      <c r="O1684" s="14" t="str">
        <f t="shared" si="156"/>
        <v/>
      </c>
      <c r="P1684" s="14" t="str">
        <f>IF($A1684="","",IF(AND(G1684="Internet-facing",OR(UPPER(D1684)="Y",UPPER(E1684)="Y",C1684&gt;=Model!$B$16)),"P1",""))</f>
        <v/>
      </c>
      <c r="Q1684" s="14" t="str">
        <f>IF($A1684="","",IF(P1684="P1","P1","P"&amp;MIN(4,IF(O1684&gt;=Model!$B$31,1,IF(O1684&gt;=Model!$B$32,2,IF(O1684&gt;=Model!$B$33,3,4)))+IF(UPPER(H1684)="Y",1,0))))</f>
        <v/>
      </c>
      <c r="R1684" s="14" t="str">
        <f>IF($A1684="","",IFERROR(VLOOKUP(VALUE(MID(Q1684,2,1)),Model!$B$38:$C$41,2,FALSE()),""))</f>
        <v/>
      </c>
      <c r="S1684" s="18" t="str">
        <f t="shared" si="157"/>
        <v/>
      </c>
      <c r="T1684" s="14" t="str">
        <f t="shared" si="158"/>
        <v/>
      </c>
      <c r="U1684" s="14" t="str">
        <f t="shared" si="159"/>
        <v/>
      </c>
      <c r="V1684" s="14" t="str">
        <f t="shared" ca="1" si="160"/>
        <v/>
      </c>
      <c r="W1684" s="14" t="str">
        <f t="shared" ca="1" si="161"/>
        <v/>
      </c>
    </row>
    <row r="1685" spans="1:23" x14ac:dyDescent="0.3">
      <c r="A1685" s="2"/>
      <c r="B1685" s="2"/>
      <c r="C1685" s="2"/>
      <c r="D1685" s="2"/>
      <c r="E1685" s="2"/>
      <c r="F1685" s="2"/>
      <c r="G1685" s="2"/>
      <c r="H1685" s="2"/>
      <c r="I1685" s="16"/>
      <c r="J1685" s="16"/>
      <c r="K1685" s="14" t="str">
        <f>IF($A1685="","",IF(B1685&gt;=Model!$B$4,4,IF(B1685&gt;=Model!$B$5,3,IF(B1685&gt;=Model!$B$6,2,1))))</f>
        <v/>
      </c>
      <c r="L1685" s="14" t="str">
        <f>IF($A1685="","",IF(OR(UPPER(D1685)="Y",UPPER(E1685)="Y"),4,IF(C1685&gt;=Model!$B$10,4,IF(C1685&gt;=Model!$B$11,3,IF(C1685&gt;=Model!$B$12,2,1)))))</f>
        <v/>
      </c>
      <c r="M1685" s="14" t="str">
        <f>IF($A1685="","",IFERROR(VLOOKUP(F1685,Model!$A$19:$B$22,2,FALSE()),""))</f>
        <v/>
      </c>
      <c r="N1685" s="14" t="str">
        <f>IF($A1685="","",IFERROR(VLOOKUP(G1685,Model!$A$25:$B$28,2,FALSE()),""))</f>
        <v/>
      </c>
      <c r="O1685" s="14" t="str">
        <f t="shared" si="156"/>
        <v/>
      </c>
      <c r="P1685" s="14" t="str">
        <f>IF($A1685="","",IF(AND(G1685="Internet-facing",OR(UPPER(D1685)="Y",UPPER(E1685)="Y",C1685&gt;=Model!$B$16)),"P1",""))</f>
        <v/>
      </c>
      <c r="Q1685" s="14" t="str">
        <f>IF($A1685="","",IF(P1685="P1","P1","P"&amp;MIN(4,IF(O1685&gt;=Model!$B$31,1,IF(O1685&gt;=Model!$B$32,2,IF(O1685&gt;=Model!$B$33,3,4)))+IF(UPPER(H1685)="Y",1,0))))</f>
        <v/>
      </c>
      <c r="R1685" s="14" t="str">
        <f>IF($A1685="","",IFERROR(VLOOKUP(VALUE(MID(Q1685,2,1)),Model!$B$38:$C$41,2,FALSE()),""))</f>
        <v/>
      </c>
      <c r="S1685" s="18" t="str">
        <f t="shared" si="157"/>
        <v/>
      </c>
      <c r="T1685" s="14" t="str">
        <f t="shared" si="158"/>
        <v/>
      </c>
      <c r="U1685" s="14" t="str">
        <f t="shared" si="159"/>
        <v/>
      </c>
      <c r="V1685" s="14" t="str">
        <f t="shared" ca="1" si="160"/>
        <v/>
      </c>
      <c r="W1685" s="14" t="str">
        <f t="shared" ca="1" si="161"/>
        <v/>
      </c>
    </row>
    <row r="1686" spans="1:23" x14ac:dyDescent="0.3">
      <c r="A1686" s="2"/>
      <c r="B1686" s="2"/>
      <c r="C1686" s="2"/>
      <c r="D1686" s="2"/>
      <c r="E1686" s="2"/>
      <c r="F1686" s="2"/>
      <c r="G1686" s="2"/>
      <c r="H1686" s="2"/>
      <c r="I1686" s="16"/>
      <c r="J1686" s="16"/>
      <c r="K1686" s="14" t="str">
        <f>IF($A1686="","",IF(B1686&gt;=Model!$B$4,4,IF(B1686&gt;=Model!$B$5,3,IF(B1686&gt;=Model!$B$6,2,1))))</f>
        <v/>
      </c>
      <c r="L1686" s="14" t="str">
        <f>IF($A1686="","",IF(OR(UPPER(D1686)="Y",UPPER(E1686)="Y"),4,IF(C1686&gt;=Model!$B$10,4,IF(C1686&gt;=Model!$B$11,3,IF(C1686&gt;=Model!$B$12,2,1)))))</f>
        <v/>
      </c>
      <c r="M1686" s="14" t="str">
        <f>IF($A1686="","",IFERROR(VLOOKUP(F1686,Model!$A$19:$B$22,2,FALSE()),""))</f>
        <v/>
      </c>
      <c r="N1686" s="14" t="str">
        <f>IF($A1686="","",IFERROR(VLOOKUP(G1686,Model!$A$25:$B$28,2,FALSE()),""))</f>
        <v/>
      </c>
      <c r="O1686" s="14" t="str">
        <f t="shared" si="156"/>
        <v/>
      </c>
      <c r="P1686" s="14" t="str">
        <f>IF($A1686="","",IF(AND(G1686="Internet-facing",OR(UPPER(D1686)="Y",UPPER(E1686)="Y",C1686&gt;=Model!$B$16)),"P1",""))</f>
        <v/>
      </c>
      <c r="Q1686" s="14" t="str">
        <f>IF($A1686="","",IF(P1686="P1","P1","P"&amp;MIN(4,IF(O1686&gt;=Model!$B$31,1,IF(O1686&gt;=Model!$B$32,2,IF(O1686&gt;=Model!$B$33,3,4)))+IF(UPPER(H1686)="Y",1,0))))</f>
        <v/>
      </c>
      <c r="R1686" s="14" t="str">
        <f>IF($A1686="","",IFERROR(VLOOKUP(VALUE(MID(Q1686,2,1)),Model!$B$38:$C$41,2,FALSE()),""))</f>
        <v/>
      </c>
      <c r="S1686" s="18" t="str">
        <f t="shared" si="157"/>
        <v/>
      </c>
      <c r="T1686" s="14" t="str">
        <f t="shared" si="158"/>
        <v/>
      </c>
      <c r="U1686" s="14" t="str">
        <f t="shared" si="159"/>
        <v/>
      </c>
      <c r="V1686" s="14" t="str">
        <f t="shared" ca="1" si="160"/>
        <v/>
      </c>
      <c r="W1686" s="14" t="str">
        <f t="shared" ca="1" si="161"/>
        <v/>
      </c>
    </row>
    <row r="1687" spans="1:23" x14ac:dyDescent="0.3">
      <c r="A1687" s="2"/>
      <c r="B1687" s="2"/>
      <c r="C1687" s="2"/>
      <c r="D1687" s="2"/>
      <c r="E1687" s="2"/>
      <c r="F1687" s="2"/>
      <c r="G1687" s="2"/>
      <c r="H1687" s="2"/>
      <c r="I1687" s="16"/>
      <c r="J1687" s="16"/>
      <c r="K1687" s="14" t="str">
        <f>IF($A1687="","",IF(B1687&gt;=Model!$B$4,4,IF(B1687&gt;=Model!$B$5,3,IF(B1687&gt;=Model!$B$6,2,1))))</f>
        <v/>
      </c>
      <c r="L1687" s="14" t="str">
        <f>IF($A1687="","",IF(OR(UPPER(D1687)="Y",UPPER(E1687)="Y"),4,IF(C1687&gt;=Model!$B$10,4,IF(C1687&gt;=Model!$B$11,3,IF(C1687&gt;=Model!$B$12,2,1)))))</f>
        <v/>
      </c>
      <c r="M1687" s="14" t="str">
        <f>IF($A1687="","",IFERROR(VLOOKUP(F1687,Model!$A$19:$B$22,2,FALSE()),""))</f>
        <v/>
      </c>
      <c r="N1687" s="14" t="str">
        <f>IF($A1687="","",IFERROR(VLOOKUP(G1687,Model!$A$25:$B$28,2,FALSE()),""))</f>
        <v/>
      </c>
      <c r="O1687" s="14" t="str">
        <f t="shared" si="156"/>
        <v/>
      </c>
      <c r="P1687" s="14" t="str">
        <f>IF($A1687="","",IF(AND(G1687="Internet-facing",OR(UPPER(D1687)="Y",UPPER(E1687)="Y",C1687&gt;=Model!$B$16)),"P1",""))</f>
        <v/>
      </c>
      <c r="Q1687" s="14" t="str">
        <f>IF($A1687="","",IF(P1687="P1","P1","P"&amp;MIN(4,IF(O1687&gt;=Model!$B$31,1,IF(O1687&gt;=Model!$B$32,2,IF(O1687&gt;=Model!$B$33,3,4)))+IF(UPPER(H1687)="Y",1,0))))</f>
        <v/>
      </c>
      <c r="R1687" s="14" t="str">
        <f>IF($A1687="","",IFERROR(VLOOKUP(VALUE(MID(Q1687,2,1)),Model!$B$38:$C$41,2,FALSE()),""))</f>
        <v/>
      </c>
      <c r="S1687" s="18" t="str">
        <f t="shared" si="157"/>
        <v/>
      </c>
      <c r="T1687" s="14" t="str">
        <f t="shared" si="158"/>
        <v/>
      </c>
      <c r="U1687" s="14" t="str">
        <f t="shared" si="159"/>
        <v/>
      </c>
      <c r="V1687" s="14" t="str">
        <f t="shared" ca="1" si="160"/>
        <v/>
      </c>
      <c r="W1687" s="14" t="str">
        <f t="shared" ca="1" si="161"/>
        <v/>
      </c>
    </row>
    <row r="1688" spans="1:23" x14ac:dyDescent="0.3">
      <c r="A1688" s="2"/>
      <c r="B1688" s="2"/>
      <c r="C1688" s="2"/>
      <c r="D1688" s="2"/>
      <c r="E1688" s="2"/>
      <c r="F1688" s="2"/>
      <c r="G1688" s="2"/>
      <c r="H1688" s="2"/>
      <c r="I1688" s="16"/>
      <c r="J1688" s="16"/>
      <c r="K1688" s="14" t="str">
        <f>IF($A1688="","",IF(B1688&gt;=Model!$B$4,4,IF(B1688&gt;=Model!$B$5,3,IF(B1688&gt;=Model!$B$6,2,1))))</f>
        <v/>
      </c>
      <c r="L1688" s="14" t="str">
        <f>IF($A1688="","",IF(OR(UPPER(D1688)="Y",UPPER(E1688)="Y"),4,IF(C1688&gt;=Model!$B$10,4,IF(C1688&gt;=Model!$B$11,3,IF(C1688&gt;=Model!$B$12,2,1)))))</f>
        <v/>
      </c>
      <c r="M1688" s="14" t="str">
        <f>IF($A1688="","",IFERROR(VLOOKUP(F1688,Model!$A$19:$B$22,2,FALSE()),""))</f>
        <v/>
      </c>
      <c r="N1688" s="14" t="str">
        <f>IF($A1688="","",IFERROR(VLOOKUP(G1688,Model!$A$25:$B$28,2,FALSE()),""))</f>
        <v/>
      </c>
      <c r="O1688" s="14" t="str">
        <f t="shared" si="156"/>
        <v/>
      </c>
      <c r="P1688" s="14" t="str">
        <f>IF($A1688="","",IF(AND(G1688="Internet-facing",OR(UPPER(D1688)="Y",UPPER(E1688)="Y",C1688&gt;=Model!$B$16)),"P1",""))</f>
        <v/>
      </c>
      <c r="Q1688" s="14" t="str">
        <f>IF($A1688="","",IF(P1688="P1","P1","P"&amp;MIN(4,IF(O1688&gt;=Model!$B$31,1,IF(O1688&gt;=Model!$B$32,2,IF(O1688&gt;=Model!$B$33,3,4)))+IF(UPPER(H1688)="Y",1,0))))</f>
        <v/>
      </c>
      <c r="R1688" s="14" t="str">
        <f>IF($A1688="","",IFERROR(VLOOKUP(VALUE(MID(Q1688,2,1)),Model!$B$38:$C$41,2,FALSE()),""))</f>
        <v/>
      </c>
      <c r="S1688" s="18" t="str">
        <f t="shared" si="157"/>
        <v/>
      </c>
      <c r="T1688" s="14" t="str">
        <f t="shared" si="158"/>
        <v/>
      </c>
      <c r="U1688" s="14" t="str">
        <f t="shared" si="159"/>
        <v/>
      </c>
      <c r="V1688" s="14" t="str">
        <f t="shared" ca="1" si="160"/>
        <v/>
      </c>
      <c r="W1688" s="14" t="str">
        <f t="shared" ca="1" si="161"/>
        <v/>
      </c>
    </row>
    <row r="1689" spans="1:23" x14ac:dyDescent="0.3">
      <c r="A1689" s="2"/>
      <c r="B1689" s="2"/>
      <c r="C1689" s="2"/>
      <c r="D1689" s="2"/>
      <c r="E1689" s="2"/>
      <c r="F1689" s="2"/>
      <c r="G1689" s="2"/>
      <c r="H1689" s="2"/>
      <c r="I1689" s="16"/>
      <c r="J1689" s="16"/>
      <c r="K1689" s="14" t="str">
        <f>IF($A1689="","",IF(B1689&gt;=Model!$B$4,4,IF(B1689&gt;=Model!$B$5,3,IF(B1689&gt;=Model!$B$6,2,1))))</f>
        <v/>
      </c>
      <c r="L1689" s="14" t="str">
        <f>IF($A1689="","",IF(OR(UPPER(D1689)="Y",UPPER(E1689)="Y"),4,IF(C1689&gt;=Model!$B$10,4,IF(C1689&gt;=Model!$B$11,3,IF(C1689&gt;=Model!$B$12,2,1)))))</f>
        <v/>
      </c>
      <c r="M1689" s="14" t="str">
        <f>IF($A1689="","",IFERROR(VLOOKUP(F1689,Model!$A$19:$B$22,2,FALSE()),""))</f>
        <v/>
      </c>
      <c r="N1689" s="14" t="str">
        <f>IF($A1689="","",IFERROR(VLOOKUP(G1689,Model!$A$25:$B$28,2,FALSE()),""))</f>
        <v/>
      </c>
      <c r="O1689" s="14" t="str">
        <f t="shared" si="156"/>
        <v/>
      </c>
      <c r="P1689" s="14" t="str">
        <f>IF($A1689="","",IF(AND(G1689="Internet-facing",OR(UPPER(D1689)="Y",UPPER(E1689)="Y",C1689&gt;=Model!$B$16)),"P1",""))</f>
        <v/>
      </c>
      <c r="Q1689" s="14" t="str">
        <f>IF($A1689="","",IF(P1689="P1","P1","P"&amp;MIN(4,IF(O1689&gt;=Model!$B$31,1,IF(O1689&gt;=Model!$B$32,2,IF(O1689&gt;=Model!$B$33,3,4)))+IF(UPPER(H1689)="Y",1,0))))</f>
        <v/>
      </c>
      <c r="R1689" s="14" t="str">
        <f>IF($A1689="","",IFERROR(VLOOKUP(VALUE(MID(Q1689,2,1)),Model!$B$38:$C$41,2,FALSE()),""))</f>
        <v/>
      </c>
      <c r="S1689" s="18" t="str">
        <f t="shared" si="157"/>
        <v/>
      </c>
      <c r="T1689" s="14" t="str">
        <f t="shared" si="158"/>
        <v/>
      </c>
      <c r="U1689" s="14" t="str">
        <f t="shared" si="159"/>
        <v/>
      </c>
      <c r="V1689" s="14" t="str">
        <f t="shared" ca="1" si="160"/>
        <v/>
      </c>
      <c r="W1689" s="14" t="str">
        <f t="shared" ca="1" si="161"/>
        <v/>
      </c>
    </row>
    <row r="1690" spans="1:23" x14ac:dyDescent="0.3">
      <c r="A1690" s="2"/>
      <c r="B1690" s="2"/>
      <c r="C1690" s="2"/>
      <c r="D1690" s="2"/>
      <c r="E1690" s="2"/>
      <c r="F1690" s="2"/>
      <c r="G1690" s="2"/>
      <c r="H1690" s="2"/>
      <c r="I1690" s="16"/>
      <c r="J1690" s="16"/>
      <c r="K1690" s="14" t="str">
        <f>IF($A1690="","",IF(B1690&gt;=Model!$B$4,4,IF(B1690&gt;=Model!$B$5,3,IF(B1690&gt;=Model!$B$6,2,1))))</f>
        <v/>
      </c>
      <c r="L1690" s="14" t="str">
        <f>IF($A1690="","",IF(OR(UPPER(D1690)="Y",UPPER(E1690)="Y"),4,IF(C1690&gt;=Model!$B$10,4,IF(C1690&gt;=Model!$B$11,3,IF(C1690&gt;=Model!$B$12,2,1)))))</f>
        <v/>
      </c>
      <c r="M1690" s="14" t="str">
        <f>IF($A1690="","",IFERROR(VLOOKUP(F1690,Model!$A$19:$B$22,2,FALSE()),""))</f>
        <v/>
      </c>
      <c r="N1690" s="14" t="str">
        <f>IF($A1690="","",IFERROR(VLOOKUP(G1690,Model!$A$25:$B$28,2,FALSE()),""))</f>
        <v/>
      </c>
      <c r="O1690" s="14" t="str">
        <f t="shared" si="156"/>
        <v/>
      </c>
      <c r="P1690" s="14" t="str">
        <f>IF($A1690="","",IF(AND(G1690="Internet-facing",OR(UPPER(D1690)="Y",UPPER(E1690)="Y",C1690&gt;=Model!$B$16)),"P1",""))</f>
        <v/>
      </c>
      <c r="Q1690" s="14" t="str">
        <f>IF($A1690="","",IF(P1690="P1","P1","P"&amp;MIN(4,IF(O1690&gt;=Model!$B$31,1,IF(O1690&gt;=Model!$B$32,2,IF(O1690&gt;=Model!$B$33,3,4)))+IF(UPPER(H1690)="Y",1,0))))</f>
        <v/>
      </c>
      <c r="R1690" s="14" t="str">
        <f>IF($A1690="","",IFERROR(VLOOKUP(VALUE(MID(Q1690,2,1)),Model!$B$38:$C$41,2,FALSE()),""))</f>
        <v/>
      </c>
      <c r="S1690" s="18" t="str">
        <f t="shared" si="157"/>
        <v/>
      </c>
      <c r="T1690" s="14" t="str">
        <f t="shared" si="158"/>
        <v/>
      </c>
      <c r="U1690" s="14" t="str">
        <f t="shared" si="159"/>
        <v/>
      </c>
      <c r="V1690" s="14" t="str">
        <f t="shared" ca="1" si="160"/>
        <v/>
      </c>
      <c r="W1690" s="14" t="str">
        <f t="shared" ca="1" si="161"/>
        <v/>
      </c>
    </row>
    <row r="1691" spans="1:23" x14ac:dyDescent="0.3">
      <c r="A1691" s="2"/>
      <c r="B1691" s="2"/>
      <c r="C1691" s="2"/>
      <c r="D1691" s="2"/>
      <c r="E1691" s="2"/>
      <c r="F1691" s="2"/>
      <c r="G1691" s="2"/>
      <c r="H1691" s="2"/>
      <c r="I1691" s="16"/>
      <c r="J1691" s="16"/>
      <c r="K1691" s="14" t="str">
        <f>IF($A1691="","",IF(B1691&gt;=Model!$B$4,4,IF(B1691&gt;=Model!$B$5,3,IF(B1691&gt;=Model!$B$6,2,1))))</f>
        <v/>
      </c>
      <c r="L1691" s="14" t="str">
        <f>IF($A1691="","",IF(OR(UPPER(D1691)="Y",UPPER(E1691)="Y"),4,IF(C1691&gt;=Model!$B$10,4,IF(C1691&gt;=Model!$B$11,3,IF(C1691&gt;=Model!$B$12,2,1)))))</f>
        <v/>
      </c>
      <c r="M1691" s="14" t="str">
        <f>IF($A1691="","",IFERROR(VLOOKUP(F1691,Model!$A$19:$B$22,2,FALSE()),""))</f>
        <v/>
      </c>
      <c r="N1691" s="14" t="str">
        <f>IF($A1691="","",IFERROR(VLOOKUP(G1691,Model!$A$25:$B$28,2,FALSE()),""))</f>
        <v/>
      </c>
      <c r="O1691" s="14" t="str">
        <f t="shared" si="156"/>
        <v/>
      </c>
      <c r="P1691" s="14" t="str">
        <f>IF($A1691="","",IF(AND(G1691="Internet-facing",OR(UPPER(D1691)="Y",UPPER(E1691)="Y",C1691&gt;=Model!$B$16)),"P1",""))</f>
        <v/>
      </c>
      <c r="Q1691" s="14" t="str">
        <f>IF($A1691="","",IF(P1691="P1","P1","P"&amp;MIN(4,IF(O1691&gt;=Model!$B$31,1,IF(O1691&gt;=Model!$B$32,2,IF(O1691&gt;=Model!$B$33,3,4)))+IF(UPPER(H1691)="Y",1,0))))</f>
        <v/>
      </c>
      <c r="R1691" s="14" t="str">
        <f>IF($A1691="","",IFERROR(VLOOKUP(VALUE(MID(Q1691,2,1)),Model!$B$38:$C$41,2,FALSE()),""))</f>
        <v/>
      </c>
      <c r="S1691" s="18" t="str">
        <f t="shared" si="157"/>
        <v/>
      </c>
      <c r="T1691" s="14" t="str">
        <f t="shared" si="158"/>
        <v/>
      </c>
      <c r="U1691" s="14" t="str">
        <f t="shared" si="159"/>
        <v/>
      </c>
      <c r="V1691" s="14" t="str">
        <f t="shared" ca="1" si="160"/>
        <v/>
      </c>
      <c r="W1691" s="14" t="str">
        <f t="shared" ca="1" si="161"/>
        <v/>
      </c>
    </row>
    <row r="1692" spans="1:23" x14ac:dyDescent="0.3">
      <c r="A1692" s="2"/>
      <c r="B1692" s="2"/>
      <c r="C1692" s="2"/>
      <c r="D1692" s="2"/>
      <c r="E1692" s="2"/>
      <c r="F1692" s="2"/>
      <c r="G1692" s="2"/>
      <c r="H1692" s="2"/>
      <c r="I1692" s="16"/>
      <c r="J1692" s="16"/>
      <c r="K1692" s="14" t="str">
        <f>IF($A1692="","",IF(B1692&gt;=Model!$B$4,4,IF(B1692&gt;=Model!$B$5,3,IF(B1692&gt;=Model!$B$6,2,1))))</f>
        <v/>
      </c>
      <c r="L1692" s="14" t="str">
        <f>IF($A1692="","",IF(OR(UPPER(D1692)="Y",UPPER(E1692)="Y"),4,IF(C1692&gt;=Model!$B$10,4,IF(C1692&gt;=Model!$B$11,3,IF(C1692&gt;=Model!$B$12,2,1)))))</f>
        <v/>
      </c>
      <c r="M1692" s="14" t="str">
        <f>IF($A1692="","",IFERROR(VLOOKUP(F1692,Model!$A$19:$B$22,2,FALSE()),""))</f>
        <v/>
      </c>
      <c r="N1692" s="14" t="str">
        <f>IF($A1692="","",IFERROR(VLOOKUP(G1692,Model!$A$25:$B$28,2,FALSE()),""))</f>
        <v/>
      </c>
      <c r="O1692" s="14" t="str">
        <f t="shared" si="156"/>
        <v/>
      </c>
      <c r="P1692" s="14" t="str">
        <f>IF($A1692="","",IF(AND(G1692="Internet-facing",OR(UPPER(D1692)="Y",UPPER(E1692)="Y",C1692&gt;=Model!$B$16)),"P1",""))</f>
        <v/>
      </c>
      <c r="Q1692" s="14" t="str">
        <f>IF($A1692="","",IF(P1692="P1","P1","P"&amp;MIN(4,IF(O1692&gt;=Model!$B$31,1,IF(O1692&gt;=Model!$B$32,2,IF(O1692&gt;=Model!$B$33,3,4)))+IF(UPPER(H1692)="Y",1,0))))</f>
        <v/>
      </c>
      <c r="R1692" s="14" t="str">
        <f>IF($A1692="","",IFERROR(VLOOKUP(VALUE(MID(Q1692,2,1)),Model!$B$38:$C$41,2,FALSE()),""))</f>
        <v/>
      </c>
      <c r="S1692" s="18" t="str">
        <f t="shared" si="157"/>
        <v/>
      </c>
      <c r="T1692" s="14" t="str">
        <f t="shared" si="158"/>
        <v/>
      </c>
      <c r="U1692" s="14" t="str">
        <f t="shared" si="159"/>
        <v/>
      </c>
      <c r="V1692" s="14" t="str">
        <f t="shared" ca="1" si="160"/>
        <v/>
      </c>
      <c r="W1692" s="14" t="str">
        <f t="shared" ca="1" si="161"/>
        <v/>
      </c>
    </row>
    <row r="1693" spans="1:23" x14ac:dyDescent="0.3">
      <c r="A1693" s="2"/>
      <c r="B1693" s="2"/>
      <c r="C1693" s="2"/>
      <c r="D1693" s="2"/>
      <c r="E1693" s="2"/>
      <c r="F1693" s="2"/>
      <c r="G1693" s="2"/>
      <c r="H1693" s="2"/>
      <c r="I1693" s="16"/>
      <c r="J1693" s="16"/>
      <c r="K1693" s="14" t="str">
        <f>IF($A1693="","",IF(B1693&gt;=Model!$B$4,4,IF(B1693&gt;=Model!$B$5,3,IF(B1693&gt;=Model!$B$6,2,1))))</f>
        <v/>
      </c>
      <c r="L1693" s="14" t="str">
        <f>IF($A1693="","",IF(OR(UPPER(D1693)="Y",UPPER(E1693)="Y"),4,IF(C1693&gt;=Model!$B$10,4,IF(C1693&gt;=Model!$B$11,3,IF(C1693&gt;=Model!$B$12,2,1)))))</f>
        <v/>
      </c>
      <c r="M1693" s="14" t="str">
        <f>IF($A1693="","",IFERROR(VLOOKUP(F1693,Model!$A$19:$B$22,2,FALSE()),""))</f>
        <v/>
      </c>
      <c r="N1693" s="14" t="str">
        <f>IF($A1693="","",IFERROR(VLOOKUP(G1693,Model!$A$25:$B$28,2,FALSE()),""))</f>
        <v/>
      </c>
      <c r="O1693" s="14" t="str">
        <f t="shared" si="156"/>
        <v/>
      </c>
      <c r="P1693" s="14" t="str">
        <f>IF($A1693="","",IF(AND(G1693="Internet-facing",OR(UPPER(D1693)="Y",UPPER(E1693)="Y",C1693&gt;=Model!$B$16)),"P1",""))</f>
        <v/>
      </c>
      <c r="Q1693" s="14" t="str">
        <f>IF($A1693="","",IF(P1693="P1","P1","P"&amp;MIN(4,IF(O1693&gt;=Model!$B$31,1,IF(O1693&gt;=Model!$B$32,2,IF(O1693&gt;=Model!$B$33,3,4)))+IF(UPPER(H1693)="Y",1,0))))</f>
        <v/>
      </c>
      <c r="R1693" s="14" t="str">
        <f>IF($A1693="","",IFERROR(VLOOKUP(VALUE(MID(Q1693,2,1)),Model!$B$38:$C$41,2,FALSE()),""))</f>
        <v/>
      </c>
      <c r="S1693" s="18" t="str">
        <f t="shared" si="157"/>
        <v/>
      </c>
      <c r="T1693" s="14" t="str">
        <f t="shared" si="158"/>
        <v/>
      </c>
      <c r="U1693" s="14" t="str">
        <f t="shared" si="159"/>
        <v/>
      </c>
      <c r="V1693" s="14" t="str">
        <f t="shared" ca="1" si="160"/>
        <v/>
      </c>
      <c r="W1693" s="14" t="str">
        <f t="shared" ca="1" si="161"/>
        <v/>
      </c>
    </row>
    <row r="1694" spans="1:23" x14ac:dyDescent="0.3">
      <c r="A1694" s="2"/>
      <c r="B1694" s="2"/>
      <c r="C1694" s="2"/>
      <c r="D1694" s="2"/>
      <c r="E1694" s="2"/>
      <c r="F1694" s="2"/>
      <c r="G1694" s="2"/>
      <c r="H1694" s="2"/>
      <c r="I1694" s="16"/>
      <c r="J1694" s="16"/>
      <c r="K1694" s="14" t="str">
        <f>IF($A1694="","",IF(B1694&gt;=Model!$B$4,4,IF(B1694&gt;=Model!$B$5,3,IF(B1694&gt;=Model!$B$6,2,1))))</f>
        <v/>
      </c>
      <c r="L1694" s="14" t="str">
        <f>IF($A1694="","",IF(OR(UPPER(D1694)="Y",UPPER(E1694)="Y"),4,IF(C1694&gt;=Model!$B$10,4,IF(C1694&gt;=Model!$B$11,3,IF(C1694&gt;=Model!$B$12,2,1)))))</f>
        <v/>
      </c>
      <c r="M1694" s="14" t="str">
        <f>IF($A1694="","",IFERROR(VLOOKUP(F1694,Model!$A$19:$B$22,2,FALSE()),""))</f>
        <v/>
      </c>
      <c r="N1694" s="14" t="str">
        <f>IF($A1694="","",IFERROR(VLOOKUP(G1694,Model!$A$25:$B$28,2,FALSE()),""))</f>
        <v/>
      </c>
      <c r="O1694" s="14" t="str">
        <f t="shared" si="156"/>
        <v/>
      </c>
      <c r="P1694" s="14" t="str">
        <f>IF($A1694="","",IF(AND(G1694="Internet-facing",OR(UPPER(D1694)="Y",UPPER(E1694)="Y",C1694&gt;=Model!$B$16)),"P1",""))</f>
        <v/>
      </c>
      <c r="Q1694" s="14" t="str">
        <f>IF($A1694="","",IF(P1694="P1","P1","P"&amp;MIN(4,IF(O1694&gt;=Model!$B$31,1,IF(O1694&gt;=Model!$B$32,2,IF(O1694&gt;=Model!$B$33,3,4)))+IF(UPPER(H1694)="Y",1,0))))</f>
        <v/>
      </c>
      <c r="R1694" s="14" t="str">
        <f>IF($A1694="","",IFERROR(VLOOKUP(VALUE(MID(Q1694,2,1)),Model!$B$38:$C$41,2,FALSE()),""))</f>
        <v/>
      </c>
      <c r="S1694" s="18" t="str">
        <f t="shared" si="157"/>
        <v/>
      </c>
      <c r="T1694" s="14" t="str">
        <f t="shared" si="158"/>
        <v/>
      </c>
      <c r="U1694" s="14" t="str">
        <f t="shared" si="159"/>
        <v/>
      </c>
      <c r="V1694" s="14" t="str">
        <f t="shared" ca="1" si="160"/>
        <v/>
      </c>
      <c r="W1694" s="14" t="str">
        <f t="shared" ca="1" si="161"/>
        <v/>
      </c>
    </row>
    <row r="1695" spans="1:23" x14ac:dyDescent="0.3">
      <c r="A1695" s="2"/>
      <c r="B1695" s="2"/>
      <c r="C1695" s="2"/>
      <c r="D1695" s="2"/>
      <c r="E1695" s="2"/>
      <c r="F1695" s="2"/>
      <c r="G1695" s="2"/>
      <c r="H1695" s="2"/>
      <c r="I1695" s="16"/>
      <c r="J1695" s="16"/>
      <c r="K1695" s="14" t="str">
        <f>IF($A1695="","",IF(B1695&gt;=Model!$B$4,4,IF(B1695&gt;=Model!$B$5,3,IF(B1695&gt;=Model!$B$6,2,1))))</f>
        <v/>
      </c>
      <c r="L1695" s="14" t="str">
        <f>IF($A1695="","",IF(OR(UPPER(D1695)="Y",UPPER(E1695)="Y"),4,IF(C1695&gt;=Model!$B$10,4,IF(C1695&gt;=Model!$B$11,3,IF(C1695&gt;=Model!$B$12,2,1)))))</f>
        <v/>
      </c>
      <c r="M1695" s="14" t="str">
        <f>IF($A1695="","",IFERROR(VLOOKUP(F1695,Model!$A$19:$B$22,2,FALSE()),""))</f>
        <v/>
      </c>
      <c r="N1695" s="14" t="str">
        <f>IF($A1695="","",IFERROR(VLOOKUP(G1695,Model!$A$25:$B$28,2,FALSE()),""))</f>
        <v/>
      </c>
      <c r="O1695" s="14" t="str">
        <f t="shared" si="156"/>
        <v/>
      </c>
      <c r="P1695" s="14" t="str">
        <f>IF($A1695="","",IF(AND(G1695="Internet-facing",OR(UPPER(D1695)="Y",UPPER(E1695)="Y",C1695&gt;=Model!$B$16)),"P1",""))</f>
        <v/>
      </c>
      <c r="Q1695" s="14" t="str">
        <f>IF($A1695="","",IF(P1695="P1","P1","P"&amp;MIN(4,IF(O1695&gt;=Model!$B$31,1,IF(O1695&gt;=Model!$B$32,2,IF(O1695&gt;=Model!$B$33,3,4)))+IF(UPPER(H1695)="Y",1,0))))</f>
        <v/>
      </c>
      <c r="R1695" s="14" t="str">
        <f>IF($A1695="","",IFERROR(VLOOKUP(VALUE(MID(Q1695,2,1)),Model!$B$38:$C$41,2,FALSE()),""))</f>
        <v/>
      </c>
      <c r="S1695" s="18" t="str">
        <f t="shared" si="157"/>
        <v/>
      </c>
      <c r="T1695" s="14" t="str">
        <f t="shared" si="158"/>
        <v/>
      </c>
      <c r="U1695" s="14" t="str">
        <f t="shared" si="159"/>
        <v/>
      </c>
      <c r="V1695" s="14" t="str">
        <f t="shared" ca="1" si="160"/>
        <v/>
      </c>
      <c r="W1695" s="14" t="str">
        <f t="shared" ca="1" si="161"/>
        <v/>
      </c>
    </row>
    <row r="1696" spans="1:23" x14ac:dyDescent="0.3">
      <c r="A1696" s="2"/>
      <c r="B1696" s="2"/>
      <c r="C1696" s="2"/>
      <c r="D1696" s="2"/>
      <c r="E1696" s="2"/>
      <c r="F1696" s="2"/>
      <c r="G1696" s="2"/>
      <c r="H1696" s="2"/>
      <c r="I1696" s="16"/>
      <c r="J1696" s="16"/>
      <c r="K1696" s="14" t="str">
        <f>IF($A1696="","",IF(B1696&gt;=Model!$B$4,4,IF(B1696&gt;=Model!$B$5,3,IF(B1696&gt;=Model!$B$6,2,1))))</f>
        <v/>
      </c>
      <c r="L1696" s="14" t="str">
        <f>IF($A1696="","",IF(OR(UPPER(D1696)="Y",UPPER(E1696)="Y"),4,IF(C1696&gt;=Model!$B$10,4,IF(C1696&gt;=Model!$B$11,3,IF(C1696&gt;=Model!$B$12,2,1)))))</f>
        <v/>
      </c>
      <c r="M1696" s="14" t="str">
        <f>IF($A1696="","",IFERROR(VLOOKUP(F1696,Model!$A$19:$B$22,2,FALSE()),""))</f>
        <v/>
      </c>
      <c r="N1696" s="14" t="str">
        <f>IF($A1696="","",IFERROR(VLOOKUP(G1696,Model!$A$25:$B$28,2,FALSE()),""))</f>
        <v/>
      </c>
      <c r="O1696" s="14" t="str">
        <f t="shared" si="156"/>
        <v/>
      </c>
      <c r="P1696" s="14" t="str">
        <f>IF($A1696="","",IF(AND(G1696="Internet-facing",OR(UPPER(D1696)="Y",UPPER(E1696)="Y",C1696&gt;=Model!$B$16)),"P1",""))</f>
        <v/>
      </c>
      <c r="Q1696" s="14" t="str">
        <f>IF($A1696="","",IF(P1696="P1","P1","P"&amp;MIN(4,IF(O1696&gt;=Model!$B$31,1,IF(O1696&gt;=Model!$B$32,2,IF(O1696&gt;=Model!$B$33,3,4)))+IF(UPPER(H1696)="Y",1,0))))</f>
        <v/>
      </c>
      <c r="R1696" s="14" t="str">
        <f>IF($A1696="","",IFERROR(VLOOKUP(VALUE(MID(Q1696,2,1)),Model!$B$38:$C$41,2,FALSE()),""))</f>
        <v/>
      </c>
      <c r="S1696" s="18" t="str">
        <f t="shared" si="157"/>
        <v/>
      </c>
      <c r="T1696" s="14" t="str">
        <f t="shared" si="158"/>
        <v/>
      </c>
      <c r="U1696" s="14" t="str">
        <f t="shared" si="159"/>
        <v/>
      </c>
      <c r="V1696" s="14" t="str">
        <f t="shared" ca="1" si="160"/>
        <v/>
      </c>
      <c r="W1696" s="14" t="str">
        <f t="shared" ca="1" si="161"/>
        <v/>
      </c>
    </row>
    <row r="1697" spans="1:23" x14ac:dyDescent="0.3">
      <c r="A1697" s="2"/>
      <c r="B1697" s="2"/>
      <c r="C1697" s="2"/>
      <c r="D1697" s="2"/>
      <c r="E1697" s="2"/>
      <c r="F1697" s="2"/>
      <c r="G1697" s="2"/>
      <c r="H1697" s="2"/>
      <c r="I1697" s="16"/>
      <c r="J1697" s="16"/>
      <c r="K1697" s="14" t="str">
        <f>IF($A1697="","",IF(B1697&gt;=Model!$B$4,4,IF(B1697&gt;=Model!$B$5,3,IF(B1697&gt;=Model!$B$6,2,1))))</f>
        <v/>
      </c>
      <c r="L1697" s="14" t="str">
        <f>IF($A1697="","",IF(OR(UPPER(D1697)="Y",UPPER(E1697)="Y"),4,IF(C1697&gt;=Model!$B$10,4,IF(C1697&gt;=Model!$B$11,3,IF(C1697&gt;=Model!$B$12,2,1)))))</f>
        <v/>
      </c>
      <c r="M1697" s="14" t="str">
        <f>IF($A1697="","",IFERROR(VLOOKUP(F1697,Model!$A$19:$B$22,2,FALSE()),""))</f>
        <v/>
      </c>
      <c r="N1697" s="14" t="str">
        <f>IF($A1697="","",IFERROR(VLOOKUP(G1697,Model!$A$25:$B$28,2,FALSE()),""))</f>
        <v/>
      </c>
      <c r="O1697" s="14" t="str">
        <f t="shared" si="156"/>
        <v/>
      </c>
      <c r="P1697" s="14" t="str">
        <f>IF($A1697="","",IF(AND(G1697="Internet-facing",OR(UPPER(D1697)="Y",UPPER(E1697)="Y",C1697&gt;=Model!$B$16)),"P1",""))</f>
        <v/>
      </c>
      <c r="Q1697" s="14" t="str">
        <f>IF($A1697="","",IF(P1697="P1","P1","P"&amp;MIN(4,IF(O1697&gt;=Model!$B$31,1,IF(O1697&gt;=Model!$B$32,2,IF(O1697&gt;=Model!$B$33,3,4)))+IF(UPPER(H1697)="Y",1,0))))</f>
        <v/>
      </c>
      <c r="R1697" s="14" t="str">
        <f>IF($A1697="","",IFERROR(VLOOKUP(VALUE(MID(Q1697,2,1)),Model!$B$38:$C$41,2,FALSE()),""))</f>
        <v/>
      </c>
      <c r="S1697" s="18" t="str">
        <f t="shared" si="157"/>
        <v/>
      </c>
      <c r="T1697" s="14" t="str">
        <f t="shared" si="158"/>
        <v/>
      </c>
      <c r="U1697" s="14" t="str">
        <f t="shared" si="159"/>
        <v/>
      </c>
      <c r="V1697" s="14" t="str">
        <f t="shared" ca="1" si="160"/>
        <v/>
      </c>
      <c r="W1697" s="14" t="str">
        <f t="shared" ca="1" si="161"/>
        <v/>
      </c>
    </row>
    <row r="1698" spans="1:23" x14ac:dyDescent="0.3">
      <c r="A1698" s="2"/>
      <c r="B1698" s="2"/>
      <c r="C1698" s="2"/>
      <c r="D1698" s="2"/>
      <c r="E1698" s="2"/>
      <c r="F1698" s="2"/>
      <c r="G1698" s="2"/>
      <c r="H1698" s="2"/>
      <c r="I1698" s="16"/>
      <c r="J1698" s="16"/>
      <c r="K1698" s="14" t="str">
        <f>IF($A1698="","",IF(B1698&gt;=Model!$B$4,4,IF(B1698&gt;=Model!$B$5,3,IF(B1698&gt;=Model!$B$6,2,1))))</f>
        <v/>
      </c>
      <c r="L1698" s="14" t="str">
        <f>IF($A1698="","",IF(OR(UPPER(D1698)="Y",UPPER(E1698)="Y"),4,IF(C1698&gt;=Model!$B$10,4,IF(C1698&gt;=Model!$B$11,3,IF(C1698&gt;=Model!$B$12,2,1)))))</f>
        <v/>
      </c>
      <c r="M1698" s="14" t="str">
        <f>IF($A1698="","",IFERROR(VLOOKUP(F1698,Model!$A$19:$B$22,2,FALSE()),""))</f>
        <v/>
      </c>
      <c r="N1698" s="14" t="str">
        <f>IF($A1698="","",IFERROR(VLOOKUP(G1698,Model!$A$25:$B$28,2,FALSE()),""))</f>
        <v/>
      </c>
      <c r="O1698" s="14" t="str">
        <f t="shared" si="156"/>
        <v/>
      </c>
      <c r="P1698" s="14" t="str">
        <f>IF($A1698="","",IF(AND(G1698="Internet-facing",OR(UPPER(D1698)="Y",UPPER(E1698)="Y",C1698&gt;=Model!$B$16)),"P1",""))</f>
        <v/>
      </c>
      <c r="Q1698" s="14" t="str">
        <f>IF($A1698="","",IF(P1698="P1","P1","P"&amp;MIN(4,IF(O1698&gt;=Model!$B$31,1,IF(O1698&gt;=Model!$B$32,2,IF(O1698&gt;=Model!$B$33,3,4)))+IF(UPPER(H1698)="Y",1,0))))</f>
        <v/>
      </c>
      <c r="R1698" s="14" t="str">
        <f>IF($A1698="","",IFERROR(VLOOKUP(VALUE(MID(Q1698,2,1)),Model!$B$38:$C$41,2,FALSE()),""))</f>
        <v/>
      </c>
      <c r="S1698" s="18" t="str">
        <f t="shared" si="157"/>
        <v/>
      </c>
      <c r="T1698" s="14" t="str">
        <f t="shared" si="158"/>
        <v/>
      </c>
      <c r="U1698" s="14" t="str">
        <f t="shared" si="159"/>
        <v/>
      </c>
      <c r="V1698" s="14" t="str">
        <f t="shared" ca="1" si="160"/>
        <v/>
      </c>
      <c r="W1698" s="14" t="str">
        <f t="shared" ca="1" si="161"/>
        <v/>
      </c>
    </row>
    <row r="1699" spans="1:23" x14ac:dyDescent="0.3">
      <c r="A1699" s="2"/>
      <c r="B1699" s="2"/>
      <c r="C1699" s="2"/>
      <c r="D1699" s="2"/>
      <c r="E1699" s="2"/>
      <c r="F1699" s="2"/>
      <c r="G1699" s="2"/>
      <c r="H1699" s="2"/>
      <c r="I1699" s="16"/>
      <c r="J1699" s="16"/>
      <c r="K1699" s="14" t="str">
        <f>IF($A1699="","",IF(B1699&gt;=Model!$B$4,4,IF(B1699&gt;=Model!$B$5,3,IF(B1699&gt;=Model!$B$6,2,1))))</f>
        <v/>
      </c>
      <c r="L1699" s="14" t="str">
        <f>IF($A1699="","",IF(OR(UPPER(D1699)="Y",UPPER(E1699)="Y"),4,IF(C1699&gt;=Model!$B$10,4,IF(C1699&gt;=Model!$B$11,3,IF(C1699&gt;=Model!$B$12,2,1)))))</f>
        <v/>
      </c>
      <c r="M1699" s="14" t="str">
        <f>IF($A1699="","",IFERROR(VLOOKUP(F1699,Model!$A$19:$B$22,2,FALSE()),""))</f>
        <v/>
      </c>
      <c r="N1699" s="14" t="str">
        <f>IF($A1699="","",IFERROR(VLOOKUP(G1699,Model!$A$25:$B$28,2,FALSE()),""))</f>
        <v/>
      </c>
      <c r="O1699" s="14" t="str">
        <f t="shared" si="156"/>
        <v/>
      </c>
      <c r="P1699" s="14" t="str">
        <f>IF($A1699="","",IF(AND(G1699="Internet-facing",OR(UPPER(D1699)="Y",UPPER(E1699)="Y",C1699&gt;=Model!$B$16)),"P1",""))</f>
        <v/>
      </c>
      <c r="Q1699" s="14" t="str">
        <f>IF($A1699="","",IF(P1699="P1","P1","P"&amp;MIN(4,IF(O1699&gt;=Model!$B$31,1,IF(O1699&gt;=Model!$B$32,2,IF(O1699&gt;=Model!$B$33,3,4)))+IF(UPPER(H1699)="Y",1,0))))</f>
        <v/>
      </c>
      <c r="R1699" s="14" t="str">
        <f>IF($A1699="","",IFERROR(VLOOKUP(VALUE(MID(Q1699,2,1)),Model!$B$38:$C$41,2,FALSE()),""))</f>
        <v/>
      </c>
      <c r="S1699" s="18" t="str">
        <f t="shared" si="157"/>
        <v/>
      </c>
      <c r="T1699" s="14" t="str">
        <f t="shared" si="158"/>
        <v/>
      </c>
      <c r="U1699" s="14" t="str">
        <f t="shared" si="159"/>
        <v/>
      </c>
      <c r="V1699" s="14" t="str">
        <f t="shared" ca="1" si="160"/>
        <v/>
      </c>
      <c r="W1699" s="14" t="str">
        <f t="shared" ca="1" si="161"/>
        <v/>
      </c>
    </row>
    <row r="1700" spans="1:23" x14ac:dyDescent="0.3">
      <c r="A1700" s="2"/>
      <c r="B1700" s="2"/>
      <c r="C1700" s="2"/>
      <c r="D1700" s="2"/>
      <c r="E1700" s="2"/>
      <c r="F1700" s="2"/>
      <c r="G1700" s="2"/>
      <c r="H1700" s="2"/>
      <c r="I1700" s="16"/>
      <c r="J1700" s="16"/>
      <c r="K1700" s="14" t="str">
        <f>IF($A1700="","",IF(B1700&gt;=Model!$B$4,4,IF(B1700&gt;=Model!$B$5,3,IF(B1700&gt;=Model!$B$6,2,1))))</f>
        <v/>
      </c>
      <c r="L1700" s="14" t="str">
        <f>IF($A1700="","",IF(OR(UPPER(D1700)="Y",UPPER(E1700)="Y"),4,IF(C1700&gt;=Model!$B$10,4,IF(C1700&gt;=Model!$B$11,3,IF(C1700&gt;=Model!$B$12,2,1)))))</f>
        <v/>
      </c>
      <c r="M1700" s="14" t="str">
        <f>IF($A1700="","",IFERROR(VLOOKUP(F1700,Model!$A$19:$B$22,2,FALSE()),""))</f>
        <v/>
      </c>
      <c r="N1700" s="14" t="str">
        <f>IF($A1700="","",IFERROR(VLOOKUP(G1700,Model!$A$25:$B$28,2,FALSE()),""))</f>
        <v/>
      </c>
      <c r="O1700" s="14" t="str">
        <f t="shared" si="156"/>
        <v/>
      </c>
      <c r="P1700" s="14" t="str">
        <f>IF($A1700="","",IF(AND(G1700="Internet-facing",OR(UPPER(D1700)="Y",UPPER(E1700)="Y",C1700&gt;=Model!$B$16)),"P1",""))</f>
        <v/>
      </c>
      <c r="Q1700" s="14" t="str">
        <f>IF($A1700="","",IF(P1700="P1","P1","P"&amp;MIN(4,IF(O1700&gt;=Model!$B$31,1,IF(O1700&gt;=Model!$B$32,2,IF(O1700&gt;=Model!$B$33,3,4)))+IF(UPPER(H1700)="Y",1,0))))</f>
        <v/>
      </c>
      <c r="R1700" s="14" t="str">
        <f>IF($A1700="","",IFERROR(VLOOKUP(VALUE(MID(Q1700,2,1)),Model!$B$38:$C$41,2,FALSE()),""))</f>
        <v/>
      </c>
      <c r="S1700" s="18" t="str">
        <f t="shared" si="157"/>
        <v/>
      </c>
      <c r="T1700" s="14" t="str">
        <f t="shared" si="158"/>
        <v/>
      </c>
      <c r="U1700" s="14" t="str">
        <f t="shared" si="159"/>
        <v/>
      </c>
      <c r="V1700" s="14" t="str">
        <f t="shared" ca="1" si="160"/>
        <v/>
      </c>
      <c r="W1700" s="14" t="str">
        <f t="shared" ca="1" si="161"/>
        <v/>
      </c>
    </row>
    <row r="1701" spans="1:23" x14ac:dyDescent="0.3">
      <c r="A1701" s="2"/>
      <c r="B1701" s="2"/>
      <c r="C1701" s="2"/>
      <c r="D1701" s="2"/>
      <c r="E1701" s="2"/>
      <c r="F1701" s="2"/>
      <c r="G1701" s="2"/>
      <c r="H1701" s="2"/>
      <c r="I1701" s="16"/>
      <c r="J1701" s="16"/>
      <c r="K1701" s="14" t="str">
        <f>IF($A1701="","",IF(B1701&gt;=Model!$B$4,4,IF(B1701&gt;=Model!$B$5,3,IF(B1701&gt;=Model!$B$6,2,1))))</f>
        <v/>
      </c>
      <c r="L1701" s="14" t="str">
        <f>IF($A1701="","",IF(OR(UPPER(D1701)="Y",UPPER(E1701)="Y"),4,IF(C1701&gt;=Model!$B$10,4,IF(C1701&gt;=Model!$B$11,3,IF(C1701&gt;=Model!$B$12,2,1)))))</f>
        <v/>
      </c>
      <c r="M1701" s="14" t="str">
        <f>IF($A1701="","",IFERROR(VLOOKUP(F1701,Model!$A$19:$B$22,2,FALSE()),""))</f>
        <v/>
      </c>
      <c r="N1701" s="14" t="str">
        <f>IF($A1701="","",IFERROR(VLOOKUP(G1701,Model!$A$25:$B$28,2,FALSE()),""))</f>
        <v/>
      </c>
      <c r="O1701" s="14" t="str">
        <f t="shared" si="156"/>
        <v/>
      </c>
      <c r="P1701" s="14" t="str">
        <f>IF($A1701="","",IF(AND(G1701="Internet-facing",OR(UPPER(D1701)="Y",UPPER(E1701)="Y",C1701&gt;=Model!$B$16)),"P1",""))</f>
        <v/>
      </c>
      <c r="Q1701" s="14" t="str">
        <f>IF($A1701="","",IF(P1701="P1","P1","P"&amp;MIN(4,IF(O1701&gt;=Model!$B$31,1,IF(O1701&gt;=Model!$B$32,2,IF(O1701&gt;=Model!$B$33,3,4)))+IF(UPPER(H1701)="Y",1,0))))</f>
        <v/>
      </c>
      <c r="R1701" s="14" t="str">
        <f>IF($A1701="","",IFERROR(VLOOKUP(VALUE(MID(Q1701,2,1)),Model!$B$38:$C$41,2,FALSE()),""))</f>
        <v/>
      </c>
      <c r="S1701" s="18" t="str">
        <f t="shared" si="157"/>
        <v/>
      </c>
      <c r="T1701" s="14" t="str">
        <f t="shared" si="158"/>
        <v/>
      </c>
      <c r="U1701" s="14" t="str">
        <f t="shared" si="159"/>
        <v/>
      </c>
      <c r="V1701" s="14" t="str">
        <f t="shared" ca="1" si="160"/>
        <v/>
      </c>
      <c r="W1701" s="14" t="str">
        <f t="shared" ca="1" si="161"/>
        <v/>
      </c>
    </row>
    <row r="1702" spans="1:23" x14ac:dyDescent="0.3">
      <c r="A1702" s="2"/>
      <c r="B1702" s="2"/>
      <c r="C1702" s="2"/>
      <c r="D1702" s="2"/>
      <c r="E1702" s="2"/>
      <c r="F1702" s="2"/>
      <c r="G1702" s="2"/>
      <c r="H1702" s="2"/>
      <c r="I1702" s="16"/>
      <c r="J1702" s="16"/>
      <c r="K1702" s="14" t="str">
        <f>IF($A1702="","",IF(B1702&gt;=Model!$B$4,4,IF(B1702&gt;=Model!$B$5,3,IF(B1702&gt;=Model!$B$6,2,1))))</f>
        <v/>
      </c>
      <c r="L1702" s="14" t="str">
        <f>IF($A1702="","",IF(OR(UPPER(D1702)="Y",UPPER(E1702)="Y"),4,IF(C1702&gt;=Model!$B$10,4,IF(C1702&gt;=Model!$B$11,3,IF(C1702&gt;=Model!$B$12,2,1)))))</f>
        <v/>
      </c>
      <c r="M1702" s="14" t="str">
        <f>IF($A1702="","",IFERROR(VLOOKUP(F1702,Model!$A$19:$B$22,2,FALSE()),""))</f>
        <v/>
      </c>
      <c r="N1702" s="14" t="str">
        <f>IF($A1702="","",IFERROR(VLOOKUP(G1702,Model!$A$25:$B$28,2,FALSE()),""))</f>
        <v/>
      </c>
      <c r="O1702" s="14" t="str">
        <f t="shared" si="156"/>
        <v/>
      </c>
      <c r="P1702" s="14" t="str">
        <f>IF($A1702="","",IF(AND(G1702="Internet-facing",OR(UPPER(D1702)="Y",UPPER(E1702)="Y",C1702&gt;=Model!$B$16)),"P1",""))</f>
        <v/>
      </c>
      <c r="Q1702" s="14" t="str">
        <f>IF($A1702="","",IF(P1702="P1","P1","P"&amp;MIN(4,IF(O1702&gt;=Model!$B$31,1,IF(O1702&gt;=Model!$B$32,2,IF(O1702&gt;=Model!$B$33,3,4)))+IF(UPPER(H1702)="Y",1,0))))</f>
        <v/>
      </c>
      <c r="R1702" s="14" t="str">
        <f>IF($A1702="","",IFERROR(VLOOKUP(VALUE(MID(Q1702,2,1)),Model!$B$38:$C$41,2,FALSE()),""))</f>
        <v/>
      </c>
      <c r="S1702" s="18" t="str">
        <f t="shared" si="157"/>
        <v/>
      </c>
      <c r="T1702" s="14" t="str">
        <f t="shared" si="158"/>
        <v/>
      </c>
      <c r="U1702" s="14" t="str">
        <f t="shared" si="159"/>
        <v/>
      </c>
      <c r="V1702" s="14" t="str">
        <f t="shared" ca="1" si="160"/>
        <v/>
      </c>
      <c r="W1702" s="14" t="str">
        <f t="shared" ca="1" si="161"/>
        <v/>
      </c>
    </row>
    <row r="1703" spans="1:23" x14ac:dyDescent="0.3">
      <c r="A1703" s="2"/>
      <c r="B1703" s="2"/>
      <c r="C1703" s="2"/>
      <c r="D1703" s="2"/>
      <c r="E1703" s="2"/>
      <c r="F1703" s="2"/>
      <c r="G1703" s="2"/>
      <c r="H1703" s="2"/>
      <c r="I1703" s="16"/>
      <c r="J1703" s="16"/>
      <c r="K1703" s="14" t="str">
        <f>IF($A1703="","",IF(B1703&gt;=Model!$B$4,4,IF(B1703&gt;=Model!$B$5,3,IF(B1703&gt;=Model!$B$6,2,1))))</f>
        <v/>
      </c>
      <c r="L1703" s="14" t="str">
        <f>IF($A1703="","",IF(OR(UPPER(D1703)="Y",UPPER(E1703)="Y"),4,IF(C1703&gt;=Model!$B$10,4,IF(C1703&gt;=Model!$B$11,3,IF(C1703&gt;=Model!$B$12,2,1)))))</f>
        <v/>
      </c>
      <c r="M1703" s="14" t="str">
        <f>IF($A1703="","",IFERROR(VLOOKUP(F1703,Model!$A$19:$B$22,2,FALSE()),""))</f>
        <v/>
      </c>
      <c r="N1703" s="14" t="str">
        <f>IF($A1703="","",IFERROR(VLOOKUP(G1703,Model!$A$25:$B$28,2,FALSE()),""))</f>
        <v/>
      </c>
      <c r="O1703" s="14" t="str">
        <f t="shared" si="156"/>
        <v/>
      </c>
      <c r="P1703" s="14" t="str">
        <f>IF($A1703="","",IF(AND(G1703="Internet-facing",OR(UPPER(D1703)="Y",UPPER(E1703)="Y",C1703&gt;=Model!$B$16)),"P1",""))</f>
        <v/>
      </c>
      <c r="Q1703" s="14" t="str">
        <f>IF($A1703="","",IF(P1703="P1","P1","P"&amp;MIN(4,IF(O1703&gt;=Model!$B$31,1,IF(O1703&gt;=Model!$B$32,2,IF(O1703&gt;=Model!$B$33,3,4)))+IF(UPPER(H1703)="Y",1,0))))</f>
        <v/>
      </c>
      <c r="R1703" s="14" t="str">
        <f>IF($A1703="","",IFERROR(VLOOKUP(VALUE(MID(Q1703,2,1)),Model!$B$38:$C$41,2,FALSE()),""))</f>
        <v/>
      </c>
      <c r="S1703" s="18" t="str">
        <f t="shared" si="157"/>
        <v/>
      </c>
      <c r="T1703" s="14" t="str">
        <f t="shared" si="158"/>
        <v/>
      </c>
      <c r="U1703" s="14" t="str">
        <f t="shared" si="159"/>
        <v/>
      </c>
      <c r="V1703" s="14" t="str">
        <f t="shared" ca="1" si="160"/>
        <v/>
      </c>
      <c r="W1703" s="14" t="str">
        <f t="shared" ca="1" si="161"/>
        <v/>
      </c>
    </row>
    <row r="1704" spans="1:23" x14ac:dyDescent="0.3">
      <c r="A1704" s="2"/>
      <c r="B1704" s="2"/>
      <c r="C1704" s="2"/>
      <c r="D1704" s="2"/>
      <c r="E1704" s="2"/>
      <c r="F1704" s="2"/>
      <c r="G1704" s="2"/>
      <c r="H1704" s="2"/>
      <c r="I1704" s="16"/>
      <c r="J1704" s="16"/>
      <c r="K1704" s="14" t="str">
        <f>IF($A1704="","",IF(B1704&gt;=Model!$B$4,4,IF(B1704&gt;=Model!$B$5,3,IF(B1704&gt;=Model!$B$6,2,1))))</f>
        <v/>
      </c>
      <c r="L1704" s="14" t="str">
        <f>IF($A1704="","",IF(OR(UPPER(D1704)="Y",UPPER(E1704)="Y"),4,IF(C1704&gt;=Model!$B$10,4,IF(C1704&gt;=Model!$B$11,3,IF(C1704&gt;=Model!$B$12,2,1)))))</f>
        <v/>
      </c>
      <c r="M1704" s="14" t="str">
        <f>IF($A1704="","",IFERROR(VLOOKUP(F1704,Model!$A$19:$B$22,2,FALSE()),""))</f>
        <v/>
      </c>
      <c r="N1704" s="14" t="str">
        <f>IF($A1704="","",IFERROR(VLOOKUP(G1704,Model!$A$25:$B$28,2,FALSE()),""))</f>
        <v/>
      </c>
      <c r="O1704" s="14" t="str">
        <f t="shared" si="156"/>
        <v/>
      </c>
      <c r="P1704" s="14" t="str">
        <f>IF($A1704="","",IF(AND(G1704="Internet-facing",OR(UPPER(D1704)="Y",UPPER(E1704)="Y",C1704&gt;=Model!$B$16)),"P1",""))</f>
        <v/>
      </c>
      <c r="Q1704" s="14" t="str">
        <f>IF($A1704="","",IF(P1704="P1","P1","P"&amp;MIN(4,IF(O1704&gt;=Model!$B$31,1,IF(O1704&gt;=Model!$B$32,2,IF(O1704&gt;=Model!$B$33,3,4)))+IF(UPPER(H1704)="Y",1,0))))</f>
        <v/>
      </c>
      <c r="R1704" s="14" t="str">
        <f>IF($A1704="","",IFERROR(VLOOKUP(VALUE(MID(Q1704,2,1)),Model!$B$38:$C$41,2,FALSE()),""))</f>
        <v/>
      </c>
      <c r="S1704" s="18" t="str">
        <f t="shared" si="157"/>
        <v/>
      </c>
      <c r="T1704" s="14" t="str">
        <f t="shared" si="158"/>
        <v/>
      </c>
      <c r="U1704" s="14" t="str">
        <f t="shared" si="159"/>
        <v/>
      </c>
      <c r="V1704" s="14" t="str">
        <f t="shared" ca="1" si="160"/>
        <v/>
      </c>
      <c r="W1704" s="14" t="str">
        <f t="shared" ca="1" si="161"/>
        <v/>
      </c>
    </row>
    <row r="1705" spans="1:23" x14ac:dyDescent="0.3">
      <c r="A1705" s="2"/>
      <c r="B1705" s="2"/>
      <c r="C1705" s="2"/>
      <c r="D1705" s="2"/>
      <c r="E1705" s="2"/>
      <c r="F1705" s="2"/>
      <c r="G1705" s="2"/>
      <c r="H1705" s="2"/>
      <c r="I1705" s="16"/>
      <c r="J1705" s="16"/>
      <c r="K1705" s="14" t="str">
        <f>IF($A1705="","",IF(B1705&gt;=Model!$B$4,4,IF(B1705&gt;=Model!$B$5,3,IF(B1705&gt;=Model!$B$6,2,1))))</f>
        <v/>
      </c>
      <c r="L1705" s="14" t="str">
        <f>IF($A1705="","",IF(OR(UPPER(D1705)="Y",UPPER(E1705)="Y"),4,IF(C1705&gt;=Model!$B$10,4,IF(C1705&gt;=Model!$B$11,3,IF(C1705&gt;=Model!$B$12,2,1)))))</f>
        <v/>
      </c>
      <c r="M1705" s="14" t="str">
        <f>IF($A1705="","",IFERROR(VLOOKUP(F1705,Model!$A$19:$B$22,2,FALSE()),""))</f>
        <v/>
      </c>
      <c r="N1705" s="14" t="str">
        <f>IF($A1705="","",IFERROR(VLOOKUP(G1705,Model!$A$25:$B$28,2,FALSE()),""))</f>
        <v/>
      </c>
      <c r="O1705" s="14" t="str">
        <f t="shared" si="156"/>
        <v/>
      </c>
      <c r="P1705" s="14" t="str">
        <f>IF($A1705="","",IF(AND(G1705="Internet-facing",OR(UPPER(D1705)="Y",UPPER(E1705)="Y",C1705&gt;=Model!$B$16)),"P1",""))</f>
        <v/>
      </c>
      <c r="Q1705" s="14" t="str">
        <f>IF($A1705="","",IF(P1705="P1","P1","P"&amp;MIN(4,IF(O1705&gt;=Model!$B$31,1,IF(O1705&gt;=Model!$B$32,2,IF(O1705&gt;=Model!$B$33,3,4)))+IF(UPPER(H1705)="Y",1,0))))</f>
        <v/>
      </c>
      <c r="R1705" s="14" t="str">
        <f>IF($A1705="","",IFERROR(VLOOKUP(VALUE(MID(Q1705,2,1)),Model!$B$38:$C$41,2,FALSE()),""))</f>
        <v/>
      </c>
      <c r="S1705" s="18" t="str">
        <f t="shared" si="157"/>
        <v/>
      </c>
      <c r="T1705" s="14" t="str">
        <f t="shared" si="158"/>
        <v/>
      </c>
      <c r="U1705" s="14" t="str">
        <f t="shared" si="159"/>
        <v/>
      </c>
      <c r="V1705" s="14" t="str">
        <f t="shared" ca="1" si="160"/>
        <v/>
      </c>
      <c r="W1705" s="14" t="str">
        <f t="shared" ca="1" si="161"/>
        <v/>
      </c>
    </row>
    <row r="1706" spans="1:23" x14ac:dyDescent="0.3">
      <c r="A1706" s="2"/>
      <c r="B1706" s="2"/>
      <c r="C1706" s="2"/>
      <c r="D1706" s="2"/>
      <c r="E1706" s="2"/>
      <c r="F1706" s="2"/>
      <c r="G1706" s="2"/>
      <c r="H1706" s="2"/>
      <c r="I1706" s="16"/>
      <c r="J1706" s="16"/>
      <c r="K1706" s="14" t="str">
        <f>IF($A1706="","",IF(B1706&gt;=Model!$B$4,4,IF(B1706&gt;=Model!$B$5,3,IF(B1706&gt;=Model!$B$6,2,1))))</f>
        <v/>
      </c>
      <c r="L1706" s="14" t="str">
        <f>IF($A1706="","",IF(OR(UPPER(D1706)="Y",UPPER(E1706)="Y"),4,IF(C1706&gt;=Model!$B$10,4,IF(C1706&gt;=Model!$B$11,3,IF(C1706&gt;=Model!$B$12,2,1)))))</f>
        <v/>
      </c>
      <c r="M1706" s="14" t="str">
        <f>IF($A1706="","",IFERROR(VLOOKUP(F1706,Model!$A$19:$B$22,2,FALSE()),""))</f>
        <v/>
      </c>
      <c r="N1706" s="14" t="str">
        <f>IF($A1706="","",IFERROR(VLOOKUP(G1706,Model!$A$25:$B$28,2,FALSE()),""))</f>
        <v/>
      </c>
      <c r="O1706" s="14" t="str">
        <f t="shared" si="156"/>
        <v/>
      </c>
      <c r="P1706" s="14" t="str">
        <f>IF($A1706="","",IF(AND(G1706="Internet-facing",OR(UPPER(D1706)="Y",UPPER(E1706)="Y",C1706&gt;=Model!$B$16)),"P1",""))</f>
        <v/>
      </c>
      <c r="Q1706" s="14" t="str">
        <f>IF($A1706="","",IF(P1706="P1","P1","P"&amp;MIN(4,IF(O1706&gt;=Model!$B$31,1,IF(O1706&gt;=Model!$B$32,2,IF(O1706&gt;=Model!$B$33,3,4)))+IF(UPPER(H1706)="Y",1,0))))</f>
        <v/>
      </c>
      <c r="R1706" s="14" t="str">
        <f>IF($A1706="","",IFERROR(VLOOKUP(VALUE(MID(Q1706,2,1)),Model!$B$38:$C$41,2,FALSE()),""))</f>
        <v/>
      </c>
      <c r="S1706" s="18" t="str">
        <f t="shared" si="157"/>
        <v/>
      </c>
      <c r="T1706" s="14" t="str">
        <f t="shared" si="158"/>
        <v/>
      </c>
      <c r="U1706" s="14" t="str">
        <f t="shared" si="159"/>
        <v/>
      </c>
      <c r="V1706" s="14" t="str">
        <f t="shared" ca="1" si="160"/>
        <v/>
      </c>
      <c r="W1706" s="14" t="str">
        <f t="shared" ca="1" si="161"/>
        <v/>
      </c>
    </row>
    <row r="1707" spans="1:23" x14ac:dyDescent="0.3">
      <c r="A1707" s="2"/>
      <c r="B1707" s="2"/>
      <c r="C1707" s="2"/>
      <c r="D1707" s="2"/>
      <c r="E1707" s="2"/>
      <c r="F1707" s="2"/>
      <c r="G1707" s="2"/>
      <c r="H1707" s="2"/>
      <c r="I1707" s="16"/>
      <c r="J1707" s="16"/>
      <c r="K1707" s="14" t="str">
        <f>IF($A1707="","",IF(B1707&gt;=Model!$B$4,4,IF(B1707&gt;=Model!$B$5,3,IF(B1707&gt;=Model!$B$6,2,1))))</f>
        <v/>
      </c>
      <c r="L1707" s="14" t="str">
        <f>IF($A1707="","",IF(OR(UPPER(D1707)="Y",UPPER(E1707)="Y"),4,IF(C1707&gt;=Model!$B$10,4,IF(C1707&gt;=Model!$B$11,3,IF(C1707&gt;=Model!$B$12,2,1)))))</f>
        <v/>
      </c>
      <c r="M1707" s="14" t="str">
        <f>IF($A1707="","",IFERROR(VLOOKUP(F1707,Model!$A$19:$B$22,2,FALSE()),""))</f>
        <v/>
      </c>
      <c r="N1707" s="14" t="str">
        <f>IF($A1707="","",IFERROR(VLOOKUP(G1707,Model!$A$25:$B$28,2,FALSE()),""))</f>
        <v/>
      </c>
      <c r="O1707" s="14" t="str">
        <f t="shared" si="156"/>
        <v/>
      </c>
      <c r="P1707" s="14" t="str">
        <f>IF($A1707="","",IF(AND(G1707="Internet-facing",OR(UPPER(D1707)="Y",UPPER(E1707)="Y",C1707&gt;=Model!$B$16)),"P1",""))</f>
        <v/>
      </c>
      <c r="Q1707" s="14" t="str">
        <f>IF($A1707="","",IF(P1707="P1","P1","P"&amp;MIN(4,IF(O1707&gt;=Model!$B$31,1,IF(O1707&gt;=Model!$B$32,2,IF(O1707&gt;=Model!$B$33,3,4)))+IF(UPPER(H1707)="Y",1,0))))</f>
        <v/>
      </c>
      <c r="R1707" s="14" t="str">
        <f>IF($A1707="","",IFERROR(VLOOKUP(VALUE(MID(Q1707,2,1)),Model!$B$38:$C$41,2,FALSE()),""))</f>
        <v/>
      </c>
      <c r="S1707" s="18" t="str">
        <f t="shared" si="157"/>
        <v/>
      </c>
      <c r="T1707" s="14" t="str">
        <f t="shared" si="158"/>
        <v/>
      </c>
      <c r="U1707" s="14" t="str">
        <f t="shared" si="159"/>
        <v/>
      </c>
      <c r="V1707" s="14" t="str">
        <f t="shared" ca="1" si="160"/>
        <v/>
      </c>
      <c r="W1707" s="14" t="str">
        <f t="shared" ca="1" si="161"/>
        <v/>
      </c>
    </row>
    <row r="1708" spans="1:23" x14ac:dyDescent="0.3">
      <c r="A1708" s="2"/>
      <c r="B1708" s="2"/>
      <c r="C1708" s="2"/>
      <c r="D1708" s="2"/>
      <c r="E1708" s="2"/>
      <c r="F1708" s="2"/>
      <c r="G1708" s="2"/>
      <c r="H1708" s="2"/>
      <c r="I1708" s="16"/>
      <c r="J1708" s="16"/>
      <c r="K1708" s="14" t="str">
        <f>IF($A1708="","",IF(B1708&gt;=Model!$B$4,4,IF(B1708&gt;=Model!$B$5,3,IF(B1708&gt;=Model!$B$6,2,1))))</f>
        <v/>
      </c>
      <c r="L1708" s="14" t="str">
        <f>IF($A1708="","",IF(OR(UPPER(D1708)="Y",UPPER(E1708)="Y"),4,IF(C1708&gt;=Model!$B$10,4,IF(C1708&gt;=Model!$B$11,3,IF(C1708&gt;=Model!$B$12,2,1)))))</f>
        <v/>
      </c>
      <c r="M1708" s="14" t="str">
        <f>IF($A1708="","",IFERROR(VLOOKUP(F1708,Model!$A$19:$B$22,2,FALSE()),""))</f>
        <v/>
      </c>
      <c r="N1708" s="14" t="str">
        <f>IF($A1708="","",IFERROR(VLOOKUP(G1708,Model!$A$25:$B$28,2,FALSE()),""))</f>
        <v/>
      </c>
      <c r="O1708" s="14" t="str">
        <f t="shared" si="156"/>
        <v/>
      </c>
      <c r="P1708" s="14" t="str">
        <f>IF($A1708="","",IF(AND(G1708="Internet-facing",OR(UPPER(D1708)="Y",UPPER(E1708)="Y",C1708&gt;=Model!$B$16)),"P1",""))</f>
        <v/>
      </c>
      <c r="Q1708" s="14" t="str">
        <f>IF($A1708="","",IF(P1708="P1","P1","P"&amp;MIN(4,IF(O1708&gt;=Model!$B$31,1,IF(O1708&gt;=Model!$B$32,2,IF(O1708&gt;=Model!$B$33,3,4)))+IF(UPPER(H1708)="Y",1,0))))</f>
        <v/>
      </c>
      <c r="R1708" s="14" t="str">
        <f>IF($A1708="","",IFERROR(VLOOKUP(VALUE(MID(Q1708,2,1)),Model!$B$38:$C$41,2,FALSE()),""))</f>
        <v/>
      </c>
      <c r="S1708" s="18" t="str">
        <f t="shared" si="157"/>
        <v/>
      </c>
      <c r="T1708" s="14" t="str">
        <f t="shared" si="158"/>
        <v/>
      </c>
      <c r="U1708" s="14" t="str">
        <f t="shared" si="159"/>
        <v/>
      </c>
      <c r="V1708" s="14" t="str">
        <f t="shared" ca="1" si="160"/>
        <v/>
      </c>
      <c r="W1708" s="14" t="str">
        <f t="shared" ca="1" si="161"/>
        <v/>
      </c>
    </row>
    <row r="1709" spans="1:23" x14ac:dyDescent="0.3">
      <c r="A1709" s="2"/>
      <c r="B1709" s="2"/>
      <c r="C1709" s="2"/>
      <c r="D1709" s="2"/>
      <c r="E1709" s="2"/>
      <c r="F1709" s="2"/>
      <c r="G1709" s="2"/>
      <c r="H1709" s="2"/>
      <c r="I1709" s="16"/>
      <c r="J1709" s="16"/>
      <c r="K1709" s="14" t="str">
        <f>IF($A1709="","",IF(B1709&gt;=Model!$B$4,4,IF(B1709&gt;=Model!$B$5,3,IF(B1709&gt;=Model!$B$6,2,1))))</f>
        <v/>
      </c>
      <c r="L1709" s="14" t="str">
        <f>IF($A1709="","",IF(OR(UPPER(D1709)="Y",UPPER(E1709)="Y"),4,IF(C1709&gt;=Model!$B$10,4,IF(C1709&gt;=Model!$B$11,3,IF(C1709&gt;=Model!$B$12,2,1)))))</f>
        <v/>
      </c>
      <c r="M1709" s="14" t="str">
        <f>IF($A1709="","",IFERROR(VLOOKUP(F1709,Model!$A$19:$B$22,2,FALSE()),""))</f>
        <v/>
      </c>
      <c r="N1709" s="14" t="str">
        <f>IF($A1709="","",IFERROR(VLOOKUP(G1709,Model!$A$25:$B$28,2,FALSE()),""))</f>
        <v/>
      </c>
      <c r="O1709" s="14" t="str">
        <f t="shared" si="156"/>
        <v/>
      </c>
      <c r="P1709" s="14" t="str">
        <f>IF($A1709="","",IF(AND(G1709="Internet-facing",OR(UPPER(D1709)="Y",UPPER(E1709)="Y",C1709&gt;=Model!$B$16)),"P1",""))</f>
        <v/>
      </c>
      <c r="Q1709" s="14" t="str">
        <f>IF($A1709="","",IF(P1709="P1","P1","P"&amp;MIN(4,IF(O1709&gt;=Model!$B$31,1,IF(O1709&gt;=Model!$B$32,2,IF(O1709&gt;=Model!$B$33,3,4)))+IF(UPPER(H1709)="Y",1,0))))</f>
        <v/>
      </c>
      <c r="R1709" s="14" t="str">
        <f>IF($A1709="","",IFERROR(VLOOKUP(VALUE(MID(Q1709,2,1)),Model!$B$38:$C$41,2,FALSE()),""))</f>
        <v/>
      </c>
      <c r="S1709" s="18" t="str">
        <f t="shared" si="157"/>
        <v/>
      </c>
      <c r="T1709" s="14" t="str">
        <f t="shared" si="158"/>
        <v/>
      </c>
      <c r="U1709" s="14" t="str">
        <f t="shared" si="159"/>
        <v/>
      </c>
      <c r="V1709" s="14" t="str">
        <f t="shared" ca="1" si="160"/>
        <v/>
      </c>
      <c r="W1709" s="14" t="str">
        <f t="shared" ca="1" si="161"/>
        <v/>
      </c>
    </row>
    <row r="1710" spans="1:23" x14ac:dyDescent="0.3">
      <c r="A1710" s="2"/>
      <c r="B1710" s="2"/>
      <c r="C1710" s="2"/>
      <c r="D1710" s="2"/>
      <c r="E1710" s="2"/>
      <c r="F1710" s="2"/>
      <c r="G1710" s="2"/>
      <c r="H1710" s="2"/>
      <c r="I1710" s="16"/>
      <c r="J1710" s="16"/>
      <c r="K1710" s="14" t="str">
        <f>IF($A1710="","",IF(B1710&gt;=Model!$B$4,4,IF(B1710&gt;=Model!$B$5,3,IF(B1710&gt;=Model!$B$6,2,1))))</f>
        <v/>
      </c>
      <c r="L1710" s="14" t="str">
        <f>IF($A1710="","",IF(OR(UPPER(D1710)="Y",UPPER(E1710)="Y"),4,IF(C1710&gt;=Model!$B$10,4,IF(C1710&gt;=Model!$B$11,3,IF(C1710&gt;=Model!$B$12,2,1)))))</f>
        <v/>
      </c>
      <c r="M1710" s="14" t="str">
        <f>IF($A1710="","",IFERROR(VLOOKUP(F1710,Model!$A$19:$B$22,2,FALSE()),""))</f>
        <v/>
      </c>
      <c r="N1710" s="14" t="str">
        <f>IF($A1710="","",IFERROR(VLOOKUP(G1710,Model!$A$25:$B$28,2,FALSE()),""))</f>
        <v/>
      </c>
      <c r="O1710" s="14" t="str">
        <f t="shared" si="156"/>
        <v/>
      </c>
      <c r="P1710" s="14" t="str">
        <f>IF($A1710="","",IF(AND(G1710="Internet-facing",OR(UPPER(D1710)="Y",UPPER(E1710)="Y",C1710&gt;=Model!$B$16)),"P1",""))</f>
        <v/>
      </c>
      <c r="Q1710" s="14" t="str">
        <f>IF($A1710="","",IF(P1710="P1","P1","P"&amp;MIN(4,IF(O1710&gt;=Model!$B$31,1,IF(O1710&gt;=Model!$B$32,2,IF(O1710&gt;=Model!$B$33,3,4)))+IF(UPPER(H1710)="Y",1,0))))</f>
        <v/>
      </c>
      <c r="R1710" s="14" t="str">
        <f>IF($A1710="","",IFERROR(VLOOKUP(VALUE(MID(Q1710,2,1)),Model!$B$38:$C$41,2,FALSE()),""))</f>
        <v/>
      </c>
      <c r="S1710" s="18" t="str">
        <f t="shared" si="157"/>
        <v/>
      </c>
      <c r="T1710" s="14" t="str">
        <f t="shared" si="158"/>
        <v/>
      </c>
      <c r="U1710" s="14" t="str">
        <f t="shared" si="159"/>
        <v/>
      </c>
      <c r="V1710" s="14" t="str">
        <f t="shared" ca="1" si="160"/>
        <v/>
      </c>
      <c r="W1710" s="14" t="str">
        <f t="shared" ca="1" si="161"/>
        <v/>
      </c>
    </row>
    <row r="1711" spans="1:23" x14ac:dyDescent="0.3">
      <c r="A1711" s="2"/>
      <c r="B1711" s="2"/>
      <c r="C1711" s="2"/>
      <c r="D1711" s="2"/>
      <c r="E1711" s="2"/>
      <c r="F1711" s="2"/>
      <c r="G1711" s="2"/>
      <c r="H1711" s="2"/>
      <c r="I1711" s="16"/>
      <c r="J1711" s="16"/>
      <c r="K1711" s="14" t="str">
        <f>IF($A1711="","",IF(B1711&gt;=Model!$B$4,4,IF(B1711&gt;=Model!$B$5,3,IF(B1711&gt;=Model!$B$6,2,1))))</f>
        <v/>
      </c>
      <c r="L1711" s="14" t="str">
        <f>IF($A1711="","",IF(OR(UPPER(D1711)="Y",UPPER(E1711)="Y"),4,IF(C1711&gt;=Model!$B$10,4,IF(C1711&gt;=Model!$B$11,3,IF(C1711&gt;=Model!$B$12,2,1)))))</f>
        <v/>
      </c>
      <c r="M1711" s="14" t="str">
        <f>IF($A1711="","",IFERROR(VLOOKUP(F1711,Model!$A$19:$B$22,2,FALSE()),""))</f>
        <v/>
      </c>
      <c r="N1711" s="14" t="str">
        <f>IF($A1711="","",IFERROR(VLOOKUP(G1711,Model!$A$25:$B$28,2,FALSE()),""))</f>
        <v/>
      </c>
      <c r="O1711" s="14" t="str">
        <f t="shared" si="156"/>
        <v/>
      </c>
      <c r="P1711" s="14" t="str">
        <f>IF($A1711="","",IF(AND(G1711="Internet-facing",OR(UPPER(D1711)="Y",UPPER(E1711)="Y",C1711&gt;=Model!$B$16)),"P1",""))</f>
        <v/>
      </c>
      <c r="Q1711" s="14" t="str">
        <f>IF($A1711="","",IF(P1711="P1","P1","P"&amp;MIN(4,IF(O1711&gt;=Model!$B$31,1,IF(O1711&gt;=Model!$B$32,2,IF(O1711&gt;=Model!$B$33,3,4)))+IF(UPPER(H1711)="Y",1,0))))</f>
        <v/>
      </c>
      <c r="R1711" s="14" t="str">
        <f>IF($A1711="","",IFERROR(VLOOKUP(VALUE(MID(Q1711,2,1)),Model!$B$38:$C$41,2,FALSE()),""))</f>
        <v/>
      </c>
      <c r="S1711" s="18" t="str">
        <f t="shared" si="157"/>
        <v/>
      </c>
      <c r="T1711" s="14" t="str">
        <f t="shared" si="158"/>
        <v/>
      </c>
      <c r="U1711" s="14" t="str">
        <f t="shared" si="159"/>
        <v/>
      </c>
      <c r="V1711" s="14" t="str">
        <f t="shared" ca="1" si="160"/>
        <v/>
      </c>
      <c r="W1711" s="14" t="str">
        <f t="shared" ca="1" si="161"/>
        <v/>
      </c>
    </row>
    <row r="1712" spans="1:23" x14ac:dyDescent="0.3">
      <c r="A1712" s="2"/>
      <c r="B1712" s="2"/>
      <c r="C1712" s="2"/>
      <c r="D1712" s="2"/>
      <c r="E1712" s="2"/>
      <c r="F1712" s="2"/>
      <c r="G1712" s="2"/>
      <c r="H1712" s="2"/>
      <c r="I1712" s="16"/>
      <c r="J1712" s="16"/>
      <c r="K1712" s="14" t="str">
        <f>IF($A1712="","",IF(B1712&gt;=Model!$B$4,4,IF(B1712&gt;=Model!$B$5,3,IF(B1712&gt;=Model!$B$6,2,1))))</f>
        <v/>
      </c>
      <c r="L1712" s="14" t="str">
        <f>IF($A1712="","",IF(OR(UPPER(D1712)="Y",UPPER(E1712)="Y"),4,IF(C1712&gt;=Model!$B$10,4,IF(C1712&gt;=Model!$B$11,3,IF(C1712&gt;=Model!$B$12,2,1)))))</f>
        <v/>
      </c>
      <c r="M1712" s="14" t="str">
        <f>IF($A1712="","",IFERROR(VLOOKUP(F1712,Model!$A$19:$B$22,2,FALSE()),""))</f>
        <v/>
      </c>
      <c r="N1712" s="14" t="str">
        <f>IF($A1712="","",IFERROR(VLOOKUP(G1712,Model!$A$25:$B$28,2,FALSE()),""))</f>
        <v/>
      </c>
      <c r="O1712" s="14" t="str">
        <f t="shared" si="156"/>
        <v/>
      </c>
      <c r="P1712" s="14" t="str">
        <f>IF($A1712="","",IF(AND(G1712="Internet-facing",OR(UPPER(D1712)="Y",UPPER(E1712)="Y",C1712&gt;=Model!$B$16)),"P1",""))</f>
        <v/>
      </c>
      <c r="Q1712" s="14" t="str">
        <f>IF($A1712="","",IF(P1712="P1","P1","P"&amp;MIN(4,IF(O1712&gt;=Model!$B$31,1,IF(O1712&gt;=Model!$B$32,2,IF(O1712&gt;=Model!$B$33,3,4)))+IF(UPPER(H1712)="Y",1,0))))</f>
        <v/>
      </c>
      <c r="R1712" s="14" t="str">
        <f>IF($A1712="","",IFERROR(VLOOKUP(VALUE(MID(Q1712,2,1)),Model!$B$38:$C$41,2,FALSE()),""))</f>
        <v/>
      </c>
      <c r="S1712" s="18" t="str">
        <f t="shared" si="157"/>
        <v/>
      </c>
      <c r="T1712" s="14" t="str">
        <f t="shared" si="158"/>
        <v/>
      </c>
      <c r="U1712" s="14" t="str">
        <f t="shared" si="159"/>
        <v/>
      </c>
      <c r="V1712" s="14" t="str">
        <f t="shared" ca="1" si="160"/>
        <v/>
      </c>
      <c r="W1712" s="14" t="str">
        <f t="shared" ca="1" si="161"/>
        <v/>
      </c>
    </row>
    <row r="1713" spans="1:23" x14ac:dyDescent="0.3">
      <c r="A1713" s="2"/>
      <c r="B1713" s="2"/>
      <c r="C1713" s="2"/>
      <c r="D1713" s="2"/>
      <c r="E1713" s="2"/>
      <c r="F1713" s="2"/>
      <c r="G1713" s="2"/>
      <c r="H1713" s="2"/>
      <c r="I1713" s="16"/>
      <c r="J1713" s="16"/>
      <c r="K1713" s="14" t="str">
        <f>IF($A1713="","",IF(B1713&gt;=Model!$B$4,4,IF(B1713&gt;=Model!$B$5,3,IF(B1713&gt;=Model!$B$6,2,1))))</f>
        <v/>
      </c>
      <c r="L1713" s="14" t="str">
        <f>IF($A1713="","",IF(OR(UPPER(D1713)="Y",UPPER(E1713)="Y"),4,IF(C1713&gt;=Model!$B$10,4,IF(C1713&gt;=Model!$B$11,3,IF(C1713&gt;=Model!$B$12,2,1)))))</f>
        <v/>
      </c>
      <c r="M1713" s="14" t="str">
        <f>IF($A1713="","",IFERROR(VLOOKUP(F1713,Model!$A$19:$B$22,2,FALSE()),""))</f>
        <v/>
      </c>
      <c r="N1713" s="14" t="str">
        <f>IF($A1713="","",IFERROR(VLOOKUP(G1713,Model!$A$25:$B$28,2,FALSE()),""))</f>
        <v/>
      </c>
      <c r="O1713" s="14" t="str">
        <f t="shared" si="156"/>
        <v/>
      </c>
      <c r="P1713" s="14" t="str">
        <f>IF($A1713="","",IF(AND(G1713="Internet-facing",OR(UPPER(D1713)="Y",UPPER(E1713)="Y",C1713&gt;=Model!$B$16)),"P1",""))</f>
        <v/>
      </c>
      <c r="Q1713" s="14" t="str">
        <f>IF($A1713="","",IF(P1713="P1","P1","P"&amp;MIN(4,IF(O1713&gt;=Model!$B$31,1,IF(O1713&gt;=Model!$B$32,2,IF(O1713&gt;=Model!$B$33,3,4)))+IF(UPPER(H1713)="Y",1,0))))</f>
        <v/>
      </c>
      <c r="R1713" s="14" t="str">
        <f>IF($A1713="","",IFERROR(VLOOKUP(VALUE(MID(Q1713,2,1)),Model!$B$38:$C$41,2,FALSE()),""))</f>
        <v/>
      </c>
      <c r="S1713" s="18" t="str">
        <f t="shared" si="157"/>
        <v/>
      </c>
      <c r="T1713" s="14" t="str">
        <f t="shared" si="158"/>
        <v/>
      </c>
      <c r="U1713" s="14" t="str">
        <f t="shared" si="159"/>
        <v/>
      </c>
      <c r="V1713" s="14" t="str">
        <f t="shared" ca="1" si="160"/>
        <v/>
      </c>
      <c r="W1713" s="14" t="str">
        <f t="shared" ca="1" si="161"/>
        <v/>
      </c>
    </row>
    <row r="1714" spans="1:23" x14ac:dyDescent="0.3">
      <c r="A1714" s="2"/>
      <c r="B1714" s="2"/>
      <c r="C1714" s="2"/>
      <c r="D1714" s="2"/>
      <c r="E1714" s="2"/>
      <c r="F1714" s="2"/>
      <c r="G1714" s="2"/>
      <c r="H1714" s="2"/>
      <c r="I1714" s="16"/>
      <c r="J1714" s="16"/>
      <c r="K1714" s="14" t="str">
        <f>IF($A1714="","",IF(B1714&gt;=Model!$B$4,4,IF(B1714&gt;=Model!$B$5,3,IF(B1714&gt;=Model!$B$6,2,1))))</f>
        <v/>
      </c>
      <c r="L1714" s="14" t="str">
        <f>IF($A1714="","",IF(OR(UPPER(D1714)="Y",UPPER(E1714)="Y"),4,IF(C1714&gt;=Model!$B$10,4,IF(C1714&gt;=Model!$B$11,3,IF(C1714&gt;=Model!$B$12,2,1)))))</f>
        <v/>
      </c>
      <c r="M1714" s="14" t="str">
        <f>IF($A1714="","",IFERROR(VLOOKUP(F1714,Model!$A$19:$B$22,2,FALSE()),""))</f>
        <v/>
      </c>
      <c r="N1714" s="14" t="str">
        <f>IF($A1714="","",IFERROR(VLOOKUP(G1714,Model!$A$25:$B$28,2,FALSE()),""))</f>
        <v/>
      </c>
      <c r="O1714" s="14" t="str">
        <f t="shared" si="156"/>
        <v/>
      </c>
      <c r="P1714" s="14" t="str">
        <f>IF($A1714="","",IF(AND(G1714="Internet-facing",OR(UPPER(D1714)="Y",UPPER(E1714)="Y",C1714&gt;=Model!$B$16)),"P1",""))</f>
        <v/>
      </c>
      <c r="Q1714" s="14" t="str">
        <f>IF($A1714="","",IF(P1714="P1","P1","P"&amp;MIN(4,IF(O1714&gt;=Model!$B$31,1,IF(O1714&gt;=Model!$B$32,2,IF(O1714&gt;=Model!$B$33,3,4)))+IF(UPPER(H1714)="Y",1,0))))</f>
        <v/>
      </c>
      <c r="R1714" s="14" t="str">
        <f>IF($A1714="","",IFERROR(VLOOKUP(VALUE(MID(Q1714,2,1)),Model!$B$38:$C$41,2,FALSE()),""))</f>
        <v/>
      </c>
      <c r="S1714" s="18" t="str">
        <f t="shared" si="157"/>
        <v/>
      </c>
      <c r="T1714" s="14" t="str">
        <f t="shared" si="158"/>
        <v/>
      </c>
      <c r="U1714" s="14" t="str">
        <f t="shared" si="159"/>
        <v/>
      </c>
      <c r="V1714" s="14" t="str">
        <f t="shared" ca="1" si="160"/>
        <v/>
      </c>
      <c r="W1714" s="14" t="str">
        <f t="shared" ca="1" si="161"/>
        <v/>
      </c>
    </row>
    <row r="1715" spans="1:23" x14ac:dyDescent="0.3">
      <c r="A1715" s="2"/>
      <c r="B1715" s="2"/>
      <c r="C1715" s="2"/>
      <c r="D1715" s="2"/>
      <c r="E1715" s="2"/>
      <c r="F1715" s="2"/>
      <c r="G1715" s="2"/>
      <c r="H1715" s="2"/>
      <c r="I1715" s="16"/>
      <c r="J1715" s="16"/>
      <c r="K1715" s="14" t="str">
        <f>IF($A1715="","",IF(B1715&gt;=Model!$B$4,4,IF(B1715&gt;=Model!$B$5,3,IF(B1715&gt;=Model!$B$6,2,1))))</f>
        <v/>
      </c>
      <c r="L1715" s="14" t="str">
        <f>IF($A1715="","",IF(OR(UPPER(D1715)="Y",UPPER(E1715)="Y"),4,IF(C1715&gt;=Model!$B$10,4,IF(C1715&gt;=Model!$B$11,3,IF(C1715&gt;=Model!$B$12,2,1)))))</f>
        <v/>
      </c>
      <c r="M1715" s="14" t="str">
        <f>IF($A1715="","",IFERROR(VLOOKUP(F1715,Model!$A$19:$B$22,2,FALSE()),""))</f>
        <v/>
      </c>
      <c r="N1715" s="14" t="str">
        <f>IF($A1715="","",IFERROR(VLOOKUP(G1715,Model!$A$25:$B$28,2,FALSE()),""))</f>
        <v/>
      </c>
      <c r="O1715" s="14" t="str">
        <f t="shared" si="156"/>
        <v/>
      </c>
      <c r="P1715" s="14" t="str">
        <f>IF($A1715="","",IF(AND(G1715="Internet-facing",OR(UPPER(D1715)="Y",UPPER(E1715)="Y",C1715&gt;=Model!$B$16)),"P1",""))</f>
        <v/>
      </c>
      <c r="Q1715" s="14" t="str">
        <f>IF($A1715="","",IF(P1715="P1","P1","P"&amp;MIN(4,IF(O1715&gt;=Model!$B$31,1,IF(O1715&gt;=Model!$B$32,2,IF(O1715&gt;=Model!$B$33,3,4)))+IF(UPPER(H1715)="Y",1,0))))</f>
        <v/>
      </c>
      <c r="R1715" s="14" t="str">
        <f>IF($A1715="","",IFERROR(VLOOKUP(VALUE(MID(Q1715,2,1)),Model!$B$38:$C$41,2,FALSE()),""))</f>
        <v/>
      </c>
      <c r="S1715" s="18" t="str">
        <f t="shared" si="157"/>
        <v/>
      </c>
      <c r="T1715" s="14" t="str">
        <f t="shared" si="158"/>
        <v/>
      </c>
      <c r="U1715" s="14" t="str">
        <f t="shared" si="159"/>
        <v/>
      </c>
      <c r="V1715" s="14" t="str">
        <f t="shared" ca="1" si="160"/>
        <v/>
      </c>
      <c r="W1715" s="14" t="str">
        <f t="shared" ca="1" si="161"/>
        <v/>
      </c>
    </row>
    <row r="1716" spans="1:23" x14ac:dyDescent="0.3">
      <c r="A1716" s="2"/>
      <c r="B1716" s="2"/>
      <c r="C1716" s="2"/>
      <c r="D1716" s="2"/>
      <c r="E1716" s="2"/>
      <c r="F1716" s="2"/>
      <c r="G1716" s="2"/>
      <c r="H1716" s="2"/>
      <c r="I1716" s="16"/>
      <c r="J1716" s="16"/>
      <c r="K1716" s="14" t="str">
        <f>IF($A1716="","",IF(B1716&gt;=Model!$B$4,4,IF(B1716&gt;=Model!$B$5,3,IF(B1716&gt;=Model!$B$6,2,1))))</f>
        <v/>
      </c>
      <c r="L1716" s="14" t="str">
        <f>IF($A1716="","",IF(OR(UPPER(D1716)="Y",UPPER(E1716)="Y"),4,IF(C1716&gt;=Model!$B$10,4,IF(C1716&gt;=Model!$B$11,3,IF(C1716&gt;=Model!$B$12,2,1)))))</f>
        <v/>
      </c>
      <c r="M1716" s="14" t="str">
        <f>IF($A1716="","",IFERROR(VLOOKUP(F1716,Model!$A$19:$B$22,2,FALSE()),""))</f>
        <v/>
      </c>
      <c r="N1716" s="14" t="str">
        <f>IF($A1716="","",IFERROR(VLOOKUP(G1716,Model!$A$25:$B$28,2,FALSE()),""))</f>
        <v/>
      </c>
      <c r="O1716" s="14" t="str">
        <f t="shared" si="156"/>
        <v/>
      </c>
      <c r="P1716" s="14" t="str">
        <f>IF($A1716="","",IF(AND(G1716="Internet-facing",OR(UPPER(D1716)="Y",UPPER(E1716)="Y",C1716&gt;=Model!$B$16)),"P1",""))</f>
        <v/>
      </c>
      <c r="Q1716" s="14" t="str">
        <f>IF($A1716="","",IF(P1716="P1","P1","P"&amp;MIN(4,IF(O1716&gt;=Model!$B$31,1,IF(O1716&gt;=Model!$B$32,2,IF(O1716&gt;=Model!$B$33,3,4)))+IF(UPPER(H1716)="Y",1,0))))</f>
        <v/>
      </c>
      <c r="R1716" s="14" t="str">
        <f>IF($A1716="","",IFERROR(VLOOKUP(VALUE(MID(Q1716,2,1)),Model!$B$38:$C$41,2,FALSE()),""))</f>
        <v/>
      </c>
      <c r="S1716" s="18" t="str">
        <f t="shared" si="157"/>
        <v/>
      </c>
      <c r="T1716" s="14" t="str">
        <f t="shared" si="158"/>
        <v/>
      </c>
      <c r="U1716" s="14" t="str">
        <f t="shared" si="159"/>
        <v/>
      </c>
      <c r="V1716" s="14" t="str">
        <f t="shared" ca="1" si="160"/>
        <v/>
      </c>
      <c r="W1716" s="14" t="str">
        <f t="shared" ca="1" si="161"/>
        <v/>
      </c>
    </row>
    <row r="1717" spans="1:23" x14ac:dyDescent="0.3">
      <c r="A1717" s="2"/>
      <c r="B1717" s="2"/>
      <c r="C1717" s="2"/>
      <c r="D1717" s="2"/>
      <c r="E1717" s="2"/>
      <c r="F1717" s="2"/>
      <c r="G1717" s="2"/>
      <c r="H1717" s="2"/>
      <c r="I1717" s="16"/>
      <c r="J1717" s="16"/>
      <c r="K1717" s="14" t="str">
        <f>IF($A1717="","",IF(B1717&gt;=Model!$B$4,4,IF(B1717&gt;=Model!$B$5,3,IF(B1717&gt;=Model!$B$6,2,1))))</f>
        <v/>
      </c>
      <c r="L1717" s="14" t="str">
        <f>IF($A1717="","",IF(OR(UPPER(D1717)="Y",UPPER(E1717)="Y"),4,IF(C1717&gt;=Model!$B$10,4,IF(C1717&gt;=Model!$B$11,3,IF(C1717&gt;=Model!$B$12,2,1)))))</f>
        <v/>
      </c>
      <c r="M1717" s="14" t="str">
        <f>IF($A1717="","",IFERROR(VLOOKUP(F1717,Model!$A$19:$B$22,2,FALSE()),""))</f>
        <v/>
      </c>
      <c r="N1717" s="14" t="str">
        <f>IF($A1717="","",IFERROR(VLOOKUP(G1717,Model!$A$25:$B$28,2,FALSE()),""))</f>
        <v/>
      </c>
      <c r="O1717" s="14" t="str">
        <f t="shared" si="156"/>
        <v/>
      </c>
      <c r="P1717" s="14" t="str">
        <f>IF($A1717="","",IF(AND(G1717="Internet-facing",OR(UPPER(D1717)="Y",UPPER(E1717)="Y",C1717&gt;=Model!$B$16)),"P1",""))</f>
        <v/>
      </c>
      <c r="Q1717" s="14" t="str">
        <f>IF($A1717="","",IF(P1717="P1","P1","P"&amp;MIN(4,IF(O1717&gt;=Model!$B$31,1,IF(O1717&gt;=Model!$B$32,2,IF(O1717&gt;=Model!$B$33,3,4)))+IF(UPPER(H1717)="Y",1,0))))</f>
        <v/>
      </c>
      <c r="R1717" s="14" t="str">
        <f>IF($A1717="","",IFERROR(VLOOKUP(VALUE(MID(Q1717,2,1)),Model!$B$38:$C$41,2,FALSE()),""))</f>
        <v/>
      </c>
      <c r="S1717" s="18" t="str">
        <f t="shared" si="157"/>
        <v/>
      </c>
      <c r="T1717" s="14" t="str">
        <f t="shared" si="158"/>
        <v/>
      </c>
      <c r="U1717" s="14" t="str">
        <f t="shared" si="159"/>
        <v/>
      </c>
      <c r="V1717" s="14" t="str">
        <f t="shared" ca="1" si="160"/>
        <v/>
      </c>
      <c r="W1717" s="14" t="str">
        <f t="shared" ca="1" si="161"/>
        <v/>
      </c>
    </row>
    <row r="1718" spans="1:23" x14ac:dyDescent="0.3">
      <c r="A1718" s="2"/>
      <c r="B1718" s="2"/>
      <c r="C1718" s="2"/>
      <c r="D1718" s="2"/>
      <c r="E1718" s="2"/>
      <c r="F1718" s="2"/>
      <c r="G1718" s="2"/>
      <c r="H1718" s="2"/>
      <c r="I1718" s="16"/>
      <c r="J1718" s="16"/>
      <c r="K1718" s="14" t="str">
        <f>IF($A1718="","",IF(B1718&gt;=Model!$B$4,4,IF(B1718&gt;=Model!$B$5,3,IF(B1718&gt;=Model!$B$6,2,1))))</f>
        <v/>
      </c>
      <c r="L1718" s="14" t="str">
        <f>IF($A1718="","",IF(OR(UPPER(D1718)="Y",UPPER(E1718)="Y"),4,IF(C1718&gt;=Model!$B$10,4,IF(C1718&gt;=Model!$B$11,3,IF(C1718&gt;=Model!$B$12,2,1)))))</f>
        <v/>
      </c>
      <c r="M1718" s="14" t="str">
        <f>IF($A1718="","",IFERROR(VLOOKUP(F1718,Model!$A$19:$B$22,2,FALSE()),""))</f>
        <v/>
      </c>
      <c r="N1718" s="14" t="str">
        <f>IF($A1718="","",IFERROR(VLOOKUP(G1718,Model!$A$25:$B$28,2,FALSE()),""))</f>
        <v/>
      </c>
      <c r="O1718" s="14" t="str">
        <f t="shared" si="156"/>
        <v/>
      </c>
      <c r="P1718" s="14" t="str">
        <f>IF($A1718="","",IF(AND(G1718="Internet-facing",OR(UPPER(D1718)="Y",UPPER(E1718)="Y",C1718&gt;=Model!$B$16)),"P1",""))</f>
        <v/>
      </c>
      <c r="Q1718" s="14" t="str">
        <f>IF($A1718="","",IF(P1718="P1","P1","P"&amp;MIN(4,IF(O1718&gt;=Model!$B$31,1,IF(O1718&gt;=Model!$B$32,2,IF(O1718&gt;=Model!$B$33,3,4)))+IF(UPPER(H1718)="Y",1,0))))</f>
        <v/>
      </c>
      <c r="R1718" s="14" t="str">
        <f>IF($A1718="","",IFERROR(VLOOKUP(VALUE(MID(Q1718,2,1)),Model!$B$38:$C$41,2,FALSE()),""))</f>
        <v/>
      </c>
      <c r="S1718" s="18" t="str">
        <f t="shared" si="157"/>
        <v/>
      </c>
      <c r="T1718" s="14" t="str">
        <f t="shared" si="158"/>
        <v/>
      </c>
      <c r="U1718" s="14" t="str">
        <f t="shared" si="159"/>
        <v/>
      </c>
      <c r="V1718" s="14" t="str">
        <f t="shared" ca="1" si="160"/>
        <v/>
      </c>
      <c r="W1718" s="14" t="str">
        <f t="shared" ca="1" si="161"/>
        <v/>
      </c>
    </row>
    <row r="1719" spans="1:23" x14ac:dyDescent="0.3">
      <c r="A1719" s="2"/>
      <c r="B1719" s="2"/>
      <c r="C1719" s="2"/>
      <c r="D1719" s="2"/>
      <c r="E1719" s="2"/>
      <c r="F1719" s="2"/>
      <c r="G1719" s="2"/>
      <c r="H1719" s="2"/>
      <c r="I1719" s="16"/>
      <c r="J1719" s="16"/>
      <c r="K1719" s="14" t="str">
        <f>IF($A1719="","",IF(B1719&gt;=Model!$B$4,4,IF(B1719&gt;=Model!$B$5,3,IF(B1719&gt;=Model!$B$6,2,1))))</f>
        <v/>
      </c>
      <c r="L1719" s="14" t="str">
        <f>IF($A1719="","",IF(OR(UPPER(D1719)="Y",UPPER(E1719)="Y"),4,IF(C1719&gt;=Model!$B$10,4,IF(C1719&gt;=Model!$B$11,3,IF(C1719&gt;=Model!$B$12,2,1)))))</f>
        <v/>
      </c>
      <c r="M1719" s="14" t="str">
        <f>IF($A1719="","",IFERROR(VLOOKUP(F1719,Model!$A$19:$B$22,2,FALSE()),""))</f>
        <v/>
      </c>
      <c r="N1719" s="14" t="str">
        <f>IF($A1719="","",IFERROR(VLOOKUP(G1719,Model!$A$25:$B$28,2,FALSE()),""))</f>
        <v/>
      </c>
      <c r="O1719" s="14" t="str">
        <f t="shared" si="156"/>
        <v/>
      </c>
      <c r="P1719" s="14" t="str">
        <f>IF($A1719="","",IF(AND(G1719="Internet-facing",OR(UPPER(D1719)="Y",UPPER(E1719)="Y",C1719&gt;=Model!$B$16)),"P1",""))</f>
        <v/>
      </c>
      <c r="Q1719" s="14" t="str">
        <f>IF($A1719="","",IF(P1719="P1","P1","P"&amp;MIN(4,IF(O1719&gt;=Model!$B$31,1,IF(O1719&gt;=Model!$B$32,2,IF(O1719&gt;=Model!$B$33,3,4)))+IF(UPPER(H1719)="Y",1,0))))</f>
        <v/>
      </c>
      <c r="R1719" s="14" t="str">
        <f>IF($A1719="","",IFERROR(VLOOKUP(VALUE(MID(Q1719,2,1)),Model!$B$38:$C$41,2,FALSE()),""))</f>
        <v/>
      </c>
      <c r="S1719" s="18" t="str">
        <f t="shared" si="157"/>
        <v/>
      </c>
      <c r="T1719" s="14" t="str">
        <f t="shared" si="158"/>
        <v/>
      </c>
      <c r="U1719" s="14" t="str">
        <f t="shared" si="159"/>
        <v/>
      </c>
      <c r="V1719" s="14" t="str">
        <f t="shared" ca="1" si="160"/>
        <v/>
      </c>
      <c r="W1719" s="14" t="str">
        <f t="shared" ca="1" si="161"/>
        <v/>
      </c>
    </row>
    <row r="1720" spans="1:23" x14ac:dyDescent="0.3">
      <c r="A1720" s="2"/>
      <c r="B1720" s="2"/>
      <c r="C1720" s="2"/>
      <c r="D1720" s="2"/>
      <c r="E1720" s="2"/>
      <c r="F1720" s="2"/>
      <c r="G1720" s="2"/>
      <c r="H1720" s="2"/>
      <c r="I1720" s="16"/>
      <c r="J1720" s="16"/>
      <c r="K1720" s="14" t="str">
        <f>IF($A1720="","",IF(B1720&gt;=Model!$B$4,4,IF(B1720&gt;=Model!$B$5,3,IF(B1720&gt;=Model!$B$6,2,1))))</f>
        <v/>
      </c>
      <c r="L1720" s="14" t="str">
        <f>IF($A1720="","",IF(OR(UPPER(D1720)="Y",UPPER(E1720)="Y"),4,IF(C1720&gt;=Model!$B$10,4,IF(C1720&gt;=Model!$B$11,3,IF(C1720&gt;=Model!$B$12,2,1)))))</f>
        <v/>
      </c>
      <c r="M1720" s="14" t="str">
        <f>IF($A1720="","",IFERROR(VLOOKUP(F1720,Model!$A$19:$B$22,2,FALSE()),""))</f>
        <v/>
      </c>
      <c r="N1720" s="14" t="str">
        <f>IF($A1720="","",IFERROR(VLOOKUP(G1720,Model!$A$25:$B$28,2,FALSE()),""))</f>
        <v/>
      </c>
      <c r="O1720" s="14" t="str">
        <f t="shared" si="156"/>
        <v/>
      </c>
      <c r="P1720" s="14" t="str">
        <f>IF($A1720="","",IF(AND(G1720="Internet-facing",OR(UPPER(D1720)="Y",UPPER(E1720)="Y",C1720&gt;=Model!$B$16)),"P1",""))</f>
        <v/>
      </c>
      <c r="Q1720" s="14" t="str">
        <f>IF($A1720="","",IF(P1720="P1","P1","P"&amp;MIN(4,IF(O1720&gt;=Model!$B$31,1,IF(O1720&gt;=Model!$B$32,2,IF(O1720&gt;=Model!$B$33,3,4)))+IF(UPPER(H1720)="Y",1,0))))</f>
        <v/>
      </c>
      <c r="R1720" s="14" t="str">
        <f>IF($A1720="","",IFERROR(VLOOKUP(VALUE(MID(Q1720,2,1)),Model!$B$38:$C$41,2,FALSE()),""))</f>
        <v/>
      </c>
      <c r="S1720" s="18" t="str">
        <f t="shared" si="157"/>
        <v/>
      </c>
      <c r="T1720" s="14" t="str">
        <f t="shared" si="158"/>
        <v/>
      </c>
      <c r="U1720" s="14" t="str">
        <f t="shared" si="159"/>
        <v/>
      </c>
      <c r="V1720" s="14" t="str">
        <f t="shared" ca="1" si="160"/>
        <v/>
      </c>
      <c r="W1720" s="14" t="str">
        <f t="shared" ca="1" si="161"/>
        <v/>
      </c>
    </row>
    <row r="1721" spans="1:23" x14ac:dyDescent="0.3">
      <c r="A1721" s="2"/>
      <c r="B1721" s="2"/>
      <c r="C1721" s="2"/>
      <c r="D1721" s="2"/>
      <c r="E1721" s="2"/>
      <c r="F1721" s="2"/>
      <c r="G1721" s="2"/>
      <c r="H1721" s="2"/>
      <c r="I1721" s="16"/>
      <c r="J1721" s="16"/>
      <c r="K1721" s="14" t="str">
        <f>IF($A1721="","",IF(B1721&gt;=Model!$B$4,4,IF(B1721&gt;=Model!$B$5,3,IF(B1721&gt;=Model!$B$6,2,1))))</f>
        <v/>
      </c>
      <c r="L1721" s="14" t="str">
        <f>IF($A1721="","",IF(OR(UPPER(D1721)="Y",UPPER(E1721)="Y"),4,IF(C1721&gt;=Model!$B$10,4,IF(C1721&gt;=Model!$B$11,3,IF(C1721&gt;=Model!$B$12,2,1)))))</f>
        <v/>
      </c>
      <c r="M1721" s="14" t="str">
        <f>IF($A1721="","",IFERROR(VLOOKUP(F1721,Model!$A$19:$B$22,2,FALSE()),""))</f>
        <v/>
      </c>
      <c r="N1721" s="14" t="str">
        <f>IF($A1721="","",IFERROR(VLOOKUP(G1721,Model!$A$25:$B$28,2,FALSE()),""))</f>
        <v/>
      </c>
      <c r="O1721" s="14" t="str">
        <f t="shared" si="156"/>
        <v/>
      </c>
      <c r="P1721" s="14" t="str">
        <f>IF($A1721="","",IF(AND(G1721="Internet-facing",OR(UPPER(D1721)="Y",UPPER(E1721)="Y",C1721&gt;=Model!$B$16)),"P1",""))</f>
        <v/>
      </c>
      <c r="Q1721" s="14" t="str">
        <f>IF($A1721="","",IF(P1721="P1","P1","P"&amp;MIN(4,IF(O1721&gt;=Model!$B$31,1,IF(O1721&gt;=Model!$B$32,2,IF(O1721&gt;=Model!$B$33,3,4)))+IF(UPPER(H1721)="Y",1,0))))</f>
        <v/>
      </c>
      <c r="R1721" s="14" t="str">
        <f>IF($A1721="","",IFERROR(VLOOKUP(VALUE(MID(Q1721,2,1)),Model!$B$38:$C$41,2,FALSE()),""))</f>
        <v/>
      </c>
      <c r="S1721" s="18" t="str">
        <f t="shared" si="157"/>
        <v/>
      </c>
      <c r="T1721" s="14" t="str">
        <f t="shared" si="158"/>
        <v/>
      </c>
      <c r="U1721" s="14" t="str">
        <f t="shared" si="159"/>
        <v/>
      </c>
      <c r="V1721" s="14" t="str">
        <f t="shared" ca="1" si="160"/>
        <v/>
      </c>
      <c r="W1721" s="14" t="str">
        <f t="shared" ca="1" si="161"/>
        <v/>
      </c>
    </row>
    <row r="1722" spans="1:23" x14ac:dyDescent="0.3">
      <c r="A1722" s="2"/>
      <c r="B1722" s="2"/>
      <c r="C1722" s="2"/>
      <c r="D1722" s="2"/>
      <c r="E1722" s="2"/>
      <c r="F1722" s="2"/>
      <c r="G1722" s="2"/>
      <c r="H1722" s="2"/>
      <c r="I1722" s="16"/>
      <c r="J1722" s="16"/>
      <c r="K1722" s="14" t="str">
        <f>IF($A1722="","",IF(B1722&gt;=Model!$B$4,4,IF(B1722&gt;=Model!$B$5,3,IF(B1722&gt;=Model!$B$6,2,1))))</f>
        <v/>
      </c>
      <c r="L1722" s="14" t="str">
        <f>IF($A1722="","",IF(OR(UPPER(D1722)="Y",UPPER(E1722)="Y"),4,IF(C1722&gt;=Model!$B$10,4,IF(C1722&gt;=Model!$B$11,3,IF(C1722&gt;=Model!$B$12,2,1)))))</f>
        <v/>
      </c>
      <c r="M1722" s="14" t="str">
        <f>IF($A1722="","",IFERROR(VLOOKUP(F1722,Model!$A$19:$B$22,2,FALSE()),""))</f>
        <v/>
      </c>
      <c r="N1722" s="14" t="str">
        <f>IF($A1722="","",IFERROR(VLOOKUP(G1722,Model!$A$25:$B$28,2,FALSE()),""))</f>
        <v/>
      </c>
      <c r="O1722" s="14" t="str">
        <f t="shared" si="156"/>
        <v/>
      </c>
      <c r="P1722" s="14" t="str">
        <f>IF($A1722="","",IF(AND(G1722="Internet-facing",OR(UPPER(D1722)="Y",UPPER(E1722)="Y",C1722&gt;=Model!$B$16)),"P1",""))</f>
        <v/>
      </c>
      <c r="Q1722" s="14" t="str">
        <f>IF($A1722="","",IF(P1722="P1","P1","P"&amp;MIN(4,IF(O1722&gt;=Model!$B$31,1,IF(O1722&gt;=Model!$B$32,2,IF(O1722&gt;=Model!$B$33,3,4)))+IF(UPPER(H1722)="Y",1,0))))</f>
        <v/>
      </c>
      <c r="R1722" s="14" t="str">
        <f>IF($A1722="","",IFERROR(VLOOKUP(VALUE(MID(Q1722,2,1)),Model!$B$38:$C$41,2,FALSE()),""))</f>
        <v/>
      </c>
      <c r="S1722" s="18" t="str">
        <f t="shared" si="157"/>
        <v/>
      </c>
      <c r="T1722" s="14" t="str">
        <f t="shared" si="158"/>
        <v/>
      </c>
      <c r="U1722" s="14" t="str">
        <f t="shared" si="159"/>
        <v/>
      </c>
      <c r="V1722" s="14" t="str">
        <f t="shared" ca="1" si="160"/>
        <v/>
      </c>
      <c r="W1722" s="14" t="str">
        <f t="shared" ca="1" si="161"/>
        <v/>
      </c>
    </row>
    <row r="1723" spans="1:23" x14ac:dyDescent="0.3">
      <c r="A1723" s="2"/>
      <c r="B1723" s="2"/>
      <c r="C1723" s="2"/>
      <c r="D1723" s="2"/>
      <c r="E1723" s="2"/>
      <c r="F1723" s="2"/>
      <c r="G1723" s="2"/>
      <c r="H1723" s="2"/>
      <c r="I1723" s="16"/>
      <c r="J1723" s="16"/>
      <c r="K1723" s="14" t="str">
        <f>IF($A1723="","",IF(B1723&gt;=Model!$B$4,4,IF(B1723&gt;=Model!$B$5,3,IF(B1723&gt;=Model!$B$6,2,1))))</f>
        <v/>
      </c>
      <c r="L1723" s="14" t="str">
        <f>IF($A1723="","",IF(OR(UPPER(D1723)="Y",UPPER(E1723)="Y"),4,IF(C1723&gt;=Model!$B$10,4,IF(C1723&gt;=Model!$B$11,3,IF(C1723&gt;=Model!$B$12,2,1)))))</f>
        <v/>
      </c>
      <c r="M1723" s="14" t="str">
        <f>IF($A1723="","",IFERROR(VLOOKUP(F1723,Model!$A$19:$B$22,2,FALSE()),""))</f>
        <v/>
      </c>
      <c r="N1723" s="14" t="str">
        <f>IF($A1723="","",IFERROR(VLOOKUP(G1723,Model!$A$25:$B$28,2,FALSE()),""))</f>
        <v/>
      </c>
      <c r="O1723" s="14" t="str">
        <f t="shared" si="156"/>
        <v/>
      </c>
      <c r="P1723" s="14" t="str">
        <f>IF($A1723="","",IF(AND(G1723="Internet-facing",OR(UPPER(D1723)="Y",UPPER(E1723)="Y",C1723&gt;=Model!$B$16)),"P1",""))</f>
        <v/>
      </c>
      <c r="Q1723" s="14" t="str">
        <f>IF($A1723="","",IF(P1723="P1","P1","P"&amp;MIN(4,IF(O1723&gt;=Model!$B$31,1,IF(O1723&gt;=Model!$B$32,2,IF(O1723&gt;=Model!$B$33,3,4)))+IF(UPPER(H1723)="Y",1,0))))</f>
        <v/>
      </c>
      <c r="R1723" s="14" t="str">
        <f>IF($A1723="","",IFERROR(VLOOKUP(VALUE(MID(Q1723,2,1)),Model!$B$38:$C$41,2,FALSE()),""))</f>
        <v/>
      </c>
      <c r="S1723" s="18" t="str">
        <f t="shared" si="157"/>
        <v/>
      </c>
      <c r="T1723" s="14" t="str">
        <f t="shared" si="158"/>
        <v/>
      </c>
      <c r="U1723" s="14" t="str">
        <f t="shared" si="159"/>
        <v/>
      </c>
      <c r="V1723" s="14" t="str">
        <f t="shared" ca="1" si="160"/>
        <v/>
      </c>
      <c r="W1723" s="14" t="str">
        <f t="shared" ca="1" si="161"/>
        <v/>
      </c>
    </row>
    <row r="1724" spans="1:23" x14ac:dyDescent="0.3">
      <c r="A1724" s="2"/>
      <c r="B1724" s="2"/>
      <c r="C1724" s="2"/>
      <c r="D1724" s="2"/>
      <c r="E1724" s="2"/>
      <c r="F1724" s="2"/>
      <c r="G1724" s="2"/>
      <c r="H1724" s="2"/>
      <c r="I1724" s="16"/>
      <c r="J1724" s="16"/>
      <c r="K1724" s="14" t="str">
        <f>IF($A1724="","",IF(B1724&gt;=Model!$B$4,4,IF(B1724&gt;=Model!$B$5,3,IF(B1724&gt;=Model!$B$6,2,1))))</f>
        <v/>
      </c>
      <c r="L1724" s="14" t="str">
        <f>IF($A1724="","",IF(OR(UPPER(D1724)="Y",UPPER(E1724)="Y"),4,IF(C1724&gt;=Model!$B$10,4,IF(C1724&gt;=Model!$B$11,3,IF(C1724&gt;=Model!$B$12,2,1)))))</f>
        <v/>
      </c>
      <c r="M1724" s="14" t="str">
        <f>IF($A1724="","",IFERROR(VLOOKUP(F1724,Model!$A$19:$B$22,2,FALSE()),""))</f>
        <v/>
      </c>
      <c r="N1724" s="14" t="str">
        <f>IF($A1724="","",IFERROR(VLOOKUP(G1724,Model!$A$25:$B$28,2,FALSE()),""))</f>
        <v/>
      </c>
      <c r="O1724" s="14" t="str">
        <f t="shared" si="156"/>
        <v/>
      </c>
      <c r="P1724" s="14" t="str">
        <f>IF($A1724="","",IF(AND(G1724="Internet-facing",OR(UPPER(D1724)="Y",UPPER(E1724)="Y",C1724&gt;=Model!$B$16)),"P1",""))</f>
        <v/>
      </c>
      <c r="Q1724" s="14" t="str">
        <f>IF($A1724="","",IF(P1724="P1","P1","P"&amp;MIN(4,IF(O1724&gt;=Model!$B$31,1,IF(O1724&gt;=Model!$B$32,2,IF(O1724&gt;=Model!$B$33,3,4)))+IF(UPPER(H1724)="Y",1,0))))</f>
        <v/>
      </c>
      <c r="R1724" s="14" t="str">
        <f>IF($A1724="","",IFERROR(VLOOKUP(VALUE(MID(Q1724,2,1)),Model!$B$38:$C$41,2,FALSE()),""))</f>
        <v/>
      </c>
      <c r="S1724" s="18" t="str">
        <f t="shared" si="157"/>
        <v/>
      </c>
      <c r="T1724" s="14" t="str">
        <f t="shared" si="158"/>
        <v/>
      </c>
      <c r="U1724" s="14" t="str">
        <f t="shared" si="159"/>
        <v/>
      </c>
      <c r="V1724" s="14" t="str">
        <f t="shared" ca="1" si="160"/>
        <v/>
      </c>
      <c r="W1724" s="14" t="str">
        <f t="shared" ca="1" si="161"/>
        <v/>
      </c>
    </row>
    <row r="1725" spans="1:23" x14ac:dyDescent="0.3">
      <c r="A1725" s="2"/>
      <c r="B1725" s="2"/>
      <c r="C1725" s="2"/>
      <c r="D1725" s="2"/>
      <c r="E1725" s="2"/>
      <c r="F1725" s="2"/>
      <c r="G1725" s="2"/>
      <c r="H1725" s="2"/>
      <c r="I1725" s="16"/>
      <c r="J1725" s="16"/>
      <c r="K1725" s="14" t="str">
        <f>IF($A1725="","",IF(B1725&gt;=Model!$B$4,4,IF(B1725&gt;=Model!$B$5,3,IF(B1725&gt;=Model!$B$6,2,1))))</f>
        <v/>
      </c>
      <c r="L1725" s="14" t="str">
        <f>IF($A1725="","",IF(OR(UPPER(D1725)="Y",UPPER(E1725)="Y"),4,IF(C1725&gt;=Model!$B$10,4,IF(C1725&gt;=Model!$B$11,3,IF(C1725&gt;=Model!$B$12,2,1)))))</f>
        <v/>
      </c>
      <c r="M1725" s="14" t="str">
        <f>IF($A1725="","",IFERROR(VLOOKUP(F1725,Model!$A$19:$B$22,2,FALSE()),""))</f>
        <v/>
      </c>
      <c r="N1725" s="14" t="str">
        <f>IF($A1725="","",IFERROR(VLOOKUP(G1725,Model!$A$25:$B$28,2,FALSE()),""))</f>
        <v/>
      </c>
      <c r="O1725" s="14" t="str">
        <f t="shared" si="156"/>
        <v/>
      </c>
      <c r="P1725" s="14" t="str">
        <f>IF($A1725="","",IF(AND(G1725="Internet-facing",OR(UPPER(D1725)="Y",UPPER(E1725)="Y",C1725&gt;=Model!$B$16)),"P1",""))</f>
        <v/>
      </c>
      <c r="Q1725" s="14" t="str">
        <f>IF($A1725="","",IF(P1725="P1","P1","P"&amp;MIN(4,IF(O1725&gt;=Model!$B$31,1,IF(O1725&gt;=Model!$B$32,2,IF(O1725&gt;=Model!$B$33,3,4)))+IF(UPPER(H1725)="Y",1,0))))</f>
        <v/>
      </c>
      <c r="R1725" s="14" t="str">
        <f>IF($A1725="","",IFERROR(VLOOKUP(VALUE(MID(Q1725,2,1)),Model!$B$38:$C$41,2,FALSE()),""))</f>
        <v/>
      </c>
      <c r="S1725" s="18" t="str">
        <f t="shared" si="157"/>
        <v/>
      </c>
      <c r="T1725" s="14" t="str">
        <f t="shared" si="158"/>
        <v/>
      </c>
      <c r="U1725" s="14" t="str">
        <f t="shared" si="159"/>
        <v/>
      </c>
      <c r="V1725" s="14" t="str">
        <f t="shared" ca="1" si="160"/>
        <v/>
      </c>
      <c r="W1725" s="14" t="str">
        <f t="shared" ca="1" si="161"/>
        <v/>
      </c>
    </row>
    <row r="1726" spans="1:23" x14ac:dyDescent="0.3">
      <c r="A1726" s="2"/>
      <c r="B1726" s="2"/>
      <c r="C1726" s="2"/>
      <c r="D1726" s="2"/>
      <c r="E1726" s="2"/>
      <c r="F1726" s="2"/>
      <c r="G1726" s="2"/>
      <c r="H1726" s="2"/>
      <c r="I1726" s="16"/>
      <c r="J1726" s="16"/>
      <c r="K1726" s="14" t="str">
        <f>IF($A1726="","",IF(B1726&gt;=Model!$B$4,4,IF(B1726&gt;=Model!$B$5,3,IF(B1726&gt;=Model!$B$6,2,1))))</f>
        <v/>
      </c>
      <c r="L1726" s="14" t="str">
        <f>IF($A1726="","",IF(OR(UPPER(D1726)="Y",UPPER(E1726)="Y"),4,IF(C1726&gt;=Model!$B$10,4,IF(C1726&gt;=Model!$B$11,3,IF(C1726&gt;=Model!$B$12,2,1)))))</f>
        <v/>
      </c>
      <c r="M1726" s="14" t="str">
        <f>IF($A1726="","",IFERROR(VLOOKUP(F1726,Model!$A$19:$B$22,2,FALSE()),""))</f>
        <v/>
      </c>
      <c r="N1726" s="14" t="str">
        <f>IF($A1726="","",IFERROR(VLOOKUP(G1726,Model!$A$25:$B$28,2,FALSE()),""))</f>
        <v/>
      </c>
      <c r="O1726" s="14" t="str">
        <f t="shared" si="156"/>
        <v/>
      </c>
      <c r="P1726" s="14" t="str">
        <f>IF($A1726="","",IF(AND(G1726="Internet-facing",OR(UPPER(D1726)="Y",UPPER(E1726)="Y",C1726&gt;=Model!$B$16)),"P1",""))</f>
        <v/>
      </c>
      <c r="Q1726" s="14" t="str">
        <f>IF($A1726="","",IF(P1726="P1","P1","P"&amp;MIN(4,IF(O1726&gt;=Model!$B$31,1,IF(O1726&gt;=Model!$B$32,2,IF(O1726&gt;=Model!$B$33,3,4)))+IF(UPPER(H1726)="Y",1,0))))</f>
        <v/>
      </c>
      <c r="R1726" s="14" t="str">
        <f>IF($A1726="","",IFERROR(VLOOKUP(VALUE(MID(Q1726,2,1)),Model!$B$38:$C$41,2,FALSE()),""))</f>
        <v/>
      </c>
      <c r="S1726" s="18" t="str">
        <f t="shared" si="157"/>
        <v/>
      </c>
      <c r="T1726" s="14" t="str">
        <f t="shared" si="158"/>
        <v/>
      </c>
      <c r="U1726" s="14" t="str">
        <f t="shared" si="159"/>
        <v/>
      </c>
      <c r="V1726" s="14" t="str">
        <f t="shared" ca="1" si="160"/>
        <v/>
      </c>
      <c r="W1726" s="14" t="str">
        <f t="shared" ca="1" si="161"/>
        <v/>
      </c>
    </row>
    <row r="1727" spans="1:23" x14ac:dyDescent="0.3">
      <c r="A1727" s="2"/>
      <c r="B1727" s="2"/>
      <c r="C1727" s="2"/>
      <c r="D1727" s="2"/>
      <c r="E1727" s="2"/>
      <c r="F1727" s="2"/>
      <c r="G1727" s="2"/>
      <c r="H1727" s="2"/>
      <c r="I1727" s="16"/>
      <c r="J1727" s="16"/>
      <c r="K1727" s="14" t="str">
        <f>IF($A1727="","",IF(B1727&gt;=Model!$B$4,4,IF(B1727&gt;=Model!$B$5,3,IF(B1727&gt;=Model!$B$6,2,1))))</f>
        <v/>
      </c>
      <c r="L1727" s="14" t="str">
        <f>IF($A1727="","",IF(OR(UPPER(D1727)="Y",UPPER(E1727)="Y"),4,IF(C1727&gt;=Model!$B$10,4,IF(C1727&gt;=Model!$B$11,3,IF(C1727&gt;=Model!$B$12,2,1)))))</f>
        <v/>
      </c>
      <c r="M1727" s="14" t="str">
        <f>IF($A1727="","",IFERROR(VLOOKUP(F1727,Model!$A$19:$B$22,2,FALSE()),""))</f>
        <v/>
      </c>
      <c r="N1727" s="14" t="str">
        <f>IF($A1727="","",IFERROR(VLOOKUP(G1727,Model!$A$25:$B$28,2,FALSE()),""))</f>
        <v/>
      </c>
      <c r="O1727" s="14" t="str">
        <f t="shared" si="156"/>
        <v/>
      </c>
      <c r="P1727" s="14" t="str">
        <f>IF($A1727="","",IF(AND(G1727="Internet-facing",OR(UPPER(D1727)="Y",UPPER(E1727)="Y",C1727&gt;=Model!$B$16)),"P1",""))</f>
        <v/>
      </c>
      <c r="Q1727" s="14" t="str">
        <f>IF($A1727="","",IF(P1727="P1","P1","P"&amp;MIN(4,IF(O1727&gt;=Model!$B$31,1,IF(O1727&gt;=Model!$B$32,2,IF(O1727&gt;=Model!$B$33,3,4)))+IF(UPPER(H1727)="Y",1,0))))</f>
        <v/>
      </c>
      <c r="R1727" s="14" t="str">
        <f>IF($A1727="","",IFERROR(VLOOKUP(VALUE(MID(Q1727,2,1)),Model!$B$38:$C$41,2,FALSE()),""))</f>
        <v/>
      </c>
      <c r="S1727" s="18" t="str">
        <f t="shared" si="157"/>
        <v/>
      </c>
      <c r="T1727" s="14" t="str">
        <f t="shared" si="158"/>
        <v/>
      </c>
      <c r="U1727" s="14" t="str">
        <f t="shared" si="159"/>
        <v/>
      </c>
      <c r="V1727" s="14" t="str">
        <f t="shared" ca="1" si="160"/>
        <v/>
      </c>
      <c r="W1727" s="14" t="str">
        <f t="shared" ca="1" si="161"/>
        <v/>
      </c>
    </row>
    <row r="1728" spans="1:23" x14ac:dyDescent="0.3">
      <c r="A1728" s="2"/>
      <c r="B1728" s="2"/>
      <c r="C1728" s="2"/>
      <c r="D1728" s="2"/>
      <c r="E1728" s="2"/>
      <c r="F1728" s="2"/>
      <c r="G1728" s="2"/>
      <c r="H1728" s="2"/>
      <c r="I1728" s="16"/>
      <c r="J1728" s="16"/>
      <c r="K1728" s="14" t="str">
        <f>IF($A1728="","",IF(B1728&gt;=Model!$B$4,4,IF(B1728&gt;=Model!$B$5,3,IF(B1728&gt;=Model!$B$6,2,1))))</f>
        <v/>
      </c>
      <c r="L1728" s="14" t="str">
        <f>IF($A1728="","",IF(OR(UPPER(D1728)="Y",UPPER(E1728)="Y"),4,IF(C1728&gt;=Model!$B$10,4,IF(C1728&gt;=Model!$B$11,3,IF(C1728&gt;=Model!$B$12,2,1)))))</f>
        <v/>
      </c>
      <c r="M1728" s="14" t="str">
        <f>IF($A1728="","",IFERROR(VLOOKUP(F1728,Model!$A$19:$B$22,2,FALSE()),""))</f>
        <v/>
      </c>
      <c r="N1728" s="14" t="str">
        <f>IF($A1728="","",IFERROR(VLOOKUP(G1728,Model!$A$25:$B$28,2,FALSE()),""))</f>
        <v/>
      </c>
      <c r="O1728" s="14" t="str">
        <f t="shared" si="156"/>
        <v/>
      </c>
      <c r="P1728" s="14" t="str">
        <f>IF($A1728="","",IF(AND(G1728="Internet-facing",OR(UPPER(D1728)="Y",UPPER(E1728)="Y",C1728&gt;=Model!$B$16)),"P1",""))</f>
        <v/>
      </c>
      <c r="Q1728" s="14" t="str">
        <f>IF($A1728="","",IF(P1728="P1","P1","P"&amp;MIN(4,IF(O1728&gt;=Model!$B$31,1,IF(O1728&gt;=Model!$B$32,2,IF(O1728&gt;=Model!$B$33,3,4)))+IF(UPPER(H1728)="Y",1,0))))</f>
        <v/>
      </c>
      <c r="R1728" s="14" t="str">
        <f>IF($A1728="","",IFERROR(VLOOKUP(VALUE(MID(Q1728,2,1)),Model!$B$38:$C$41,2,FALSE()),""))</f>
        <v/>
      </c>
      <c r="S1728" s="18" t="str">
        <f t="shared" si="157"/>
        <v/>
      </c>
      <c r="T1728" s="14" t="str">
        <f t="shared" si="158"/>
        <v/>
      </c>
      <c r="U1728" s="14" t="str">
        <f t="shared" si="159"/>
        <v/>
      </c>
      <c r="V1728" s="14" t="str">
        <f t="shared" ca="1" si="160"/>
        <v/>
      </c>
      <c r="W1728" s="14" t="str">
        <f t="shared" ca="1" si="161"/>
        <v/>
      </c>
    </row>
    <row r="1729" spans="1:23" x14ac:dyDescent="0.3">
      <c r="A1729" s="2"/>
      <c r="B1729" s="2"/>
      <c r="C1729" s="2"/>
      <c r="D1729" s="2"/>
      <c r="E1729" s="2"/>
      <c r="F1729" s="2"/>
      <c r="G1729" s="2"/>
      <c r="H1729" s="2"/>
      <c r="I1729" s="16"/>
      <c r="J1729" s="16"/>
      <c r="K1729" s="14" t="str">
        <f>IF($A1729="","",IF(B1729&gt;=Model!$B$4,4,IF(B1729&gt;=Model!$B$5,3,IF(B1729&gt;=Model!$B$6,2,1))))</f>
        <v/>
      </c>
      <c r="L1729" s="14" t="str">
        <f>IF($A1729="","",IF(OR(UPPER(D1729)="Y",UPPER(E1729)="Y"),4,IF(C1729&gt;=Model!$B$10,4,IF(C1729&gt;=Model!$B$11,3,IF(C1729&gt;=Model!$B$12,2,1)))))</f>
        <v/>
      </c>
      <c r="M1729" s="14" t="str">
        <f>IF($A1729="","",IFERROR(VLOOKUP(F1729,Model!$A$19:$B$22,2,FALSE()),""))</f>
        <v/>
      </c>
      <c r="N1729" s="14" t="str">
        <f>IF($A1729="","",IFERROR(VLOOKUP(G1729,Model!$A$25:$B$28,2,FALSE()),""))</f>
        <v/>
      </c>
      <c r="O1729" s="14" t="str">
        <f t="shared" si="156"/>
        <v/>
      </c>
      <c r="P1729" s="14" t="str">
        <f>IF($A1729="","",IF(AND(G1729="Internet-facing",OR(UPPER(D1729)="Y",UPPER(E1729)="Y",C1729&gt;=Model!$B$16)),"P1",""))</f>
        <v/>
      </c>
      <c r="Q1729" s="14" t="str">
        <f>IF($A1729="","",IF(P1729="P1","P1","P"&amp;MIN(4,IF(O1729&gt;=Model!$B$31,1,IF(O1729&gt;=Model!$B$32,2,IF(O1729&gt;=Model!$B$33,3,4)))+IF(UPPER(H1729)="Y",1,0))))</f>
        <v/>
      </c>
      <c r="R1729" s="14" t="str">
        <f>IF($A1729="","",IFERROR(VLOOKUP(VALUE(MID(Q1729,2,1)),Model!$B$38:$C$41,2,FALSE()),""))</f>
        <v/>
      </c>
      <c r="S1729" s="18" t="str">
        <f t="shared" si="157"/>
        <v/>
      </c>
      <c r="T1729" s="14" t="str">
        <f t="shared" si="158"/>
        <v/>
      </c>
      <c r="U1729" s="14" t="str">
        <f t="shared" si="159"/>
        <v/>
      </c>
      <c r="V1729" s="14" t="str">
        <f t="shared" ca="1" si="160"/>
        <v/>
      </c>
      <c r="W1729" s="14" t="str">
        <f t="shared" ca="1" si="161"/>
        <v/>
      </c>
    </row>
    <row r="1730" spans="1:23" x14ac:dyDescent="0.3">
      <c r="A1730" s="2"/>
      <c r="B1730" s="2"/>
      <c r="C1730" s="2"/>
      <c r="D1730" s="2"/>
      <c r="E1730" s="2"/>
      <c r="F1730" s="2"/>
      <c r="G1730" s="2"/>
      <c r="H1730" s="2"/>
      <c r="I1730" s="16"/>
      <c r="J1730" s="16"/>
      <c r="K1730" s="14" t="str">
        <f>IF($A1730="","",IF(B1730&gt;=Model!$B$4,4,IF(B1730&gt;=Model!$B$5,3,IF(B1730&gt;=Model!$B$6,2,1))))</f>
        <v/>
      </c>
      <c r="L1730" s="14" t="str">
        <f>IF($A1730="","",IF(OR(UPPER(D1730)="Y",UPPER(E1730)="Y"),4,IF(C1730&gt;=Model!$B$10,4,IF(C1730&gt;=Model!$B$11,3,IF(C1730&gt;=Model!$B$12,2,1)))))</f>
        <v/>
      </c>
      <c r="M1730" s="14" t="str">
        <f>IF($A1730="","",IFERROR(VLOOKUP(F1730,Model!$A$19:$B$22,2,FALSE()),""))</f>
        <v/>
      </c>
      <c r="N1730" s="14" t="str">
        <f>IF($A1730="","",IFERROR(VLOOKUP(G1730,Model!$A$25:$B$28,2,FALSE()),""))</f>
        <v/>
      </c>
      <c r="O1730" s="14" t="str">
        <f t="shared" ref="O1730:O1793" si="162">IF($A1730="","",K1730*L1730*M1730*N1730)</f>
        <v/>
      </c>
      <c r="P1730" s="14" t="str">
        <f>IF($A1730="","",IF(AND(G1730="Internet-facing",OR(UPPER(D1730)="Y",UPPER(E1730)="Y",C1730&gt;=Model!$B$16)),"P1",""))</f>
        <v/>
      </c>
      <c r="Q1730" s="14" t="str">
        <f>IF($A1730="","",IF(P1730="P1","P1","P"&amp;MIN(4,IF(O1730&gt;=Model!$B$31,1,IF(O1730&gt;=Model!$B$32,2,IF(O1730&gt;=Model!$B$33,3,4)))+IF(UPPER(H1730)="Y",1,0))))</f>
        <v/>
      </c>
      <c r="R1730" s="14" t="str">
        <f>IF($A1730="","",IFERROR(VLOOKUP(VALUE(MID(Q1730,2,1)),Model!$B$38:$C$41,2,FALSE()),""))</f>
        <v/>
      </c>
      <c r="S1730" s="18" t="str">
        <f t="shared" ref="S1730:S1793" si="163">IF(OR($A1730="",$R1730="",$I1730=""),"",$I1730+$R1730)</f>
        <v/>
      </c>
      <c r="T1730" s="14" t="str">
        <f t="shared" ref="T1730:T1793" si="164">IF($A1730="","",IF($J1730="","Open","Closed"))</f>
        <v/>
      </c>
      <c r="U1730" s="14" t="str">
        <f t="shared" ref="U1730:U1793" si="165">IF(OR($A1730="",$J1730="",$I1730=""),"",$J1730-$I1730)</f>
        <v/>
      </c>
      <c r="V1730" s="14" t="str">
        <f t="shared" ref="V1730:V1793" ca="1" si="166">IF(OR($A1730="",$J1730&lt;&gt;"",$I1730=""),"",TODAY()-$I1730)</f>
        <v/>
      </c>
      <c r="W1730" s="14" t="str">
        <f t="shared" ref="W1730:W1793" ca="1" si="167">IF(OR($A1730="",$I1730=""),"",IF($J1730="",IF(TODAY()&gt;$S1730,"Overdue","Open"),IF($J1730&lt;=$S1730,"Yes","No")))</f>
        <v/>
      </c>
    </row>
    <row r="1731" spans="1:23" x14ac:dyDescent="0.3">
      <c r="A1731" s="2"/>
      <c r="B1731" s="2"/>
      <c r="C1731" s="2"/>
      <c r="D1731" s="2"/>
      <c r="E1731" s="2"/>
      <c r="F1731" s="2"/>
      <c r="G1731" s="2"/>
      <c r="H1731" s="2"/>
      <c r="I1731" s="16"/>
      <c r="J1731" s="16"/>
      <c r="K1731" s="14" t="str">
        <f>IF($A1731="","",IF(B1731&gt;=Model!$B$4,4,IF(B1731&gt;=Model!$B$5,3,IF(B1731&gt;=Model!$B$6,2,1))))</f>
        <v/>
      </c>
      <c r="L1731" s="14" t="str">
        <f>IF($A1731="","",IF(OR(UPPER(D1731)="Y",UPPER(E1731)="Y"),4,IF(C1731&gt;=Model!$B$10,4,IF(C1731&gt;=Model!$B$11,3,IF(C1731&gt;=Model!$B$12,2,1)))))</f>
        <v/>
      </c>
      <c r="M1731" s="14" t="str">
        <f>IF($A1731="","",IFERROR(VLOOKUP(F1731,Model!$A$19:$B$22,2,FALSE()),""))</f>
        <v/>
      </c>
      <c r="N1731" s="14" t="str">
        <f>IF($A1731="","",IFERROR(VLOOKUP(G1731,Model!$A$25:$B$28,2,FALSE()),""))</f>
        <v/>
      </c>
      <c r="O1731" s="14" t="str">
        <f t="shared" si="162"/>
        <v/>
      </c>
      <c r="P1731" s="14" t="str">
        <f>IF($A1731="","",IF(AND(G1731="Internet-facing",OR(UPPER(D1731)="Y",UPPER(E1731)="Y",C1731&gt;=Model!$B$16)),"P1",""))</f>
        <v/>
      </c>
      <c r="Q1731" s="14" t="str">
        <f>IF($A1731="","",IF(P1731="P1","P1","P"&amp;MIN(4,IF(O1731&gt;=Model!$B$31,1,IF(O1731&gt;=Model!$B$32,2,IF(O1731&gt;=Model!$B$33,3,4)))+IF(UPPER(H1731)="Y",1,0))))</f>
        <v/>
      </c>
      <c r="R1731" s="14" t="str">
        <f>IF($A1731="","",IFERROR(VLOOKUP(VALUE(MID(Q1731,2,1)),Model!$B$38:$C$41,2,FALSE()),""))</f>
        <v/>
      </c>
      <c r="S1731" s="18" t="str">
        <f t="shared" si="163"/>
        <v/>
      </c>
      <c r="T1731" s="14" t="str">
        <f t="shared" si="164"/>
        <v/>
      </c>
      <c r="U1731" s="14" t="str">
        <f t="shared" si="165"/>
        <v/>
      </c>
      <c r="V1731" s="14" t="str">
        <f t="shared" ca="1" si="166"/>
        <v/>
      </c>
      <c r="W1731" s="14" t="str">
        <f t="shared" ca="1" si="167"/>
        <v/>
      </c>
    </row>
    <row r="1732" spans="1:23" x14ac:dyDescent="0.3">
      <c r="A1732" s="2"/>
      <c r="B1732" s="2"/>
      <c r="C1732" s="2"/>
      <c r="D1732" s="2"/>
      <c r="E1732" s="2"/>
      <c r="F1732" s="2"/>
      <c r="G1732" s="2"/>
      <c r="H1732" s="2"/>
      <c r="I1732" s="16"/>
      <c r="J1732" s="16"/>
      <c r="K1732" s="14" t="str">
        <f>IF($A1732="","",IF(B1732&gt;=Model!$B$4,4,IF(B1732&gt;=Model!$B$5,3,IF(B1732&gt;=Model!$B$6,2,1))))</f>
        <v/>
      </c>
      <c r="L1732" s="14" t="str">
        <f>IF($A1732="","",IF(OR(UPPER(D1732)="Y",UPPER(E1732)="Y"),4,IF(C1732&gt;=Model!$B$10,4,IF(C1732&gt;=Model!$B$11,3,IF(C1732&gt;=Model!$B$12,2,1)))))</f>
        <v/>
      </c>
      <c r="M1732" s="14" t="str">
        <f>IF($A1732="","",IFERROR(VLOOKUP(F1732,Model!$A$19:$B$22,2,FALSE()),""))</f>
        <v/>
      </c>
      <c r="N1732" s="14" t="str">
        <f>IF($A1732="","",IFERROR(VLOOKUP(G1732,Model!$A$25:$B$28,2,FALSE()),""))</f>
        <v/>
      </c>
      <c r="O1732" s="14" t="str">
        <f t="shared" si="162"/>
        <v/>
      </c>
      <c r="P1732" s="14" t="str">
        <f>IF($A1732="","",IF(AND(G1732="Internet-facing",OR(UPPER(D1732)="Y",UPPER(E1732)="Y",C1732&gt;=Model!$B$16)),"P1",""))</f>
        <v/>
      </c>
      <c r="Q1732" s="14" t="str">
        <f>IF($A1732="","",IF(P1732="P1","P1","P"&amp;MIN(4,IF(O1732&gt;=Model!$B$31,1,IF(O1732&gt;=Model!$B$32,2,IF(O1732&gt;=Model!$B$33,3,4)))+IF(UPPER(H1732)="Y",1,0))))</f>
        <v/>
      </c>
      <c r="R1732" s="14" t="str">
        <f>IF($A1732="","",IFERROR(VLOOKUP(VALUE(MID(Q1732,2,1)),Model!$B$38:$C$41,2,FALSE()),""))</f>
        <v/>
      </c>
      <c r="S1732" s="18" t="str">
        <f t="shared" si="163"/>
        <v/>
      </c>
      <c r="T1732" s="14" t="str">
        <f t="shared" si="164"/>
        <v/>
      </c>
      <c r="U1732" s="14" t="str">
        <f t="shared" si="165"/>
        <v/>
      </c>
      <c r="V1732" s="14" t="str">
        <f t="shared" ca="1" si="166"/>
        <v/>
      </c>
      <c r="W1732" s="14" t="str">
        <f t="shared" ca="1" si="167"/>
        <v/>
      </c>
    </row>
    <row r="1733" spans="1:23" x14ac:dyDescent="0.3">
      <c r="A1733" s="2"/>
      <c r="B1733" s="2"/>
      <c r="C1733" s="2"/>
      <c r="D1733" s="2"/>
      <c r="E1733" s="2"/>
      <c r="F1733" s="2"/>
      <c r="G1733" s="2"/>
      <c r="H1733" s="2"/>
      <c r="I1733" s="16"/>
      <c r="J1733" s="16"/>
      <c r="K1733" s="14" t="str">
        <f>IF($A1733="","",IF(B1733&gt;=Model!$B$4,4,IF(B1733&gt;=Model!$B$5,3,IF(B1733&gt;=Model!$B$6,2,1))))</f>
        <v/>
      </c>
      <c r="L1733" s="14" t="str">
        <f>IF($A1733="","",IF(OR(UPPER(D1733)="Y",UPPER(E1733)="Y"),4,IF(C1733&gt;=Model!$B$10,4,IF(C1733&gt;=Model!$B$11,3,IF(C1733&gt;=Model!$B$12,2,1)))))</f>
        <v/>
      </c>
      <c r="M1733" s="14" t="str">
        <f>IF($A1733="","",IFERROR(VLOOKUP(F1733,Model!$A$19:$B$22,2,FALSE()),""))</f>
        <v/>
      </c>
      <c r="N1733" s="14" t="str">
        <f>IF($A1733="","",IFERROR(VLOOKUP(G1733,Model!$A$25:$B$28,2,FALSE()),""))</f>
        <v/>
      </c>
      <c r="O1733" s="14" t="str">
        <f t="shared" si="162"/>
        <v/>
      </c>
      <c r="P1733" s="14" t="str">
        <f>IF($A1733="","",IF(AND(G1733="Internet-facing",OR(UPPER(D1733)="Y",UPPER(E1733)="Y",C1733&gt;=Model!$B$16)),"P1",""))</f>
        <v/>
      </c>
      <c r="Q1733" s="14" t="str">
        <f>IF($A1733="","",IF(P1733="P1","P1","P"&amp;MIN(4,IF(O1733&gt;=Model!$B$31,1,IF(O1733&gt;=Model!$B$32,2,IF(O1733&gt;=Model!$B$33,3,4)))+IF(UPPER(H1733)="Y",1,0))))</f>
        <v/>
      </c>
      <c r="R1733" s="14" t="str">
        <f>IF($A1733="","",IFERROR(VLOOKUP(VALUE(MID(Q1733,2,1)),Model!$B$38:$C$41,2,FALSE()),""))</f>
        <v/>
      </c>
      <c r="S1733" s="18" t="str">
        <f t="shared" si="163"/>
        <v/>
      </c>
      <c r="T1733" s="14" t="str">
        <f t="shared" si="164"/>
        <v/>
      </c>
      <c r="U1733" s="14" t="str">
        <f t="shared" si="165"/>
        <v/>
      </c>
      <c r="V1733" s="14" t="str">
        <f t="shared" ca="1" si="166"/>
        <v/>
      </c>
      <c r="W1733" s="14" t="str">
        <f t="shared" ca="1" si="167"/>
        <v/>
      </c>
    </row>
    <row r="1734" spans="1:23" x14ac:dyDescent="0.3">
      <c r="A1734" s="2"/>
      <c r="B1734" s="2"/>
      <c r="C1734" s="2"/>
      <c r="D1734" s="2"/>
      <c r="E1734" s="2"/>
      <c r="F1734" s="2"/>
      <c r="G1734" s="2"/>
      <c r="H1734" s="2"/>
      <c r="I1734" s="16"/>
      <c r="J1734" s="16"/>
      <c r="K1734" s="14" t="str">
        <f>IF($A1734="","",IF(B1734&gt;=Model!$B$4,4,IF(B1734&gt;=Model!$B$5,3,IF(B1734&gt;=Model!$B$6,2,1))))</f>
        <v/>
      </c>
      <c r="L1734" s="14" t="str">
        <f>IF($A1734="","",IF(OR(UPPER(D1734)="Y",UPPER(E1734)="Y"),4,IF(C1734&gt;=Model!$B$10,4,IF(C1734&gt;=Model!$B$11,3,IF(C1734&gt;=Model!$B$12,2,1)))))</f>
        <v/>
      </c>
      <c r="M1734" s="14" t="str">
        <f>IF($A1734="","",IFERROR(VLOOKUP(F1734,Model!$A$19:$B$22,2,FALSE()),""))</f>
        <v/>
      </c>
      <c r="N1734" s="14" t="str">
        <f>IF($A1734="","",IFERROR(VLOOKUP(G1734,Model!$A$25:$B$28,2,FALSE()),""))</f>
        <v/>
      </c>
      <c r="O1734" s="14" t="str">
        <f t="shared" si="162"/>
        <v/>
      </c>
      <c r="P1734" s="14" t="str">
        <f>IF($A1734="","",IF(AND(G1734="Internet-facing",OR(UPPER(D1734)="Y",UPPER(E1734)="Y",C1734&gt;=Model!$B$16)),"P1",""))</f>
        <v/>
      </c>
      <c r="Q1734" s="14" t="str">
        <f>IF($A1734="","",IF(P1734="P1","P1","P"&amp;MIN(4,IF(O1734&gt;=Model!$B$31,1,IF(O1734&gt;=Model!$B$32,2,IF(O1734&gt;=Model!$B$33,3,4)))+IF(UPPER(H1734)="Y",1,0))))</f>
        <v/>
      </c>
      <c r="R1734" s="14" t="str">
        <f>IF($A1734="","",IFERROR(VLOOKUP(VALUE(MID(Q1734,2,1)),Model!$B$38:$C$41,2,FALSE()),""))</f>
        <v/>
      </c>
      <c r="S1734" s="18" t="str">
        <f t="shared" si="163"/>
        <v/>
      </c>
      <c r="T1734" s="14" t="str">
        <f t="shared" si="164"/>
        <v/>
      </c>
      <c r="U1734" s="14" t="str">
        <f t="shared" si="165"/>
        <v/>
      </c>
      <c r="V1734" s="14" t="str">
        <f t="shared" ca="1" si="166"/>
        <v/>
      </c>
      <c r="W1734" s="14" t="str">
        <f t="shared" ca="1" si="167"/>
        <v/>
      </c>
    </row>
    <row r="1735" spans="1:23" x14ac:dyDescent="0.3">
      <c r="A1735" s="2"/>
      <c r="B1735" s="2"/>
      <c r="C1735" s="2"/>
      <c r="D1735" s="2"/>
      <c r="E1735" s="2"/>
      <c r="F1735" s="2"/>
      <c r="G1735" s="2"/>
      <c r="H1735" s="2"/>
      <c r="I1735" s="16"/>
      <c r="J1735" s="16"/>
      <c r="K1735" s="14" t="str">
        <f>IF($A1735="","",IF(B1735&gt;=Model!$B$4,4,IF(B1735&gt;=Model!$B$5,3,IF(B1735&gt;=Model!$B$6,2,1))))</f>
        <v/>
      </c>
      <c r="L1735" s="14" t="str">
        <f>IF($A1735="","",IF(OR(UPPER(D1735)="Y",UPPER(E1735)="Y"),4,IF(C1735&gt;=Model!$B$10,4,IF(C1735&gt;=Model!$B$11,3,IF(C1735&gt;=Model!$B$12,2,1)))))</f>
        <v/>
      </c>
      <c r="M1735" s="14" t="str">
        <f>IF($A1735="","",IFERROR(VLOOKUP(F1735,Model!$A$19:$B$22,2,FALSE()),""))</f>
        <v/>
      </c>
      <c r="N1735" s="14" t="str">
        <f>IF($A1735="","",IFERROR(VLOOKUP(G1735,Model!$A$25:$B$28,2,FALSE()),""))</f>
        <v/>
      </c>
      <c r="O1735" s="14" t="str">
        <f t="shared" si="162"/>
        <v/>
      </c>
      <c r="P1735" s="14" t="str">
        <f>IF($A1735="","",IF(AND(G1735="Internet-facing",OR(UPPER(D1735)="Y",UPPER(E1735)="Y",C1735&gt;=Model!$B$16)),"P1",""))</f>
        <v/>
      </c>
      <c r="Q1735" s="14" t="str">
        <f>IF($A1735="","",IF(P1735="P1","P1","P"&amp;MIN(4,IF(O1735&gt;=Model!$B$31,1,IF(O1735&gt;=Model!$B$32,2,IF(O1735&gt;=Model!$B$33,3,4)))+IF(UPPER(H1735)="Y",1,0))))</f>
        <v/>
      </c>
      <c r="R1735" s="14" t="str">
        <f>IF($A1735="","",IFERROR(VLOOKUP(VALUE(MID(Q1735,2,1)),Model!$B$38:$C$41,2,FALSE()),""))</f>
        <v/>
      </c>
      <c r="S1735" s="18" t="str">
        <f t="shared" si="163"/>
        <v/>
      </c>
      <c r="T1735" s="14" t="str">
        <f t="shared" si="164"/>
        <v/>
      </c>
      <c r="U1735" s="14" t="str">
        <f t="shared" si="165"/>
        <v/>
      </c>
      <c r="V1735" s="14" t="str">
        <f t="shared" ca="1" si="166"/>
        <v/>
      </c>
      <c r="W1735" s="14" t="str">
        <f t="shared" ca="1" si="167"/>
        <v/>
      </c>
    </row>
    <row r="1736" spans="1:23" x14ac:dyDescent="0.3">
      <c r="A1736" s="2"/>
      <c r="B1736" s="2"/>
      <c r="C1736" s="2"/>
      <c r="D1736" s="2"/>
      <c r="E1736" s="2"/>
      <c r="F1736" s="2"/>
      <c r="G1736" s="2"/>
      <c r="H1736" s="2"/>
      <c r="I1736" s="16"/>
      <c r="J1736" s="16"/>
      <c r="K1736" s="14" t="str">
        <f>IF($A1736="","",IF(B1736&gt;=Model!$B$4,4,IF(B1736&gt;=Model!$B$5,3,IF(B1736&gt;=Model!$B$6,2,1))))</f>
        <v/>
      </c>
      <c r="L1736" s="14" t="str">
        <f>IF($A1736="","",IF(OR(UPPER(D1736)="Y",UPPER(E1736)="Y"),4,IF(C1736&gt;=Model!$B$10,4,IF(C1736&gt;=Model!$B$11,3,IF(C1736&gt;=Model!$B$12,2,1)))))</f>
        <v/>
      </c>
      <c r="M1736" s="14" t="str">
        <f>IF($A1736="","",IFERROR(VLOOKUP(F1736,Model!$A$19:$B$22,2,FALSE()),""))</f>
        <v/>
      </c>
      <c r="N1736" s="14" t="str">
        <f>IF($A1736="","",IFERROR(VLOOKUP(G1736,Model!$A$25:$B$28,2,FALSE()),""))</f>
        <v/>
      </c>
      <c r="O1736" s="14" t="str">
        <f t="shared" si="162"/>
        <v/>
      </c>
      <c r="P1736" s="14" t="str">
        <f>IF($A1736="","",IF(AND(G1736="Internet-facing",OR(UPPER(D1736)="Y",UPPER(E1736)="Y",C1736&gt;=Model!$B$16)),"P1",""))</f>
        <v/>
      </c>
      <c r="Q1736" s="14" t="str">
        <f>IF($A1736="","",IF(P1736="P1","P1","P"&amp;MIN(4,IF(O1736&gt;=Model!$B$31,1,IF(O1736&gt;=Model!$B$32,2,IF(O1736&gt;=Model!$B$33,3,4)))+IF(UPPER(H1736)="Y",1,0))))</f>
        <v/>
      </c>
      <c r="R1736" s="14" t="str">
        <f>IF($A1736="","",IFERROR(VLOOKUP(VALUE(MID(Q1736,2,1)),Model!$B$38:$C$41,2,FALSE()),""))</f>
        <v/>
      </c>
      <c r="S1736" s="18" t="str">
        <f t="shared" si="163"/>
        <v/>
      </c>
      <c r="T1736" s="14" t="str">
        <f t="shared" si="164"/>
        <v/>
      </c>
      <c r="U1736" s="14" t="str">
        <f t="shared" si="165"/>
        <v/>
      </c>
      <c r="V1736" s="14" t="str">
        <f t="shared" ca="1" si="166"/>
        <v/>
      </c>
      <c r="W1736" s="14" t="str">
        <f t="shared" ca="1" si="167"/>
        <v/>
      </c>
    </row>
    <row r="1737" spans="1:23" x14ac:dyDescent="0.3">
      <c r="A1737" s="2"/>
      <c r="B1737" s="2"/>
      <c r="C1737" s="2"/>
      <c r="D1737" s="2"/>
      <c r="E1737" s="2"/>
      <c r="F1737" s="2"/>
      <c r="G1737" s="2"/>
      <c r="H1737" s="2"/>
      <c r="I1737" s="16"/>
      <c r="J1737" s="16"/>
      <c r="K1737" s="14" t="str">
        <f>IF($A1737="","",IF(B1737&gt;=Model!$B$4,4,IF(B1737&gt;=Model!$B$5,3,IF(B1737&gt;=Model!$B$6,2,1))))</f>
        <v/>
      </c>
      <c r="L1737" s="14" t="str">
        <f>IF($A1737="","",IF(OR(UPPER(D1737)="Y",UPPER(E1737)="Y"),4,IF(C1737&gt;=Model!$B$10,4,IF(C1737&gt;=Model!$B$11,3,IF(C1737&gt;=Model!$B$12,2,1)))))</f>
        <v/>
      </c>
      <c r="M1737" s="14" t="str">
        <f>IF($A1737="","",IFERROR(VLOOKUP(F1737,Model!$A$19:$B$22,2,FALSE()),""))</f>
        <v/>
      </c>
      <c r="N1737" s="14" t="str">
        <f>IF($A1737="","",IFERROR(VLOOKUP(G1737,Model!$A$25:$B$28,2,FALSE()),""))</f>
        <v/>
      </c>
      <c r="O1737" s="14" t="str">
        <f t="shared" si="162"/>
        <v/>
      </c>
      <c r="P1737" s="14" t="str">
        <f>IF($A1737="","",IF(AND(G1737="Internet-facing",OR(UPPER(D1737)="Y",UPPER(E1737)="Y",C1737&gt;=Model!$B$16)),"P1",""))</f>
        <v/>
      </c>
      <c r="Q1737" s="14" t="str">
        <f>IF($A1737="","",IF(P1737="P1","P1","P"&amp;MIN(4,IF(O1737&gt;=Model!$B$31,1,IF(O1737&gt;=Model!$B$32,2,IF(O1737&gt;=Model!$B$33,3,4)))+IF(UPPER(H1737)="Y",1,0))))</f>
        <v/>
      </c>
      <c r="R1737" s="14" t="str">
        <f>IF($A1737="","",IFERROR(VLOOKUP(VALUE(MID(Q1737,2,1)),Model!$B$38:$C$41,2,FALSE()),""))</f>
        <v/>
      </c>
      <c r="S1737" s="18" t="str">
        <f t="shared" si="163"/>
        <v/>
      </c>
      <c r="T1737" s="14" t="str">
        <f t="shared" si="164"/>
        <v/>
      </c>
      <c r="U1737" s="14" t="str">
        <f t="shared" si="165"/>
        <v/>
      </c>
      <c r="V1737" s="14" t="str">
        <f t="shared" ca="1" si="166"/>
        <v/>
      </c>
      <c r="W1737" s="14" t="str">
        <f t="shared" ca="1" si="167"/>
        <v/>
      </c>
    </row>
    <row r="1738" spans="1:23" x14ac:dyDescent="0.3">
      <c r="A1738" s="2"/>
      <c r="B1738" s="2"/>
      <c r="C1738" s="2"/>
      <c r="D1738" s="2"/>
      <c r="E1738" s="2"/>
      <c r="F1738" s="2"/>
      <c r="G1738" s="2"/>
      <c r="H1738" s="2"/>
      <c r="I1738" s="16"/>
      <c r="J1738" s="16"/>
      <c r="K1738" s="14" t="str">
        <f>IF($A1738="","",IF(B1738&gt;=Model!$B$4,4,IF(B1738&gt;=Model!$B$5,3,IF(B1738&gt;=Model!$B$6,2,1))))</f>
        <v/>
      </c>
      <c r="L1738" s="14" t="str">
        <f>IF($A1738="","",IF(OR(UPPER(D1738)="Y",UPPER(E1738)="Y"),4,IF(C1738&gt;=Model!$B$10,4,IF(C1738&gt;=Model!$B$11,3,IF(C1738&gt;=Model!$B$12,2,1)))))</f>
        <v/>
      </c>
      <c r="M1738" s="14" t="str">
        <f>IF($A1738="","",IFERROR(VLOOKUP(F1738,Model!$A$19:$B$22,2,FALSE()),""))</f>
        <v/>
      </c>
      <c r="N1738" s="14" t="str">
        <f>IF($A1738="","",IFERROR(VLOOKUP(G1738,Model!$A$25:$B$28,2,FALSE()),""))</f>
        <v/>
      </c>
      <c r="O1738" s="14" t="str">
        <f t="shared" si="162"/>
        <v/>
      </c>
      <c r="P1738" s="14" t="str">
        <f>IF($A1738="","",IF(AND(G1738="Internet-facing",OR(UPPER(D1738)="Y",UPPER(E1738)="Y",C1738&gt;=Model!$B$16)),"P1",""))</f>
        <v/>
      </c>
      <c r="Q1738" s="14" t="str">
        <f>IF($A1738="","",IF(P1738="P1","P1","P"&amp;MIN(4,IF(O1738&gt;=Model!$B$31,1,IF(O1738&gt;=Model!$B$32,2,IF(O1738&gt;=Model!$B$33,3,4)))+IF(UPPER(H1738)="Y",1,0))))</f>
        <v/>
      </c>
      <c r="R1738" s="14" t="str">
        <f>IF($A1738="","",IFERROR(VLOOKUP(VALUE(MID(Q1738,2,1)),Model!$B$38:$C$41,2,FALSE()),""))</f>
        <v/>
      </c>
      <c r="S1738" s="18" t="str">
        <f t="shared" si="163"/>
        <v/>
      </c>
      <c r="T1738" s="14" t="str">
        <f t="shared" si="164"/>
        <v/>
      </c>
      <c r="U1738" s="14" t="str">
        <f t="shared" si="165"/>
        <v/>
      </c>
      <c r="V1738" s="14" t="str">
        <f t="shared" ca="1" si="166"/>
        <v/>
      </c>
      <c r="W1738" s="14" t="str">
        <f t="shared" ca="1" si="167"/>
        <v/>
      </c>
    </row>
    <row r="1739" spans="1:23" x14ac:dyDescent="0.3">
      <c r="A1739" s="2"/>
      <c r="B1739" s="2"/>
      <c r="C1739" s="2"/>
      <c r="D1739" s="2"/>
      <c r="E1739" s="2"/>
      <c r="F1739" s="2"/>
      <c r="G1739" s="2"/>
      <c r="H1739" s="2"/>
      <c r="I1739" s="16"/>
      <c r="J1739" s="16"/>
      <c r="K1739" s="14" t="str">
        <f>IF($A1739="","",IF(B1739&gt;=Model!$B$4,4,IF(B1739&gt;=Model!$B$5,3,IF(B1739&gt;=Model!$B$6,2,1))))</f>
        <v/>
      </c>
      <c r="L1739" s="14" t="str">
        <f>IF($A1739="","",IF(OR(UPPER(D1739)="Y",UPPER(E1739)="Y"),4,IF(C1739&gt;=Model!$B$10,4,IF(C1739&gt;=Model!$B$11,3,IF(C1739&gt;=Model!$B$12,2,1)))))</f>
        <v/>
      </c>
      <c r="M1739" s="14" t="str">
        <f>IF($A1739="","",IFERROR(VLOOKUP(F1739,Model!$A$19:$B$22,2,FALSE()),""))</f>
        <v/>
      </c>
      <c r="N1739" s="14" t="str">
        <f>IF($A1739="","",IFERROR(VLOOKUP(G1739,Model!$A$25:$B$28,2,FALSE()),""))</f>
        <v/>
      </c>
      <c r="O1739" s="14" t="str">
        <f t="shared" si="162"/>
        <v/>
      </c>
      <c r="P1739" s="14" t="str">
        <f>IF($A1739="","",IF(AND(G1739="Internet-facing",OR(UPPER(D1739)="Y",UPPER(E1739)="Y",C1739&gt;=Model!$B$16)),"P1",""))</f>
        <v/>
      </c>
      <c r="Q1739" s="14" t="str">
        <f>IF($A1739="","",IF(P1739="P1","P1","P"&amp;MIN(4,IF(O1739&gt;=Model!$B$31,1,IF(O1739&gt;=Model!$B$32,2,IF(O1739&gt;=Model!$B$33,3,4)))+IF(UPPER(H1739)="Y",1,0))))</f>
        <v/>
      </c>
      <c r="R1739" s="14" t="str">
        <f>IF($A1739="","",IFERROR(VLOOKUP(VALUE(MID(Q1739,2,1)),Model!$B$38:$C$41,2,FALSE()),""))</f>
        <v/>
      </c>
      <c r="S1739" s="18" t="str">
        <f t="shared" si="163"/>
        <v/>
      </c>
      <c r="T1739" s="14" t="str">
        <f t="shared" si="164"/>
        <v/>
      </c>
      <c r="U1739" s="14" t="str">
        <f t="shared" si="165"/>
        <v/>
      </c>
      <c r="V1739" s="14" t="str">
        <f t="shared" ca="1" si="166"/>
        <v/>
      </c>
      <c r="W1739" s="14" t="str">
        <f t="shared" ca="1" si="167"/>
        <v/>
      </c>
    </row>
    <row r="1740" spans="1:23" x14ac:dyDescent="0.3">
      <c r="A1740" s="2"/>
      <c r="B1740" s="2"/>
      <c r="C1740" s="2"/>
      <c r="D1740" s="2"/>
      <c r="E1740" s="2"/>
      <c r="F1740" s="2"/>
      <c r="G1740" s="2"/>
      <c r="H1740" s="2"/>
      <c r="I1740" s="16"/>
      <c r="J1740" s="16"/>
      <c r="K1740" s="14" t="str">
        <f>IF($A1740="","",IF(B1740&gt;=Model!$B$4,4,IF(B1740&gt;=Model!$B$5,3,IF(B1740&gt;=Model!$B$6,2,1))))</f>
        <v/>
      </c>
      <c r="L1740" s="14" t="str">
        <f>IF($A1740="","",IF(OR(UPPER(D1740)="Y",UPPER(E1740)="Y"),4,IF(C1740&gt;=Model!$B$10,4,IF(C1740&gt;=Model!$B$11,3,IF(C1740&gt;=Model!$B$12,2,1)))))</f>
        <v/>
      </c>
      <c r="M1740" s="14" t="str">
        <f>IF($A1740="","",IFERROR(VLOOKUP(F1740,Model!$A$19:$B$22,2,FALSE()),""))</f>
        <v/>
      </c>
      <c r="N1740" s="14" t="str">
        <f>IF($A1740="","",IFERROR(VLOOKUP(G1740,Model!$A$25:$B$28,2,FALSE()),""))</f>
        <v/>
      </c>
      <c r="O1740" s="14" t="str">
        <f t="shared" si="162"/>
        <v/>
      </c>
      <c r="P1740" s="14" t="str">
        <f>IF($A1740="","",IF(AND(G1740="Internet-facing",OR(UPPER(D1740)="Y",UPPER(E1740)="Y",C1740&gt;=Model!$B$16)),"P1",""))</f>
        <v/>
      </c>
      <c r="Q1740" s="14" t="str">
        <f>IF($A1740="","",IF(P1740="P1","P1","P"&amp;MIN(4,IF(O1740&gt;=Model!$B$31,1,IF(O1740&gt;=Model!$B$32,2,IF(O1740&gt;=Model!$B$33,3,4)))+IF(UPPER(H1740)="Y",1,0))))</f>
        <v/>
      </c>
      <c r="R1740" s="14" t="str">
        <f>IF($A1740="","",IFERROR(VLOOKUP(VALUE(MID(Q1740,2,1)),Model!$B$38:$C$41,2,FALSE()),""))</f>
        <v/>
      </c>
      <c r="S1740" s="18" t="str">
        <f t="shared" si="163"/>
        <v/>
      </c>
      <c r="T1740" s="14" t="str">
        <f t="shared" si="164"/>
        <v/>
      </c>
      <c r="U1740" s="14" t="str">
        <f t="shared" si="165"/>
        <v/>
      </c>
      <c r="V1740" s="14" t="str">
        <f t="shared" ca="1" si="166"/>
        <v/>
      </c>
      <c r="W1740" s="14" t="str">
        <f t="shared" ca="1" si="167"/>
        <v/>
      </c>
    </row>
    <row r="1741" spans="1:23" x14ac:dyDescent="0.3">
      <c r="A1741" s="2"/>
      <c r="B1741" s="2"/>
      <c r="C1741" s="2"/>
      <c r="D1741" s="2"/>
      <c r="E1741" s="2"/>
      <c r="F1741" s="2"/>
      <c r="G1741" s="2"/>
      <c r="H1741" s="2"/>
      <c r="I1741" s="16"/>
      <c r="J1741" s="16"/>
      <c r="K1741" s="14" t="str">
        <f>IF($A1741="","",IF(B1741&gt;=Model!$B$4,4,IF(B1741&gt;=Model!$B$5,3,IF(B1741&gt;=Model!$B$6,2,1))))</f>
        <v/>
      </c>
      <c r="L1741" s="14" t="str">
        <f>IF($A1741="","",IF(OR(UPPER(D1741)="Y",UPPER(E1741)="Y"),4,IF(C1741&gt;=Model!$B$10,4,IF(C1741&gt;=Model!$B$11,3,IF(C1741&gt;=Model!$B$12,2,1)))))</f>
        <v/>
      </c>
      <c r="M1741" s="14" t="str">
        <f>IF($A1741="","",IFERROR(VLOOKUP(F1741,Model!$A$19:$B$22,2,FALSE()),""))</f>
        <v/>
      </c>
      <c r="N1741" s="14" t="str">
        <f>IF($A1741="","",IFERROR(VLOOKUP(G1741,Model!$A$25:$B$28,2,FALSE()),""))</f>
        <v/>
      </c>
      <c r="O1741" s="14" t="str">
        <f t="shared" si="162"/>
        <v/>
      </c>
      <c r="P1741" s="14" t="str">
        <f>IF($A1741="","",IF(AND(G1741="Internet-facing",OR(UPPER(D1741)="Y",UPPER(E1741)="Y",C1741&gt;=Model!$B$16)),"P1",""))</f>
        <v/>
      </c>
      <c r="Q1741" s="14" t="str">
        <f>IF($A1741="","",IF(P1741="P1","P1","P"&amp;MIN(4,IF(O1741&gt;=Model!$B$31,1,IF(O1741&gt;=Model!$B$32,2,IF(O1741&gt;=Model!$B$33,3,4)))+IF(UPPER(H1741)="Y",1,0))))</f>
        <v/>
      </c>
      <c r="R1741" s="14" t="str">
        <f>IF($A1741="","",IFERROR(VLOOKUP(VALUE(MID(Q1741,2,1)),Model!$B$38:$C$41,2,FALSE()),""))</f>
        <v/>
      </c>
      <c r="S1741" s="18" t="str">
        <f t="shared" si="163"/>
        <v/>
      </c>
      <c r="T1741" s="14" t="str">
        <f t="shared" si="164"/>
        <v/>
      </c>
      <c r="U1741" s="14" t="str">
        <f t="shared" si="165"/>
        <v/>
      </c>
      <c r="V1741" s="14" t="str">
        <f t="shared" ca="1" si="166"/>
        <v/>
      </c>
      <c r="W1741" s="14" t="str">
        <f t="shared" ca="1" si="167"/>
        <v/>
      </c>
    </row>
    <row r="1742" spans="1:23" x14ac:dyDescent="0.3">
      <c r="A1742" s="2"/>
      <c r="B1742" s="2"/>
      <c r="C1742" s="2"/>
      <c r="D1742" s="2"/>
      <c r="E1742" s="2"/>
      <c r="F1742" s="2"/>
      <c r="G1742" s="2"/>
      <c r="H1742" s="2"/>
      <c r="I1742" s="16"/>
      <c r="J1742" s="16"/>
      <c r="K1742" s="14" t="str">
        <f>IF($A1742="","",IF(B1742&gt;=Model!$B$4,4,IF(B1742&gt;=Model!$B$5,3,IF(B1742&gt;=Model!$B$6,2,1))))</f>
        <v/>
      </c>
      <c r="L1742" s="14" t="str">
        <f>IF($A1742="","",IF(OR(UPPER(D1742)="Y",UPPER(E1742)="Y"),4,IF(C1742&gt;=Model!$B$10,4,IF(C1742&gt;=Model!$B$11,3,IF(C1742&gt;=Model!$B$12,2,1)))))</f>
        <v/>
      </c>
      <c r="M1742" s="14" t="str">
        <f>IF($A1742="","",IFERROR(VLOOKUP(F1742,Model!$A$19:$B$22,2,FALSE()),""))</f>
        <v/>
      </c>
      <c r="N1742" s="14" t="str">
        <f>IF($A1742="","",IFERROR(VLOOKUP(G1742,Model!$A$25:$B$28,2,FALSE()),""))</f>
        <v/>
      </c>
      <c r="O1742" s="14" t="str">
        <f t="shared" si="162"/>
        <v/>
      </c>
      <c r="P1742" s="14" t="str">
        <f>IF($A1742="","",IF(AND(G1742="Internet-facing",OR(UPPER(D1742)="Y",UPPER(E1742)="Y",C1742&gt;=Model!$B$16)),"P1",""))</f>
        <v/>
      </c>
      <c r="Q1742" s="14" t="str">
        <f>IF($A1742="","",IF(P1742="P1","P1","P"&amp;MIN(4,IF(O1742&gt;=Model!$B$31,1,IF(O1742&gt;=Model!$B$32,2,IF(O1742&gt;=Model!$B$33,3,4)))+IF(UPPER(H1742)="Y",1,0))))</f>
        <v/>
      </c>
      <c r="R1742" s="14" t="str">
        <f>IF($A1742="","",IFERROR(VLOOKUP(VALUE(MID(Q1742,2,1)),Model!$B$38:$C$41,2,FALSE()),""))</f>
        <v/>
      </c>
      <c r="S1742" s="18" t="str">
        <f t="shared" si="163"/>
        <v/>
      </c>
      <c r="T1742" s="14" t="str">
        <f t="shared" si="164"/>
        <v/>
      </c>
      <c r="U1742" s="14" t="str">
        <f t="shared" si="165"/>
        <v/>
      </c>
      <c r="V1742" s="14" t="str">
        <f t="shared" ca="1" si="166"/>
        <v/>
      </c>
      <c r="W1742" s="14" t="str">
        <f t="shared" ca="1" si="167"/>
        <v/>
      </c>
    </row>
    <row r="1743" spans="1:23" x14ac:dyDescent="0.3">
      <c r="A1743" s="2"/>
      <c r="B1743" s="2"/>
      <c r="C1743" s="2"/>
      <c r="D1743" s="2"/>
      <c r="E1743" s="2"/>
      <c r="F1743" s="2"/>
      <c r="G1743" s="2"/>
      <c r="H1743" s="2"/>
      <c r="I1743" s="16"/>
      <c r="J1743" s="16"/>
      <c r="K1743" s="14" t="str">
        <f>IF($A1743="","",IF(B1743&gt;=Model!$B$4,4,IF(B1743&gt;=Model!$B$5,3,IF(B1743&gt;=Model!$B$6,2,1))))</f>
        <v/>
      </c>
      <c r="L1743" s="14" t="str">
        <f>IF($A1743="","",IF(OR(UPPER(D1743)="Y",UPPER(E1743)="Y"),4,IF(C1743&gt;=Model!$B$10,4,IF(C1743&gt;=Model!$B$11,3,IF(C1743&gt;=Model!$B$12,2,1)))))</f>
        <v/>
      </c>
      <c r="M1743" s="14" t="str">
        <f>IF($A1743="","",IFERROR(VLOOKUP(F1743,Model!$A$19:$B$22,2,FALSE()),""))</f>
        <v/>
      </c>
      <c r="N1743" s="14" t="str">
        <f>IF($A1743="","",IFERROR(VLOOKUP(G1743,Model!$A$25:$B$28,2,FALSE()),""))</f>
        <v/>
      </c>
      <c r="O1743" s="14" t="str">
        <f t="shared" si="162"/>
        <v/>
      </c>
      <c r="P1743" s="14" t="str">
        <f>IF($A1743="","",IF(AND(G1743="Internet-facing",OR(UPPER(D1743)="Y",UPPER(E1743)="Y",C1743&gt;=Model!$B$16)),"P1",""))</f>
        <v/>
      </c>
      <c r="Q1743" s="14" t="str">
        <f>IF($A1743="","",IF(P1743="P1","P1","P"&amp;MIN(4,IF(O1743&gt;=Model!$B$31,1,IF(O1743&gt;=Model!$B$32,2,IF(O1743&gt;=Model!$B$33,3,4)))+IF(UPPER(H1743)="Y",1,0))))</f>
        <v/>
      </c>
      <c r="R1743" s="14" t="str">
        <f>IF($A1743="","",IFERROR(VLOOKUP(VALUE(MID(Q1743,2,1)),Model!$B$38:$C$41,2,FALSE()),""))</f>
        <v/>
      </c>
      <c r="S1743" s="18" t="str">
        <f t="shared" si="163"/>
        <v/>
      </c>
      <c r="T1743" s="14" t="str">
        <f t="shared" si="164"/>
        <v/>
      </c>
      <c r="U1743" s="14" t="str">
        <f t="shared" si="165"/>
        <v/>
      </c>
      <c r="V1743" s="14" t="str">
        <f t="shared" ca="1" si="166"/>
        <v/>
      </c>
      <c r="W1743" s="14" t="str">
        <f t="shared" ca="1" si="167"/>
        <v/>
      </c>
    </row>
    <row r="1744" spans="1:23" x14ac:dyDescent="0.3">
      <c r="A1744" s="2"/>
      <c r="B1744" s="2"/>
      <c r="C1744" s="2"/>
      <c r="D1744" s="2"/>
      <c r="E1744" s="2"/>
      <c r="F1744" s="2"/>
      <c r="G1744" s="2"/>
      <c r="H1744" s="2"/>
      <c r="I1744" s="16"/>
      <c r="J1744" s="16"/>
      <c r="K1744" s="14" t="str">
        <f>IF($A1744="","",IF(B1744&gt;=Model!$B$4,4,IF(B1744&gt;=Model!$B$5,3,IF(B1744&gt;=Model!$B$6,2,1))))</f>
        <v/>
      </c>
      <c r="L1744" s="14" t="str">
        <f>IF($A1744="","",IF(OR(UPPER(D1744)="Y",UPPER(E1744)="Y"),4,IF(C1744&gt;=Model!$B$10,4,IF(C1744&gt;=Model!$B$11,3,IF(C1744&gt;=Model!$B$12,2,1)))))</f>
        <v/>
      </c>
      <c r="M1744" s="14" t="str">
        <f>IF($A1744="","",IFERROR(VLOOKUP(F1744,Model!$A$19:$B$22,2,FALSE()),""))</f>
        <v/>
      </c>
      <c r="N1744" s="14" t="str">
        <f>IF($A1744="","",IFERROR(VLOOKUP(G1744,Model!$A$25:$B$28,2,FALSE()),""))</f>
        <v/>
      </c>
      <c r="O1744" s="14" t="str">
        <f t="shared" si="162"/>
        <v/>
      </c>
      <c r="P1744" s="14" t="str">
        <f>IF($A1744="","",IF(AND(G1744="Internet-facing",OR(UPPER(D1744)="Y",UPPER(E1744)="Y",C1744&gt;=Model!$B$16)),"P1",""))</f>
        <v/>
      </c>
      <c r="Q1744" s="14" t="str">
        <f>IF($A1744="","",IF(P1744="P1","P1","P"&amp;MIN(4,IF(O1744&gt;=Model!$B$31,1,IF(O1744&gt;=Model!$B$32,2,IF(O1744&gt;=Model!$B$33,3,4)))+IF(UPPER(H1744)="Y",1,0))))</f>
        <v/>
      </c>
      <c r="R1744" s="14" t="str">
        <f>IF($A1744="","",IFERROR(VLOOKUP(VALUE(MID(Q1744,2,1)),Model!$B$38:$C$41,2,FALSE()),""))</f>
        <v/>
      </c>
      <c r="S1744" s="18" t="str">
        <f t="shared" si="163"/>
        <v/>
      </c>
      <c r="T1744" s="14" t="str">
        <f t="shared" si="164"/>
        <v/>
      </c>
      <c r="U1744" s="14" t="str">
        <f t="shared" si="165"/>
        <v/>
      </c>
      <c r="V1744" s="14" t="str">
        <f t="shared" ca="1" si="166"/>
        <v/>
      </c>
      <c r="W1744" s="14" t="str">
        <f t="shared" ca="1" si="167"/>
        <v/>
      </c>
    </row>
    <row r="1745" spans="1:23" x14ac:dyDescent="0.3">
      <c r="A1745" s="2"/>
      <c r="B1745" s="2"/>
      <c r="C1745" s="2"/>
      <c r="D1745" s="2"/>
      <c r="E1745" s="2"/>
      <c r="F1745" s="2"/>
      <c r="G1745" s="2"/>
      <c r="H1745" s="2"/>
      <c r="I1745" s="16"/>
      <c r="J1745" s="16"/>
      <c r="K1745" s="14" t="str">
        <f>IF($A1745="","",IF(B1745&gt;=Model!$B$4,4,IF(B1745&gt;=Model!$B$5,3,IF(B1745&gt;=Model!$B$6,2,1))))</f>
        <v/>
      </c>
      <c r="L1745" s="14" t="str">
        <f>IF($A1745="","",IF(OR(UPPER(D1745)="Y",UPPER(E1745)="Y"),4,IF(C1745&gt;=Model!$B$10,4,IF(C1745&gt;=Model!$B$11,3,IF(C1745&gt;=Model!$B$12,2,1)))))</f>
        <v/>
      </c>
      <c r="M1745" s="14" t="str">
        <f>IF($A1745="","",IFERROR(VLOOKUP(F1745,Model!$A$19:$B$22,2,FALSE()),""))</f>
        <v/>
      </c>
      <c r="N1745" s="14" t="str">
        <f>IF($A1745="","",IFERROR(VLOOKUP(G1745,Model!$A$25:$B$28,2,FALSE()),""))</f>
        <v/>
      </c>
      <c r="O1745" s="14" t="str">
        <f t="shared" si="162"/>
        <v/>
      </c>
      <c r="P1745" s="14" t="str">
        <f>IF($A1745="","",IF(AND(G1745="Internet-facing",OR(UPPER(D1745)="Y",UPPER(E1745)="Y",C1745&gt;=Model!$B$16)),"P1",""))</f>
        <v/>
      </c>
      <c r="Q1745" s="14" t="str">
        <f>IF($A1745="","",IF(P1745="P1","P1","P"&amp;MIN(4,IF(O1745&gt;=Model!$B$31,1,IF(O1745&gt;=Model!$B$32,2,IF(O1745&gt;=Model!$B$33,3,4)))+IF(UPPER(H1745)="Y",1,0))))</f>
        <v/>
      </c>
      <c r="R1745" s="14" t="str">
        <f>IF($A1745="","",IFERROR(VLOOKUP(VALUE(MID(Q1745,2,1)),Model!$B$38:$C$41,2,FALSE()),""))</f>
        <v/>
      </c>
      <c r="S1745" s="18" t="str">
        <f t="shared" si="163"/>
        <v/>
      </c>
      <c r="T1745" s="14" t="str">
        <f t="shared" si="164"/>
        <v/>
      </c>
      <c r="U1745" s="14" t="str">
        <f t="shared" si="165"/>
        <v/>
      </c>
      <c r="V1745" s="14" t="str">
        <f t="shared" ca="1" si="166"/>
        <v/>
      </c>
      <c r="W1745" s="14" t="str">
        <f t="shared" ca="1" si="167"/>
        <v/>
      </c>
    </row>
    <row r="1746" spans="1:23" x14ac:dyDescent="0.3">
      <c r="A1746" s="2"/>
      <c r="B1746" s="2"/>
      <c r="C1746" s="2"/>
      <c r="D1746" s="2"/>
      <c r="E1746" s="2"/>
      <c r="F1746" s="2"/>
      <c r="G1746" s="2"/>
      <c r="H1746" s="2"/>
      <c r="I1746" s="16"/>
      <c r="J1746" s="16"/>
      <c r="K1746" s="14" t="str">
        <f>IF($A1746="","",IF(B1746&gt;=Model!$B$4,4,IF(B1746&gt;=Model!$B$5,3,IF(B1746&gt;=Model!$B$6,2,1))))</f>
        <v/>
      </c>
      <c r="L1746" s="14" t="str">
        <f>IF($A1746="","",IF(OR(UPPER(D1746)="Y",UPPER(E1746)="Y"),4,IF(C1746&gt;=Model!$B$10,4,IF(C1746&gt;=Model!$B$11,3,IF(C1746&gt;=Model!$B$12,2,1)))))</f>
        <v/>
      </c>
      <c r="M1746" s="14" t="str">
        <f>IF($A1746="","",IFERROR(VLOOKUP(F1746,Model!$A$19:$B$22,2,FALSE()),""))</f>
        <v/>
      </c>
      <c r="N1746" s="14" t="str">
        <f>IF($A1746="","",IFERROR(VLOOKUP(G1746,Model!$A$25:$B$28,2,FALSE()),""))</f>
        <v/>
      </c>
      <c r="O1746" s="14" t="str">
        <f t="shared" si="162"/>
        <v/>
      </c>
      <c r="P1746" s="14" t="str">
        <f>IF($A1746="","",IF(AND(G1746="Internet-facing",OR(UPPER(D1746)="Y",UPPER(E1746)="Y",C1746&gt;=Model!$B$16)),"P1",""))</f>
        <v/>
      </c>
      <c r="Q1746" s="14" t="str">
        <f>IF($A1746="","",IF(P1746="P1","P1","P"&amp;MIN(4,IF(O1746&gt;=Model!$B$31,1,IF(O1746&gt;=Model!$B$32,2,IF(O1746&gt;=Model!$B$33,3,4)))+IF(UPPER(H1746)="Y",1,0))))</f>
        <v/>
      </c>
      <c r="R1746" s="14" t="str">
        <f>IF($A1746="","",IFERROR(VLOOKUP(VALUE(MID(Q1746,2,1)),Model!$B$38:$C$41,2,FALSE()),""))</f>
        <v/>
      </c>
      <c r="S1746" s="18" t="str">
        <f t="shared" si="163"/>
        <v/>
      </c>
      <c r="T1746" s="14" t="str">
        <f t="shared" si="164"/>
        <v/>
      </c>
      <c r="U1746" s="14" t="str">
        <f t="shared" si="165"/>
        <v/>
      </c>
      <c r="V1746" s="14" t="str">
        <f t="shared" ca="1" si="166"/>
        <v/>
      </c>
      <c r="W1746" s="14" t="str">
        <f t="shared" ca="1" si="167"/>
        <v/>
      </c>
    </row>
    <row r="1747" spans="1:23" x14ac:dyDescent="0.3">
      <c r="A1747" s="2"/>
      <c r="B1747" s="2"/>
      <c r="C1747" s="2"/>
      <c r="D1747" s="2"/>
      <c r="E1747" s="2"/>
      <c r="F1747" s="2"/>
      <c r="G1747" s="2"/>
      <c r="H1747" s="2"/>
      <c r="I1747" s="16"/>
      <c r="J1747" s="16"/>
      <c r="K1747" s="14" t="str">
        <f>IF($A1747="","",IF(B1747&gt;=Model!$B$4,4,IF(B1747&gt;=Model!$B$5,3,IF(B1747&gt;=Model!$B$6,2,1))))</f>
        <v/>
      </c>
      <c r="L1747" s="14" t="str">
        <f>IF($A1747="","",IF(OR(UPPER(D1747)="Y",UPPER(E1747)="Y"),4,IF(C1747&gt;=Model!$B$10,4,IF(C1747&gt;=Model!$B$11,3,IF(C1747&gt;=Model!$B$12,2,1)))))</f>
        <v/>
      </c>
      <c r="M1747" s="14" t="str">
        <f>IF($A1747="","",IFERROR(VLOOKUP(F1747,Model!$A$19:$B$22,2,FALSE()),""))</f>
        <v/>
      </c>
      <c r="N1747" s="14" t="str">
        <f>IF($A1747="","",IFERROR(VLOOKUP(G1747,Model!$A$25:$B$28,2,FALSE()),""))</f>
        <v/>
      </c>
      <c r="O1747" s="14" t="str">
        <f t="shared" si="162"/>
        <v/>
      </c>
      <c r="P1747" s="14" t="str">
        <f>IF($A1747="","",IF(AND(G1747="Internet-facing",OR(UPPER(D1747)="Y",UPPER(E1747)="Y",C1747&gt;=Model!$B$16)),"P1",""))</f>
        <v/>
      </c>
      <c r="Q1747" s="14" t="str">
        <f>IF($A1747="","",IF(P1747="P1","P1","P"&amp;MIN(4,IF(O1747&gt;=Model!$B$31,1,IF(O1747&gt;=Model!$B$32,2,IF(O1747&gt;=Model!$B$33,3,4)))+IF(UPPER(H1747)="Y",1,0))))</f>
        <v/>
      </c>
      <c r="R1747" s="14" t="str">
        <f>IF($A1747="","",IFERROR(VLOOKUP(VALUE(MID(Q1747,2,1)),Model!$B$38:$C$41,2,FALSE()),""))</f>
        <v/>
      </c>
      <c r="S1747" s="18" t="str">
        <f t="shared" si="163"/>
        <v/>
      </c>
      <c r="T1747" s="14" t="str">
        <f t="shared" si="164"/>
        <v/>
      </c>
      <c r="U1747" s="14" t="str">
        <f t="shared" si="165"/>
        <v/>
      </c>
      <c r="V1747" s="14" t="str">
        <f t="shared" ca="1" si="166"/>
        <v/>
      </c>
      <c r="W1747" s="14" t="str">
        <f t="shared" ca="1" si="167"/>
        <v/>
      </c>
    </row>
    <row r="1748" spans="1:23" x14ac:dyDescent="0.3">
      <c r="A1748" s="2"/>
      <c r="B1748" s="2"/>
      <c r="C1748" s="2"/>
      <c r="D1748" s="2"/>
      <c r="E1748" s="2"/>
      <c r="F1748" s="2"/>
      <c r="G1748" s="2"/>
      <c r="H1748" s="2"/>
      <c r="I1748" s="16"/>
      <c r="J1748" s="16"/>
      <c r="K1748" s="14" t="str">
        <f>IF($A1748="","",IF(B1748&gt;=Model!$B$4,4,IF(B1748&gt;=Model!$B$5,3,IF(B1748&gt;=Model!$B$6,2,1))))</f>
        <v/>
      </c>
      <c r="L1748" s="14" t="str">
        <f>IF($A1748="","",IF(OR(UPPER(D1748)="Y",UPPER(E1748)="Y"),4,IF(C1748&gt;=Model!$B$10,4,IF(C1748&gt;=Model!$B$11,3,IF(C1748&gt;=Model!$B$12,2,1)))))</f>
        <v/>
      </c>
      <c r="M1748" s="14" t="str">
        <f>IF($A1748="","",IFERROR(VLOOKUP(F1748,Model!$A$19:$B$22,2,FALSE()),""))</f>
        <v/>
      </c>
      <c r="N1748" s="14" t="str">
        <f>IF($A1748="","",IFERROR(VLOOKUP(G1748,Model!$A$25:$B$28,2,FALSE()),""))</f>
        <v/>
      </c>
      <c r="O1748" s="14" t="str">
        <f t="shared" si="162"/>
        <v/>
      </c>
      <c r="P1748" s="14" t="str">
        <f>IF($A1748="","",IF(AND(G1748="Internet-facing",OR(UPPER(D1748)="Y",UPPER(E1748)="Y",C1748&gt;=Model!$B$16)),"P1",""))</f>
        <v/>
      </c>
      <c r="Q1748" s="14" t="str">
        <f>IF($A1748="","",IF(P1748="P1","P1","P"&amp;MIN(4,IF(O1748&gt;=Model!$B$31,1,IF(O1748&gt;=Model!$B$32,2,IF(O1748&gt;=Model!$B$33,3,4)))+IF(UPPER(H1748)="Y",1,0))))</f>
        <v/>
      </c>
      <c r="R1748" s="14" t="str">
        <f>IF($A1748="","",IFERROR(VLOOKUP(VALUE(MID(Q1748,2,1)),Model!$B$38:$C$41,2,FALSE()),""))</f>
        <v/>
      </c>
      <c r="S1748" s="18" t="str">
        <f t="shared" si="163"/>
        <v/>
      </c>
      <c r="T1748" s="14" t="str">
        <f t="shared" si="164"/>
        <v/>
      </c>
      <c r="U1748" s="14" t="str">
        <f t="shared" si="165"/>
        <v/>
      </c>
      <c r="V1748" s="14" t="str">
        <f t="shared" ca="1" si="166"/>
        <v/>
      </c>
      <c r="W1748" s="14" t="str">
        <f t="shared" ca="1" si="167"/>
        <v/>
      </c>
    </row>
    <row r="1749" spans="1:23" x14ac:dyDescent="0.3">
      <c r="A1749" s="2"/>
      <c r="B1749" s="2"/>
      <c r="C1749" s="2"/>
      <c r="D1749" s="2"/>
      <c r="E1749" s="2"/>
      <c r="F1749" s="2"/>
      <c r="G1749" s="2"/>
      <c r="H1749" s="2"/>
      <c r="I1749" s="16"/>
      <c r="J1749" s="16"/>
      <c r="K1749" s="14" t="str">
        <f>IF($A1749="","",IF(B1749&gt;=Model!$B$4,4,IF(B1749&gt;=Model!$B$5,3,IF(B1749&gt;=Model!$B$6,2,1))))</f>
        <v/>
      </c>
      <c r="L1749" s="14" t="str">
        <f>IF($A1749="","",IF(OR(UPPER(D1749)="Y",UPPER(E1749)="Y"),4,IF(C1749&gt;=Model!$B$10,4,IF(C1749&gt;=Model!$B$11,3,IF(C1749&gt;=Model!$B$12,2,1)))))</f>
        <v/>
      </c>
      <c r="M1749" s="14" t="str">
        <f>IF($A1749="","",IFERROR(VLOOKUP(F1749,Model!$A$19:$B$22,2,FALSE()),""))</f>
        <v/>
      </c>
      <c r="N1749" s="14" t="str">
        <f>IF($A1749="","",IFERROR(VLOOKUP(G1749,Model!$A$25:$B$28,2,FALSE()),""))</f>
        <v/>
      </c>
      <c r="O1749" s="14" t="str">
        <f t="shared" si="162"/>
        <v/>
      </c>
      <c r="P1749" s="14" t="str">
        <f>IF($A1749="","",IF(AND(G1749="Internet-facing",OR(UPPER(D1749)="Y",UPPER(E1749)="Y",C1749&gt;=Model!$B$16)),"P1",""))</f>
        <v/>
      </c>
      <c r="Q1749" s="14" t="str">
        <f>IF($A1749="","",IF(P1749="P1","P1","P"&amp;MIN(4,IF(O1749&gt;=Model!$B$31,1,IF(O1749&gt;=Model!$B$32,2,IF(O1749&gt;=Model!$B$33,3,4)))+IF(UPPER(H1749)="Y",1,0))))</f>
        <v/>
      </c>
      <c r="R1749" s="14" t="str">
        <f>IF($A1749="","",IFERROR(VLOOKUP(VALUE(MID(Q1749,2,1)),Model!$B$38:$C$41,2,FALSE()),""))</f>
        <v/>
      </c>
      <c r="S1749" s="18" t="str">
        <f t="shared" si="163"/>
        <v/>
      </c>
      <c r="T1749" s="14" t="str">
        <f t="shared" si="164"/>
        <v/>
      </c>
      <c r="U1749" s="14" t="str">
        <f t="shared" si="165"/>
        <v/>
      </c>
      <c r="V1749" s="14" t="str">
        <f t="shared" ca="1" si="166"/>
        <v/>
      </c>
      <c r="W1749" s="14" t="str">
        <f t="shared" ca="1" si="167"/>
        <v/>
      </c>
    </row>
    <row r="1750" spans="1:23" x14ac:dyDescent="0.3">
      <c r="A1750" s="2"/>
      <c r="B1750" s="2"/>
      <c r="C1750" s="2"/>
      <c r="D1750" s="2"/>
      <c r="E1750" s="2"/>
      <c r="F1750" s="2"/>
      <c r="G1750" s="2"/>
      <c r="H1750" s="2"/>
      <c r="I1750" s="16"/>
      <c r="J1750" s="16"/>
      <c r="K1750" s="14" t="str">
        <f>IF($A1750="","",IF(B1750&gt;=Model!$B$4,4,IF(B1750&gt;=Model!$B$5,3,IF(B1750&gt;=Model!$B$6,2,1))))</f>
        <v/>
      </c>
      <c r="L1750" s="14" t="str">
        <f>IF($A1750="","",IF(OR(UPPER(D1750)="Y",UPPER(E1750)="Y"),4,IF(C1750&gt;=Model!$B$10,4,IF(C1750&gt;=Model!$B$11,3,IF(C1750&gt;=Model!$B$12,2,1)))))</f>
        <v/>
      </c>
      <c r="M1750" s="14" t="str">
        <f>IF($A1750="","",IFERROR(VLOOKUP(F1750,Model!$A$19:$B$22,2,FALSE()),""))</f>
        <v/>
      </c>
      <c r="N1750" s="14" t="str">
        <f>IF($A1750="","",IFERROR(VLOOKUP(G1750,Model!$A$25:$B$28,2,FALSE()),""))</f>
        <v/>
      </c>
      <c r="O1750" s="14" t="str">
        <f t="shared" si="162"/>
        <v/>
      </c>
      <c r="P1750" s="14" t="str">
        <f>IF($A1750="","",IF(AND(G1750="Internet-facing",OR(UPPER(D1750)="Y",UPPER(E1750)="Y",C1750&gt;=Model!$B$16)),"P1",""))</f>
        <v/>
      </c>
      <c r="Q1750" s="14" t="str">
        <f>IF($A1750="","",IF(P1750="P1","P1","P"&amp;MIN(4,IF(O1750&gt;=Model!$B$31,1,IF(O1750&gt;=Model!$B$32,2,IF(O1750&gt;=Model!$B$33,3,4)))+IF(UPPER(H1750)="Y",1,0))))</f>
        <v/>
      </c>
      <c r="R1750" s="14" t="str">
        <f>IF($A1750="","",IFERROR(VLOOKUP(VALUE(MID(Q1750,2,1)),Model!$B$38:$C$41,2,FALSE()),""))</f>
        <v/>
      </c>
      <c r="S1750" s="18" t="str">
        <f t="shared" si="163"/>
        <v/>
      </c>
      <c r="T1750" s="14" t="str">
        <f t="shared" si="164"/>
        <v/>
      </c>
      <c r="U1750" s="14" t="str">
        <f t="shared" si="165"/>
        <v/>
      </c>
      <c r="V1750" s="14" t="str">
        <f t="shared" ca="1" si="166"/>
        <v/>
      </c>
      <c r="W1750" s="14" t="str">
        <f t="shared" ca="1" si="167"/>
        <v/>
      </c>
    </row>
    <row r="1751" spans="1:23" x14ac:dyDescent="0.3">
      <c r="A1751" s="2"/>
      <c r="B1751" s="2"/>
      <c r="C1751" s="2"/>
      <c r="D1751" s="2"/>
      <c r="E1751" s="2"/>
      <c r="F1751" s="2"/>
      <c r="G1751" s="2"/>
      <c r="H1751" s="2"/>
      <c r="I1751" s="16"/>
      <c r="J1751" s="16"/>
      <c r="K1751" s="14" t="str">
        <f>IF($A1751="","",IF(B1751&gt;=Model!$B$4,4,IF(B1751&gt;=Model!$B$5,3,IF(B1751&gt;=Model!$B$6,2,1))))</f>
        <v/>
      </c>
      <c r="L1751" s="14" t="str">
        <f>IF($A1751="","",IF(OR(UPPER(D1751)="Y",UPPER(E1751)="Y"),4,IF(C1751&gt;=Model!$B$10,4,IF(C1751&gt;=Model!$B$11,3,IF(C1751&gt;=Model!$B$12,2,1)))))</f>
        <v/>
      </c>
      <c r="M1751" s="14" t="str">
        <f>IF($A1751="","",IFERROR(VLOOKUP(F1751,Model!$A$19:$B$22,2,FALSE()),""))</f>
        <v/>
      </c>
      <c r="N1751" s="14" t="str">
        <f>IF($A1751="","",IFERROR(VLOOKUP(G1751,Model!$A$25:$B$28,2,FALSE()),""))</f>
        <v/>
      </c>
      <c r="O1751" s="14" t="str">
        <f t="shared" si="162"/>
        <v/>
      </c>
      <c r="P1751" s="14" t="str">
        <f>IF($A1751="","",IF(AND(G1751="Internet-facing",OR(UPPER(D1751)="Y",UPPER(E1751)="Y",C1751&gt;=Model!$B$16)),"P1",""))</f>
        <v/>
      </c>
      <c r="Q1751" s="14" t="str">
        <f>IF($A1751="","",IF(P1751="P1","P1","P"&amp;MIN(4,IF(O1751&gt;=Model!$B$31,1,IF(O1751&gt;=Model!$B$32,2,IF(O1751&gt;=Model!$B$33,3,4)))+IF(UPPER(H1751)="Y",1,0))))</f>
        <v/>
      </c>
      <c r="R1751" s="14" t="str">
        <f>IF($A1751="","",IFERROR(VLOOKUP(VALUE(MID(Q1751,2,1)),Model!$B$38:$C$41,2,FALSE()),""))</f>
        <v/>
      </c>
      <c r="S1751" s="18" t="str">
        <f t="shared" si="163"/>
        <v/>
      </c>
      <c r="T1751" s="14" t="str">
        <f t="shared" si="164"/>
        <v/>
      </c>
      <c r="U1751" s="14" t="str">
        <f t="shared" si="165"/>
        <v/>
      </c>
      <c r="V1751" s="14" t="str">
        <f t="shared" ca="1" si="166"/>
        <v/>
      </c>
      <c r="W1751" s="14" t="str">
        <f t="shared" ca="1" si="167"/>
        <v/>
      </c>
    </row>
    <row r="1752" spans="1:23" x14ac:dyDescent="0.3">
      <c r="A1752" s="2"/>
      <c r="B1752" s="2"/>
      <c r="C1752" s="2"/>
      <c r="D1752" s="2"/>
      <c r="E1752" s="2"/>
      <c r="F1752" s="2"/>
      <c r="G1752" s="2"/>
      <c r="H1752" s="2"/>
      <c r="I1752" s="16"/>
      <c r="J1752" s="16"/>
      <c r="K1752" s="14" t="str">
        <f>IF($A1752="","",IF(B1752&gt;=Model!$B$4,4,IF(B1752&gt;=Model!$B$5,3,IF(B1752&gt;=Model!$B$6,2,1))))</f>
        <v/>
      </c>
      <c r="L1752" s="14" t="str">
        <f>IF($A1752="","",IF(OR(UPPER(D1752)="Y",UPPER(E1752)="Y"),4,IF(C1752&gt;=Model!$B$10,4,IF(C1752&gt;=Model!$B$11,3,IF(C1752&gt;=Model!$B$12,2,1)))))</f>
        <v/>
      </c>
      <c r="M1752" s="14" t="str">
        <f>IF($A1752="","",IFERROR(VLOOKUP(F1752,Model!$A$19:$B$22,2,FALSE()),""))</f>
        <v/>
      </c>
      <c r="N1752" s="14" t="str">
        <f>IF($A1752="","",IFERROR(VLOOKUP(G1752,Model!$A$25:$B$28,2,FALSE()),""))</f>
        <v/>
      </c>
      <c r="O1752" s="14" t="str">
        <f t="shared" si="162"/>
        <v/>
      </c>
      <c r="P1752" s="14" t="str">
        <f>IF($A1752="","",IF(AND(G1752="Internet-facing",OR(UPPER(D1752)="Y",UPPER(E1752)="Y",C1752&gt;=Model!$B$16)),"P1",""))</f>
        <v/>
      </c>
      <c r="Q1752" s="14" t="str">
        <f>IF($A1752="","",IF(P1752="P1","P1","P"&amp;MIN(4,IF(O1752&gt;=Model!$B$31,1,IF(O1752&gt;=Model!$B$32,2,IF(O1752&gt;=Model!$B$33,3,4)))+IF(UPPER(H1752)="Y",1,0))))</f>
        <v/>
      </c>
      <c r="R1752" s="14" t="str">
        <f>IF($A1752="","",IFERROR(VLOOKUP(VALUE(MID(Q1752,2,1)),Model!$B$38:$C$41,2,FALSE()),""))</f>
        <v/>
      </c>
      <c r="S1752" s="18" t="str">
        <f t="shared" si="163"/>
        <v/>
      </c>
      <c r="T1752" s="14" t="str">
        <f t="shared" si="164"/>
        <v/>
      </c>
      <c r="U1752" s="14" t="str">
        <f t="shared" si="165"/>
        <v/>
      </c>
      <c r="V1752" s="14" t="str">
        <f t="shared" ca="1" si="166"/>
        <v/>
      </c>
      <c r="W1752" s="14" t="str">
        <f t="shared" ca="1" si="167"/>
        <v/>
      </c>
    </row>
    <row r="1753" spans="1:23" x14ac:dyDescent="0.3">
      <c r="A1753" s="2"/>
      <c r="B1753" s="2"/>
      <c r="C1753" s="2"/>
      <c r="D1753" s="2"/>
      <c r="E1753" s="2"/>
      <c r="F1753" s="2"/>
      <c r="G1753" s="2"/>
      <c r="H1753" s="2"/>
      <c r="I1753" s="16"/>
      <c r="J1753" s="16"/>
      <c r="K1753" s="14" t="str">
        <f>IF($A1753="","",IF(B1753&gt;=Model!$B$4,4,IF(B1753&gt;=Model!$B$5,3,IF(B1753&gt;=Model!$B$6,2,1))))</f>
        <v/>
      </c>
      <c r="L1753" s="14" t="str">
        <f>IF($A1753="","",IF(OR(UPPER(D1753)="Y",UPPER(E1753)="Y"),4,IF(C1753&gt;=Model!$B$10,4,IF(C1753&gt;=Model!$B$11,3,IF(C1753&gt;=Model!$B$12,2,1)))))</f>
        <v/>
      </c>
      <c r="M1753" s="14" t="str">
        <f>IF($A1753="","",IFERROR(VLOOKUP(F1753,Model!$A$19:$B$22,2,FALSE()),""))</f>
        <v/>
      </c>
      <c r="N1753" s="14" t="str">
        <f>IF($A1753="","",IFERROR(VLOOKUP(G1753,Model!$A$25:$B$28,2,FALSE()),""))</f>
        <v/>
      </c>
      <c r="O1753" s="14" t="str">
        <f t="shared" si="162"/>
        <v/>
      </c>
      <c r="P1753" s="14" t="str">
        <f>IF($A1753="","",IF(AND(G1753="Internet-facing",OR(UPPER(D1753)="Y",UPPER(E1753)="Y",C1753&gt;=Model!$B$16)),"P1",""))</f>
        <v/>
      </c>
      <c r="Q1753" s="14" t="str">
        <f>IF($A1753="","",IF(P1753="P1","P1","P"&amp;MIN(4,IF(O1753&gt;=Model!$B$31,1,IF(O1753&gt;=Model!$B$32,2,IF(O1753&gt;=Model!$B$33,3,4)))+IF(UPPER(H1753)="Y",1,0))))</f>
        <v/>
      </c>
      <c r="R1753" s="14" t="str">
        <f>IF($A1753="","",IFERROR(VLOOKUP(VALUE(MID(Q1753,2,1)),Model!$B$38:$C$41,2,FALSE()),""))</f>
        <v/>
      </c>
      <c r="S1753" s="18" t="str">
        <f t="shared" si="163"/>
        <v/>
      </c>
      <c r="T1753" s="14" t="str">
        <f t="shared" si="164"/>
        <v/>
      </c>
      <c r="U1753" s="14" t="str">
        <f t="shared" si="165"/>
        <v/>
      </c>
      <c r="V1753" s="14" t="str">
        <f t="shared" ca="1" si="166"/>
        <v/>
      </c>
      <c r="W1753" s="14" t="str">
        <f t="shared" ca="1" si="167"/>
        <v/>
      </c>
    </row>
    <row r="1754" spans="1:23" x14ac:dyDescent="0.3">
      <c r="A1754" s="2"/>
      <c r="B1754" s="2"/>
      <c r="C1754" s="2"/>
      <c r="D1754" s="2"/>
      <c r="E1754" s="2"/>
      <c r="F1754" s="2"/>
      <c r="G1754" s="2"/>
      <c r="H1754" s="2"/>
      <c r="I1754" s="16"/>
      <c r="J1754" s="16"/>
      <c r="K1754" s="14" t="str">
        <f>IF($A1754="","",IF(B1754&gt;=Model!$B$4,4,IF(B1754&gt;=Model!$B$5,3,IF(B1754&gt;=Model!$B$6,2,1))))</f>
        <v/>
      </c>
      <c r="L1754" s="14" t="str">
        <f>IF($A1754="","",IF(OR(UPPER(D1754)="Y",UPPER(E1754)="Y"),4,IF(C1754&gt;=Model!$B$10,4,IF(C1754&gt;=Model!$B$11,3,IF(C1754&gt;=Model!$B$12,2,1)))))</f>
        <v/>
      </c>
      <c r="M1754" s="14" t="str">
        <f>IF($A1754="","",IFERROR(VLOOKUP(F1754,Model!$A$19:$B$22,2,FALSE()),""))</f>
        <v/>
      </c>
      <c r="N1754" s="14" t="str">
        <f>IF($A1754="","",IFERROR(VLOOKUP(G1754,Model!$A$25:$B$28,2,FALSE()),""))</f>
        <v/>
      </c>
      <c r="O1754" s="14" t="str">
        <f t="shared" si="162"/>
        <v/>
      </c>
      <c r="P1754" s="14" t="str">
        <f>IF($A1754="","",IF(AND(G1754="Internet-facing",OR(UPPER(D1754)="Y",UPPER(E1754)="Y",C1754&gt;=Model!$B$16)),"P1",""))</f>
        <v/>
      </c>
      <c r="Q1754" s="14" t="str">
        <f>IF($A1754="","",IF(P1754="P1","P1","P"&amp;MIN(4,IF(O1754&gt;=Model!$B$31,1,IF(O1754&gt;=Model!$B$32,2,IF(O1754&gt;=Model!$B$33,3,4)))+IF(UPPER(H1754)="Y",1,0))))</f>
        <v/>
      </c>
      <c r="R1754" s="14" t="str">
        <f>IF($A1754="","",IFERROR(VLOOKUP(VALUE(MID(Q1754,2,1)),Model!$B$38:$C$41,2,FALSE()),""))</f>
        <v/>
      </c>
      <c r="S1754" s="18" t="str">
        <f t="shared" si="163"/>
        <v/>
      </c>
      <c r="T1754" s="14" t="str">
        <f t="shared" si="164"/>
        <v/>
      </c>
      <c r="U1754" s="14" t="str">
        <f t="shared" si="165"/>
        <v/>
      </c>
      <c r="V1754" s="14" t="str">
        <f t="shared" ca="1" si="166"/>
        <v/>
      </c>
      <c r="W1754" s="14" t="str">
        <f t="shared" ca="1" si="167"/>
        <v/>
      </c>
    </row>
    <row r="1755" spans="1:23" x14ac:dyDescent="0.3">
      <c r="A1755" s="2"/>
      <c r="B1755" s="2"/>
      <c r="C1755" s="2"/>
      <c r="D1755" s="2"/>
      <c r="E1755" s="2"/>
      <c r="F1755" s="2"/>
      <c r="G1755" s="2"/>
      <c r="H1755" s="2"/>
      <c r="I1755" s="16"/>
      <c r="J1755" s="16"/>
      <c r="K1755" s="14" t="str">
        <f>IF($A1755="","",IF(B1755&gt;=Model!$B$4,4,IF(B1755&gt;=Model!$B$5,3,IF(B1755&gt;=Model!$B$6,2,1))))</f>
        <v/>
      </c>
      <c r="L1755" s="14" t="str">
        <f>IF($A1755="","",IF(OR(UPPER(D1755)="Y",UPPER(E1755)="Y"),4,IF(C1755&gt;=Model!$B$10,4,IF(C1755&gt;=Model!$B$11,3,IF(C1755&gt;=Model!$B$12,2,1)))))</f>
        <v/>
      </c>
      <c r="M1755" s="14" t="str">
        <f>IF($A1755="","",IFERROR(VLOOKUP(F1755,Model!$A$19:$B$22,2,FALSE()),""))</f>
        <v/>
      </c>
      <c r="N1755" s="14" t="str">
        <f>IF($A1755="","",IFERROR(VLOOKUP(G1755,Model!$A$25:$B$28,2,FALSE()),""))</f>
        <v/>
      </c>
      <c r="O1755" s="14" t="str">
        <f t="shared" si="162"/>
        <v/>
      </c>
      <c r="P1755" s="14" t="str">
        <f>IF($A1755="","",IF(AND(G1755="Internet-facing",OR(UPPER(D1755)="Y",UPPER(E1755)="Y",C1755&gt;=Model!$B$16)),"P1",""))</f>
        <v/>
      </c>
      <c r="Q1755" s="14" t="str">
        <f>IF($A1755="","",IF(P1755="P1","P1","P"&amp;MIN(4,IF(O1755&gt;=Model!$B$31,1,IF(O1755&gt;=Model!$B$32,2,IF(O1755&gt;=Model!$B$33,3,4)))+IF(UPPER(H1755)="Y",1,0))))</f>
        <v/>
      </c>
      <c r="R1755" s="14" t="str">
        <f>IF($A1755="","",IFERROR(VLOOKUP(VALUE(MID(Q1755,2,1)),Model!$B$38:$C$41,2,FALSE()),""))</f>
        <v/>
      </c>
      <c r="S1755" s="18" t="str">
        <f t="shared" si="163"/>
        <v/>
      </c>
      <c r="T1755" s="14" t="str">
        <f t="shared" si="164"/>
        <v/>
      </c>
      <c r="U1755" s="14" t="str">
        <f t="shared" si="165"/>
        <v/>
      </c>
      <c r="V1755" s="14" t="str">
        <f t="shared" ca="1" si="166"/>
        <v/>
      </c>
      <c r="W1755" s="14" t="str">
        <f t="shared" ca="1" si="167"/>
        <v/>
      </c>
    </row>
    <row r="1756" spans="1:23" x14ac:dyDescent="0.3">
      <c r="A1756" s="2"/>
      <c r="B1756" s="2"/>
      <c r="C1756" s="2"/>
      <c r="D1756" s="2"/>
      <c r="E1756" s="2"/>
      <c r="F1756" s="2"/>
      <c r="G1756" s="2"/>
      <c r="H1756" s="2"/>
      <c r="I1756" s="16"/>
      <c r="J1756" s="16"/>
      <c r="K1756" s="14" t="str">
        <f>IF($A1756="","",IF(B1756&gt;=Model!$B$4,4,IF(B1756&gt;=Model!$B$5,3,IF(B1756&gt;=Model!$B$6,2,1))))</f>
        <v/>
      </c>
      <c r="L1756" s="14" t="str">
        <f>IF($A1756="","",IF(OR(UPPER(D1756)="Y",UPPER(E1756)="Y"),4,IF(C1756&gt;=Model!$B$10,4,IF(C1756&gt;=Model!$B$11,3,IF(C1756&gt;=Model!$B$12,2,1)))))</f>
        <v/>
      </c>
      <c r="M1756" s="14" t="str">
        <f>IF($A1756="","",IFERROR(VLOOKUP(F1756,Model!$A$19:$B$22,2,FALSE()),""))</f>
        <v/>
      </c>
      <c r="N1756" s="14" t="str">
        <f>IF($A1756="","",IFERROR(VLOOKUP(G1756,Model!$A$25:$B$28,2,FALSE()),""))</f>
        <v/>
      </c>
      <c r="O1756" s="14" t="str">
        <f t="shared" si="162"/>
        <v/>
      </c>
      <c r="P1756" s="14" t="str">
        <f>IF($A1756="","",IF(AND(G1756="Internet-facing",OR(UPPER(D1756)="Y",UPPER(E1756)="Y",C1756&gt;=Model!$B$16)),"P1",""))</f>
        <v/>
      </c>
      <c r="Q1756" s="14" t="str">
        <f>IF($A1756="","",IF(P1756="P1","P1","P"&amp;MIN(4,IF(O1756&gt;=Model!$B$31,1,IF(O1756&gt;=Model!$B$32,2,IF(O1756&gt;=Model!$B$33,3,4)))+IF(UPPER(H1756)="Y",1,0))))</f>
        <v/>
      </c>
      <c r="R1756" s="14" t="str">
        <f>IF($A1756="","",IFERROR(VLOOKUP(VALUE(MID(Q1756,2,1)),Model!$B$38:$C$41,2,FALSE()),""))</f>
        <v/>
      </c>
      <c r="S1756" s="18" t="str">
        <f t="shared" si="163"/>
        <v/>
      </c>
      <c r="T1756" s="14" t="str">
        <f t="shared" si="164"/>
        <v/>
      </c>
      <c r="U1756" s="14" t="str">
        <f t="shared" si="165"/>
        <v/>
      </c>
      <c r="V1756" s="14" t="str">
        <f t="shared" ca="1" si="166"/>
        <v/>
      </c>
      <c r="W1756" s="14" t="str">
        <f t="shared" ca="1" si="167"/>
        <v/>
      </c>
    </row>
    <row r="1757" spans="1:23" x14ac:dyDescent="0.3">
      <c r="A1757" s="2"/>
      <c r="B1757" s="2"/>
      <c r="C1757" s="2"/>
      <c r="D1757" s="2"/>
      <c r="E1757" s="2"/>
      <c r="F1757" s="2"/>
      <c r="G1757" s="2"/>
      <c r="H1757" s="2"/>
      <c r="I1757" s="16"/>
      <c r="J1757" s="16"/>
      <c r="K1757" s="14" t="str">
        <f>IF($A1757="","",IF(B1757&gt;=Model!$B$4,4,IF(B1757&gt;=Model!$B$5,3,IF(B1757&gt;=Model!$B$6,2,1))))</f>
        <v/>
      </c>
      <c r="L1757" s="14" t="str">
        <f>IF($A1757="","",IF(OR(UPPER(D1757)="Y",UPPER(E1757)="Y"),4,IF(C1757&gt;=Model!$B$10,4,IF(C1757&gt;=Model!$B$11,3,IF(C1757&gt;=Model!$B$12,2,1)))))</f>
        <v/>
      </c>
      <c r="M1757" s="14" t="str">
        <f>IF($A1757="","",IFERROR(VLOOKUP(F1757,Model!$A$19:$B$22,2,FALSE()),""))</f>
        <v/>
      </c>
      <c r="N1757" s="14" t="str">
        <f>IF($A1757="","",IFERROR(VLOOKUP(G1757,Model!$A$25:$B$28,2,FALSE()),""))</f>
        <v/>
      </c>
      <c r="O1757" s="14" t="str">
        <f t="shared" si="162"/>
        <v/>
      </c>
      <c r="P1757" s="14" t="str">
        <f>IF($A1757="","",IF(AND(G1757="Internet-facing",OR(UPPER(D1757)="Y",UPPER(E1757)="Y",C1757&gt;=Model!$B$16)),"P1",""))</f>
        <v/>
      </c>
      <c r="Q1757" s="14" t="str">
        <f>IF($A1757="","",IF(P1757="P1","P1","P"&amp;MIN(4,IF(O1757&gt;=Model!$B$31,1,IF(O1757&gt;=Model!$B$32,2,IF(O1757&gt;=Model!$B$33,3,4)))+IF(UPPER(H1757)="Y",1,0))))</f>
        <v/>
      </c>
      <c r="R1757" s="14" t="str">
        <f>IF($A1757="","",IFERROR(VLOOKUP(VALUE(MID(Q1757,2,1)),Model!$B$38:$C$41,2,FALSE()),""))</f>
        <v/>
      </c>
      <c r="S1757" s="18" t="str">
        <f t="shared" si="163"/>
        <v/>
      </c>
      <c r="T1757" s="14" t="str">
        <f t="shared" si="164"/>
        <v/>
      </c>
      <c r="U1757" s="14" t="str">
        <f t="shared" si="165"/>
        <v/>
      </c>
      <c r="V1757" s="14" t="str">
        <f t="shared" ca="1" si="166"/>
        <v/>
      </c>
      <c r="W1757" s="14" t="str">
        <f t="shared" ca="1" si="167"/>
        <v/>
      </c>
    </row>
    <row r="1758" spans="1:23" x14ac:dyDescent="0.3">
      <c r="A1758" s="2"/>
      <c r="B1758" s="2"/>
      <c r="C1758" s="2"/>
      <c r="D1758" s="2"/>
      <c r="E1758" s="2"/>
      <c r="F1758" s="2"/>
      <c r="G1758" s="2"/>
      <c r="H1758" s="2"/>
      <c r="I1758" s="16"/>
      <c r="J1758" s="16"/>
      <c r="K1758" s="14" t="str">
        <f>IF($A1758="","",IF(B1758&gt;=Model!$B$4,4,IF(B1758&gt;=Model!$B$5,3,IF(B1758&gt;=Model!$B$6,2,1))))</f>
        <v/>
      </c>
      <c r="L1758" s="14" t="str">
        <f>IF($A1758="","",IF(OR(UPPER(D1758)="Y",UPPER(E1758)="Y"),4,IF(C1758&gt;=Model!$B$10,4,IF(C1758&gt;=Model!$B$11,3,IF(C1758&gt;=Model!$B$12,2,1)))))</f>
        <v/>
      </c>
      <c r="M1758" s="14" t="str">
        <f>IF($A1758="","",IFERROR(VLOOKUP(F1758,Model!$A$19:$B$22,2,FALSE()),""))</f>
        <v/>
      </c>
      <c r="N1758" s="14" t="str">
        <f>IF($A1758="","",IFERROR(VLOOKUP(G1758,Model!$A$25:$B$28,2,FALSE()),""))</f>
        <v/>
      </c>
      <c r="O1758" s="14" t="str">
        <f t="shared" si="162"/>
        <v/>
      </c>
      <c r="P1758" s="14" t="str">
        <f>IF($A1758="","",IF(AND(G1758="Internet-facing",OR(UPPER(D1758)="Y",UPPER(E1758)="Y",C1758&gt;=Model!$B$16)),"P1",""))</f>
        <v/>
      </c>
      <c r="Q1758" s="14" t="str">
        <f>IF($A1758="","",IF(P1758="P1","P1","P"&amp;MIN(4,IF(O1758&gt;=Model!$B$31,1,IF(O1758&gt;=Model!$B$32,2,IF(O1758&gt;=Model!$B$33,3,4)))+IF(UPPER(H1758)="Y",1,0))))</f>
        <v/>
      </c>
      <c r="R1758" s="14" t="str">
        <f>IF($A1758="","",IFERROR(VLOOKUP(VALUE(MID(Q1758,2,1)),Model!$B$38:$C$41,2,FALSE()),""))</f>
        <v/>
      </c>
      <c r="S1758" s="18" t="str">
        <f t="shared" si="163"/>
        <v/>
      </c>
      <c r="T1758" s="14" t="str">
        <f t="shared" si="164"/>
        <v/>
      </c>
      <c r="U1758" s="14" t="str">
        <f t="shared" si="165"/>
        <v/>
      </c>
      <c r="V1758" s="14" t="str">
        <f t="shared" ca="1" si="166"/>
        <v/>
      </c>
      <c r="W1758" s="14" t="str">
        <f t="shared" ca="1" si="167"/>
        <v/>
      </c>
    </row>
    <row r="1759" spans="1:23" x14ac:dyDescent="0.3">
      <c r="A1759" s="2"/>
      <c r="B1759" s="2"/>
      <c r="C1759" s="2"/>
      <c r="D1759" s="2"/>
      <c r="E1759" s="2"/>
      <c r="F1759" s="2"/>
      <c r="G1759" s="2"/>
      <c r="H1759" s="2"/>
      <c r="I1759" s="16"/>
      <c r="J1759" s="16"/>
      <c r="K1759" s="14" t="str">
        <f>IF($A1759="","",IF(B1759&gt;=Model!$B$4,4,IF(B1759&gt;=Model!$B$5,3,IF(B1759&gt;=Model!$B$6,2,1))))</f>
        <v/>
      </c>
      <c r="L1759" s="14" t="str">
        <f>IF($A1759="","",IF(OR(UPPER(D1759)="Y",UPPER(E1759)="Y"),4,IF(C1759&gt;=Model!$B$10,4,IF(C1759&gt;=Model!$B$11,3,IF(C1759&gt;=Model!$B$12,2,1)))))</f>
        <v/>
      </c>
      <c r="M1759" s="14" t="str">
        <f>IF($A1759="","",IFERROR(VLOOKUP(F1759,Model!$A$19:$B$22,2,FALSE()),""))</f>
        <v/>
      </c>
      <c r="N1759" s="14" t="str">
        <f>IF($A1759="","",IFERROR(VLOOKUP(G1759,Model!$A$25:$B$28,2,FALSE()),""))</f>
        <v/>
      </c>
      <c r="O1759" s="14" t="str">
        <f t="shared" si="162"/>
        <v/>
      </c>
      <c r="P1759" s="14" t="str">
        <f>IF($A1759="","",IF(AND(G1759="Internet-facing",OR(UPPER(D1759)="Y",UPPER(E1759)="Y",C1759&gt;=Model!$B$16)),"P1",""))</f>
        <v/>
      </c>
      <c r="Q1759" s="14" t="str">
        <f>IF($A1759="","",IF(P1759="P1","P1","P"&amp;MIN(4,IF(O1759&gt;=Model!$B$31,1,IF(O1759&gt;=Model!$B$32,2,IF(O1759&gt;=Model!$B$33,3,4)))+IF(UPPER(H1759)="Y",1,0))))</f>
        <v/>
      </c>
      <c r="R1759" s="14" t="str">
        <f>IF($A1759="","",IFERROR(VLOOKUP(VALUE(MID(Q1759,2,1)),Model!$B$38:$C$41,2,FALSE()),""))</f>
        <v/>
      </c>
      <c r="S1759" s="18" t="str">
        <f t="shared" si="163"/>
        <v/>
      </c>
      <c r="T1759" s="14" t="str">
        <f t="shared" si="164"/>
        <v/>
      </c>
      <c r="U1759" s="14" t="str">
        <f t="shared" si="165"/>
        <v/>
      </c>
      <c r="V1759" s="14" t="str">
        <f t="shared" ca="1" si="166"/>
        <v/>
      </c>
      <c r="W1759" s="14" t="str">
        <f t="shared" ca="1" si="167"/>
        <v/>
      </c>
    </row>
    <row r="1760" spans="1:23" x14ac:dyDescent="0.3">
      <c r="A1760" s="2"/>
      <c r="B1760" s="2"/>
      <c r="C1760" s="2"/>
      <c r="D1760" s="2"/>
      <c r="E1760" s="2"/>
      <c r="F1760" s="2"/>
      <c r="G1760" s="2"/>
      <c r="H1760" s="2"/>
      <c r="I1760" s="16"/>
      <c r="J1760" s="16"/>
      <c r="K1760" s="14" t="str">
        <f>IF($A1760="","",IF(B1760&gt;=Model!$B$4,4,IF(B1760&gt;=Model!$B$5,3,IF(B1760&gt;=Model!$B$6,2,1))))</f>
        <v/>
      </c>
      <c r="L1760" s="14" t="str">
        <f>IF($A1760="","",IF(OR(UPPER(D1760)="Y",UPPER(E1760)="Y"),4,IF(C1760&gt;=Model!$B$10,4,IF(C1760&gt;=Model!$B$11,3,IF(C1760&gt;=Model!$B$12,2,1)))))</f>
        <v/>
      </c>
      <c r="M1760" s="14" t="str">
        <f>IF($A1760="","",IFERROR(VLOOKUP(F1760,Model!$A$19:$B$22,2,FALSE()),""))</f>
        <v/>
      </c>
      <c r="N1760" s="14" t="str">
        <f>IF($A1760="","",IFERROR(VLOOKUP(G1760,Model!$A$25:$B$28,2,FALSE()),""))</f>
        <v/>
      </c>
      <c r="O1760" s="14" t="str">
        <f t="shared" si="162"/>
        <v/>
      </c>
      <c r="P1760" s="14" t="str">
        <f>IF($A1760="","",IF(AND(G1760="Internet-facing",OR(UPPER(D1760)="Y",UPPER(E1760)="Y",C1760&gt;=Model!$B$16)),"P1",""))</f>
        <v/>
      </c>
      <c r="Q1760" s="14" t="str">
        <f>IF($A1760="","",IF(P1760="P1","P1","P"&amp;MIN(4,IF(O1760&gt;=Model!$B$31,1,IF(O1760&gt;=Model!$B$32,2,IF(O1760&gt;=Model!$B$33,3,4)))+IF(UPPER(H1760)="Y",1,0))))</f>
        <v/>
      </c>
      <c r="R1760" s="14" t="str">
        <f>IF($A1760="","",IFERROR(VLOOKUP(VALUE(MID(Q1760,2,1)),Model!$B$38:$C$41,2,FALSE()),""))</f>
        <v/>
      </c>
      <c r="S1760" s="18" t="str">
        <f t="shared" si="163"/>
        <v/>
      </c>
      <c r="T1760" s="14" t="str">
        <f t="shared" si="164"/>
        <v/>
      </c>
      <c r="U1760" s="14" t="str">
        <f t="shared" si="165"/>
        <v/>
      </c>
      <c r="V1760" s="14" t="str">
        <f t="shared" ca="1" si="166"/>
        <v/>
      </c>
      <c r="W1760" s="14" t="str">
        <f t="shared" ca="1" si="167"/>
        <v/>
      </c>
    </row>
    <row r="1761" spans="1:23" x14ac:dyDescent="0.3">
      <c r="A1761" s="2"/>
      <c r="B1761" s="2"/>
      <c r="C1761" s="2"/>
      <c r="D1761" s="2"/>
      <c r="E1761" s="2"/>
      <c r="F1761" s="2"/>
      <c r="G1761" s="2"/>
      <c r="H1761" s="2"/>
      <c r="I1761" s="16"/>
      <c r="J1761" s="16"/>
      <c r="K1761" s="14" t="str">
        <f>IF($A1761="","",IF(B1761&gt;=Model!$B$4,4,IF(B1761&gt;=Model!$B$5,3,IF(B1761&gt;=Model!$B$6,2,1))))</f>
        <v/>
      </c>
      <c r="L1761" s="14" t="str">
        <f>IF($A1761="","",IF(OR(UPPER(D1761)="Y",UPPER(E1761)="Y"),4,IF(C1761&gt;=Model!$B$10,4,IF(C1761&gt;=Model!$B$11,3,IF(C1761&gt;=Model!$B$12,2,1)))))</f>
        <v/>
      </c>
      <c r="M1761" s="14" t="str">
        <f>IF($A1761="","",IFERROR(VLOOKUP(F1761,Model!$A$19:$B$22,2,FALSE()),""))</f>
        <v/>
      </c>
      <c r="N1761" s="14" t="str">
        <f>IF($A1761="","",IFERROR(VLOOKUP(G1761,Model!$A$25:$B$28,2,FALSE()),""))</f>
        <v/>
      </c>
      <c r="O1761" s="14" t="str">
        <f t="shared" si="162"/>
        <v/>
      </c>
      <c r="P1761" s="14" t="str">
        <f>IF($A1761="","",IF(AND(G1761="Internet-facing",OR(UPPER(D1761)="Y",UPPER(E1761)="Y",C1761&gt;=Model!$B$16)),"P1",""))</f>
        <v/>
      </c>
      <c r="Q1761" s="14" t="str">
        <f>IF($A1761="","",IF(P1761="P1","P1","P"&amp;MIN(4,IF(O1761&gt;=Model!$B$31,1,IF(O1761&gt;=Model!$B$32,2,IF(O1761&gt;=Model!$B$33,3,4)))+IF(UPPER(H1761)="Y",1,0))))</f>
        <v/>
      </c>
      <c r="R1761" s="14" t="str">
        <f>IF($A1761="","",IFERROR(VLOOKUP(VALUE(MID(Q1761,2,1)),Model!$B$38:$C$41,2,FALSE()),""))</f>
        <v/>
      </c>
      <c r="S1761" s="18" t="str">
        <f t="shared" si="163"/>
        <v/>
      </c>
      <c r="T1761" s="14" t="str">
        <f t="shared" si="164"/>
        <v/>
      </c>
      <c r="U1761" s="14" t="str">
        <f t="shared" si="165"/>
        <v/>
      </c>
      <c r="V1761" s="14" t="str">
        <f t="shared" ca="1" si="166"/>
        <v/>
      </c>
      <c r="W1761" s="14" t="str">
        <f t="shared" ca="1" si="167"/>
        <v/>
      </c>
    </row>
    <row r="1762" spans="1:23" x14ac:dyDescent="0.3">
      <c r="A1762" s="2"/>
      <c r="B1762" s="2"/>
      <c r="C1762" s="2"/>
      <c r="D1762" s="2"/>
      <c r="E1762" s="2"/>
      <c r="F1762" s="2"/>
      <c r="G1762" s="2"/>
      <c r="H1762" s="2"/>
      <c r="I1762" s="16"/>
      <c r="J1762" s="16"/>
      <c r="K1762" s="14" t="str">
        <f>IF($A1762="","",IF(B1762&gt;=Model!$B$4,4,IF(B1762&gt;=Model!$B$5,3,IF(B1762&gt;=Model!$B$6,2,1))))</f>
        <v/>
      </c>
      <c r="L1762" s="14" t="str">
        <f>IF($A1762="","",IF(OR(UPPER(D1762)="Y",UPPER(E1762)="Y"),4,IF(C1762&gt;=Model!$B$10,4,IF(C1762&gt;=Model!$B$11,3,IF(C1762&gt;=Model!$B$12,2,1)))))</f>
        <v/>
      </c>
      <c r="M1762" s="14" t="str">
        <f>IF($A1762="","",IFERROR(VLOOKUP(F1762,Model!$A$19:$B$22,2,FALSE()),""))</f>
        <v/>
      </c>
      <c r="N1762" s="14" t="str">
        <f>IF($A1762="","",IFERROR(VLOOKUP(G1762,Model!$A$25:$B$28,2,FALSE()),""))</f>
        <v/>
      </c>
      <c r="O1762" s="14" t="str">
        <f t="shared" si="162"/>
        <v/>
      </c>
      <c r="P1762" s="14" t="str">
        <f>IF($A1762="","",IF(AND(G1762="Internet-facing",OR(UPPER(D1762)="Y",UPPER(E1762)="Y",C1762&gt;=Model!$B$16)),"P1",""))</f>
        <v/>
      </c>
      <c r="Q1762" s="14" t="str">
        <f>IF($A1762="","",IF(P1762="P1","P1","P"&amp;MIN(4,IF(O1762&gt;=Model!$B$31,1,IF(O1762&gt;=Model!$B$32,2,IF(O1762&gt;=Model!$B$33,3,4)))+IF(UPPER(H1762)="Y",1,0))))</f>
        <v/>
      </c>
      <c r="R1762" s="14" t="str">
        <f>IF($A1762="","",IFERROR(VLOOKUP(VALUE(MID(Q1762,2,1)),Model!$B$38:$C$41,2,FALSE()),""))</f>
        <v/>
      </c>
      <c r="S1762" s="18" t="str">
        <f t="shared" si="163"/>
        <v/>
      </c>
      <c r="T1762" s="14" t="str">
        <f t="shared" si="164"/>
        <v/>
      </c>
      <c r="U1762" s="14" t="str">
        <f t="shared" si="165"/>
        <v/>
      </c>
      <c r="V1762" s="14" t="str">
        <f t="shared" ca="1" si="166"/>
        <v/>
      </c>
      <c r="W1762" s="14" t="str">
        <f t="shared" ca="1" si="167"/>
        <v/>
      </c>
    </row>
    <row r="1763" spans="1:23" x14ac:dyDescent="0.3">
      <c r="A1763" s="2"/>
      <c r="B1763" s="2"/>
      <c r="C1763" s="2"/>
      <c r="D1763" s="2"/>
      <c r="E1763" s="2"/>
      <c r="F1763" s="2"/>
      <c r="G1763" s="2"/>
      <c r="H1763" s="2"/>
      <c r="I1763" s="16"/>
      <c r="J1763" s="16"/>
      <c r="K1763" s="14" t="str">
        <f>IF($A1763="","",IF(B1763&gt;=Model!$B$4,4,IF(B1763&gt;=Model!$B$5,3,IF(B1763&gt;=Model!$B$6,2,1))))</f>
        <v/>
      </c>
      <c r="L1763" s="14" t="str">
        <f>IF($A1763="","",IF(OR(UPPER(D1763)="Y",UPPER(E1763)="Y"),4,IF(C1763&gt;=Model!$B$10,4,IF(C1763&gt;=Model!$B$11,3,IF(C1763&gt;=Model!$B$12,2,1)))))</f>
        <v/>
      </c>
      <c r="M1763" s="14" t="str">
        <f>IF($A1763="","",IFERROR(VLOOKUP(F1763,Model!$A$19:$B$22,2,FALSE()),""))</f>
        <v/>
      </c>
      <c r="N1763" s="14" t="str">
        <f>IF($A1763="","",IFERROR(VLOOKUP(G1763,Model!$A$25:$B$28,2,FALSE()),""))</f>
        <v/>
      </c>
      <c r="O1763" s="14" t="str">
        <f t="shared" si="162"/>
        <v/>
      </c>
      <c r="P1763" s="14" t="str">
        <f>IF($A1763="","",IF(AND(G1763="Internet-facing",OR(UPPER(D1763)="Y",UPPER(E1763)="Y",C1763&gt;=Model!$B$16)),"P1",""))</f>
        <v/>
      </c>
      <c r="Q1763" s="14" t="str">
        <f>IF($A1763="","",IF(P1763="P1","P1","P"&amp;MIN(4,IF(O1763&gt;=Model!$B$31,1,IF(O1763&gt;=Model!$B$32,2,IF(O1763&gt;=Model!$B$33,3,4)))+IF(UPPER(H1763)="Y",1,0))))</f>
        <v/>
      </c>
      <c r="R1763" s="14" t="str">
        <f>IF($A1763="","",IFERROR(VLOOKUP(VALUE(MID(Q1763,2,1)),Model!$B$38:$C$41,2,FALSE()),""))</f>
        <v/>
      </c>
      <c r="S1763" s="18" t="str">
        <f t="shared" si="163"/>
        <v/>
      </c>
      <c r="T1763" s="14" t="str">
        <f t="shared" si="164"/>
        <v/>
      </c>
      <c r="U1763" s="14" t="str">
        <f t="shared" si="165"/>
        <v/>
      </c>
      <c r="V1763" s="14" t="str">
        <f t="shared" ca="1" si="166"/>
        <v/>
      </c>
      <c r="W1763" s="14" t="str">
        <f t="shared" ca="1" si="167"/>
        <v/>
      </c>
    </row>
    <row r="1764" spans="1:23" x14ac:dyDescent="0.3">
      <c r="A1764" s="2"/>
      <c r="B1764" s="2"/>
      <c r="C1764" s="2"/>
      <c r="D1764" s="2"/>
      <c r="E1764" s="2"/>
      <c r="F1764" s="2"/>
      <c r="G1764" s="2"/>
      <c r="H1764" s="2"/>
      <c r="I1764" s="16"/>
      <c r="J1764" s="16"/>
      <c r="K1764" s="14" t="str">
        <f>IF($A1764="","",IF(B1764&gt;=Model!$B$4,4,IF(B1764&gt;=Model!$B$5,3,IF(B1764&gt;=Model!$B$6,2,1))))</f>
        <v/>
      </c>
      <c r="L1764" s="14" t="str">
        <f>IF($A1764="","",IF(OR(UPPER(D1764)="Y",UPPER(E1764)="Y"),4,IF(C1764&gt;=Model!$B$10,4,IF(C1764&gt;=Model!$B$11,3,IF(C1764&gt;=Model!$B$12,2,1)))))</f>
        <v/>
      </c>
      <c r="M1764" s="14" t="str">
        <f>IF($A1764="","",IFERROR(VLOOKUP(F1764,Model!$A$19:$B$22,2,FALSE()),""))</f>
        <v/>
      </c>
      <c r="N1764" s="14" t="str">
        <f>IF($A1764="","",IFERROR(VLOOKUP(G1764,Model!$A$25:$B$28,2,FALSE()),""))</f>
        <v/>
      </c>
      <c r="O1764" s="14" t="str">
        <f t="shared" si="162"/>
        <v/>
      </c>
      <c r="P1764" s="14" t="str">
        <f>IF($A1764="","",IF(AND(G1764="Internet-facing",OR(UPPER(D1764)="Y",UPPER(E1764)="Y",C1764&gt;=Model!$B$16)),"P1",""))</f>
        <v/>
      </c>
      <c r="Q1764" s="14" t="str">
        <f>IF($A1764="","",IF(P1764="P1","P1","P"&amp;MIN(4,IF(O1764&gt;=Model!$B$31,1,IF(O1764&gt;=Model!$B$32,2,IF(O1764&gt;=Model!$B$33,3,4)))+IF(UPPER(H1764)="Y",1,0))))</f>
        <v/>
      </c>
      <c r="R1764" s="14" t="str">
        <f>IF($A1764="","",IFERROR(VLOOKUP(VALUE(MID(Q1764,2,1)),Model!$B$38:$C$41,2,FALSE()),""))</f>
        <v/>
      </c>
      <c r="S1764" s="18" t="str">
        <f t="shared" si="163"/>
        <v/>
      </c>
      <c r="T1764" s="14" t="str">
        <f t="shared" si="164"/>
        <v/>
      </c>
      <c r="U1764" s="14" t="str">
        <f t="shared" si="165"/>
        <v/>
      </c>
      <c r="V1764" s="14" t="str">
        <f t="shared" ca="1" si="166"/>
        <v/>
      </c>
      <c r="W1764" s="14" t="str">
        <f t="shared" ca="1" si="167"/>
        <v/>
      </c>
    </row>
    <row r="1765" spans="1:23" x14ac:dyDescent="0.3">
      <c r="A1765" s="2"/>
      <c r="B1765" s="2"/>
      <c r="C1765" s="2"/>
      <c r="D1765" s="2"/>
      <c r="E1765" s="2"/>
      <c r="F1765" s="2"/>
      <c r="G1765" s="2"/>
      <c r="H1765" s="2"/>
      <c r="I1765" s="16"/>
      <c r="J1765" s="16"/>
      <c r="K1765" s="14" t="str">
        <f>IF($A1765="","",IF(B1765&gt;=Model!$B$4,4,IF(B1765&gt;=Model!$B$5,3,IF(B1765&gt;=Model!$B$6,2,1))))</f>
        <v/>
      </c>
      <c r="L1765" s="14" t="str">
        <f>IF($A1765="","",IF(OR(UPPER(D1765)="Y",UPPER(E1765)="Y"),4,IF(C1765&gt;=Model!$B$10,4,IF(C1765&gt;=Model!$B$11,3,IF(C1765&gt;=Model!$B$12,2,1)))))</f>
        <v/>
      </c>
      <c r="M1765" s="14" t="str">
        <f>IF($A1765="","",IFERROR(VLOOKUP(F1765,Model!$A$19:$B$22,2,FALSE()),""))</f>
        <v/>
      </c>
      <c r="N1765" s="14" t="str">
        <f>IF($A1765="","",IFERROR(VLOOKUP(G1765,Model!$A$25:$B$28,2,FALSE()),""))</f>
        <v/>
      </c>
      <c r="O1765" s="14" t="str">
        <f t="shared" si="162"/>
        <v/>
      </c>
      <c r="P1765" s="14" t="str">
        <f>IF($A1765="","",IF(AND(G1765="Internet-facing",OR(UPPER(D1765)="Y",UPPER(E1765)="Y",C1765&gt;=Model!$B$16)),"P1",""))</f>
        <v/>
      </c>
      <c r="Q1765" s="14" t="str">
        <f>IF($A1765="","",IF(P1765="P1","P1","P"&amp;MIN(4,IF(O1765&gt;=Model!$B$31,1,IF(O1765&gt;=Model!$B$32,2,IF(O1765&gt;=Model!$B$33,3,4)))+IF(UPPER(H1765)="Y",1,0))))</f>
        <v/>
      </c>
      <c r="R1765" s="14" t="str">
        <f>IF($A1765="","",IFERROR(VLOOKUP(VALUE(MID(Q1765,2,1)),Model!$B$38:$C$41,2,FALSE()),""))</f>
        <v/>
      </c>
      <c r="S1765" s="18" t="str">
        <f t="shared" si="163"/>
        <v/>
      </c>
      <c r="T1765" s="14" t="str">
        <f t="shared" si="164"/>
        <v/>
      </c>
      <c r="U1765" s="14" t="str">
        <f t="shared" si="165"/>
        <v/>
      </c>
      <c r="V1765" s="14" t="str">
        <f t="shared" ca="1" si="166"/>
        <v/>
      </c>
      <c r="W1765" s="14" t="str">
        <f t="shared" ca="1" si="167"/>
        <v/>
      </c>
    </row>
    <row r="1766" spans="1:23" x14ac:dyDescent="0.3">
      <c r="A1766" s="2"/>
      <c r="B1766" s="2"/>
      <c r="C1766" s="2"/>
      <c r="D1766" s="2"/>
      <c r="E1766" s="2"/>
      <c r="F1766" s="2"/>
      <c r="G1766" s="2"/>
      <c r="H1766" s="2"/>
      <c r="I1766" s="16"/>
      <c r="J1766" s="16"/>
      <c r="K1766" s="14" t="str">
        <f>IF($A1766="","",IF(B1766&gt;=Model!$B$4,4,IF(B1766&gt;=Model!$B$5,3,IF(B1766&gt;=Model!$B$6,2,1))))</f>
        <v/>
      </c>
      <c r="L1766" s="14" t="str">
        <f>IF($A1766="","",IF(OR(UPPER(D1766)="Y",UPPER(E1766)="Y"),4,IF(C1766&gt;=Model!$B$10,4,IF(C1766&gt;=Model!$B$11,3,IF(C1766&gt;=Model!$B$12,2,1)))))</f>
        <v/>
      </c>
      <c r="M1766" s="14" t="str">
        <f>IF($A1766="","",IFERROR(VLOOKUP(F1766,Model!$A$19:$B$22,2,FALSE()),""))</f>
        <v/>
      </c>
      <c r="N1766" s="14" t="str">
        <f>IF($A1766="","",IFERROR(VLOOKUP(G1766,Model!$A$25:$B$28,2,FALSE()),""))</f>
        <v/>
      </c>
      <c r="O1766" s="14" t="str">
        <f t="shared" si="162"/>
        <v/>
      </c>
      <c r="P1766" s="14" t="str">
        <f>IF($A1766="","",IF(AND(G1766="Internet-facing",OR(UPPER(D1766)="Y",UPPER(E1766)="Y",C1766&gt;=Model!$B$16)),"P1",""))</f>
        <v/>
      </c>
      <c r="Q1766" s="14" t="str">
        <f>IF($A1766="","",IF(P1766="P1","P1","P"&amp;MIN(4,IF(O1766&gt;=Model!$B$31,1,IF(O1766&gt;=Model!$B$32,2,IF(O1766&gt;=Model!$B$33,3,4)))+IF(UPPER(H1766)="Y",1,0))))</f>
        <v/>
      </c>
      <c r="R1766" s="14" t="str">
        <f>IF($A1766="","",IFERROR(VLOOKUP(VALUE(MID(Q1766,2,1)),Model!$B$38:$C$41,2,FALSE()),""))</f>
        <v/>
      </c>
      <c r="S1766" s="18" t="str">
        <f t="shared" si="163"/>
        <v/>
      </c>
      <c r="T1766" s="14" t="str">
        <f t="shared" si="164"/>
        <v/>
      </c>
      <c r="U1766" s="14" t="str">
        <f t="shared" si="165"/>
        <v/>
      </c>
      <c r="V1766" s="14" t="str">
        <f t="shared" ca="1" si="166"/>
        <v/>
      </c>
      <c r="W1766" s="14" t="str">
        <f t="shared" ca="1" si="167"/>
        <v/>
      </c>
    </row>
    <row r="1767" spans="1:23" x14ac:dyDescent="0.3">
      <c r="A1767" s="2"/>
      <c r="B1767" s="2"/>
      <c r="C1767" s="2"/>
      <c r="D1767" s="2"/>
      <c r="E1767" s="2"/>
      <c r="F1767" s="2"/>
      <c r="G1767" s="2"/>
      <c r="H1767" s="2"/>
      <c r="I1767" s="16"/>
      <c r="J1767" s="16"/>
      <c r="K1767" s="14" t="str">
        <f>IF($A1767="","",IF(B1767&gt;=Model!$B$4,4,IF(B1767&gt;=Model!$B$5,3,IF(B1767&gt;=Model!$B$6,2,1))))</f>
        <v/>
      </c>
      <c r="L1767" s="14" t="str">
        <f>IF($A1767="","",IF(OR(UPPER(D1767)="Y",UPPER(E1767)="Y"),4,IF(C1767&gt;=Model!$B$10,4,IF(C1767&gt;=Model!$B$11,3,IF(C1767&gt;=Model!$B$12,2,1)))))</f>
        <v/>
      </c>
      <c r="M1767" s="14" t="str">
        <f>IF($A1767="","",IFERROR(VLOOKUP(F1767,Model!$A$19:$B$22,2,FALSE()),""))</f>
        <v/>
      </c>
      <c r="N1767" s="14" t="str">
        <f>IF($A1767="","",IFERROR(VLOOKUP(G1767,Model!$A$25:$B$28,2,FALSE()),""))</f>
        <v/>
      </c>
      <c r="O1767" s="14" t="str">
        <f t="shared" si="162"/>
        <v/>
      </c>
      <c r="P1767" s="14" t="str">
        <f>IF($A1767="","",IF(AND(G1767="Internet-facing",OR(UPPER(D1767)="Y",UPPER(E1767)="Y",C1767&gt;=Model!$B$16)),"P1",""))</f>
        <v/>
      </c>
      <c r="Q1767" s="14" t="str">
        <f>IF($A1767="","",IF(P1767="P1","P1","P"&amp;MIN(4,IF(O1767&gt;=Model!$B$31,1,IF(O1767&gt;=Model!$B$32,2,IF(O1767&gt;=Model!$B$33,3,4)))+IF(UPPER(H1767)="Y",1,0))))</f>
        <v/>
      </c>
      <c r="R1767" s="14" t="str">
        <f>IF($A1767="","",IFERROR(VLOOKUP(VALUE(MID(Q1767,2,1)),Model!$B$38:$C$41,2,FALSE()),""))</f>
        <v/>
      </c>
      <c r="S1767" s="18" t="str">
        <f t="shared" si="163"/>
        <v/>
      </c>
      <c r="T1767" s="14" t="str">
        <f t="shared" si="164"/>
        <v/>
      </c>
      <c r="U1767" s="14" t="str">
        <f t="shared" si="165"/>
        <v/>
      </c>
      <c r="V1767" s="14" t="str">
        <f t="shared" ca="1" si="166"/>
        <v/>
      </c>
      <c r="W1767" s="14" t="str">
        <f t="shared" ca="1" si="167"/>
        <v/>
      </c>
    </row>
    <row r="1768" spans="1:23" x14ac:dyDescent="0.3">
      <c r="A1768" s="2"/>
      <c r="B1768" s="2"/>
      <c r="C1768" s="2"/>
      <c r="D1768" s="2"/>
      <c r="E1768" s="2"/>
      <c r="F1768" s="2"/>
      <c r="G1768" s="2"/>
      <c r="H1768" s="2"/>
      <c r="I1768" s="16"/>
      <c r="J1768" s="16"/>
      <c r="K1768" s="14" t="str">
        <f>IF($A1768="","",IF(B1768&gt;=Model!$B$4,4,IF(B1768&gt;=Model!$B$5,3,IF(B1768&gt;=Model!$B$6,2,1))))</f>
        <v/>
      </c>
      <c r="L1768" s="14" t="str">
        <f>IF($A1768="","",IF(OR(UPPER(D1768)="Y",UPPER(E1768)="Y"),4,IF(C1768&gt;=Model!$B$10,4,IF(C1768&gt;=Model!$B$11,3,IF(C1768&gt;=Model!$B$12,2,1)))))</f>
        <v/>
      </c>
      <c r="M1768" s="14" t="str">
        <f>IF($A1768="","",IFERROR(VLOOKUP(F1768,Model!$A$19:$B$22,2,FALSE()),""))</f>
        <v/>
      </c>
      <c r="N1768" s="14" t="str">
        <f>IF($A1768="","",IFERROR(VLOOKUP(G1768,Model!$A$25:$B$28,2,FALSE()),""))</f>
        <v/>
      </c>
      <c r="O1768" s="14" t="str">
        <f t="shared" si="162"/>
        <v/>
      </c>
      <c r="P1768" s="14" t="str">
        <f>IF($A1768="","",IF(AND(G1768="Internet-facing",OR(UPPER(D1768)="Y",UPPER(E1768)="Y",C1768&gt;=Model!$B$16)),"P1",""))</f>
        <v/>
      </c>
      <c r="Q1768" s="14" t="str">
        <f>IF($A1768="","",IF(P1768="P1","P1","P"&amp;MIN(4,IF(O1768&gt;=Model!$B$31,1,IF(O1768&gt;=Model!$B$32,2,IF(O1768&gt;=Model!$B$33,3,4)))+IF(UPPER(H1768)="Y",1,0))))</f>
        <v/>
      </c>
      <c r="R1768" s="14" t="str">
        <f>IF($A1768="","",IFERROR(VLOOKUP(VALUE(MID(Q1768,2,1)),Model!$B$38:$C$41,2,FALSE()),""))</f>
        <v/>
      </c>
      <c r="S1768" s="18" t="str">
        <f t="shared" si="163"/>
        <v/>
      </c>
      <c r="T1768" s="14" t="str">
        <f t="shared" si="164"/>
        <v/>
      </c>
      <c r="U1768" s="14" t="str">
        <f t="shared" si="165"/>
        <v/>
      </c>
      <c r="V1768" s="14" t="str">
        <f t="shared" ca="1" si="166"/>
        <v/>
      </c>
      <c r="W1768" s="14" t="str">
        <f t="shared" ca="1" si="167"/>
        <v/>
      </c>
    </row>
    <row r="1769" spans="1:23" x14ac:dyDescent="0.3">
      <c r="A1769" s="2"/>
      <c r="B1769" s="2"/>
      <c r="C1769" s="2"/>
      <c r="D1769" s="2"/>
      <c r="E1769" s="2"/>
      <c r="F1769" s="2"/>
      <c r="G1769" s="2"/>
      <c r="H1769" s="2"/>
      <c r="I1769" s="16"/>
      <c r="J1769" s="16"/>
      <c r="K1769" s="14" t="str">
        <f>IF($A1769="","",IF(B1769&gt;=Model!$B$4,4,IF(B1769&gt;=Model!$B$5,3,IF(B1769&gt;=Model!$B$6,2,1))))</f>
        <v/>
      </c>
      <c r="L1769" s="14" t="str">
        <f>IF($A1769="","",IF(OR(UPPER(D1769)="Y",UPPER(E1769)="Y"),4,IF(C1769&gt;=Model!$B$10,4,IF(C1769&gt;=Model!$B$11,3,IF(C1769&gt;=Model!$B$12,2,1)))))</f>
        <v/>
      </c>
      <c r="M1769" s="14" t="str">
        <f>IF($A1769="","",IFERROR(VLOOKUP(F1769,Model!$A$19:$B$22,2,FALSE()),""))</f>
        <v/>
      </c>
      <c r="N1769" s="14" t="str">
        <f>IF($A1769="","",IFERROR(VLOOKUP(G1769,Model!$A$25:$B$28,2,FALSE()),""))</f>
        <v/>
      </c>
      <c r="O1769" s="14" t="str">
        <f t="shared" si="162"/>
        <v/>
      </c>
      <c r="P1769" s="14" t="str">
        <f>IF($A1769="","",IF(AND(G1769="Internet-facing",OR(UPPER(D1769)="Y",UPPER(E1769)="Y",C1769&gt;=Model!$B$16)),"P1",""))</f>
        <v/>
      </c>
      <c r="Q1769" s="14" t="str">
        <f>IF($A1769="","",IF(P1769="P1","P1","P"&amp;MIN(4,IF(O1769&gt;=Model!$B$31,1,IF(O1769&gt;=Model!$B$32,2,IF(O1769&gt;=Model!$B$33,3,4)))+IF(UPPER(H1769)="Y",1,0))))</f>
        <v/>
      </c>
      <c r="R1769" s="14" t="str">
        <f>IF($A1769="","",IFERROR(VLOOKUP(VALUE(MID(Q1769,2,1)),Model!$B$38:$C$41,2,FALSE()),""))</f>
        <v/>
      </c>
      <c r="S1769" s="18" t="str">
        <f t="shared" si="163"/>
        <v/>
      </c>
      <c r="T1769" s="14" t="str">
        <f t="shared" si="164"/>
        <v/>
      </c>
      <c r="U1769" s="14" t="str">
        <f t="shared" si="165"/>
        <v/>
      </c>
      <c r="V1769" s="14" t="str">
        <f t="shared" ca="1" si="166"/>
        <v/>
      </c>
      <c r="W1769" s="14" t="str">
        <f t="shared" ca="1" si="167"/>
        <v/>
      </c>
    </row>
    <row r="1770" spans="1:23" x14ac:dyDescent="0.3">
      <c r="A1770" s="2"/>
      <c r="B1770" s="2"/>
      <c r="C1770" s="2"/>
      <c r="D1770" s="2"/>
      <c r="E1770" s="2"/>
      <c r="F1770" s="2"/>
      <c r="G1770" s="2"/>
      <c r="H1770" s="2"/>
      <c r="I1770" s="16"/>
      <c r="J1770" s="16"/>
      <c r="K1770" s="14" t="str">
        <f>IF($A1770="","",IF(B1770&gt;=Model!$B$4,4,IF(B1770&gt;=Model!$B$5,3,IF(B1770&gt;=Model!$B$6,2,1))))</f>
        <v/>
      </c>
      <c r="L1770" s="14" t="str">
        <f>IF($A1770="","",IF(OR(UPPER(D1770)="Y",UPPER(E1770)="Y"),4,IF(C1770&gt;=Model!$B$10,4,IF(C1770&gt;=Model!$B$11,3,IF(C1770&gt;=Model!$B$12,2,1)))))</f>
        <v/>
      </c>
      <c r="M1770" s="14" t="str">
        <f>IF($A1770="","",IFERROR(VLOOKUP(F1770,Model!$A$19:$B$22,2,FALSE()),""))</f>
        <v/>
      </c>
      <c r="N1770" s="14" t="str">
        <f>IF($A1770="","",IFERROR(VLOOKUP(G1770,Model!$A$25:$B$28,2,FALSE()),""))</f>
        <v/>
      </c>
      <c r="O1770" s="14" t="str">
        <f t="shared" si="162"/>
        <v/>
      </c>
      <c r="P1770" s="14" t="str">
        <f>IF($A1770="","",IF(AND(G1770="Internet-facing",OR(UPPER(D1770)="Y",UPPER(E1770)="Y",C1770&gt;=Model!$B$16)),"P1",""))</f>
        <v/>
      </c>
      <c r="Q1770" s="14" t="str">
        <f>IF($A1770="","",IF(P1770="P1","P1","P"&amp;MIN(4,IF(O1770&gt;=Model!$B$31,1,IF(O1770&gt;=Model!$B$32,2,IF(O1770&gt;=Model!$B$33,3,4)))+IF(UPPER(H1770)="Y",1,0))))</f>
        <v/>
      </c>
      <c r="R1770" s="14" t="str">
        <f>IF($A1770="","",IFERROR(VLOOKUP(VALUE(MID(Q1770,2,1)),Model!$B$38:$C$41,2,FALSE()),""))</f>
        <v/>
      </c>
      <c r="S1770" s="18" t="str">
        <f t="shared" si="163"/>
        <v/>
      </c>
      <c r="T1770" s="14" t="str">
        <f t="shared" si="164"/>
        <v/>
      </c>
      <c r="U1770" s="14" t="str">
        <f t="shared" si="165"/>
        <v/>
      </c>
      <c r="V1770" s="14" t="str">
        <f t="shared" ca="1" si="166"/>
        <v/>
      </c>
      <c r="W1770" s="14" t="str">
        <f t="shared" ca="1" si="167"/>
        <v/>
      </c>
    </row>
    <row r="1771" spans="1:23" x14ac:dyDescent="0.3">
      <c r="A1771" s="2"/>
      <c r="B1771" s="2"/>
      <c r="C1771" s="2"/>
      <c r="D1771" s="2"/>
      <c r="E1771" s="2"/>
      <c r="F1771" s="2"/>
      <c r="G1771" s="2"/>
      <c r="H1771" s="2"/>
      <c r="I1771" s="16"/>
      <c r="J1771" s="16"/>
      <c r="K1771" s="14" t="str">
        <f>IF($A1771="","",IF(B1771&gt;=Model!$B$4,4,IF(B1771&gt;=Model!$B$5,3,IF(B1771&gt;=Model!$B$6,2,1))))</f>
        <v/>
      </c>
      <c r="L1771" s="14" t="str">
        <f>IF($A1771="","",IF(OR(UPPER(D1771)="Y",UPPER(E1771)="Y"),4,IF(C1771&gt;=Model!$B$10,4,IF(C1771&gt;=Model!$B$11,3,IF(C1771&gt;=Model!$B$12,2,1)))))</f>
        <v/>
      </c>
      <c r="M1771" s="14" t="str">
        <f>IF($A1771="","",IFERROR(VLOOKUP(F1771,Model!$A$19:$B$22,2,FALSE()),""))</f>
        <v/>
      </c>
      <c r="N1771" s="14" t="str">
        <f>IF($A1771="","",IFERROR(VLOOKUP(G1771,Model!$A$25:$B$28,2,FALSE()),""))</f>
        <v/>
      </c>
      <c r="O1771" s="14" t="str">
        <f t="shared" si="162"/>
        <v/>
      </c>
      <c r="P1771" s="14" t="str">
        <f>IF($A1771="","",IF(AND(G1771="Internet-facing",OR(UPPER(D1771)="Y",UPPER(E1771)="Y",C1771&gt;=Model!$B$16)),"P1",""))</f>
        <v/>
      </c>
      <c r="Q1771" s="14" t="str">
        <f>IF($A1771="","",IF(P1771="P1","P1","P"&amp;MIN(4,IF(O1771&gt;=Model!$B$31,1,IF(O1771&gt;=Model!$B$32,2,IF(O1771&gt;=Model!$B$33,3,4)))+IF(UPPER(H1771)="Y",1,0))))</f>
        <v/>
      </c>
      <c r="R1771" s="14" t="str">
        <f>IF($A1771="","",IFERROR(VLOOKUP(VALUE(MID(Q1771,2,1)),Model!$B$38:$C$41,2,FALSE()),""))</f>
        <v/>
      </c>
      <c r="S1771" s="18" t="str">
        <f t="shared" si="163"/>
        <v/>
      </c>
      <c r="T1771" s="14" t="str">
        <f t="shared" si="164"/>
        <v/>
      </c>
      <c r="U1771" s="14" t="str">
        <f t="shared" si="165"/>
        <v/>
      </c>
      <c r="V1771" s="14" t="str">
        <f t="shared" ca="1" si="166"/>
        <v/>
      </c>
      <c r="W1771" s="14" t="str">
        <f t="shared" ca="1" si="167"/>
        <v/>
      </c>
    </row>
    <row r="1772" spans="1:23" x14ac:dyDescent="0.3">
      <c r="A1772" s="2"/>
      <c r="B1772" s="2"/>
      <c r="C1772" s="2"/>
      <c r="D1772" s="2"/>
      <c r="E1772" s="2"/>
      <c r="F1772" s="2"/>
      <c r="G1772" s="2"/>
      <c r="H1772" s="2"/>
      <c r="I1772" s="16"/>
      <c r="J1772" s="16"/>
      <c r="K1772" s="14" t="str">
        <f>IF($A1772="","",IF(B1772&gt;=Model!$B$4,4,IF(B1772&gt;=Model!$B$5,3,IF(B1772&gt;=Model!$B$6,2,1))))</f>
        <v/>
      </c>
      <c r="L1772" s="14" t="str">
        <f>IF($A1772="","",IF(OR(UPPER(D1772)="Y",UPPER(E1772)="Y"),4,IF(C1772&gt;=Model!$B$10,4,IF(C1772&gt;=Model!$B$11,3,IF(C1772&gt;=Model!$B$12,2,1)))))</f>
        <v/>
      </c>
      <c r="M1772" s="14" t="str">
        <f>IF($A1772="","",IFERROR(VLOOKUP(F1772,Model!$A$19:$B$22,2,FALSE()),""))</f>
        <v/>
      </c>
      <c r="N1772" s="14" t="str">
        <f>IF($A1772="","",IFERROR(VLOOKUP(G1772,Model!$A$25:$B$28,2,FALSE()),""))</f>
        <v/>
      </c>
      <c r="O1772" s="14" t="str">
        <f t="shared" si="162"/>
        <v/>
      </c>
      <c r="P1772" s="14" t="str">
        <f>IF($A1772="","",IF(AND(G1772="Internet-facing",OR(UPPER(D1772)="Y",UPPER(E1772)="Y",C1772&gt;=Model!$B$16)),"P1",""))</f>
        <v/>
      </c>
      <c r="Q1772" s="14" t="str">
        <f>IF($A1772="","",IF(P1772="P1","P1","P"&amp;MIN(4,IF(O1772&gt;=Model!$B$31,1,IF(O1772&gt;=Model!$B$32,2,IF(O1772&gt;=Model!$B$33,3,4)))+IF(UPPER(H1772)="Y",1,0))))</f>
        <v/>
      </c>
      <c r="R1772" s="14" t="str">
        <f>IF($A1772="","",IFERROR(VLOOKUP(VALUE(MID(Q1772,2,1)),Model!$B$38:$C$41,2,FALSE()),""))</f>
        <v/>
      </c>
      <c r="S1772" s="18" t="str">
        <f t="shared" si="163"/>
        <v/>
      </c>
      <c r="T1772" s="14" t="str">
        <f t="shared" si="164"/>
        <v/>
      </c>
      <c r="U1772" s="14" t="str">
        <f t="shared" si="165"/>
        <v/>
      </c>
      <c r="V1772" s="14" t="str">
        <f t="shared" ca="1" si="166"/>
        <v/>
      </c>
      <c r="W1772" s="14" t="str">
        <f t="shared" ca="1" si="167"/>
        <v/>
      </c>
    </row>
    <row r="1773" spans="1:23" x14ac:dyDescent="0.3">
      <c r="A1773" s="2"/>
      <c r="B1773" s="2"/>
      <c r="C1773" s="2"/>
      <c r="D1773" s="2"/>
      <c r="E1773" s="2"/>
      <c r="F1773" s="2"/>
      <c r="G1773" s="2"/>
      <c r="H1773" s="2"/>
      <c r="I1773" s="16"/>
      <c r="J1773" s="16"/>
      <c r="K1773" s="14" t="str">
        <f>IF($A1773="","",IF(B1773&gt;=Model!$B$4,4,IF(B1773&gt;=Model!$B$5,3,IF(B1773&gt;=Model!$B$6,2,1))))</f>
        <v/>
      </c>
      <c r="L1773" s="14" t="str">
        <f>IF($A1773="","",IF(OR(UPPER(D1773)="Y",UPPER(E1773)="Y"),4,IF(C1773&gt;=Model!$B$10,4,IF(C1773&gt;=Model!$B$11,3,IF(C1773&gt;=Model!$B$12,2,1)))))</f>
        <v/>
      </c>
      <c r="M1773" s="14" t="str">
        <f>IF($A1773="","",IFERROR(VLOOKUP(F1773,Model!$A$19:$B$22,2,FALSE()),""))</f>
        <v/>
      </c>
      <c r="N1773" s="14" t="str">
        <f>IF($A1773="","",IFERROR(VLOOKUP(G1773,Model!$A$25:$B$28,2,FALSE()),""))</f>
        <v/>
      </c>
      <c r="O1773" s="14" t="str">
        <f t="shared" si="162"/>
        <v/>
      </c>
      <c r="P1773" s="14" t="str">
        <f>IF($A1773="","",IF(AND(G1773="Internet-facing",OR(UPPER(D1773)="Y",UPPER(E1773)="Y",C1773&gt;=Model!$B$16)),"P1",""))</f>
        <v/>
      </c>
      <c r="Q1773" s="14" t="str">
        <f>IF($A1773="","",IF(P1773="P1","P1","P"&amp;MIN(4,IF(O1773&gt;=Model!$B$31,1,IF(O1773&gt;=Model!$B$32,2,IF(O1773&gt;=Model!$B$33,3,4)))+IF(UPPER(H1773)="Y",1,0))))</f>
        <v/>
      </c>
      <c r="R1773" s="14" t="str">
        <f>IF($A1773="","",IFERROR(VLOOKUP(VALUE(MID(Q1773,2,1)),Model!$B$38:$C$41,2,FALSE()),""))</f>
        <v/>
      </c>
      <c r="S1773" s="18" t="str">
        <f t="shared" si="163"/>
        <v/>
      </c>
      <c r="T1773" s="14" t="str">
        <f t="shared" si="164"/>
        <v/>
      </c>
      <c r="U1773" s="14" t="str">
        <f t="shared" si="165"/>
        <v/>
      </c>
      <c r="V1773" s="14" t="str">
        <f t="shared" ca="1" si="166"/>
        <v/>
      </c>
      <c r="W1773" s="14" t="str">
        <f t="shared" ca="1" si="167"/>
        <v/>
      </c>
    </row>
    <row r="1774" spans="1:23" x14ac:dyDescent="0.3">
      <c r="A1774" s="2"/>
      <c r="B1774" s="2"/>
      <c r="C1774" s="2"/>
      <c r="D1774" s="2"/>
      <c r="E1774" s="2"/>
      <c r="F1774" s="2"/>
      <c r="G1774" s="2"/>
      <c r="H1774" s="2"/>
      <c r="I1774" s="16"/>
      <c r="J1774" s="16"/>
      <c r="K1774" s="14" t="str">
        <f>IF($A1774="","",IF(B1774&gt;=Model!$B$4,4,IF(B1774&gt;=Model!$B$5,3,IF(B1774&gt;=Model!$B$6,2,1))))</f>
        <v/>
      </c>
      <c r="L1774" s="14" t="str">
        <f>IF($A1774="","",IF(OR(UPPER(D1774)="Y",UPPER(E1774)="Y"),4,IF(C1774&gt;=Model!$B$10,4,IF(C1774&gt;=Model!$B$11,3,IF(C1774&gt;=Model!$B$12,2,1)))))</f>
        <v/>
      </c>
      <c r="M1774" s="14" t="str">
        <f>IF($A1774="","",IFERROR(VLOOKUP(F1774,Model!$A$19:$B$22,2,FALSE()),""))</f>
        <v/>
      </c>
      <c r="N1774" s="14" t="str">
        <f>IF($A1774="","",IFERROR(VLOOKUP(G1774,Model!$A$25:$B$28,2,FALSE()),""))</f>
        <v/>
      </c>
      <c r="O1774" s="14" t="str">
        <f t="shared" si="162"/>
        <v/>
      </c>
      <c r="P1774" s="14" t="str">
        <f>IF($A1774="","",IF(AND(G1774="Internet-facing",OR(UPPER(D1774)="Y",UPPER(E1774)="Y",C1774&gt;=Model!$B$16)),"P1",""))</f>
        <v/>
      </c>
      <c r="Q1774" s="14" t="str">
        <f>IF($A1774="","",IF(P1774="P1","P1","P"&amp;MIN(4,IF(O1774&gt;=Model!$B$31,1,IF(O1774&gt;=Model!$B$32,2,IF(O1774&gt;=Model!$B$33,3,4)))+IF(UPPER(H1774)="Y",1,0))))</f>
        <v/>
      </c>
      <c r="R1774" s="14" t="str">
        <f>IF($A1774="","",IFERROR(VLOOKUP(VALUE(MID(Q1774,2,1)),Model!$B$38:$C$41,2,FALSE()),""))</f>
        <v/>
      </c>
      <c r="S1774" s="18" t="str">
        <f t="shared" si="163"/>
        <v/>
      </c>
      <c r="T1774" s="14" t="str">
        <f t="shared" si="164"/>
        <v/>
      </c>
      <c r="U1774" s="14" t="str">
        <f t="shared" si="165"/>
        <v/>
      </c>
      <c r="V1774" s="14" t="str">
        <f t="shared" ca="1" si="166"/>
        <v/>
      </c>
      <c r="W1774" s="14" t="str">
        <f t="shared" ca="1" si="167"/>
        <v/>
      </c>
    </row>
    <row r="1775" spans="1:23" x14ac:dyDescent="0.3">
      <c r="A1775" s="2"/>
      <c r="B1775" s="2"/>
      <c r="C1775" s="2"/>
      <c r="D1775" s="2"/>
      <c r="E1775" s="2"/>
      <c r="F1775" s="2"/>
      <c r="G1775" s="2"/>
      <c r="H1775" s="2"/>
      <c r="I1775" s="16"/>
      <c r="J1775" s="16"/>
      <c r="K1775" s="14" t="str">
        <f>IF($A1775="","",IF(B1775&gt;=Model!$B$4,4,IF(B1775&gt;=Model!$B$5,3,IF(B1775&gt;=Model!$B$6,2,1))))</f>
        <v/>
      </c>
      <c r="L1775" s="14" t="str">
        <f>IF($A1775="","",IF(OR(UPPER(D1775)="Y",UPPER(E1775)="Y"),4,IF(C1775&gt;=Model!$B$10,4,IF(C1775&gt;=Model!$B$11,3,IF(C1775&gt;=Model!$B$12,2,1)))))</f>
        <v/>
      </c>
      <c r="M1775" s="14" t="str">
        <f>IF($A1775="","",IFERROR(VLOOKUP(F1775,Model!$A$19:$B$22,2,FALSE()),""))</f>
        <v/>
      </c>
      <c r="N1775" s="14" t="str">
        <f>IF($A1775="","",IFERROR(VLOOKUP(G1775,Model!$A$25:$B$28,2,FALSE()),""))</f>
        <v/>
      </c>
      <c r="O1775" s="14" t="str">
        <f t="shared" si="162"/>
        <v/>
      </c>
      <c r="P1775" s="14" t="str">
        <f>IF($A1775="","",IF(AND(G1775="Internet-facing",OR(UPPER(D1775)="Y",UPPER(E1775)="Y",C1775&gt;=Model!$B$16)),"P1",""))</f>
        <v/>
      </c>
      <c r="Q1775" s="14" t="str">
        <f>IF($A1775="","",IF(P1775="P1","P1","P"&amp;MIN(4,IF(O1775&gt;=Model!$B$31,1,IF(O1775&gt;=Model!$B$32,2,IF(O1775&gt;=Model!$B$33,3,4)))+IF(UPPER(H1775)="Y",1,0))))</f>
        <v/>
      </c>
      <c r="R1775" s="14" t="str">
        <f>IF($A1775="","",IFERROR(VLOOKUP(VALUE(MID(Q1775,2,1)),Model!$B$38:$C$41,2,FALSE()),""))</f>
        <v/>
      </c>
      <c r="S1775" s="18" t="str">
        <f t="shared" si="163"/>
        <v/>
      </c>
      <c r="T1775" s="14" t="str">
        <f t="shared" si="164"/>
        <v/>
      </c>
      <c r="U1775" s="14" t="str">
        <f t="shared" si="165"/>
        <v/>
      </c>
      <c r="V1775" s="14" t="str">
        <f t="shared" ca="1" si="166"/>
        <v/>
      </c>
      <c r="W1775" s="14" t="str">
        <f t="shared" ca="1" si="167"/>
        <v/>
      </c>
    </row>
    <row r="1776" spans="1:23" x14ac:dyDescent="0.3">
      <c r="A1776" s="2"/>
      <c r="B1776" s="2"/>
      <c r="C1776" s="2"/>
      <c r="D1776" s="2"/>
      <c r="E1776" s="2"/>
      <c r="F1776" s="2"/>
      <c r="G1776" s="2"/>
      <c r="H1776" s="2"/>
      <c r="I1776" s="16"/>
      <c r="J1776" s="16"/>
      <c r="K1776" s="14" t="str">
        <f>IF($A1776="","",IF(B1776&gt;=Model!$B$4,4,IF(B1776&gt;=Model!$B$5,3,IF(B1776&gt;=Model!$B$6,2,1))))</f>
        <v/>
      </c>
      <c r="L1776" s="14" t="str">
        <f>IF($A1776="","",IF(OR(UPPER(D1776)="Y",UPPER(E1776)="Y"),4,IF(C1776&gt;=Model!$B$10,4,IF(C1776&gt;=Model!$B$11,3,IF(C1776&gt;=Model!$B$12,2,1)))))</f>
        <v/>
      </c>
      <c r="M1776" s="14" t="str">
        <f>IF($A1776="","",IFERROR(VLOOKUP(F1776,Model!$A$19:$B$22,2,FALSE()),""))</f>
        <v/>
      </c>
      <c r="N1776" s="14" t="str">
        <f>IF($A1776="","",IFERROR(VLOOKUP(G1776,Model!$A$25:$B$28,2,FALSE()),""))</f>
        <v/>
      </c>
      <c r="O1776" s="14" t="str">
        <f t="shared" si="162"/>
        <v/>
      </c>
      <c r="P1776" s="14" t="str">
        <f>IF($A1776="","",IF(AND(G1776="Internet-facing",OR(UPPER(D1776)="Y",UPPER(E1776)="Y",C1776&gt;=Model!$B$16)),"P1",""))</f>
        <v/>
      </c>
      <c r="Q1776" s="14" t="str">
        <f>IF($A1776="","",IF(P1776="P1","P1","P"&amp;MIN(4,IF(O1776&gt;=Model!$B$31,1,IF(O1776&gt;=Model!$B$32,2,IF(O1776&gt;=Model!$B$33,3,4)))+IF(UPPER(H1776)="Y",1,0))))</f>
        <v/>
      </c>
      <c r="R1776" s="14" t="str">
        <f>IF($A1776="","",IFERROR(VLOOKUP(VALUE(MID(Q1776,2,1)),Model!$B$38:$C$41,2,FALSE()),""))</f>
        <v/>
      </c>
      <c r="S1776" s="18" t="str">
        <f t="shared" si="163"/>
        <v/>
      </c>
      <c r="T1776" s="14" t="str">
        <f t="shared" si="164"/>
        <v/>
      </c>
      <c r="U1776" s="14" t="str">
        <f t="shared" si="165"/>
        <v/>
      </c>
      <c r="V1776" s="14" t="str">
        <f t="shared" ca="1" si="166"/>
        <v/>
      </c>
      <c r="W1776" s="14" t="str">
        <f t="shared" ca="1" si="167"/>
        <v/>
      </c>
    </row>
    <row r="1777" spans="1:23" x14ac:dyDescent="0.3">
      <c r="A1777" s="2"/>
      <c r="B1777" s="2"/>
      <c r="C1777" s="2"/>
      <c r="D1777" s="2"/>
      <c r="E1777" s="2"/>
      <c r="F1777" s="2"/>
      <c r="G1777" s="2"/>
      <c r="H1777" s="2"/>
      <c r="I1777" s="16"/>
      <c r="J1777" s="16"/>
      <c r="K1777" s="14" t="str">
        <f>IF($A1777="","",IF(B1777&gt;=Model!$B$4,4,IF(B1777&gt;=Model!$B$5,3,IF(B1777&gt;=Model!$B$6,2,1))))</f>
        <v/>
      </c>
      <c r="L1777" s="14" t="str">
        <f>IF($A1777="","",IF(OR(UPPER(D1777)="Y",UPPER(E1777)="Y"),4,IF(C1777&gt;=Model!$B$10,4,IF(C1777&gt;=Model!$B$11,3,IF(C1777&gt;=Model!$B$12,2,1)))))</f>
        <v/>
      </c>
      <c r="M1777" s="14" t="str">
        <f>IF($A1777="","",IFERROR(VLOOKUP(F1777,Model!$A$19:$B$22,2,FALSE()),""))</f>
        <v/>
      </c>
      <c r="N1777" s="14" t="str">
        <f>IF($A1777="","",IFERROR(VLOOKUP(G1777,Model!$A$25:$B$28,2,FALSE()),""))</f>
        <v/>
      </c>
      <c r="O1777" s="14" t="str">
        <f t="shared" si="162"/>
        <v/>
      </c>
      <c r="P1777" s="14" t="str">
        <f>IF($A1777="","",IF(AND(G1777="Internet-facing",OR(UPPER(D1777)="Y",UPPER(E1777)="Y",C1777&gt;=Model!$B$16)),"P1",""))</f>
        <v/>
      </c>
      <c r="Q1777" s="14" t="str">
        <f>IF($A1777="","",IF(P1777="P1","P1","P"&amp;MIN(4,IF(O1777&gt;=Model!$B$31,1,IF(O1777&gt;=Model!$B$32,2,IF(O1777&gt;=Model!$B$33,3,4)))+IF(UPPER(H1777)="Y",1,0))))</f>
        <v/>
      </c>
      <c r="R1777" s="14" t="str">
        <f>IF($A1777="","",IFERROR(VLOOKUP(VALUE(MID(Q1777,2,1)),Model!$B$38:$C$41,2,FALSE()),""))</f>
        <v/>
      </c>
      <c r="S1777" s="18" t="str">
        <f t="shared" si="163"/>
        <v/>
      </c>
      <c r="T1777" s="14" t="str">
        <f t="shared" si="164"/>
        <v/>
      </c>
      <c r="U1777" s="14" t="str">
        <f t="shared" si="165"/>
        <v/>
      </c>
      <c r="V1777" s="14" t="str">
        <f t="shared" ca="1" si="166"/>
        <v/>
      </c>
      <c r="W1777" s="14" t="str">
        <f t="shared" ca="1" si="167"/>
        <v/>
      </c>
    </row>
    <row r="1778" spans="1:23" x14ac:dyDescent="0.3">
      <c r="A1778" s="2"/>
      <c r="B1778" s="2"/>
      <c r="C1778" s="2"/>
      <c r="D1778" s="2"/>
      <c r="E1778" s="2"/>
      <c r="F1778" s="2"/>
      <c r="G1778" s="2"/>
      <c r="H1778" s="2"/>
      <c r="I1778" s="16"/>
      <c r="J1778" s="16"/>
      <c r="K1778" s="14" t="str">
        <f>IF($A1778="","",IF(B1778&gt;=Model!$B$4,4,IF(B1778&gt;=Model!$B$5,3,IF(B1778&gt;=Model!$B$6,2,1))))</f>
        <v/>
      </c>
      <c r="L1778" s="14" t="str">
        <f>IF($A1778="","",IF(OR(UPPER(D1778)="Y",UPPER(E1778)="Y"),4,IF(C1778&gt;=Model!$B$10,4,IF(C1778&gt;=Model!$B$11,3,IF(C1778&gt;=Model!$B$12,2,1)))))</f>
        <v/>
      </c>
      <c r="M1778" s="14" t="str">
        <f>IF($A1778="","",IFERROR(VLOOKUP(F1778,Model!$A$19:$B$22,2,FALSE()),""))</f>
        <v/>
      </c>
      <c r="N1778" s="14" t="str">
        <f>IF($A1778="","",IFERROR(VLOOKUP(G1778,Model!$A$25:$B$28,2,FALSE()),""))</f>
        <v/>
      </c>
      <c r="O1778" s="14" t="str">
        <f t="shared" si="162"/>
        <v/>
      </c>
      <c r="P1778" s="14" t="str">
        <f>IF($A1778="","",IF(AND(G1778="Internet-facing",OR(UPPER(D1778)="Y",UPPER(E1778)="Y",C1778&gt;=Model!$B$16)),"P1",""))</f>
        <v/>
      </c>
      <c r="Q1778" s="14" t="str">
        <f>IF($A1778="","",IF(P1778="P1","P1","P"&amp;MIN(4,IF(O1778&gt;=Model!$B$31,1,IF(O1778&gt;=Model!$B$32,2,IF(O1778&gt;=Model!$B$33,3,4)))+IF(UPPER(H1778)="Y",1,0))))</f>
        <v/>
      </c>
      <c r="R1778" s="14" t="str">
        <f>IF($A1778="","",IFERROR(VLOOKUP(VALUE(MID(Q1778,2,1)),Model!$B$38:$C$41,2,FALSE()),""))</f>
        <v/>
      </c>
      <c r="S1778" s="18" t="str">
        <f t="shared" si="163"/>
        <v/>
      </c>
      <c r="T1778" s="14" t="str">
        <f t="shared" si="164"/>
        <v/>
      </c>
      <c r="U1778" s="14" t="str">
        <f t="shared" si="165"/>
        <v/>
      </c>
      <c r="V1778" s="14" t="str">
        <f t="shared" ca="1" si="166"/>
        <v/>
      </c>
      <c r="W1778" s="14" t="str">
        <f t="shared" ca="1" si="167"/>
        <v/>
      </c>
    </row>
    <row r="1779" spans="1:23" x14ac:dyDescent="0.3">
      <c r="A1779" s="2"/>
      <c r="B1779" s="2"/>
      <c r="C1779" s="2"/>
      <c r="D1779" s="2"/>
      <c r="E1779" s="2"/>
      <c r="F1779" s="2"/>
      <c r="G1779" s="2"/>
      <c r="H1779" s="2"/>
      <c r="I1779" s="16"/>
      <c r="J1779" s="16"/>
      <c r="K1779" s="14" t="str">
        <f>IF($A1779="","",IF(B1779&gt;=Model!$B$4,4,IF(B1779&gt;=Model!$B$5,3,IF(B1779&gt;=Model!$B$6,2,1))))</f>
        <v/>
      </c>
      <c r="L1779" s="14" t="str">
        <f>IF($A1779="","",IF(OR(UPPER(D1779)="Y",UPPER(E1779)="Y"),4,IF(C1779&gt;=Model!$B$10,4,IF(C1779&gt;=Model!$B$11,3,IF(C1779&gt;=Model!$B$12,2,1)))))</f>
        <v/>
      </c>
      <c r="M1779" s="14" t="str">
        <f>IF($A1779="","",IFERROR(VLOOKUP(F1779,Model!$A$19:$B$22,2,FALSE()),""))</f>
        <v/>
      </c>
      <c r="N1779" s="14" t="str">
        <f>IF($A1779="","",IFERROR(VLOOKUP(G1779,Model!$A$25:$B$28,2,FALSE()),""))</f>
        <v/>
      </c>
      <c r="O1779" s="14" t="str">
        <f t="shared" si="162"/>
        <v/>
      </c>
      <c r="P1779" s="14" t="str">
        <f>IF($A1779="","",IF(AND(G1779="Internet-facing",OR(UPPER(D1779)="Y",UPPER(E1779)="Y",C1779&gt;=Model!$B$16)),"P1",""))</f>
        <v/>
      </c>
      <c r="Q1779" s="14" t="str">
        <f>IF($A1779="","",IF(P1779="P1","P1","P"&amp;MIN(4,IF(O1779&gt;=Model!$B$31,1,IF(O1779&gt;=Model!$B$32,2,IF(O1779&gt;=Model!$B$33,3,4)))+IF(UPPER(H1779)="Y",1,0))))</f>
        <v/>
      </c>
      <c r="R1779" s="14" t="str">
        <f>IF($A1779="","",IFERROR(VLOOKUP(VALUE(MID(Q1779,2,1)),Model!$B$38:$C$41,2,FALSE()),""))</f>
        <v/>
      </c>
      <c r="S1779" s="18" t="str">
        <f t="shared" si="163"/>
        <v/>
      </c>
      <c r="T1779" s="14" t="str">
        <f t="shared" si="164"/>
        <v/>
      </c>
      <c r="U1779" s="14" t="str">
        <f t="shared" si="165"/>
        <v/>
      </c>
      <c r="V1779" s="14" t="str">
        <f t="shared" ca="1" si="166"/>
        <v/>
      </c>
      <c r="W1779" s="14" t="str">
        <f t="shared" ca="1" si="167"/>
        <v/>
      </c>
    </row>
    <row r="1780" spans="1:23" x14ac:dyDescent="0.3">
      <c r="A1780" s="2"/>
      <c r="B1780" s="2"/>
      <c r="C1780" s="2"/>
      <c r="D1780" s="2"/>
      <c r="E1780" s="2"/>
      <c r="F1780" s="2"/>
      <c r="G1780" s="2"/>
      <c r="H1780" s="2"/>
      <c r="I1780" s="16"/>
      <c r="J1780" s="16"/>
      <c r="K1780" s="14" t="str">
        <f>IF($A1780="","",IF(B1780&gt;=Model!$B$4,4,IF(B1780&gt;=Model!$B$5,3,IF(B1780&gt;=Model!$B$6,2,1))))</f>
        <v/>
      </c>
      <c r="L1780" s="14" t="str">
        <f>IF($A1780="","",IF(OR(UPPER(D1780)="Y",UPPER(E1780)="Y"),4,IF(C1780&gt;=Model!$B$10,4,IF(C1780&gt;=Model!$B$11,3,IF(C1780&gt;=Model!$B$12,2,1)))))</f>
        <v/>
      </c>
      <c r="M1780" s="14" t="str">
        <f>IF($A1780="","",IFERROR(VLOOKUP(F1780,Model!$A$19:$B$22,2,FALSE()),""))</f>
        <v/>
      </c>
      <c r="N1780" s="14" t="str">
        <f>IF($A1780="","",IFERROR(VLOOKUP(G1780,Model!$A$25:$B$28,2,FALSE()),""))</f>
        <v/>
      </c>
      <c r="O1780" s="14" t="str">
        <f t="shared" si="162"/>
        <v/>
      </c>
      <c r="P1780" s="14" t="str">
        <f>IF($A1780="","",IF(AND(G1780="Internet-facing",OR(UPPER(D1780)="Y",UPPER(E1780)="Y",C1780&gt;=Model!$B$16)),"P1",""))</f>
        <v/>
      </c>
      <c r="Q1780" s="14" t="str">
        <f>IF($A1780="","",IF(P1780="P1","P1","P"&amp;MIN(4,IF(O1780&gt;=Model!$B$31,1,IF(O1780&gt;=Model!$B$32,2,IF(O1780&gt;=Model!$B$33,3,4)))+IF(UPPER(H1780)="Y",1,0))))</f>
        <v/>
      </c>
      <c r="R1780" s="14" t="str">
        <f>IF($A1780="","",IFERROR(VLOOKUP(VALUE(MID(Q1780,2,1)),Model!$B$38:$C$41,2,FALSE()),""))</f>
        <v/>
      </c>
      <c r="S1780" s="18" t="str">
        <f t="shared" si="163"/>
        <v/>
      </c>
      <c r="T1780" s="14" t="str">
        <f t="shared" si="164"/>
        <v/>
      </c>
      <c r="U1780" s="14" t="str">
        <f t="shared" si="165"/>
        <v/>
      </c>
      <c r="V1780" s="14" t="str">
        <f t="shared" ca="1" si="166"/>
        <v/>
      </c>
      <c r="W1780" s="14" t="str">
        <f t="shared" ca="1" si="167"/>
        <v/>
      </c>
    </row>
    <row r="1781" spans="1:23" x14ac:dyDescent="0.3">
      <c r="A1781" s="2"/>
      <c r="B1781" s="2"/>
      <c r="C1781" s="2"/>
      <c r="D1781" s="2"/>
      <c r="E1781" s="2"/>
      <c r="F1781" s="2"/>
      <c r="G1781" s="2"/>
      <c r="H1781" s="2"/>
      <c r="I1781" s="16"/>
      <c r="J1781" s="16"/>
      <c r="K1781" s="14" t="str">
        <f>IF($A1781="","",IF(B1781&gt;=Model!$B$4,4,IF(B1781&gt;=Model!$B$5,3,IF(B1781&gt;=Model!$B$6,2,1))))</f>
        <v/>
      </c>
      <c r="L1781" s="14" t="str">
        <f>IF($A1781="","",IF(OR(UPPER(D1781)="Y",UPPER(E1781)="Y"),4,IF(C1781&gt;=Model!$B$10,4,IF(C1781&gt;=Model!$B$11,3,IF(C1781&gt;=Model!$B$12,2,1)))))</f>
        <v/>
      </c>
      <c r="M1781" s="14" t="str">
        <f>IF($A1781="","",IFERROR(VLOOKUP(F1781,Model!$A$19:$B$22,2,FALSE()),""))</f>
        <v/>
      </c>
      <c r="N1781" s="14" t="str">
        <f>IF($A1781="","",IFERROR(VLOOKUP(G1781,Model!$A$25:$B$28,2,FALSE()),""))</f>
        <v/>
      </c>
      <c r="O1781" s="14" t="str">
        <f t="shared" si="162"/>
        <v/>
      </c>
      <c r="P1781" s="14" t="str">
        <f>IF($A1781="","",IF(AND(G1781="Internet-facing",OR(UPPER(D1781)="Y",UPPER(E1781)="Y",C1781&gt;=Model!$B$16)),"P1",""))</f>
        <v/>
      </c>
      <c r="Q1781" s="14" t="str">
        <f>IF($A1781="","",IF(P1781="P1","P1","P"&amp;MIN(4,IF(O1781&gt;=Model!$B$31,1,IF(O1781&gt;=Model!$B$32,2,IF(O1781&gt;=Model!$B$33,3,4)))+IF(UPPER(H1781)="Y",1,0))))</f>
        <v/>
      </c>
      <c r="R1781" s="14" t="str">
        <f>IF($A1781="","",IFERROR(VLOOKUP(VALUE(MID(Q1781,2,1)),Model!$B$38:$C$41,2,FALSE()),""))</f>
        <v/>
      </c>
      <c r="S1781" s="18" t="str">
        <f t="shared" si="163"/>
        <v/>
      </c>
      <c r="T1781" s="14" t="str">
        <f t="shared" si="164"/>
        <v/>
      </c>
      <c r="U1781" s="14" t="str">
        <f t="shared" si="165"/>
        <v/>
      </c>
      <c r="V1781" s="14" t="str">
        <f t="shared" ca="1" si="166"/>
        <v/>
      </c>
      <c r="W1781" s="14" t="str">
        <f t="shared" ca="1" si="167"/>
        <v/>
      </c>
    </row>
    <row r="1782" spans="1:23" x14ac:dyDescent="0.3">
      <c r="A1782" s="2"/>
      <c r="B1782" s="2"/>
      <c r="C1782" s="2"/>
      <c r="D1782" s="2"/>
      <c r="E1782" s="2"/>
      <c r="F1782" s="2"/>
      <c r="G1782" s="2"/>
      <c r="H1782" s="2"/>
      <c r="I1782" s="16"/>
      <c r="J1782" s="16"/>
      <c r="K1782" s="14" t="str">
        <f>IF($A1782="","",IF(B1782&gt;=Model!$B$4,4,IF(B1782&gt;=Model!$B$5,3,IF(B1782&gt;=Model!$B$6,2,1))))</f>
        <v/>
      </c>
      <c r="L1782" s="14" t="str">
        <f>IF($A1782="","",IF(OR(UPPER(D1782)="Y",UPPER(E1782)="Y"),4,IF(C1782&gt;=Model!$B$10,4,IF(C1782&gt;=Model!$B$11,3,IF(C1782&gt;=Model!$B$12,2,1)))))</f>
        <v/>
      </c>
      <c r="M1782" s="14" t="str">
        <f>IF($A1782="","",IFERROR(VLOOKUP(F1782,Model!$A$19:$B$22,2,FALSE()),""))</f>
        <v/>
      </c>
      <c r="N1782" s="14" t="str">
        <f>IF($A1782="","",IFERROR(VLOOKUP(G1782,Model!$A$25:$B$28,2,FALSE()),""))</f>
        <v/>
      </c>
      <c r="O1782" s="14" t="str">
        <f t="shared" si="162"/>
        <v/>
      </c>
      <c r="P1782" s="14" t="str">
        <f>IF($A1782="","",IF(AND(G1782="Internet-facing",OR(UPPER(D1782)="Y",UPPER(E1782)="Y",C1782&gt;=Model!$B$16)),"P1",""))</f>
        <v/>
      </c>
      <c r="Q1782" s="14" t="str">
        <f>IF($A1782="","",IF(P1782="P1","P1","P"&amp;MIN(4,IF(O1782&gt;=Model!$B$31,1,IF(O1782&gt;=Model!$B$32,2,IF(O1782&gt;=Model!$B$33,3,4)))+IF(UPPER(H1782)="Y",1,0))))</f>
        <v/>
      </c>
      <c r="R1782" s="14" t="str">
        <f>IF($A1782="","",IFERROR(VLOOKUP(VALUE(MID(Q1782,2,1)),Model!$B$38:$C$41,2,FALSE()),""))</f>
        <v/>
      </c>
      <c r="S1782" s="18" t="str">
        <f t="shared" si="163"/>
        <v/>
      </c>
      <c r="T1782" s="14" t="str">
        <f t="shared" si="164"/>
        <v/>
      </c>
      <c r="U1782" s="14" t="str">
        <f t="shared" si="165"/>
        <v/>
      </c>
      <c r="V1782" s="14" t="str">
        <f t="shared" ca="1" si="166"/>
        <v/>
      </c>
      <c r="W1782" s="14" t="str">
        <f t="shared" ca="1" si="167"/>
        <v/>
      </c>
    </row>
    <row r="1783" spans="1:23" x14ac:dyDescent="0.3">
      <c r="A1783" s="2"/>
      <c r="B1783" s="2"/>
      <c r="C1783" s="2"/>
      <c r="D1783" s="2"/>
      <c r="E1783" s="2"/>
      <c r="F1783" s="2"/>
      <c r="G1783" s="2"/>
      <c r="H1783" s="2"/>
      <c r="I1783" s="16"/>
      <c r="J1783" s="16"/>
      <c r="K1783" s="14" t="str">
        <f>IF($A1783="","",IF(B1783&gt;=Model!$B$4,4,IF(B1783&gt;=Model!$B$5,3,IF(B1783&gt;=Model!$B$6,2,1))))</f>
        <v/>
      </c>
      <c r="L1783" s="14" t="str">
        <f>IF($A1783="","",IF(OR(UPPER(D1783)="Y",UPPER(E1783)="Y"),4,IF(C1783&gt;=Model!$B$10,4,IF(C1783&gt;=Model!$B$11,3,IF(C1783&gt;=Model!$B$12,2,1)))))</f>
        <v/>
      </c>
      <c r="M1783" s="14" t="str">
        <f>IF($A1783="","",IFERROR(VLOOKUP(F1783,Model!$A$19:$B$22,2,FALSE()),""))</f>
        <v/>
      </c>
      <c r="N1783" s="14" t="str">
        <f>IF($A1783="","",IFERROR(VLOOKUP(G1783,Model!$A$25:$B$28,2,FALSE()),""))</f>
        <v/>
      </c>
      <c r="O1783" s="14" t="str">
        <f t="shared" si="162"/>
        <v/>
      </c>
      <c r="P1783" s="14" t="str">
        <f>IF($A1783="","",IF(AND(G1783="Internet-facing",OR(UPPER(D1783)="Y",UPPER(E1783)="Y",C1783&gt;=Model!$B$16)),"P1",""))</f>
        <v/>
      </c>
      <c r="Q1783" s="14" t="str">
        <f>IF($A1783="","",IF(P1783="P1","P1","P"&amp;MIN(4,IF(O1783&gt;=Model!$B$31,1,IF(O1783&gt;=Model!$B$32,2,IF(O1783&gt;=Model!$B$33,3,4)))+IF(UPPER(H1783)="Y",1,0))))</f>
        <v/>
      </c>
      <c r="R1783" s="14" t="str">
        <f>IF($A1783="","",IFERROR(VLOOKUP(VALUE(MID(Q1783,2,1)),Model!$B$38:$C$41,2,FALSE()),""))</f>
        <v/>
      </c>
      <c r="S1783" s="18" t="str">
        <f t="shared" si="163"/>
        <v/>
      </c>
      <c r="T1783" s="14" t="str">
        <f t="shared" si="164"/>
        <v/>
      </c>
      <c r="U1783" s="14" t="str">
        <f t="shared" si="165"/>
        <v/>
      </c>
      <c r="V1783" s="14" t="str">
        <f t="shared" ca="1" si="166"/>
        <v/>
      </c>
      <c r="W1783" s="14" t="str">
        <f t="shared" ca="1" si="167"/>
        <v/>
      </c>
    </row>
    <row r="1784" spans="1:23" x14ac:dyDescent="0.3">
      <c r="A1784" s="2"/>
      <c r="B1784" s="2"/>
      <c r="C1784" s="2"/>
      <c r="D1784" s="2"/>
      <c r="E1784" s="2"/>
      <c r="F1784" s="2"/>
      <c r="G1784" s="2"/>
      <c r="H1784" s="2"/>
      <c r="I1784" s="16"/>
      <c r="J1784" s="16"/>
      <c r="K1784" s="14" t="str">
        <f>IF($A1784="","",IF(B1784&gt;=Model!$B$4,4,IF(B1784&gt;=Model!$B$5,3,IF(B1784&gt;=Model!$B$6,2,1))))</f>
        <v/>
      </c>
      <c r="L1784" s="14" t="str">
        <f>IF($A1784="","",IF(OR(UPPER(D1784)="Y",UPPER(E1784)="Y"),4,IF(C1784&gt;=Model!$B$10,4,IF(C1784&gt;=Model!$B$11,3,IF(C1784&gt;=Model!$B$12,2,1)))))</f>
        <v/>
      </c>
      <c r="M1784" s="14" t="str">
        <f>IF($A1784="","",IFERROR(VLOOKUP(F1784,Model!$A$19:$B$22,2,FALSE()),""))</f>
        <v/>
      </c>
      <c r="N1784" s="14" t="str">
        <f>IF($A1784="","",IFERROR(VLOOKUP(G1784,Model!$A$25:$B$28,2,FALSE()),""))</f>
        <v/>
      </c>
      <c r="O1784" s="14" t="str">
        <f t="shared" si="162"/>
        <v/>
      </c>
      <c r="P1784" s="14" t="str">
        <f>IF($A1784="","",IF(AND(G1784="Internet-facing",OR(UPPER(D1784)="Y",UPPER(E1784)="Y",C1784&gt;=Model!$B$16)),"P1",""))</f>
        <v/>
      </c>
      <c r="Q1784" s="14" t="str">
        <f>IF($A1784="","",IF(P1784="P1","P1","P"&amp;MIN(4,IF(O1784&gt;=Model!$B$31,1,IF(O1784&gt;=Model!$B$32,2,IF(O1784&gt;=Model!$B$33,3,4)))+IF(UPPER(H1784)="Y",1,0))))</f>
        <v/>
      </c>
      <c r="R1784" s="14" t="str">
        <f>IF($A1784="","",IFERROR(VLOOKUP(VALUE(MID(Q1784,2,1)),Model!$B$38:$C$41,2,FALSE()),""))</f>
        <v/>
      </c>
      <c r="S1784" s="18" t="str">
        <f t="shared" si="163"/>
        <v/>
      </c>
      <c r="T1784" s="14" t="str">
        <f t="shared" si="164"/>
        <v/>
      </c>
      <c r="U1784" s="14" t="str">
        <f t="shared" si="165"/>
        <v/>
      </c>
      <c r="V1784" s="14" t="str">
        <f t="shared" ca="1" si="166"/>
        <v/>
      </c>
      <c r="W1784" s="14" t="str">
        <f t="shared" ca="1" si="167"/>
        <v/>
      </c>
    </row>
    <row r="1785" spans="1:23" x14ac:dyDescent="0.3">
      <c r="A1785" s="2"/>
      <c r="B1785" s="2"/>
      <c r="C1785" s="2"/>
      <c r="D1785" s="2"/>
      <c r="E1785" s="2"/>
      <c r="F1785" s="2"/>
      <c r="G1785" s="2"/>
      <c r="H1785" s="2"/>
      <c r="I1785" s="16"/>
      <c r="J1785" s="16"/>
      <c r="K1785" s="14" t="str">
        <f>IF($A1785="","",IF(B1785&gt;=Model!$B$4,4,IF(B1785&gt;=Model!$B$5,3,IF(B1785&gt;=Model!$B$6,2,1))))</f>
        <v/>
      </c>
      <c r="L1785" s="14" t="str">
        <f>IF($A1785="","",IF(OR(UPPER(D1785)="Y",UPPER(E1785)="Y"),4,IF(C1785&gt;=Model!$B$10,4,IF(C1785&gt;=Model!$B$11,3,IF(C1785&gt;=Model!$B$12,2,1)))))</f>
        <v/>
      </c>
      <c r="M1785" s="14" t="str">
        <f>IF($A1785="","",IFERROR(VLOOKUP(F1785,Model!$A$19:$B$22,2,FALSE()),""))</f>
        <v/>
      </c>
      <c r="N1785" s="14" t="str">
        <f>IF($A1785="","",IFERROR(VLOOKUP(G1785,Model!$A$25:$B$28,2,FALSE()),""))</f>
        <v/>
      </c>
      <c r="O1785" s="14" t="str">
        <f t="shared" si="162"/>
        <v/>
      </c>
      <c r="P1785" s="14" t="str">
        <f>IF($A1785="","",IF(AND(G1785="Internet-facing",OR(UPPER(D1785)="Y",UPPER(E1785)="Y",C1785&gt;=Model!$B$16)),"P1",""))</f>
        <v/>
      </c>
      <c r="Q1785" s="14" t="str">
        <f>IF($A1785="","",IF(P1785="P1","P1","P"&amp;MIN(4,IF(O1785&gt;=Model!$B$31,1,IF(O1785&gt;=Model!$B$32,2,IF(O1785&gt;=Model!$B$33,3,4)))+IF(UPPER(H1785)="Y",1,0))))</f>
        <v/>
      </c>
      <c r="R1785" s="14" t="str">
        <f>IF($A1785="","",IFERROR(VLOOKUP(VALUE(MID(Q1785,2,1)),Model!$B$38:$C$41,2,FALSE()),""))</f>
        <v/>
      </c>
      <c r="S1785" s="18" t="str">
        <f t="shared" si="163"/>
        <v/>
      </c>
      <c r="T1785" s="14" t="str">
        <f t="shared" si="164"/>
        <v/>
      </c>
      <c r="U1785" s="14" t="str">
        <f t="shared" si="165"/>
        <v/>
      </c>
      <c r="V1785" s="14" t="str">
        <f t="shared" ca="1" si="166"/>
        <v/>
      </c>
      <c r="W1785" s="14" t="str">
        <f t="shared" ca="1" si="167"/>
        <v/>
      </c>
    </row>
    <row r="1786" spans="1:23" x14ac:dyDescent="0.3">
      <c r="A1786" s="2"/>
      <c r="B1786" s="2"/>
      <c r="C1786" s="2"/>
      <c r="D1786" s="2"/>
      <c r="E1786" s="2"/>
      <c r="F1786" s="2"/>
      <c r="G1786" s="2"/>
      <c r="H1786" s="2"/>
      <c r="I1786" s="16"/>
      <c r="J1786" s="16"/>
      <c r="K1786" s="14" t="str">
        <f>IF($A1786="","",IF(B1786&gt;=Model!$B$4,4,IF(B1786&gt;=Model!$B$5,3,IF(B1786&gt;=Model!$B$6,2,1))))</f>
        <v/>
      </c>
      <c r="L1786" s="14" t="str">
        <f>IF($A1786="","",IF(OR(UPPER(D1786)="Y",UPPER(E1786)="Y"),4,IF(C1786&gt;=Model!$B$10,4,IF(C1786&gt;=Model!$B$11,3,IF(C1786&gt;=Model!$B$12,2,1)))))</f>
        <v/>
      </c>
      <c r="M1786" s="14" t="str">
        <f>IF($A1786="","",IFERROR(VLOOKUP(F1786,Model!$A$19:$B$22,2,FALSE()),""))</f>
        <v/>
      </c>
      <c r="N1786" s="14" t="str">
        <f>IF($A1786="","",IFERROR(VLOOKUP(G1786,Model!$A$25:$B$28,2,FALSE()),""))</f>
        <v/>
      </c>
      <c r="O1786" s="14" t="str">
        <f t="shared" si="162"/>
        <v/>
      </c>
      <c r="P1786" s="14" t="str">
        <f>IF($A1786="","",IF(AND(G1786="Internet-facing",OR(UPPER(D1786)="Y",UPPER(E1786)="Y",C1786&gt;=Model!$B$16)),"P1",""))</f>
        <v/>
      </c>
      <c r="Q1786" s="14" t="str">
        <f>IF($A1786="","",IF(P1786="P1","P1","P"&amp;MIN(4,IF(O1786&gt;=Model!$B$31,1,IF(O1786&gt;=Model!$B$32,2,IF(O1786&gt;=Model!$B$33,3,4)))+IF(UPPER(H1786)="Y",1,0))))</f>
        <v/>
      </c>
      <c r="R1786" s="14" t="str">
        <f>IF($A1786="","",IFERROR(VLOOKUP(VALUE(MID(Q1786,2,1)),Model!$B$38:$C$41,2,FALSE()),""))</f>
        <v/>
      </c>
      <c r="S1786" s="18" t="str">
        <f t="shared" si="163"/>
        <v/>
      </c>
      <c r="T1786" s="14" t="str">
        <f t="shared" si="164"/>
        <v/>
      </c>
      <c r="U1786" s="14" t="str">
        <f t="shared" si="165"/>
        <v/>
      </c>
      <c r="V1786" s="14" t="str">
        <f t="shared" ca="1" si="166"/>
        <v/>
      </c>
      <c r="W1786" s="14" t="str">
        <f t="shared" ca="1" si="167"/>
        <v/>
      </c>
    </row>
    <row r="1787" spans="1:23" x14ac:dyDescent="0.3">
      <c r="A1787" s="2"/>
      <c r="B1787" s="2"/>
      <c r="C1787" s="2"/>
      <c r="D1787" s="2"/>
      <c r="E1787" s="2"/>
      <c r="F1787" s="2"/>
      <c r="G1787" s="2"/>
      <c r="H1787" s="2"/>
      <c r="I1787" s="16"/>
      <c r="J1787" s="16"/>
      <c r="K1787" s="14" t="str">
        <f>IF($A1787="","",IF(B1787&gt;=Model!$B$4,4,IF(B1787&gt;=Model!$B$5,3,IF(B1787&gt;=Model!$B$6,2,1))))</f>
        <v/>
      </c>
      <c r="L1787" s="14" t="str">
        <f>IF($A1787="","",IF(OR(UPPER(D1787)="Y",UPPER(E1787)="Y"),4,IF(C1787&gt;=Model!$B$10,4,IF(C1787&gt;=Model!$B$11,3,IF(C1787&gt;=Model!$B$12,2,1)))))</f>
        <v/>
      </c>
      <c r="M1787" s="14" t="str">
        <f>IF($A1787="","",IFERROR(VLOOKUP(F1787,Model!$A$19:$B$22,2,FALSE()),""))</f>
        <v/>
      </c>
      <c r="N1787" s="14" t="str">
        <f>IF($A1787="","",IFERROR(VLOOKUP(G1787,Model!$A$25:$B$28,2,FALSE()),""))</f>
        <v/>
      </c>
      <c r="O1787" s="14" t="str">
        <f t="shared" si="162"/>
        <v/>
      </c>
      <c r="P1787" s="14" t="str">
        <f>IF($A1787="","",IF(AND(G1787="Internet-facing",OR(UPPER(D1787)="Y",UPPER(E1787)="Y",C1787&gt;=Model!$B$16)),"P1",""))</f>
        <v/>
      </c>
      <c r="Q1787" s="14" t="str">
        <f>IF($A1787="","",IF(P1787="P1","P1","P"&amp;MIN(4,IF(O1787&gt;=Model!$B$31,1,IF(O1787&gt;=Model!$B$32,2,IF(O1787&gt;=Model!$B$33,3,4)))+IF(UPPER(H1787)="Y",1,0))))</f>
        <v/>
      </c>
      <c r="R1787" s="14" t="str">
        <f>IF($A1787="","",IFERROR(VLOOKUP(VALUE(MID(Q1787,2,1)),Model!$B$38:$C$41,2,FALSE()),""))</f>
        <v/>
      </c>
      <c r="S1787" s="18" t="str">
        <f t="shared" si="163"/>
        <v/>
      </c>
      <c r="T1787" s="14" t="str">
        <f t="shared" si="164"/>
        <v/>
      </c>
      <c r="U1787" s="14" t="str">
        <f t="shared" si="165"/>
        <v/>
      </c>
      <c r="V1787" s="14" t="str">
        <f t="shared" ca="1" si="166"/>
        <v/>
      </c>
      <c r="W1787" s="14" t="str">
        <f t="shared" ca="1" si="167"/>
        <v/>
      </c>
    </row>
    <row r="1788" spans="1:23" x14ac:dyDescent="0.3">
      <c r="A1788" s="2"/>
      <c r="B1788" s="2"/>
      <c r="C1788" s="2"/>
      <c r="D1788" s="2"/>
      <c r="E1788" s="2"/>
      <c r="F1788" s="2"/>
      <c r="G1788" s="2"/>
      <c r="H1788" s="2"/>
      <c r="I1788" s="16"/>
      <c r="J1788" s="16"/>
      <c r="K1788" s="14" t="str">
        <f>IF($A1788="","",IF(B1788&gt;=Model!$B$4,4,IF(B1788&gt;=Model!$B$5,3,IF(B1788&gt;=Model!$B$6,2,1))))</f>
        <v/>
      </c>
      <c r="L1788" s="14" t="str">
        <f>IF($A1788="","",IF(OR(UPPER(D1788)="Y",UPPER(E1788)="Y"),4,IF(C1788&gt;=Model!$B$10,4,IF(C1788&gt;=Model!$B$11,3,IF(C1788&gt;=Model!$B$12,2,1)))))</f>
        <v/>
      </c>
      <c r="M1788" s="14" t="str">
        <f>IF($A1788="","",IFERROR(VLOOKUP(F1788,Model!$A$19:$B$22,2,FALSE()),""))</f>
        <v/>
      </c>
      <c r="N1788" s="14" t="str">
        <f>IF($A1788="","",IFERROR(VLOOKUP(G1788,Model!$A$25:$B$28,2,FALSE()),""))</f>
        <v/>
      </c>
      <c r="O1788" s="14" t="str">
        <f t="shared" si="162"/>
        <v/>
      </c>
      <c r="P1788" s="14" t="str">
        <f>IF($A1788="","",IF(AND(G1788="Internet-facing",OR(UPPER(D1788)="Y",UPPER(E1788)="Y",C1788&gt;=Model!$B$16)),"P1",""))</f>
        <v/>
      </c>
      <c r="Q1788" s="14" t="str">
        <f>IF($A1788="","",IF(P1788="P1","P1","P"&amp;MIN(4,IF(O1788&gt;=Model!$B$31,1,IF(O1788&gt;=Model!$B$32,2,IF(O1788&gt;=Model!$B$33,3,4)))+IF(UPPER(H1788)="Y",1,0))))</f>
        <v/>
      </c>
      <c r="R1788" s="14" t="str">
        <f>IF($A1788="","",IFERROR(VLOOKUP(VALUE(MID(Q1788,2,1)),Model!$B$38:$C$41,2,FALSE()),""))</f>
        <v/>
      </c>
      <c r="S1788" s="18" t="str">
        <f t="shared" si="163"/>
        <v/>
      </c>
      <c r="T1788" s="14" t="str">
        <f t="shared" si="164"/>
        <v/>
      </c>
      <c r="U1788" s="14" t="str">
        <f t="shared" si="165"/>
        <v/>
      </c>
      <c r="V1788" s="14" t="str">
        <f t="shared" ca="1" si="166"/>
        <v/>
      </c>
      <c r="W1788" s="14" t="str">
        <f t="shared" ca="1" si="167"/>
        <v/>
      </c>
    </row>
    <row r="1789" spans="1:23" x14ac:dyDescent="0.3">
      <c r="A1789" s="2"/>
      <c r="B1789" s="2"/>
      <c r="C1789" s="2"/>
      <c r="D1789" s="2"/>
      <c r="E1789" s="2"/>
      <c r="F1789" s="2"/>
      <c r="G1789" s="2"/>
      <c r="H1789" s="2"/>
      <c r="I1789" s="16"/>
      <c r="J1789" s="16"/>
      <c r="K1789" s="14" t="str">
        <f>IF($A1789="","",IF(B1789&gt;=Model!$B$4,4,IF(B1789&gt;=Model!$B$5,3,IF(B1789&gt;=Model!$B$6,2,1))))</f>
        <v/>
      </c>
      <c r="L1789" s="14" t="str">
        <f>IF($A1789="","",IF(OR(UPPER(D1789)="Y",UPPER(E1789)="Y"),4,IF(C1789&gt;=Model!$B$10,4,IF(C1789&gt;=Model!$B$11,3,IF(C1789&gt;=Model!$B$12,2,1)))))</f>
        <v/>
      </c>
      <c r="M1789" s="14" t="str">
        <f>IF($A1789="","",IFERROR(VLOOKUP(F1789,Model!$A$19:$B$22,2,FALSE()),""))</f>
        <v/>
      </c>
      <c r="N1789" s="14" t="str">
        <f>IF($A1789="","",IFERROR(VLOOKUP(G1789,Model!$A$25:$B$28,2,FALSE()),""))</f>
        <v/>
      </c>
      <c r="O1789" s="14" t="str">
        <f t="shared" si="162"/>
        <v/>
      </c>
      <c r="P1789" s="14" t="str">
        <f>IF($A1789="","",IF(AND(G1789="Internet-facing",OR(UPPER(D1789)="Y",UPPER(E1789)="Y",C1789&gt;=Model!$B$16)),"P1",""))</f>
        <v/>
      </c>
      <c r="Q1789" s="14" t="str">
        <f>IF($A1789="","",IF(P1789="P1","P1","P"&amp;MIN(4,IF(O1789&gt;=Model!$B$31,1,IF(O1789&gt;=Model!$B$32,2,IF(O1789&gt;=Model!$B$33,3,4)))+IF(UPPER(H1789)="Y",1,0))))</f>
        <v/>
      </c>
      <c r="R1789" s="14" t="str">
        <f>IF($A1789="","",IFERROR(VLOOKUP(VALUE(MID(Q1789,2,1)),Model!$B$38:$C$41,2,FALSE()),""))</f>
        <v/>
      </c>
      <c r="S1789" s="18" t="str">
        <f t="shared" si="163"/>
        <v/>
      </c>
      <c r="T1789" s="14" t="str">
        <f t="shared" si="164"/>
        <v/>
      </c>
      <c r="U1789" s="14" t="str">
        <f t="shared" si="165"/>
        <v/>
      </c>
      <c r="V1789" s="14" t="str">
        <f t="shared" ca="1" si="166"/>
        <v/>
      </c>
      <c r="W1789" s="14" t="str">
        <f t="shared" ca="1" si="167"/>
        <v/>
      </c>
    </row>
    <row r="1790" spans="1:23" x14ac:dyDescent="0.3">
      <c r="A1790" s="2"/>
      <c r="B1790" s="2"/>
      <c r="C1790" s="2"/>
      <c r="D1790" s="2"/>
      <c r="E1790" s="2"/>
      <c r="F1790" s="2"/>
      <c r="G1790" s="2"/>
      <c r="H1790" s="2"/>
      <c r="I1790" s="16"/>
      <c r="J1790" s="16"/>
      <c r="K1790" s="14" t="str">
        <f>IF($A1790="","",IF(B1790&gt;=Model!$B$4,4,IF(B1790&gt;=Model!$B$5,3,IF(B1790&gt;=Model!$B$6,2,1))))</f>
        <v/>
      </c>
      <c r="L1790" s="14" t="str">
        <f>IF($A1790="","",IF(OR(UPPER(D1790)="Y",UPPER(E1790)="Y"),4,IF(C1790&gt;=Model!$B$10,4,IF(C1790&gt;=Model!$B$11,3,IF(C1790&gt;=Model!$B$12,2,1)))))</f>
        <v/>
      </c>
      <c r="M1790" s="14" t="str">
        <f>IF($A1790="","",IFERROR(VLOOKUP(F1790,Model!$A$19:$B$22,2,FALSE()),""))</f>
        <v/>
      </c>
      <c r="N1790" s="14" t="str">
        <f>IF($A1790="","",IFERROR(VLOOKUP(G1790,Model!$A$25:$B$28,2,FALSE()),""))</f>
        <v/>
      </c>
      <c r="O1790" s="14" t="str">
        <f t="shared" si="162"/>
        <v/>
      </c>
      <c r="P1790" s="14" t="str">
        <f>IF($A1790="","",IF(AND(G1790="Internet-facing",OR(UPPER(D1790)="Y",UPPER(E1790)="Y",C1790&gt;=Model!$B$16)),"P1",""))</f>
        <v/>
      </c>
      <c r="Q1790" s="14" t="str">
        <f>IF($A1790="","",IF(P1790="P1","P1","P"&amp;MIN(4,IF(O1790&gt;=Model!$B$31,1,IF(O1790&gt;=Model!$B$32,2,IF(O1790&gt;=Model!$B$33,3,4)))+IF(UPPER(H1790)="Y",1,0))))</f>
        <v/>
      </c>
      <c r="R1790" s="14" t="str">
        <f>IF($A1790="","",IFERROR(VLOOKUP(VALUE(MID(Q1790,2,1)),Model!$B$38:$C$41,2,FALSE()),""))</f>
        <v/>
      </c>
      <c r="S1790" s="18" t="str">
        <f t="shared" si="163"/>
        <v/>
      </c>
      <c r="T1790" s="14" t="str">
        <f t="shared" si="164"/>
        <v/>
      </c>
      <c r="U1790" s="14" t="str">
        <f t="shared" si="165"/>
        <v/>
      </c>
      <c r="V1790" s="14" t="str">
        <f t="shared" ca="1" si="166"/>
        <v/>
      </c>
      <c r="W1790" s="14" t="str">
        <f t="shared" ca="1" si="167"/>
        <v/>
      </c>
    </row>
    <row r="1791" spans="1:23" x14ac:dyDescent="0.3">
      <c r="A1791" s="2"/>
      <c r="B1791" s="2"/>
      <c r="C1791" s="2"/>
      <c r="D1791" s="2"/>
      <c r="E1791" s="2"/>
      <c r="F1791" s="2"/>
      <c r="G1791" s="2"/>
      <c r="H1791" s="2"/>
      <c r="I1791" s="16"/>
      <c r="J1791" s="16"/>
      <c r="K1791" s="14" t="str">
        <f>IF($A1791="","",IF(B1791&gt;=Model!$B$4,4,IF(B1791&gt;=Model!$B$5,3,IF(B1791&gt;=Model!$B$6,2,1))))</f>
        <v/>
      </c>
      <c r="L1791" s="14" t="str">
        <f>IF($A1791="","",IF(OR(UPPER(D1791)="Y",UPPER(E1791)="Y"),4,IF(C1791&gt;=Model!$B$10,4,IF(C1791&gt;=Model!$B$11,3,IF(C1791&gt;=Model!$B$12,2,1)))))</f>
        <v/>
      </c>
      <c r="M1791" s="14" t="str">
        <f>IF($A1791="","",IFERROR(VLOOKUP(F1791,Model!$A$19:$B$22,2,FALSE()),""))</f>
        <v/>
      </c>
      <c r="N1791" s="14" t="str">
        <f>IF($A1791="","",IFERROR(VLOOKUP(G1791,Model!$A$25:$B$28,2,FALSE()),""))</f>
        <v/>
      </c>
      <c r="O1791" s="14" t="str">
        <f t="shared" si="162"/>
        <v/>
      </c>
      <c r="P1791" s="14" t="str">
        <f>IF($A1791="","",IF(AND(G1791="Internet-facing",OR(UPPER(D1791)="Y",UPPER(E1791)="Y",C1791&gt;=Model!$B$16)),"P1",""))</f>
        <v/>
      </c>
      <c r="Q1791" s="14" t="str">
        <f>IF($A1791="","",IF(P1791="P1","P1","P"&amp;MIN(4,IF(O1791&gt;=Model!$B$31,1,IF(O1791&gt;=Model!$B$32,2,IF(O1791&gt;=Model!$B$33,3,4)))+IF(UPPER(H1791)="Y",1,0))))</f>
        <v/>
      </c>
      <c r="R1791" s="14" t="str">
        <f>IF($A1791="","",IFERROR(VLOOKUP(VALUE(MID(Q1791,2,1)),Model!$B$38:$C$41,2,FALSE()),""))</f>
        <v/>
      </c>
      <c r="S1791" s="18" t="str">
        <f t="shared" si="163"/>
        <v/>
      </c>
      <c r="T1791" s="14" t="str">
        <f t="shared" si="164"/>
        <v/>
      </c>
      <c r="U1791" s="14" t="str">
        <f t="shared" si="165"/>
        <v/>
      </c>
      <c r="V1791" s="14" t="str">
        <f t="shared" ca="1" si="166"/>
        <v/>
      </c>
      <c r="W1791" s="14" t="str">
        <f t="shared" ca="1" si="167"/>
        <v/>
      </c>
    </row>
    <row r="1792" spans="1:23" x14ac:dyDescent="0.3">
      <c r="A1792" s="2"/>
      <c r="B1792" s="2"/>
      <c r="C1792" s="2"/>
      <c r="D1792" s="2"/>
      <c r="E1792" s="2"/>
      <c r="F1792" s="2"/>
      <c r="G1792" s="2"/>
      <c r="H1792" s="2"/>
      <c r="I1792" s="16"/>
      <c r="J1792" s="16"/>
      <c r="K1792" s="14" t="str">
        <f>IF($A1792="","",IF(B1792&gt;=Model!$B$4,4,IF(B1792&gt;=Model!$B$5,3,IF(B1792&gt;=Model!$B$6,2,1))))</f>
        <v/>
      </c>
      <c r="L1792" s="14" t="str">
        <f>IF($A1792="","",IF(OR(UPPER(D1792)="Y",UPPER(E1792)="Y"),4,IF(C1792&gt;=Model!$B$10,4,IF(C1792&gt;=Model!$B$11,3,IF(C1792&gt;=Model!$B$12,2,1)))))</f>
        <v/>
      </c>
      <c r="M1792" s="14" t="str">
        <f>IF($A1792="","",IFERROR(VLOOKUP(F1792,Model!$A$19:$B$22,2,FALSE()),""))</f>
        <v/>
      </c>
      <c r="N1792" s="14" t="str">
        <f>IF($A1792="","",IFERROR(VLOOKUP(G1792,Model!$A$25:$B$28,2,FALSE()),""))</f>
        <v/>
      </c>
      <c r="O1792" s="14" t="str">
        <f t="shared" si="162"/>
        <v/>
      </c>
      <c r="P1792" s="14" t="str">
        <f>IF($A1792="","",IF(AND(G1792="Internet-facing",OR(UPPER(D1792)="Y",UPPER(E1792)="Y",C1792&gt;=Model!$B$16)),"P1",""))</f>
        <v/>
      </c>
      <c r="Q1792" s="14" t="str">
        <f>IF($A1792="","",IF(P1792="P1","P1","P"&amp;MIN(4,IF(O1792&gt;=Model!$B$31,1,IF(O1792&gt;=Model!$B$32,2,IF(O1792&gt;=Model!$B$33,3,4)))+IF(UPPER(H1792)="Y",1,0))))</f>
        <v/>
      </c>
      <c r="R1792" s="14" t="str">
        <f>IF($A1792="","",IFERROR(VLOOKUP(VALUE(MID(Q1792,2,1)),Model!$B$38:$C$41,2,FALSE()),""))</f>
        <v/>
      </c>
      <c r="S1792" s="18" t="str">
        <f t="shared" si="163"/>
        <v/>
      </c>
      <c r="T1792" s="14" t="str">
        <f t="shared" si="164"/>
        <v/>
      </c>
      <c r="U1792" s="14" t="str">
        <f t="shared" si="165"/>
        <v/>
      </c>
      <c r="V1792" s="14" t="str">
        <f t="shared" ca="1" si="166"/>
        <v/>
      </c>
      <c r="W1792" s="14" t="str">
        <f t="shared" ca="1" si="167"/>
        <v/>
      </c>
    </row>
    <row r="1793" spans="1:23" x14ac:dyDescent="0.3">
      <c r="A1793" s="2"/>
      <c r="B1793" s="2"/>
      <c r="C1793" s="2"/>
      <c r="D1793" s="2"/>
      <c r="E1793" s="2"/>
      <c r="F1793" s="2"/>
      <c r="G1793" s="2"/>
      <c r="H1793" s="2"/>
      <c r="I1793" s="16"/>
      <c r="J1793" s="16"/>
      <c r="K1793" s="14" t="str">
        <f>IF($A1793="","",IF(B1793&gt;=Model!$B$4,4,IF(B1793&gt;=Model!$B$5,3,IF(B1793&gt;=Model!$B$6,2,1))))</f>
        <v/>
      </c>
      <c r="L1793" s="14" t="str">
        <f>IF($A1793="","",IF(OR(UPPER(D1793)="Y",UPPER(E1793)="Y"),4,IF(C1793&gt;=Model!$B$10,4,IF(C1793&gt;=Model!$B$11,3,IF(C1793&gt;=Model!$B$12,2,1)))))</f>
        <v/>
      </c>
      <c r="M1793" s="14" t="str">
        <f>IF($A1793="","",IFERROR(VLOOKUP(F1793,Model!$A$19:$B$22,2,FALSE()),""))</f>
        <v/>
      </c>
      <c r="N1793" s="14" t="str">
        <f>IF($A1793="","",IFERROR(VLOOKUP(G1793,Model!$A$25:$B$28,2,FALSE()),""))</f>
        <v/>
      </c>
      <c r="O1793" s="14" t="str">
        <f t="shared" si="162"/>
        <v/>
      </c>
      <c r="P1793" s="14" t="str">
        <f>IF($A1793="","",IF(AND(G1793="Internet-facing",OR(UPPER(D1793)="Y",UPPER(E1793)="Y",C1793&gt;=Model!$B$16)),"P1",""))</f>
        <v/>
      </c>
      <c r="Q1793" s="14" t="str">
        <f>IF($A1793="","",IF(P1793="P1","P1","P"&amp;MIN(4,IF(O1793&gt;=Model!$B$31,1,IF(O1793&gt;=Model!$B$32,2,IF(O1793&gt;=Model!$B$33,3,4)))+IF(UPPER(H1793)="Y",1,0))))</f>
        <v/>
      </c>
      <c r="R1793" s="14" t="str">
        <f>IF($A1793="","",IFERROR(VLOOKUP(VALUE(MID(Q1793,2,1)),Model!$B$38:$C$41,2,FALSE()),""))</f>
        <v/>
      </c>
      <c r="S1793" s="18" t="str">
        <f t="shared" si="163"/>
        <v/>
      </c>
      <c r="T1793" s="14" t="str">
        <f t="shared" si="164"/>
        <v/>
      </c>
      <c r="U1793" s="14" t="str">
        <f t="shared" si="165"/>
        <v/>
      </c>
      <c r="V1793" s="14" t="str">
        <f t="shared" ca="1" si="166"/>
        <v/>
      </c>
      <c r="W1793" s="14" t="str">
        <f t="shared" ca="1" si="167"/>
        <v/>
      </c>
    </row>
    <row r="1794" spans="1:23" x14ac:dyDescent="0.3">
      <c r="A1794" s="2"/>
      <c r="B1794" s="2"/>
      <c r="C1794" s="2"/>
      <c r="D1794" s="2"/>
      <c r="E1794" s="2"/>
      <c r="F1794" s="2"/>
      <c r="G1794" s="2"/>
      <c r="H1794" s="2"/>
      <c r="I1794" s="16"/>
      <c r="J1794" s="16"/>
      <c r="K1794" s="14" t="str">
        <f>IF($A1794="","",IF(B1794&gt;=Model!$B$4,4,IF(B1794&gt;=Model!$B$5,3,IF(B1794&gt;=Model!$B$6,2,1))))</f>
        <v/>
      </c>
      <c r="L1794" s="14" t="str">
        <f>IF($A1794="","",IF(OR(UPPER(D1794)="Y",UPPER(E1794)="Y"),4,IF(C1794&gt;=Model!$B$10,4,IF(C1794&gt;=Model!$B$11,3,IF(C1794&gt;=Model!$B$12,2,1)))))</f>
        <v/>
      </c>
      <c r="M1794" s="14" t="str">
        <f>IF($A1794="","",IFERROR(VLOOKUP(F1794,Model!$A$19:$B$22,2,FALSE()),""))</f>
        <v/>
      </c>
      <c r="N1794" s="14" t="str">
        <f>IF($A1794="","",IFERROR(VLOOKUP(G1794,Model!$A$25:$B$28,2,FALSE()),""))</f>
        <v/>
      </c>
      <c r="O1794" s="14" t="str">
        <f t="shared" ref="O1794:O1857" si="168">IF($A1794="","",K1794*L1794*M1794*N1794)</f>
        <v/>
      </c>
      <c r="P1794" s="14" t="str">
        <f>IF($A1794="","",IF(AND(G1794="Internet-facing",OR(UPPER(D1794)="Y",UPPER(E1794)="Y",C1794&gt;=Model!$B$16)),"P1",""))</f>
        <v/>
      </c>
      <c r="Q1794" s="14" t="str">
        <f>IF($A1794="","",IF(P1794="P1","P1","P"&amp;MIN(4,IF(O1794&gt;=Model!$B$31,1,IF(O1794&gt;=Model!$B$32,2,IF(O1794&gt;=Model!$B$33,3,4)))+IF(UPPER(H1794)="Y",1,0))))</f>
        <v/>
      </c>
      <c r="R1794" s="14" t="str">
        <f>IF($A1794="","",IFERROR(VLOOKUP(VALUE(MID(Q1794,2,1)),Model!$B$38:$C$41,2,FALSE()),""))</f>
        <v/>
      </c>
      <c r="S1794" s="18" t="str">
        <f t="shared" ref="S1794:S1857" si="169">IF(OR($A1794="",$R1794="",$I1794=""),"",$I1794+$R1794)</f>
        <v/>
      </c>
      <c r="T1794" s="14" t="str">
        <f t="shared" ref="T1794:T1857" si="170">IF($A1794="","",IF($J1794="","Open","Closed"))</f>
        <v/>
      </c>
      <c r="U1794" s="14" t="str">
        <f t="shared" ref="U1794:U1857" si="171">IF(OR($A1794="",$J1794="",$I1794=""),"",$J1794-$I1794)</f>
        <v/>
      </c>
      <c r="V1794" s="14" t="str">
        <f t="shared" ref="V1794:V1857" ca="1" si="172">IF(OR($A1794="",$J1794&lt;&gt;"",$I1794=""),"",TODAY()-$I1794)</f>
        <v/>
      </c>
      <c r="W1794" s="14" t="str">
        <f t="shared" ref="W1794:W1857" ca="1" si="173">IF(OR($A1794="",$I1794=""),"",IF($J1794="",IF(TODAY()&gt;$S1794,"Overdue","Open"),IF($J1794&lt;=$S1794,"Yes","No")))</f>
        <v/>
      </c>
    </row>
    <row r="1795" spans="1:23" x14ac:dyDescent="0.3">
      <c r="A1795" s="2"/>
      <c r="B1795" s="2"/>
      <c r="C1795" s="2"/>
      <c r="D1795" s="2"/>
      <c r="E1795" s="2"/>
      <c r="F1795" s="2"/>
      <c r="G1795" s="2"/>
      <c r="H1795" s="2"/>
      <c r="I1795" s="16"/>
      <c r="J1795" s="16"/>
      <c r="K1795" s="14" t="str">
        <f>IF($A1795="","",IF(B1795&gt;=Model!$B$4,4,IF(B1795&gt;=Model!$B$5,3,IF(B1795&gt;=Model!$B$6,2,1))))</f>
        <v/>
      </c>
      <c r="L1795" s="14" t="str">
        <f>IF($A1795="","",IF(OR(UPPER(D1795)="Y",UPPER(E1795)="Y"),4,IF(C1795&gt;=Model!$B$10,4,IF(C1795&gt;=Model!$B$11,3,IF(C1795&gt;=Model!$B$12,2,1)))))</f>
        <v/>
      </c>
      <c r="M1795" s="14" t="str">
        <f>IF($A1795="","",IFERROR(VLOOKUP(F1795,Model!$A$19:$B$22,2,FALSE()),""))</f>
        <v/>
      </c>
      <c r="N1795" s="14" t="str">
        <f>IF($A1795="","",IFERROR(VLOOKUP(G1795,Model!$A$25:$B$28,2,FALSE()),""))</f>
        <v/>
      </c>
      <c r="O1795" s="14" t="str">
        <f t="shared" si="168"/>
        <v/>
      </c>
      <c r="P1795" s="14" t="str">
        <f>IF($A1795="","",IF(AND(G1795="Internet-facing",OR(UPPER(D1795)="Y",UPPER(E1795)="Y",C1795&gt;=Model!$B$16)),"P1",""))</f>
        <v/>
      </c>
      <c r="Q1795" s="14" t="str">
        <f>IF($A1795="","",IF(P1795="P1","P1","P"&amp;MIN(4,IF(O1795&gt;=Model!$B$31,1,IF(O1795&gt;=Model!$B$32,2,IF(O1795&gt;=Model!$B$33,3,4)))+IF(UPPER(H1795)="Y",1,0))))</f>
        <v/>
      </c>
      <c r="R1795" s="14" t="str">
        <f>IF($A1795="","",IFERROR(VLOOKUP(VALUE(MID(Q1795,2,1)),Model!$B$38:$C$41,2,FALSE()),""))</f>
        <v/>
      </c>
      <c r="S1795" s="18" t="str">
        <f t="shared" si="169"/>
        <v/>
      </c>
      <c r="T1795" s="14" t="str">
        <f t="shared" si="170"/>
        <v/>
      </c>
      <c r="U1795" s="14" t="str">
        <f t="shared" si="171"/>
        <v/>
      </c>
      <c r="V1795" s="14" t="str">
        <f t="shared" ca="1" si="172"/>
        <v/>
      </c>
      <c r="W1795" s="14" t="str">
        <f t="shared" ca="1" si="173"/>
        <v/>
      </c>
    </row>
    <row r="1796" spans="1:23" x14ac:dyDescent="0.3">
      <c r="A1796" s="2"/>
      <c r="B1796" s="2"/>
      <c r="C1796" s="2"/>
      <c r="D1796" s="2"/>
      <c r="E1796" s="2"/>
      <c r="F1796" s="2"/>
      <c r="G1796" s="2"/>
      <c r="H1796" s="2"/>
      <c r="I1796" s="16"/>
      <c r="J1796" s="16"/>
      <c r="K1796" s="14" t="str">
        <f>IF($A1796="","",IF(B1796&gt;=Model!$B$4,4,IF(B1796&gt;=Model!$B$5,3,IF(B1796&gt;=Model!$B$6,2,1))))</f>
        <v/>
      </c>
      <c r="L1796" s="14" t="str">
        <f>IF($A1796="","",IF(OR(UPPER(D1796)="Y",UPPER(E1796)="Y"),4,IF(C1796&gt;=Model!$B$10,4,IF(C1796&gt;=Model!$B$11,3,IF(C1796&gt;=Model!$B$12,2,1)))))</f>
        <v/>
      </c>
      <c r="M1796" s="14" t="str">
        <f>IF($A1796="","",IFERROR(VLOOKUP(F1796,Model!$A$19:$B$22,2,FALSE()),""))</f>
        <v/>
      </c>
      <c r="N1796" s="14" t="str">
        <f>IF($A1796="","",IFERROR(VLOOKUP(G1796,Model!$A$25:$B$28,2,FALSE()),""))</f>
        <v/>
      </c>
      <c r="O1796" s="14" t="str">
        <f t="shared" si="168"/>
        <v/>
      </c>
      <c r="P1796" s="14" t="str">
        <f>IF($A1796="","",IF(AND(G1796="Internet-facing",OR(UPPER(D1796)="Y",UPPER(E1796)="Y",C1796&gt;=Model!$B$16)),"P1",""))</f>
        <v/>
      </c>
      <c r="Q1796" s="14" t="str">
        <f>IF($A1796="","",IF(P1796="P1","P1","P"&amp;MIN(4,IF(O1796&gt;=Model!$B$31,1,IF(O1796&gt;=Model!$B$32,2,IF(O1796&gt;=Model!$B$33,3,4)))+IF(UPPER(H1796)="Y",1,0))))</f>
        <v/>
      </c>
      <c r="R1796" s="14" t="str">
        <f>IF($A1796="","",IFERROR(VLOOKUP(VALUE(MID(Q1796,2,1)),Model!$B$38:$C$41,2,FALSE()),""))</f>
        <v/>
      </c>
      <c r="S1796" s="18" t="str">
        <f t="shared" si="169"/>
        <v/>
      </c>
      <c r="T1796" s="14" t="str">
        <f t="shared" si="170"/>
        <v/>
      </c>
      <c r="U1796" s="14" t="str">
        <f t="shared" si="171"/>
        <v/>
      </c>
      <c r="V1796" s="14" t="str">
        <f t="shared" ca="1" si="172"/>
        <v/>
      </c>
      <c r="W1796" s="14" t="str">
        <f t="shared" ca="1" si="173"/>
        <v/>
      </c>
    </row>
    <row r="1797" spans="1:23" x14ac:dyDescent="0.3">
      <c r="A1797" s="2"/>
      <c r="B1797" s="2"/>
      <c r="C1797" s="2"/>
      <c r="D1797" s="2"/>
      <c r="E1797" s="2"/>
      <c r="F1797" s="2"/>
      <c r="G1797" s="2"/>
      <c r="H1797" s="2"/>
      <c r="I1797" s="16"/>
      <c r="J1797" s="16"/>
      <c r="K1797" s="14" t="str">
        <f>IF($A1797="","",IF(B1797&gt;=Model!$B$4,4,IF(B1797&gt;=Model!$B$5,3,IF(B1797&gt;=Model!$B$6,2,1))))</f>
        <v/>
      </c>
      <c r="L1797" s="14" t="str">
        <f>IF($A1797="","",IF(OR(UPPER(D1797)="Y",UPPER(E1797)="Y"),4,IF(C1797&gt;=Model!$B$10,4,IF(C1797&gt;=Model!$B$11,3,IF(C1797&gt;=Model!$B$12,2,1)))))</f>
        <v/>
      </c>
      <c r="M1797" s="14" t="str">
        <f>IF($A1797="","",IFERROR(VLOOKUP(F1797,Model!$A$19:$B$22,2,FALSE()),""))</f>
        <v/>
      </c>
      <c r="N1797" s="14" t="str">
        <f>IF($A1797="","",IFERROR(VLOOKUP(G1797,Model!$A$25:$B$28,2,FALSE()),""))</f>
        <v/>
      </c>
      <c r="O1797" s="14" t="str">
        <f t="shared" si="168"/>
        <v/>
      </c>
      <c r="P1797" s="14" t="str">
        <f>IF($A1797="","",IF(AND(G1797="Internet-facing",OR(UPPER(D1797)="Y",UPPER(E1797)="Y",C1797&gt;=Model!$B$16)),"P1",""))</f>
        <v/>
      </c>
      <c r="Q1797" s="14" t="str">
        <f>IF($A1797="","",IF(P1797="P1","P1","P"&amp;MIN(4,IF(O1797&gt;=Model!$B$31,1,IF(O1797&gt;=Model!$B$32,2,IF(O1797&gt;=Model!$B$33,3,4)))+IF(UPPER(H1797)="Y",1,0))))</f>
        <v/>
      </c>
      <c r="R1797" s="14" t="str">
        <f>IF($A1797="","",IFERROR(VLOOKUP(VALUE(MID(Q1797,2,1)),Model!$B$38:$C$41,2,FALSE()),""))</f>
        <v/>
      </c>
      <c r="S1797" s="18" t="str">
        <f t="shared" si="169"/>
        <v/>
      </c>
      <c r="T1797" s="14" t="str">
        <f t="shared" si="170"/>
        <v/>
      </c>
      <c r="U1797" s="14" t="str">
        <f t="shared" si="171"/>
        <v/>
      </c>
      <c r="V1797" s="14" t="str">
        <f t="shared" ca="1" si="172"/>
        <v/>
      </c>
      <c r="W1797" s="14" t="str">
        <f t="shared" ca="1" si="173"/>
        <v/>
      </c>
    </row>
    <row r="1798" spans="1:23" x14ac:dyDescent="0.3">
      <c r="A1798" s="2"/>
      <c r="B1798" s="2"/>
      <c r="C1798" s="2"/>
      <c r="D1798" s="2"/>
      <c r="E1798" s="2"/>
      <c r="F1798" s="2"/>
      <c r="G1798" s="2"/>
      <c r="H1798" s="2"/>
      <c r="I1798" s="16"/>
      <c r="J1798" s="16"/>
      <c r="K1798" s="14" t="str">
        <f>IF($A1798="","",IF(B1798&gt;=Model!$B$4,4,IF(B1798&gt;=Model!$B$5,3,IF(B1798&gt;=Model!$B$6,2,1))))</f>
        <v/>
      </c>
      <c r="L1798" s="14" t="str">
        <f>IF($A1798="","",IF(OR(UPPER(D1798)="Y",UPPER(E1798)="Y"),4,IF(C1798&gt;=Model!$B$10,4,IF(C1798&gt;=Model!$B$11,3,IF(C1798&gt;=Model!$B$12,2,1)))))</f>
        <v/>
      </c>
      <c r="M1798" s="14" t="str">
        <f>IF($A1798="","",IFERROR(VLOOKUP(F1798,Model!$A$19:$B$22,2,FALSE()),""))</f>
        <v/>
      </c>
      <c r="N1798" s="14" t="str">
        <f>IF($A1798="","",IFERROR(VLOOKUP(G1798,Model!$A$25:$B$28,2,FALSE()),""))</f>
        <v/>
      </c>
      <c r="O1798" s="14" t="str">
        <f t="shared" si="168"/>
        <v/>
      </c>
      <c r="P1798" s="14" t="str">
        <f>IF($A1798="","",IF(AND(G1798="Internet-facing",OR(UPPER(D1798)="Y",UPPER(E1798)="Y",C1798&gt;=Model!$B$16)),"P1",""))</f>
        <v/>
      </c>
      <c r="Q1798" s="14" t="str">
        <f>IF($A1798="","",IF(P1798="P1","P1","P"&amp;MIN(4,IF(O1798&gt;=Model!$B$31,1,IF(O1798&gt;=Model!$B$32,2,IF(O1798&gt;=Model!$B$33,3,4)))+IF(UPPER(H1798)="Y",1,0))))</f>
        <v/>
      </c>
      <c r="R1798" s="14" t="str">
        <f>IF($A1798="","",IFERROR(VLOOKUP(VALUE(MID(Q1798,2,1)),Model!$B$38:$C$41,2,FALSE()),""))</f>
        <v/>
      </c>
      <c r="S1798" s="18" t="str">
        <f t="shared" si="169"/>
        <v/>
      </c>
      <c r="T1798" s="14" t="str">
        <f t="shared" si="170"/>
        <v/>
      </c>
      <c r="U1798" s="14" t="str">
        <f t="shared" si="171"/>
        <v/>
      </c>
      <c r="V1798" s="14" t="str">
        <f t="shared" ca="1" si="172"/>
        <v/>
      </c>
      <c r="W1798" s="14" t="str">
        <f t="shared" ca="1" si="173"/>
        <v/>
      </c>
    </row>
    <row r="1799" spans="1:23" x14ac:dyDescent="0.3">
      <c r="A1799" s="2"/>
      <c r="B1799" s="2"/>
      <c r="C1799" s="2"/>
      <c r="D1799" s="2"/>
      <c r="E1799" s="2"/>
      <c r="F1799" s="2"/>
      <c r="G1799" s="2"/>
      <c r="H1799" s="2"/>
      <c r="I1799" s="16"/>
      <c r="J1799" s="16"/>
      <c r="K1799" s="14" t="str">
        <f>IF($A1799="","",IF(B1799&gt;=Model!$B$4,4,IF(B1799&gt;=Model!$B$5,3,IF(B1799&gt;=Model!$B$6,2,1))))</f>
        <v/>
      </c>
      <c r="L1799" s="14" t="str">
        <f>IF($A1799="","",IF(OR(UPPER(D1799)="Y",UPPER(E1799)="Y"),4,IF(C1799&gt;=Model!$B$10,4,IF(C1799&gt;=Model!$B$11,3,IF(C1799&gt;=Model!$B$12,2,1)))))</f>
        <v/>
      </c>
      <c r="M1799" s="14" t="str">
        <f>IF($A1799="","",IFERROR(VLOOKUP(F1799,Model!$A$19:$B$22,2,FALSE()),""))</f>
        <v/>
      </c>
      <c r="N1799" s="14" t="str">
        <f>IF($A1799="","",IFERROR(VLOOKUP(G1799,Model!$A$25:$B$28,2,FALSE()),""))</f>
        <v/>
      </c>
      <c r="O1799" s="14" t="str">
        <f t="shared" si="168"/>
        <v/>
      </c>
      <c r="P1799" s="14" t="str">
        <f>IF($A1799="","",IF(AND(G1799="Internet-facing",OR(UPPER(D1799)="Y",UPPER(E1799)="Y",C1799&gt;=Model!$B$16)),"P1",""))</f>
        <v/>
      </c>
      <c r="Q1799" s="14" t="str">
        <f>IF($A1799="","",IF(P1799="P1","P1","P"&amp;MIN(4,IF(O1799&gt;=Model!$B$31,1,IF(O1799&gt;=Model!$B$32,2,IF(O1799&gt;=Model!$B$33,3,4)))+IF(UPPER(H1799)="Y",1,0))))</f>
        <v/>
      </c>
      <c r="R1799" s="14" t="str">
        <f>IF($A1799="","",IFERROR(VLOOKUP(VALUE(MID(Q1799,2,1)),Model!$B$38:$C$41,2,FALSE()),""))</f>
        <v/>
      </c>
      <c r="S1799" s="18" t="str">
        <f t="shared" si="169"/>
        <v/>
      </c>
      <c r="T1799" s="14" t="str">
        <f t="shared" si="170"/>
        <v/>
      </c>
      <c r="U1799" s="14" t="str">
        <f t="shared" si="171"/>
        <v/>
      </c>
      <c r="V1799" s="14" t="str">
        <f t="shared" ca="1" si="172"/>
        <v/>
      </c>
      <c r="W1799" s="14" t="str">
        <f t="shared" ca="1" si="173"/>
        <v/>
      </c>
    </row>
    <row r="1800" spans="1:23" x14ac:dyDescent="0.3">
      <c r="A1800" s="2"/>
      <c r="B1800" s="2"/>
      <c r="C1800" s="2"/>
      <c r="D1800" s="2"/>
      <c r="E1800" s="2"/>
      <c r="F1800" s="2"/>
      <c r="G1800" s="2"/>
      <c r="H1800" s="2"/>
      <c r="I1800" s="16"/>
      <c r="J1800" s="16"/>
      <c r="K1800" s="14" t="str">
        <f>IF($A1800="","",IF(B1800&gt;=Model!$B$4,4,IF(B1800&gt;=Model!$B$5,3,IF(B1800&gt;=Model!$B$6,2,1))))</f>
        <v/>
      </c>
      <c r="L1800" s="14" t="str">
        <f>IF($A1800="","",IF(OR(UPPER(D1800)="Y",UPPER(E1800)="Y"),4,IF(C1800&gt;=Model!$B$10,4,IF(C1800&gt;=Model!$B$11,3,IF(C1800&gt;=Model!$B$12,2,1)))))</f>
        <v/>
      </c>
      <c r="M1800" s="14" t="str">
        <f>IF($A1800="","",IFERROR(VLOOKUP(F1800,Model!$A$19:$B$22,2,FALSE()),""))</f>
        <v/>
      </c>
      <c r="N1800" s="14" t="str">
        <f>IF($A1800="","",IFERROR(VLOOKUP(G1800,Model!$A$25:$B$28,2,FALSE()),""))</f>
        <v/>
      </c>
      <c r="O1800" s="14" t="str">
        <f t="shared" si="168"/>
        <v/>
      </c>
      <c r="P1800" s="14" t="str">
        <f>IF($A1800="","",IF(AND(G1800="Internet-facing",OR(UPPER(D1800)="Y",UPPER(E1800)="Y",C1800&gt;=Model!$B$16)),"P1",""))</f>
        <v/>
      </c>
      <c r="Q1800" s="14" t="str">
        <f>IF($A1800="","",IF(P1800="P1","P1","P"&amp;MIN(4,IF(O1800&gt;=Model!$B$31,1,IF(O1800&gt;=Model!$B$32,2,IF(O1800&gt;=Model!$B$33,3,4)))+IF(UPPER(H1800)="Y",1,0))))</f>
        <v/>
      </c>
      <c r="R1800" s="14" t="str">
        <f>IF($A1800="","",IFERROR(VLOOKUP(VALUE(MID(Q1800,2,1)),Model!$B$38:$C$41,2,FALSE()),""))</f>
        <v/>
      </c>
      <c r="S1800" s="18" t="str">
        <f t="shared" si="169"/>
        <v/>
      </c>
      <c r="T1800" s="14" t="str">
        <f t="shared" si="170"/>
        <v/>
      </c>
      <c r="U1800" s="14" t="str">
        <f t="shared" si="171"/>
        <v/>
      </c>
      <c r="V1800" s="14" t="str">
        <f t="shared" ca="1" si="172"/>
        <v/>
      </c>
      <c r="W1800" s="14" t="str">
        <f t="shared" ca="1" si="173"/>
        <v/>
      </c>
    </row>
    <row r="1801" spans="1:23" x14ac:dyDescent="0.3">
      <c r="A1801" s="2"/>
      <c r="B1801" s="2"/>
      <c r="C1801" s="2"/>
      <c r="D1801" s="2"/>
      <c r="E1801" s="2"/>
      <c r="F1801" s="2"/>
      <c r="G1801" s="2"/>
      <c r="H1801" s="2"/>
      <c r="I1801" s="16"/>
      <c r="J1801" s="16"/>
      <c r="K1801" s="14" t="str">
        <f>IF($A1801="","",IF(B1801&gt;=Model!$B$4,4,IF(B1801&gt;=Model!$B$5,3,IF(B1801&gt;=Model!$B$6,2,1))))</f>
        <v/>
      </c>
      <c r="L1801" s="14" t="str">
        <f>IF($A1801="","",IF(OR(UPPER(D1801)="Y",UPPER(E1801)="Y"),4,IF(C1801&gt;=Model!$B$10,4,IF(C1801&gt;=Model!$B$11,3,IF(C1801&gt;=Model!$B$12,2,1)))))</f>
        <v/>
      </c>
      <c r="M1801" s="14" t="str">
        <f>IF($A1801="","",IFERROR(VLOOKUP(F1801,Model!$A$19:$B$22,2,FALSE()),""))</f>
        <v/>
      </c>
      <c r="N1801" s="14" t="str">
        <f>IF($A1801="","",IFERROR(VLOOKUP(G1801,Model!$A$25:$B$28,2,FALSE()),""))</f>
        <v/>
      </c>
      <c r="O1801" s="14" t="str">
        <f t="shared" si="168"/>
        <v/>
      </c>
      <c r="P1801" s="14" t="str">
        <f>IF($A1801="","",IF(AND(G1801="Internet-facing",OR(UPPER(D1801)="Y",UPPER(E1801)="Y",C1801&gt;=Model!$B$16)),"P1",""))</f>
        <v/>
      </c>
      <c r="Q1801" s="14" t="str">
        <f>IF($A1801="","",IF(P1801="P1","P1","P"&amp;MIN(4,IF(O1801&gt;=Model!$B$31,1,IF(O1801&gt;=Model!$B$32,2,IF(O1801&gt;=Model!$B$33,3,4)))+IF(UPPER(H1801)="Y",1,0))))</f>
        <v/>
      </c>
      <c r="R1801" s="14" t="str">
        <f>IF($A1801="","",IFERROR(VLOOKUP(VALUE(MID(Q1801,2,1)),Model!$B$38:$C$41,2,FALSE()),""))</f>
        <v/>
      </c>
      <c r="S1801" s="18" t="str">
        <f t="shared" si="169"/>
        <v/>
      </c>
      <c r="T1801" s="14" t="str">
        <f t="shared" si="170"/>
        <v/>
      </c>
      <c r="U1801" s="14" t="str">
        <f t="shared" si="171"/>
        <v/>
      </c>
      <c r="V1801" s="14" t="str">
        <f t="shared" ca="1" si="172"/>
        <v/>
      </c>
      <c r="W1801" s="14" t="str">
        <f t="shared" ca="1" si="173"/>
        <v/>
      </c>
    </row>
    <row r="1802" spans="1:23" x14ac:dyDescent="0.3">
      <c r="A1802" s="2"/>
      <c r="B1802" s="2"/>
      <c r="C1802" s="2"/>
      <c r="D1802" s="2"/>
      <c r="E1802" s="2"/>
      <c r="F1802" s="2"/>
      <c r="G1802" s="2"/>
      <c r="H1802" s="2"/>
      <c r="I1802" s="16"/>
      <c r="J1802" s="16"/>
      <c r="K1802" s="14" t="str">
        <f>IF($A1802="","",IF(B1802&gt;=Model!$B$4,4,IF(B1802&gt;=Model!$B$5,3,IF(B1802&gt;=Model!$B$6,2,1))))</f>
        <v/>
      </c>
      <c r="L1802" s="14" t="str">
        <f>IF($A1802="","",IF(OR(UPPER(D1802)="Y",UPPER(E1802)="Y"),4,IF(C1802&gt;=Model!$B$10,4,IF(C1802&gt;=Model!$B$11,3,IF(C1802&gt;=Model!$B$12,2,1)))))</f>
        <v/>
      </c>
      <c r="M1802" s="14" t="str">
        <f>IF($A1802="","",IFERROR(VLOOKUP(F1802,Model!$A$19:$B$22,2,FALSE()),""))</f>
        <v/>
      </c>
      <c r="N1802" s="14" t="str">
        <f>IF($A1802="","",IFERROR(VLOOKUP(G1802,Model!$A$25:$B$28,2,FALSE()),""))</f>
        <v/>
      </c>
      <c r="O1802" s="14" t="str">
        <f t="shared" si="168"/>
        <v/>
      </c>
      <c r="P1802" s="14" t="str">
        <f>IF($A1802="","",IF(AND(G1802="Internet-facing",OR(UPPER(D1802)="Y",UPPER(E1802)="Y",C1802&gt;=Model!$B$16)),"P1",""))</f>
        <v/>
      </c>
      <c r="Q1802" s="14" t="str">
        <f>IF($A1802="","",IF(P1802="P1","P1","P"&amp;MIN(4,IF(O1802&gt;=Model!$B$31,1,IF(O1802&gt;=Model!$B$32,2,IF(O1802&gt;=Model!$B$33,3,4)))+IF(UPPER(H1802)="Y",1,0))))</f>
        <v/>
      </c>
      <c r="R1802" s="14" t="str">
        <f>IF($A1802="","",IFERROR(VLOOKUP(VALUE(MID(Q1802,2,1)),Model!$B$38:$C$41,2,FALSE()),""))</f>
        <v/>
      </c>
      <c r="S1802" s="18" t="str">
        <f t="shared" si="169"/>
        <v/>
      </c>
      <c r="T1802" s="14" t="str">
        <f t="shared" si="170"/>
        <v/>
      </c>
      <c r="U1802" s="14" t="str">
        <f t="shared" si="171"/>
        <v/>
      </c>
      <c r="V1802" s="14" t="str">
        <f t="shared" ca="1" si="172"/>
        <v/>
      </c>
      <c r="W1802" s="14" t="str">
        <f t="shared" ca="1" si="173"/>
        <v/>
      </c>
    </row>
    <row r="1803" spans="1:23" x14ac:dyDescent="0.3">
      <c r="A1803" s="2"/>
      <c r="B1803" s="2"/>
      <c r="C1803" s="2"/>
      <c r="D1803" s="2"/>
      <c r="E1803" s="2"/>
      <c r="F1803" s="2"/>
      <c r="G1803" s="2"/>
      <c r="H1803" s="2"/>
      <c r="I1803" s="16"/>
      <c r="J1803" s="16"/>
      <c r="K1803" s="14" t="str">
        <f>IF($A1803="","",IF(B1803&gt;=Model!$B$4,4,IF(B1803&gt;=Model!$B$5,3,IF(B1803&gt;=Model!$B$6,2,1))))</f>
        <v/>
      </c>
      <c r="L1803" s="14" t="str">
        <f>IF($A1803="","",IF(OR(UPPER(D1803)="Y",UPPER(E1803)="Y"),4,IF(C1803&gt;=Model!$B$10,4,IF(C1803&gt;=Model!$B$11,3,IF(C1803&gt;=Model!$B$12,2,1)))))</f>
        <v/>
      </c>
      <c r="M1803" s="14" t="str">
        <f>IF($A1803="","",IFERROR(VLOOKUP(F1803,Model!$A$19:$B$22,2,FALSE()),""))</f>
        <v/>
      </c>
      <c r="N1803" s="14" t="str">
        <f>IF($A1803="","",IFERROR(VLOOKUP(G1803,Model!$A$25:$B$28,2,FALSE()),""))</f>
        <v/>
      </c>
      <c r="O1803" s="14" t="str">
        <f t="shared" si="168"/>
        <v/>
      </c>
      <c r="P1803" s="14" t="str">
        <f>IF($A1803="","",IF(AND(G1803="Internet-facing",OR(UPPER(D1803)="Y",UPPER(E1803)="Y",C1803&gt;=Model!$B$16)),"P1",""))</f>
        <v/>
      </c>
      <c r="Q1803" s="14" t="str">
        <f>IF($A1803="","",IF(P1803="P1","P1","P"&amp;MIN(4,IF(O1803&gt;=Model!$B$31,1,IF(O1803&gt;=Model!$B$32,2,IF(O1803&gt;=Model!$B$33,3,4)))+IF(UPPER(H1803)="Y",1,0))))</f>
        <v/>
      </c>
      <c r="R1803" s="14" t="str">
        <f>IF($A1803="","",IFERROR(VLOOKUP(VALUE(MID(Q1803,2,1)),Model!$B$38:$C$41,2,FALSE()),""))</f>
        <v/>
      </c>
      <c r="S1803" s="18" t="str">
        <f t="shared" si="169"/>
        <v/>
      </c>
      <c r="T1803" s="14" t="str">
        <f t="shared" si="170"/>
        <v/>
      </c>
      <c r="U1803" s="14" t="str">
        <f t="shared" si="171"/>
        <v/>
      </c>
      <c r="V1803" s="14" t="str">
        <f t="shared" ca="1" si="172"/>
        <v/>
      </c>
      <c r="W1803" s="14" t="str">
        <f t="shared" ca="1" si="173"/>
        <v/>
      </c>
    </row>
    <row r="1804" spans="1:23" x14ac:dyDescent="0.3">
      <c r="A1804" s="2"/>
      <c r="B1804" s="2"/>
      <c r="C1804" s="2"/>
      <c r="D1804" s="2"/>
      <c r="E1804" s="2"/>
      <c r="F1804" s="2"/>
      <c r="G1804" s="2"/>
      <c r="H1804" s="2"/>
      <c r="I1804" s="16"/>
      <c r="J1804" s="16"/>
      <c r="K1804" s="14" t="str">
        <f>IF($A1804="","",IF(B1804&gt;=Model!$B$4,4,IF(B1804&gt;=Model!$B$5,3,IF(B1804&gt;=Model!$B$6,2,1))))</f>
        <v/>
      </c>
      <c r="L1804" s="14" t="str">
        <f>IF($A1804="","",IF(OR(UPPER(D1804)="Y",UPPER(E1804)="Y"),4,IF(C1804&gt;=Model!$B$10,4,IF(C1804&gt;=Model!$B$11,3,IF(C1804&gt;=Model!$B$12,2,1)))))</f>
        <v/>
      </c>
      <c r="M1804" s="14" t="str">
        <f>IF($A1804="","",IFERROR(VLOOKUP(F1804,Model!$A$19:$B$22,2,FALSE()),""))</f>
        <v/>
      </c>
      <c r="N1804" s="14" t="str">
        <f>IF($A1804="","",IFERROR(VLOOKUP(G1804,Model!$A$25:$B$28,2,FALSE()),""))</f>
        <v/>
      </c>
      <c r="O1804" s="14" t="str">
        <f t="shared" si="168"/>
        <v/>
      </c>
      <c r="P1804" s="14" t="str">
        <f>IF($A1804="","",IF(AND(G1804="Internet-facing",OR(UPPER(D1804)="Y",UPPER(E1804)="Y",C1804&gt;=Model!$B$16)),"P1",""))</f>
        <v/>
      </c>
      <c r="Q1804" s="14" t="str">
        <f>IF($A1804="","",IF(P1804="P1","P1","P"&amp;MIN(4,IF(O1804&gt;=Model!$B$31,1,IF(O1804&gt;=Model!$B$32,2,IF(O1804&gt;=Model!$B$33,3,4)))+IF(UPPER(H1804)="Y",1,0))))</f>
        <v/>
      </c>
      <c r="R1804" s="14" t="str">
        <f>IF($A1804="","",IFERROR(VLOOKUP(VALUE(MID(Q1804,2,1)),Model!$B$38:$C$41,2,FALSE()),""))</f>
        <v/>
      </c>
      <c r="S1804" s="18" t="str">
        <f t="shared" si="169"/>
        <v/>
      </c>
      <c r="T1804" s="14" t="str">
        <f t="shared" si="170"/>
        <v/>
      </c>
      <c r="U1804" s="14" t="str">
        <f t="shared" si="171"/>
        <v/>
      </c>
      <c r="V1804" s="14" t="str">
        <f t="shared" ca="1" si="172"/>
        <v/>
      </c>
      <c r="W1804" s="14" t="str">
        <f t="shared" ca="1" si="173"/>
        <v/>
      </c>
    </row>
    <row r="1805" spans="1:23" x14ac:dyDescent="0.3">
      <c r="A1805" s="2"/>
      <c r="B1805" s="2"/>
      <c r="C1805" s="2"/>
      <c r="D1805" s="2"/>
      <c r="E1805" s="2"/>
      <c r="F1805" s="2"/>
      <c r="G1805" s="2"/>
      <c r="H1805" s="2"/>
      <c r="I1805" s="16"/>
      <c r="J1805" s="16"/>
      <c r="K1805" s="14" t="str">
        <f>IF($A1805="","",IF(B1805&gt;=Model!$B$4,4,IF(B1805&gt;=Model!$B$5,3,IF(B1805&gt;=Model!$B$6,2,1))))</f>
        <v/>
      </c>
      <c r="L1805" s="14" t="str">
        <f>IF($A1805="","",IF(OR(UPPER(D1805)="Y",UPPER(E1805)="Y"),4,IF(C1805&gt;=Model!$B$10,4,IF(C1805&gt;=Model!$B$11,3,IF(C1805&gt;=Model!$B$12,2,1)))))</f>
        <v/>
      </c>
      <c r="M1805" s="14" t="str">
        <f>IF($A1805="","",IFERROR(VLOOKUP(F1805,Model!$A$19:$B$22,2,FALSE()),""))</f>
        <v/>
      </c>
      <c r="N1805" s="14" t="str">
        <f>IF($A1805="","",IFERROR(VLOOKUP(G1805,Model!$A$25:$B$28,2,FALSE()),""))</f>
        <v/>
      </c>
      <c r="O1805" s="14" t="str">
        <f t="shared" si="168"/>
        <v/>
      </c>
      <c r="P1805" s="14" t="str">
        <f>IF($A1805="","",IF(AND(G1805="Internet-facing",OR(UPPER(D1805)="Y",UPPER(E1805)="Y",C1805&gt;=Model!$B$16)),"P1",""))</f>
        <v/>
      </c>
      <c r="Q1805" s="14" t="str">
        <f>IF($A1805="","",IF(P1805="P1","P1","P"&amp;MIN(4,IF(O1805&gt;=Model!$B$31,1,IF(O1805&gt;=Model!$B$32,2,IF(O1805&gt;=Model!$B$33,3,4)))+IF(UPPER(H1805)="Y",1,0))))</f>
        <v/>
      </c>
      <c r="R1805" s="14" t="str">
        <f>IF($A1805="","",IFERROR(VLOOKUP(VALUE(MID(Q1805,2,1)),Model!$B$38:$C$41,2,FALSE()),""))</f>
        <v/>
      </c>
      <c r="S1805" s="18" t="str">
        <f t="shared" si="169"/>
        <v/>
      </c>
      <c r="T1805" s="14" t="str">
        <f t="shared" si="170"/>
        <v/>
      </c>
      <c r="U1805" s="14" t="str">
        <f t="shared" si="171"/>
        <v/>
      </c>
      <c r="V1805" s="14" t="str">
        <f t="shared" ca="1" si="172"/>
        <v/>
      </c>
      <c r="W1805" s="14" t="str">
        <f t="shared" ca="1" si="173"/>
        <v/>
      </c>
    </row>
    <row r="1806" spans="1:23" x14ac:dyDescent="0.3">
      <c r="A1806" s="2"/>
      <c r="B1806" s="2"/>
      <c r="C1806" s="2"/>
      <c r="D1806" s="2"/>
      <c r="E1806" s="2"/>
      <c r="F1806" s="2"/>
      <c r="G1806" s="2"/>
      <c r="H1806" s="2"/>
      <c r="I1806" s="16"/>
      <c r="J1806" s="16"/>
      <c r="K1806" s="14" t="str">
        <f>IF($A1806="","",IF(B1806&gt;=Model!$B$4,4,IF(B1806&gt;=Model!$B$5,3,IF(B1806&gt;=Model!$B$6,2,1))))</f>
        <v/>
      </c>
      <c r="L1806" s="14" t="str">
        <f>IF($A1806="","",IF(OR(UPPER(D1806)="Y",UPPER(E1806)="Y"),4,IF(C1806&gt;=Model!$B$10,4,IF(C1806&gt;=Model!$B$11,3,IF(C1806&gt;=Model!$B$12,2,1)))))</f>
        <v/>
      </c>
      <c r="M1806" s="14" t="str">
        <f>IF($A1806="","",IFERROR(VLOOKUP(F1806,Model!$A$19:$B$22,2,FALSE()),""))</f>
        <v/>
      </c>
      <c r="N1806" s="14" t="str">
        <f>IF($A1806="","",IFERROR(VLOOKUP(G1806,Model!$A$25:$B$28,2,FALSE()),""))</f>
        <v/>
      </c>
      <c r="O1806" s="14" t="str">
        <f t="shared" si="168"/>
        <v/>
      </c>
      <c r="P1806" s="14" t="str">
        <f>IF($A1806="","",IF(AND(G1806="Internet-facing",OR(UPPER(D1806)="Y",UPPER(E1806)="Y",C1806&gt;=Model!$B$16)),"P1",""))</f>
        <v/>
      </c>
      <c r="Q1806" s="14" t="str">
        <f>IF($A1806="","",IF(P1806="P1","P1","P"&amp;MIN(4,IF(O1806&gt;=Model!$B$31,1,IF(O1806&gt;=Model!$B$32,2,IF(O1806&gt;=Model!$B$33,3,4)))+IF(UPPER(H1806)="Y",1,0))))</f>
        <v/>
      </c>
      <c r="R1806" s="14" t="str">
        <f>IF($A1806="","",IFERROR(VLOOKUP(VALUE(MID(Q1806,2,1)),Model!$B$38:$C$41,2,FALSE()),""))</f>
        <v/>
      </c>
      <c r="S1806" s="18" t="str">
        <f t="shared" si="169"/>
        <v/>
      </c>
      <c r="T1806" s="14" t="str">
        <f t="shared" si="170"/>
        <v/>
      </c>
      <c r="U1806" s="14" t="str">
        <f t="shared" si="171"/>
        <v/>
      </c>
      <c r="V1806" s="14" t="str">
        <f t="shared" ca="1" si="172"/>
        <v/>
      </c>
      <c r="W1806" s="14" t="str">
        <f t="shared" ca="1" si="173"/>
        <v/>
      </c>
    </row>
    <row r="1807" spans="1:23" x14ac:dyDescent="0.3">
      <c r="A1807" s="2"/>
      <c r="B1807" s="2"/>
      <c r="C1807" s="2"/>
      <c r="D1807" s="2"/>
      <c r="E1807" s="2"/>
      <c r="F1807" s="2"/>
      <c r="G1807" s="2"/>
      <c r="H1807" s="2"/>
      <c r="I1807" s="16"/>
      <c r="J1807" s="16"/>
      <c r="K1807" s="14" t="str">
        <f>IF($A1807="","",IF(B1807&gt;=Model!$B$4,4,IF(B1807&gt;=Model!$B$5,3,IF(B1807&gt;=Model!$B$6,2,1))))</f>
        <v/>
      </c>
      <c r="L1807" s="14" t="str">
        <f>IF($A1807="","",IF(OR(UPPER(D1807)="Y",UPPER(E1807)="Y"),4,IF(C1807&gt;=Model!$B$10,4,IF(C1807&gt;=Model!$B$11,3,IF(C1807&gt;=Model!$B$12,2,1)))))</f>
        <v/>
      </c>
      <c r="M1807" s="14" t="str">
        <f>IF($A1807="","",IFERROR(VLOOKUP(F1807,Model!$A$19:$B$22,2,FALSE()),""))</f>
        <v/>
      </c>
      <c r="N1807" s="14" t="str">
        <f>IF($A1807="","",IFERROR(VLOOKUP(G1807,Model!$A$25:$B$28,2,FALSE()),""))</f>
        <v/>
      </c>
      <c r="O1807" s="14" t="str">
        <f t="shared" si="168"/>
        <v/>
      </c>
      <c r="P1807" s="14" t="str">
        <f>IF($A1807="","",IF(AND(G1807="Internet-facing",OR(UPPER(D1807)="Y",UPPER(E1807)="Y",C1807&gt;=Model!$B$16)),"P1",""))</f>
        <v/>
      </c>
      <c r="Q1807" s="14" t="str">
        <f>IF($A1807="","",IF(P1807="P1","P1","P"&amp;MIN(4,IF(O1807&gt;=Model!$B$31,1,IF(O1807&gt;=Model!$B$32,2,IF(O1807&gt;=Model!$B$33,3,4)))+IF(UPPER(H1807)="Y",1,0))))</f>
        <v/>
      </c>
      <c r="R1807" s="14" t="str">
        <f>IF($A1807="","",IFERROR(VLOOKUP(VALUE(MID(Q1807,2,1)),Model!$B$38:$C$41,2,FALSE()),""))</f>
        <v/>
      </c>
      <c r="S1807" s="18" t="str">
        <f t="shared" si="169"/>
        <v/>
      </c>
      <c r="T1807" s="14" t="str">
        <f t="shared" si="170"/>
        <v/>
      </c>
      <c r="U1807" s="14" t="str">
        <f t="shared" si="171"/>
        <v/>
      </c>
      <c r="V1807" s="14" t="str">
        <f t="shared" ca="1" si="172"/>
        <v/>
      </c>
      <c r="W1807" s="14" t="str">
        <f t="shared" ca="1" si="173"/>
        <v/>
      </c>
    </row>
    <row r="1808" spans="1:23" x14ac:dyDescent="0.3">
      <c r="A1808" s="2"/>
      <c r="B1808" s="2"/>
      <c r="C1808" s="2"/>
      <c r="D1808" s="2"/>
      <c r="E1808" s="2"/>
      <c r="F1808" s="2"/>
      <c r="G1808" s="2"/>
      <c r="H1808" s="2"/>
      <c r="I1808" s="16"/>
      <c r="J1808" s="16"/>
      <c r="K1808" s="14" t="str">
        <f>IF($A1808="","",IF(B1808&gt;=Model!$B$4,4,IF(B1808&gt;=Model!$B$5,3,IF(B1808&gt;=Model!$B$6,2,1))))</f>
        <v/>
      </c>
      <c r="L1808" s="14" t="str">
        <f>IF($A1808="","",IF(OR(UPPER(D1808)="Y",UPPER(E1808)="Y"),4,IF(C1808&gt;=Model!$B$10,4,IF(C1808&gt;=Model!$B$11,3,IF(C1808&gt;=Model!$B$12,2,1)))))</f>
        <v/>
      </c>
      <c r="M1808" s="14" t="str">
        <f>IF($A1808="","",IFERROR(VLOOKUP(F1808,Model!$A$19:$B$22,2,FALSE()),""))</f>
        <v/>
      </c>
      <c r="N1808" s="14" t="str">
        <f>IF($A1808="","",IFERROR(VLOOKUP(G1808,Model!$A$25:$B$28,2,FALSE()),""))</f>
        <v/>
      </c>
      <c r="O1808" s="14" t="str">
        <f t="shared" si="168"/>
        <v/>
      </c>
      <c r="P1808" s="14" t="str">
        <f>IF($A1808="","",IF(AND(G1808="Internet-facing",OR(UPPER(D1808)="Y",UPPER(E1808)="Y",C1808&gt;=Model!$B$16)),"P1",""))</f>
        <v/>
      </c>
      <c r="Q1808" s="14" t="str">
        <f>IF($A1808="","",IF(P1808="P1","P1","P"&amp;MIN(4,IF(O1808&gt;=Model!$B$31,1,IF(O1808&gt;=Model!$B$32,2,IF(O1808&gt;=Model!$B$33,3,4)))+IF(UPPER(H1808)="Y",1,0))))</f>
        <v/>
      </c>
      <c r="R1808" s="14" t="str">
        <f>IF($A1808="","",IFERROR(VLOOKUP(VALUE(MID(Q1808,2,1)),Model!$B$38:$C$41,2,FALSE()),""))</f>
        <v/>
      </c>
      <c r="S1808" s="18" t="str">
        <f t="shared" si="169"/>
        <v/>
      </c>
      <c r="T1808" s="14" t="str">
        <f t="shared" si="170"/>
        <v/>
      </c>
      <c r="U1808" s="14" t="str">
        <f t="shared" si="171"/>
        <v/>
      </c>
      <c r="V1808" s="14" t="str">
        <f t="shared" ca="1" si="172"/>
        <v/>
      </c>
      <c r="W1808" s="14" t="str">
        <f t="shared" ca="1" si="173"/>
        <v/>
      </c>
    </row>
    <row r="1809" spans="1:23" x14ac:dyDescent="0.3">
      <c r="A1809" s="2"/>
      <c r="B1809" s="2"/>
      <c r="C1809" s="2"/>
      <c r="D1809" s="2"/>
      <c r="E1809" s="2"/>
      <c r="F1809" s="2"/>
      <c r="G1809" s="2"/>
      <c r="H1809" s="2"/>
      <c r="I1809" s="16"/>
      <c r="J1809" s="16"/>
      <c r="K1809" s="14" t="str">
        <f>IF($A1809="","",IF(B1809&gt;=Model!$B$4,4,IF(B1809&gt;=Model!$B$5,3,IF(B1809&gt;=Model!$B$6,2,1))))</f>
        <v/>
      </c>
      <c r="L1809" s="14" t="str">
        <f>IF($A1809="","",IF(OR(UPPER(D1809)="Y",UPPER(E1809)="Y"),4,IF(C1809&gt;=Model!$B$10,4,IF(C1809&gt;=Model!$B$11,3,IF(C1809&gt;=Model!$B$12,2,1)))))</f>
        <v/>
      </c>
      <c r="M1809" s="14" t="str">
        <f>IF($A1809="","",IFERROR(VLOOKUP(F1809,Model!$A$19:$B$22,2,FALSE()),""))</f>
        <v/>
      </c>
      <c r="N1809" s="14" t="str">
        <f>IF($A1809="","",IFERROR(VLOOKUP(G1809,Model!$A$25:$B$28,2,FALSE()),""))</f>
        <v/>
      </c>
      <c r="O1809" s="14" t="str">
        <f t="shared" si="168"/>
        <v/>
      </c>
      <c r="P1809" s="14" t="str">
        <f>IF($A1809="","",IF(AND(G1809="Internet-facing",OR(UPPER(D1809)="Y",UPPER(E1809)="Y",C1809&gt;=Model!$B$16)),"P1",""))</f>
        <v/>
      </c>
      <c r="Q1809" s="14" t="str">
        <f>IF($A1809="","",IF(P1809="P1","P1","P"&amp;MIN(4,IF(O1809&gt;=Model!$B$31,1,IF(O1809&gt;=Model!$B$32,2,IF(O1809&gt;=Model!$B$33,3,4)))+IF(UPPER(H1809)="Y",1,0))))</f>
        <v/>
      </c>
      <c r="R1809" s="14" t="str">
        <f>IF($A1809="","",IFERROR(VLOOKUP(VALUE(MID(Q1809,2,1)),Model!$B$38:$C$41,2,FALSE()),""))</f>
        <v/>
      </c>
      <c r="S1809" s="18" t="str">
        <f t="shared" si="169"/>
        <v/>
      </c>
      <c r="T1809" s="14" t="str">
        <f t="shared" si="170"/>
        <v/>
      </c>
      <c r="U1809" s="14" t="str">
        <f t="shared" si="171"/>
        <v/>
      </c>
      <c r="V1809" s="14" t="str">
        <f t="shared" ca="1" si="172"/>
        <v/>
      </c>
      <c r="W1809" s="14" t="str">
        <f t="shared" ca="1" si="173"/>
        <v/>
      </c>
    </row>
    <row r="1810" spans="1:23" x14ac:dyDescent="0.3">
      <c r="A1810" s="2"/>
      <c r="B1810" s="2"/>
      <c r="C1810" s="2"/>
      <c r="D1810" s="2"/>
      <c r="E1810" s="2"/>
      <c r="F1810" s="2"/>
      <c r="G1810" s="2"/>
      <c r="H1810" s="2"/>
      <c r="I1810" s="16"/>
      <c r="J1810" s="16"/>
      <c r="K1810" s="14" t="str">
        <f>IF($A1810="","",IF(B1810&gt;=Model!$B$4,4,IF(B1810&gt;=Model!$B$5,3,IF(B1810&gt;=Model!$B$6,2,1))))</f>
        <v/>
      </c>
      <c r="L1810" s="14" t="str">
        <f>IF($A1810="","",IF(OR(UPPER(D1810)="Y",UPPER(E1810)="Y"),4,IF(C1810&gt;=Model!$B$10,4,IF(C1810&gt;=Model!$B$11,3,IF(C1810&gt;=Model!$B$12,2,1)))))</f>
        <v/>
      </c>
      <c r="M1810" s="14" t="str">
        <f>IF($A1810="","",IFERROR(VLOOKUP(F1810,Model!$A$19:$B$22,2,FALSE()),""))</f>
        <v/>
      </c>
      <c r="N1810" s="14" t="str">
        <f>IF($A1810="","",IFERROR(VLOOKUP(G1810,Model!$A$25:$B$28,2,FALSE()),""))</f>
        <v/>
      </c>
      <c r="O1810" s="14" t="str">
        <f t="shared" si="168"/>
        <v/>
      </c>
      <c r="P1810" s="14" t="str">
        <f>IF($A1810="","",IF(AND(G1810="Internet-facing",OR(UPPER(D1810)="Y",UPPER(E1810)="Y",C1810&gt;=Model!$B$16)),"P1",""))</f>
        <v/>
      </c>
      <c r="Q1810" s="14" t="str">
        <f>IF($A1810="","",IF(P1810="P1","P1","P"&amp;MIN(4,IF(O1810&gt;=Model!$B$31,1,IF(O1810&gt;=Model!$B$32,2,IF(O1810&gt;=Model!$B$33,3,4)))+IF(UPPER(H1810)="Y",1,0))))</f>
        <v/>
      </c>
      <c r="R1810" s="14" t="str">
        <f>IF($A1810="","",IFERROR(VLOOKUP(VALUE(MID(Q1810,2,1)),Model!$B$38:$C$41,2,FALSE()),""))</f>
        <v/>
      </c>
      <c r="S1810" s="18" t="str">
        <f t="shared" si="169"/>
        <v/>
      </c>
      <c r="T1810" s="14" t="str">
        <f t="shared" si="170"/>
        <v/>
      </c>
      <c r="U1810" s="14" t="str">
        <f t="shared" si="171"/>
        <v/>
      </c>
      <c r="V1810" s="14" t="str">
        <f t="shared" ca="1" si="172"/>
        <v/>
      </c>
      <c r="W1810" s="14" t="str">
        <f t="shared" ca="1" si="173"/>
        <v/>
      </c>
    </row>
    <row r="1811" spans="1:23" x14ac:dyDescent="0.3">
      <c r="A1811" s="2"/>
      <c r="B1811" s="2"/>
      <c r="C1811" s="2"/>
      <c r="D1811" s="2"/>
      <c r="E1811" s="2"/>
      <c r="F1811" s="2"/>
      <c r="G1811" s="2"/>
      <c r="H1811" s="2"/>
      <c r="I1811" s="16"/>
      <c r="J1811" s="16"/>
      <c r="K1811" s="14" t="str">
        <f>IF($A1811="","",IF(B1811&gt;=Model!$B$4,4,IF(B1811&gt;=Model!$B$5,3,IF(B1811&gt;=Model!$B$6,2,1))))</f>
        <v/>
      </c>
      <c r="L1811" s="14" t="str">
        <f>IF($A1811="","",IF(OR(UPPER(D1811)="Y",UPPER(E1811)="Y"),4,IF(C1811&gt;=Model!$B$10,4,IF(C1811&gt;=Model!$B$11,3,IF(C1811&gt;=Model!$B$12,2,1)))))</f>
        <v/>
      </c>
      <c r="M1811" s="14" t="str">
        <f>IF($A1811="","",IFERROR(VLOOKUP(F1811,Model!$A$19:$B$22,2,FALSE()),""))</f>
        <v/>
      </c>
      <c r="N1811" s="14" t="str">
        <f>IF($A1811="","",IFERROR(VLOOKUP(G1811,Model!$A$25:$B$28,2,FALSE()),""))</f>
        <v/>
      </c>
      <c r="O1811" s="14" t="str">
        <f t="shared" si="168"/>
        <v/>
      </c>
      <c r="P1811" s="14" t="str">
        <f>IF($A1811="","",IF(AND(G1811="Internet-facing",OR(UPPER(D1811)="Y",UPPER(E1811)="Y",C1811&gt;=Model!$B$16)),"P1",""))</f>
        <v/>
      </c>
      <c r="Q1811" s="14" t="str">
        <f>IF($A1811="","",IF(P1811="P1","P1","P"&amp;MIN(4,IF(O1811&gt;=Model!$B$31,1,IF(O1811&gt;=Model!$B$32,2,IF(O1811&gt;=Model!$B$33,3,4)))+IF(UPPER(H1811)="Y",1,0))))</f>
        <v/>
      </c>
      <c r="R1811" s="14" t="str">
        <f>IF($A1811="","",IFERROR(VLOOKUP(VALUE(MID(Q1811,2,1)),Model!$B$38:$C$41,2,FALSE()),""))</f>
        <v/>
      </c>
      <c r="S1811" s="18" t="str">
        <f t="shared" si="169"/>
        <v/>
      </c>
      <c r="T1811" s="14" t="str">
        <f t="shared" si="170"/>
        <v/>
      </c>
      <c r="U1811" s="14" t="str">
        <f t="shared" si="171"/>
        <v/>
      </c>
      <c r="V1811" s="14" t="str">
        <f t="shared" ca="1" si="172"/>
        <v/>
      </c>
      <c r="W1811" s="14" t="str">
        <f t="shared" ca="1" si="173"/>
        <v/>
      </c>
    </row>
    <row r="1812" spans="1:23" x14ac:dyDescent="0.3">
      <c r="A1812" s="2"/>
      <c r="B1812" s="2"/>
      <c r="C1812" s="2"/>
      <c r="D1812" s="2"/>
      <c r="E1812" s="2"/>
      <c r="F1812" s="2"/>
      <c r="G1812" s="2"/>
      <c r="H1812" s="2"/>
      <c r="I1812" s="16"/>
      <c r="J1812" s="16"/>
      <c r="K1812" s="14" t="str">
        <f>IF($A1812="","",IF(B1812&gt;=Model!$B$4,4,IF(B1812&gt;=Model!$B$5,3,IF(B1812&gt;=Model!$B$6,2,1))))</f>
        <v/>
      </c>
      <c r="L1812" s="14" t="str">
        <f>IF($A1812="","",IF(OR(UPPER(D1812)="Y",UPPER(E1812)="Y"),4,IF(C1812&gt;=Model!$B$10,4,IF(C1812&gt;=Model!$B$11,3,IF(C1812&gt;=Model!$B$12,2,1)))))</f>
        <v/>
      </c>
      <c r="M1812" s="14" t="str">
        <f>IF($A1812="","",IFERROR(VLOOKUP(F1812,Model!$A$19:$B$22,2,FALSE()),""))</f>
        <v/>
      </c>
      <c r="N1812" s="14" t="str">
        <f>IF($A1812="","",IFERROR(VLOOKUP(G1812,Model!$A$25:$B$28,2,FALSE()),""))</f>
        <v/>
      </c>
      <c r="O1812" s="14" t="str">
        <f t="shared" si="168"/>
        <v/>
      </c>
      <c r="P1812" s="14" t="str">
        <f>IF($A1812="","",IF(AND(G1812="Internet-facing",OR(UPPER(D1812)="Y",UPPER(E1812)="Y",C1812&gt;=Model!$B$16)),"P1",""))</f>
        <v/>
      </c>
      <c r="Q1812" s="14" t="str">
        <f>IF($A1812="","",IF(P1812="P1","P1","P"&amp;MIN(4,IF(O1812&gt;=Model!$B$31,1,IF(O1812&gt;=Model!$B$32,2,IF(O1812&gt;=Model!$B$33,3,4)))+IF(UPPER(H1812)="Y",1,0))))</f>
        <v/>
      </c>
      <c r="R1812" s="14" t="str">
        <f>IF($A1812="","",IFERROR(VLOOKUP(VALUE(MID(Q1812,2,1)),Model!$B$38:$C$41,2,FALSE()),""))</f>
        <v/>
      </c>
      <c r="S1812" s="18" t="str">
        <f t="shared" si="169"/>
        <v/>
      </c>
      <c r="T1812" s="14" t="str">
        <f t="shared" si="170"/>
        <v/>
      </c>
      <c r="U1812" s="14" t="str">
        <f t="shared" si="171"/>
        <v/>
      </c>
      <c r="V1812" s="14" t="str">
        <f t="shared" ca="1" si="172"/>
        <v/>
      </c>
      <c r="W1812" s="14" t="str">
        <f t="shared" ca="1" si="173"/>
        <v/>
      </c>
    </row>
    <row r="1813" spans="1:23" x14ac:dyDescent="0.3">
      <c r="A1813" s="2"/>
      <c r="B1813" s="2"/>
      <c r="C1813" s="2"/>
      <c r="D1813" s="2"/>
      <c r="E1813" s="2"/>
      <c r="F1813" s="2"/>
      <c r="G1813" s="2"/>
      <c r="H1813" s="2"/>
      <c r="I1813" s="16"/>
      <c r="J1813" s="16"/>
      <c r="K1813" s="14" t="str">
        <f>IF($A1813="","",IF(B1813&gt;=Model!$B$4,4,IF(B1813&gt;=Model!$B$5,3,IF(B1813&gt;=Model!$B$6,2,1))))</f>
        <v/>
      </c>
      <c r="L1813" s="14" t="str">
        <f>IF($A1813="","",IF(OR(UPPER(D1813)="Y",UPPER(E1813)="Y"),4,IF(C1813&gt;=Model!$B$10,4,IF(C1813&gt;=Model!$B$11,3,IF(C1813&gt;=Model!$B$12,2,1)))))</f>
        <v/>
      </c>
      <c r="M1813" s="14" t="str">
        <f>IF($A1813="","",IFERROR(VLOOKUP(F1813,Model!$A$19:$B$22,2,FALSE()),""))</f>
        <v/>
      </c>
      <c r="N1813" s="14" t="str">
        <f>IF($A1813="","",IFERROR(VLOOKUP(G1813,Model!$A$25:$B$28,2,FALSE()),""))</f>
        <v/>
      </c>
      <c r="O1813" s="14" t="str">
        <f t="shared" si="168"/>
        <v/>
      </c>
      <c r="P1813" s="14" t="str">
        <f>IF($A1813="","",IF(AND(G1813="Internet-facing",OR(UPPER(D1813)="Y",UPPER(E1813)="Y",C1813&gt;=Model!$B$16)),"P1",""))</f>
        <v/>
      </c>
      <c r="Q1813" s="14" t="str">
        <f>IF($A1813="","",IF(P1813="P1","P1","P"&amp;MIN(4,IF(O1813&gt;=Model!$B$31,1,IF(O1813&gt;=Model!$B$32,2,IF(O1813&gt;=Model!$B$33,3,4)))+IF(UPPER(H1813)="Y",1,0))))</f>
        <v/>
      </c>
      <c r="R1813" s="14" t="str">
        <f>IF($A1813="","",IFERROR(VLOOKUP(VALUE(MID(Q1813,2,1)),Model!$B$38:$C$41,2,FALSE()),""))</f>
        <v/>
      </c>
      <c r="S1813" s="18" t="str">
        <f t="shared" si="169"/>
        <v/>
      </c>
      <c r="T1813" s="14" t="str">
        <f t="shared" si="170"/>
        <v/>
      </c>
      <c r="U1813" s="14" t="str">
        <f t="shared" si="171"/>
        <v/>
      </c>
      <c r="V1813" s="14" t="str">
        <f t="shared" ca="1" si="172"/>
        <v/>
      </c>
      <c r="W1813" s="14" t="str">
        <f t="shared" ca="1" si="173"/>
        <v/>
      </c>
    </row>
    <row r="1814" spans="1:23" x14ac:dyDescent="0.3">
      <c r="A1814" s="2"/>
      <c r="B1814" s="2"/>
      <c r="C1814" s="2"/>
      <c r="D1814" s="2"/>
      <c r="E1814" s="2"/>
      <c r="F1814" s="2"/>
      <c r="G1814" s="2"/>
      <c r="H1814" s="2"/>
      <c r="I1814" s="16"/>
      <c r="J1814" s="16"/>
      <c r="K1814" s="14" t="str">
        <f>IF($A1814="","",IF(B1814&gt;=Model!$B$4,4,IF(B1814&gt;=Model!$B$5,3,IF(B1814&gt;=Model!$B$6,2,1))))</f>
        <v/>
      </c>
      <c r="L1814" s="14" t="str">
        <f>IF($A1814="","",IF(OR(UPPER(D1814)="Y",UPPER(E1814)="Y"),4,IF(C1814&gt;=Model!$B$10,4,IF(C1814&gt;=Model!$B$11,3,IF(C1814&gt;=Model!$B$12,2,1)))))</f>
        <v/>
      </c>
      <c r="M1814" s="14" t="str">
        <f>IF($A1814="","",IFERROR(VLOOKUP(F1814,Model!$A$19:$B$22,2,FALSE()),""))</f>
        <v/>
      </c>
      <c r="N1814" s="14" t="str">
        <f>IF($A1814="","",IFERROR(VLOOKUP(G1814,Model!$A$25:$B$28,2,FALSE()),""))</f>
        <v/>
      </c>
      <c r="O1814" s="14" t="str">
        <f t="shared" si="168"/>
        <v/>
      </c>
      <c r="P1814" s="14" t="str">
        <f>IF($A1814="","",IF(AND(G1814="Internet-facing",OR(UPPER(D1814)="Y",UPPER(E1814)="Y",C1814&gt;=Model!$B$16)),"P1",""))</f>
        <v/>
      </c>
      <c r="Q1814" s="14" t="str">
        <f>IF($A1814="","",IF(P1814="P1","P1","P"&amp;MIN(4,IF(O1814&gt;=Model!$B$31,1,IF(O1814&gt;=Model!$B$32,2,IF(O1814&gt;=Model!$B$33,3,4)))+IF(UPPER(H1814)="Y",1,0))))</f>
        <v/>
      </c>
      <c r="R1814" s="14" t="str">
        <f>IF($A1814="","",IFERROR(VLOOKUP(VALUE(MID(Q1814,2,1)),Model!$B$38:$C$41,2,FALSE()),""))</f>
        <v/>
      </c>
      <c r="S1814" s="18" t="str">
        <f t="shared" si="169"/>
        <v/>
      </c>
      <c r="T1814" s="14" t="str">
        <f t="shared" si="170"/>
        <v/>
      </c>
      <c r="U1814" s="14" t="str">
        <f t="shared" si="171"/>
        <v/>
      </c>
      <c r="V1814" s="14" t="str">
        <f t="shared" ca="1" si="172"/>
        <v/>
      </c>
      <c r="W1814" s="14" t="str">
        <f t="shared" ca="1" si="173"/>
        <v/>
      </c>
    </row>
    <row r="1815" spans="1:23" x14ac:dyDescent="0.3">
      <c r="A1815" s="2"/>
      <c r="B1815" s="2"/>
      <c r="C1815" s="2"/>
      <c r="D1815" s="2"/>
      <c r="E1815" s="2"/>
      <c r="F1815" s="2"/>
      <c r="G1815" s="2"/>
      <c r="H1815" s="2"/>
      <c r="I1815" s="16"/>
      <c r="J1815" s="16"/>
      <c r="K1815" s="14" t="str">
        <f>IF($A1815="","",IF(B1815&gt;=Model!$B$4,4,IF(B1815&gt;=Model!$B$5,3,IF(B1815&gt;=Model!$B$6,2,1))))</f>
        <v/>
      </c>
      <c r="L1815" s="14" t="str">
        <f>IF($A1815="","",IF(OR(UPPER(D1815)="Y",UPPER(E1815)="Y"),4,IF(C1815&gt;=Model!$B$10,4,IF(C1815&gt;=Model!$B$11,3,IF(C1815&gt;=Model!$B$12,2,1)))))</f>
        <v/>
      </c>
      <c r="M1815" s="14" t="str">
        <f>IF($A1815="","",IFERROR(VLOOKUP(F1815,Model!$A$19:$B$22,2,FALSE()),""))</f>
        <v/>
      </c>
      <c r="N1815" s="14" t="str">
        <f>IF($A1815="","",IFERROR(VLOOKUP(G1815,Model!$A$25:$B$28,2,FALSE()),""))</f>
        <v/>
      </c>
      <c r="O1815" s="14" t="str">
        <f t="shared" si="168"/>
        <v/>
      </c>
      <c r="P1815" s="14" t="str">
        <f>IF($A1815="","",IF(AND(G1815="Internet-facing",OR(UPPER(D1815)="Y",UPPER(E1815)="Y",C1815&gt;=Model!$B$16)),"P1",""))</f>
        <v/>
      </c>
      <c r="Q1815" s="14" t="str">
        <f>IF($A1815="","",IF(P1815="P1","P1","P"&amp;MIN(4,IF(O1815&gt;=Model!$B$31,1,IF(O1815&gt;=Model!$B$32,2,IF(O1815&gt;=Model!$B$33,3,4)))+IF(UPPER(H1815)="Y",1,0))))</f>
        <v/>
      </c>
      <c r="R1815" s="14" t="str">
        <f>IF($A1815="","",IFERROR(VLOOKUP(VALUE(MID(Q1815,2,1)),Model!$B$38:$C$41,2,FALSE()),""))</f>
        <v/>
      </c>
      <c r="S1815" s="18" t="str">
        <f t="shared" si="169"/>
        <v/>
      </c>
      <c r="T1815" s="14" t="str">
        <f t="shared" si="170"/>
        <v/>
      </c>
      <c r="U1815" s="14" t="str">
        <f t="shared" si="171"/>
        <v/>
      </c>
      <c r="V1815" s="14" t="str">
        <f t="shared" ca="1" si="172"/>
        <v/>
      </c>
      <c r="W1815" s="14" t="str">
        <f t="shared" ca="1" si="173"/>
        <v/>
      </c>
    </row>
    <row r="1816" spans="1:23" x14ac:dyDescent="0.3">
      <c r="A1816" s="2"/>
      <c r="B1816" s="2"/>
      <c r="C1816" s="2"/>
      <c r="D1816" s="2"/>
      <c r="E1816" s="2"/>
      <c r="F1816" s="2"/>
      <c r="G1816" s="2"/>
      <c r="H1816" s="2"/>
      <c r="I1816" s="16"/>
      <c r="J1816" s="16"/>
      <c r="K1816" s="14" t="str">
        <f>IF($A1816="","",IF(B1816&gt;=Model!$B$4,4,IF(B1816&gt;=Model!$B$5,3,IF(B1816&gt;=Model!$B$6,2,1))))</f>
        <v/>
      </c>
      <c r="L1816" s="14" t="str">
        <f>IF($A1816="","",IF(OR(UPPER(D1816)="Y",UPPER(E1816)="Y"),4,IF(C1816&gt;=Model!$B$10,4,IF(C1816&gt;=Model!$B$11,3,IF(C1816&gt;=Model!$B$12,2,1)))))</f>
        <v/>
      </c>
      <c r="M1816" s="14" t="str">
        <f>IF($A1816="","",IFERROR(VLOOKUP(F1816,Model!$A$19:$B$22,2,FALSE()),""))</f>
        <v/>
      </c>
      <c r="N1816" s="14" t="str">
        <f>IF($A1816="","",IFERROR(VLOOKUP(G1816,Model!$A$25:$B$28,2,FALSE()),""))</f>
        <v/>
      </c>
      <c r="O1816" s="14" t="str">
        <f t="shared" si="168"/>
        <v/>
      </c>
      <c r="P1816" s="14" t="str">
        <f>IF($A1816="","",IF(AND(G1816="Internet-facing",OR(UPPER(D1816)="Y",UPPER(E1816)="Y",C1816&gt;=Model!$B$16)),"P1",""))</f>
        <v/>
      </c>
      <c r="Q1816" s="14" t="str">
        <f>IF($A1816="","",IF(P1816="P1","P1","P"&amp;MIN(4,IF(O1816&gt;=Model!$B$31,1,IF(O1816&gt;=Model!$B$32,2,IF(O1816&gt;=Model!$B$33,3,4)))+IF(UPPER(H1816)="Y",1,0))))</f>
        <v/>
      </c>
      <c r="R1816" s="14" t="str">
        <f>IF($A1816="","",IFERROR(VLOOKUP(VALUE(MID(Q1816,2,1)),Model!$B$38:$C$41,2,FALSE()),""))</f>
        <v/>
      </c>
      <c r="S1816" s="18" t="str">
        <f t="shared" si="169"/>
        <v/>
      </c>
      <c r="T1816" s="14" t="str">
        <f t="shared" si="170"/>
        <v/>
      </c>
      <c r="U1816" s="14" t="str">
        <f t="shared" si="171"/>
        <v/>
      </c>
      <c r="V1816" s="14" t="str">
        <f t="shared" ca="1" si="172"/>
        <v/>
      </c>
      <c r="W1816" s="14" t="str">
        <f t="shared" ca="1" si="173"/>
        <v/>
      </c>
    </row>
    <row r="1817" spans="1:23" x14ac:dyDescent="0.3">
      <c r="A1817" s="2"/>
      <c r="B1817" s="2"/>
      <c r="C1817" s="2"/>
      <c r="D1817" s="2"/>
      <c r="E1817" s="2"/>
      <c r="F1817" s="2"/>
      <c r="G1817" s="2"/>
      <c r="H1817" s="2"/>
      <c r="I1817" s="16"/>
      <c r="J1817" s="16"/>
      <c r="K1817" s="14" t="str">
        <f>IF($A1817="","",IF(B1817&gt;=Model!$B$4,4,IF(B1817&gt;=Model!$B$5,3,IF(B1817&gt;=Model!$B$6,2,1))))</f>
        <v/>
      </c>
      <c r="L1817" s="14" t="str">
        <f>IF($A1817="","",IF(OR(UPPER(D1817)="Y",UPPER(E1817)="Y"),4,IF(C1817&gt;=Model!$B$10,4,IF(C1817&gt;=Model!$B$11,3,IF(C1817&gt;=Model!$B$12,2,1)))))</f>
        <v/>
      </c>
      <c r="M1817" s="14" t="str">
        <f>IF($A1817="","",IFERROR(VLOOKUP(F1817,Model!$A$19:$B$22,2,FALSE()),""))</f>
        <v/>
      </c>
      <c r="N1817" s="14" t="str">
        <f>IF($A1817="","",IFERROR(VLOOKUP(G1817,Model!$A$25:$B$28,2,FALSE()),""))</f>
        <v/>
      </c>
      <c r="O1817" s="14" t="str">
        <f t="shared" si="168"/>
        <v/>
      </c>
      <c r="P1817" s="14" t="str">
        <f>IF($A1817="","",IF(AND(G1817="Internet-facing",OR(UPPER(D1817)="Y",UPPER(E1817)="Y",C1817&gt;=Model!$B$16)),"P1",""))</f>
        <v/>
      </c>
      <c r="Q1817" s="14" t="str">
        <f>IF($A1817="","",IF(P1817="P1","P1","P"&amp;MIN(4,IF(O1817&gt;=Model!$B$31,1,IF(O1817&gt;=Model!$B$32,2,IF(O1817&gt;=Model!$B$33,3,4)))+IF(UPPER(H1817)="Y",1,0))))</f>
        <v/>
      </c>
      <c r="R1817" s="14" t="str">
        <f>IF($A1817="","",IFERROR(VLOOKUP(VALUE(MID(Q1817,2,1)),Model!$B$38:$C$41,2,FALSE()),""))</f>
        <v/>
      </c>
      <c r="S1817" s="18" t="str">
        <f t="shared" si="169"/>
        <v/>
      </c>
      <c r="T1817" s="14" t="str">
        <f t="shared" si="170"/>
        <v/>
      </c>
      <c r="U1817" s="14" t="str">
        <f t="shared" si="171"/>
        <v/>
      </c>
      <c r="V1817" s="14" t="str">
        <f t="shared" ca="1" si="172"/>
        <v/>
      </c>
      <c r="W1817" s="14" t="str">
        <f t="shared" ca="1" si="173"/>
        <v/>
      </c>
    </row>
    <row r="1818" spans="1:23" x14ac:dyDescent="0.3">
      <c r="A1818" s="2"/>
      <c r="B1818" s="2"/>
      <c r="C1818" s="2"/>
      <c r="D1818" s="2"/>
      <c r="E1818" s="2"/>
      <c r="F1818" s="2"/>
      <c r="G1818" s="2"/>
      <c r="H1818" s="2"/>
      <c r="I1818" s="16"/>
      <c r="J1818" s="16"/>
      <c r="K1818" s="14" t="str">
        <f>IF($A1818="","",IF(B1818&gt;=Model!$B$4,4,IF(B1818&gt;=Model!$B$5,3,IF(B1818&gt;=Model!$B$6,2,1))))</f>
        <v/>
      </c>
      <c r="L1818" s="14" t="str">
        <f>IF($A1818="","",IF(OR(UPPER(D1818)="Y",UPPER(E1818)="Y"),4,IF(C1818&gt;=Model!$B$10,4,IF(C1818&gt;=Model!$B$11,3,IF(C1818&gt;=Model!$B$12,2,1)))))</f>
        <v/>
      </c>
      <c r="M1818" s="14" t="str">
        <f>IF($A1818="","",IFERROR(VLOOKUP(F1818,Model!$A$19:$B$22,2,FALSE()),""))</f>
        <v/>
      </c>
      <c r="N1818" s="14" t="str">
        <f>IF($A1818="","",IFERROR(VLOOKUP(G1818,Model!$A$25:$B$28,2,FALSE()),""))</f>
        <v/>
      </c>
      <c r="O1818" s="14" t="str">
        <f t="shared" si="168"/>
        <v/>
      </c>
      <c r="P1818" s="14" t="str">
        <f>IF($A1818="","",IF(AND(G1818="Internet-facing",OR(UPPER(D1818)="Y",UPPER(E1818)="Y",C1818&gt;=Model!$B$16)),"P1",""))</f>
        <v/>
      </c>
      <c r="Q1818" s="14" t="str">
        <f>IF($A1818="","",IF(P1818="P1","P1","P"&amp;MIN(4,IF(O1818&gt;=Model!$B$31,1,IF(O1818&gt;=Model!$B$32,2,IF(O1818&gt;=Model!$B$33,3,4)))+IF(UPPER(H1818)="Y",1,0))))</f>
        <v/>
      </c>
      <c r="R1818" s="14" t="str">
        <f>IF($A1818="","",IFERROR(VLOOKUP(VALUE(MID(Q1818,2,1)),Model!$B$38:$C$41,2,FALSE()),""))</f>
        <v/>
      </c>
      <c r="S1818" s="18" t="str">
        <f t="shared" si="169"/>
        <v/>
      </c>
      <c r="T1818" s="14" t="str">
        <f t="shared" si="170"/>
        <v/>
      </c>
      <c r="U1818" s="14" t="str">
        <f t="shared" si="171"/>
        <v/>
      </c>
      <c r="V1818" s="14" t="str">
        <f t="shared" ca="1" si="172"/>
        <v/>
      </c>
      <c r="W1818" s="14" t="str">
        <f t="shared" ca="1" si="173"/>
        <v/>
      </c>
    </row>
    <row r="1819" spans="1:23" x14ac:dyDescent="0.3">
      <c r="A1819" s="2"/>
      <c r="B1819" s="2"/>
      <c r="C1819" s="2"/>
      <c r="D1819" s="2"/>
      <c r="E1819" s="2"/>
      <c r="F1819" s="2"/>
      <c r="G1819" s="2"/>
      <c r="H1819" s="2"/>
      <c r="I1819" s="16"/>
      <c r="J1819" s="16"/>
      <c r="K1819" s="14" t="str">
        <f>IF($A1819="","",IF(B1819&gt;=Model!$B$4,4,IF(B1819&gt;=Model!$B$5,3,IF(B1819&gt;=Model!$B$6,2,1))))</f>
        <v/>
      </c>
      <c r="L1819" s="14" t="str">
        <f>IF($A1819="","",IF(OR(UPPER(D1819)="Y",UPPER(E1819)="Y"),4,IF(C1819&gt;=Model!$B$10,4,IF(C1819&gt;=Model!$B$11,3,IF(C1819&gt;=Model!$B$12,2,1)))))</f>
        <v/>
      </c>
      <c r="M1819" s="14" t="str">
        <f>IF($A1819="","",IFERROR(VLOOKUP(F1819,Model!$A$19:$B$22,2,FALSE()),""))</f>
        <v/>
      </c>
      <c r="N1819" s="14" t="str">
        <f>IF($A1819="","",IFERROR(VLOOKUP(G1819,Model!$A$25:$B$28,2,FALSE()),""))</f>
        <v/>
      </c>
      <c r="O1819" s="14" t="str">
        <f t="shared" si="168"/>
        <v/>
      </c>
      <c r="P1819" s="14" t="str">
        <f>IF($A1819="","",IF(AND(G1819="Internet-facing",OR(UPPER(D1819)="Y",UPPER(E1819)="Y",C1819&gt;=Model!$B$16)),"P1",""))</f>
        <v/>
      </c>
      <c r="Q1819" s="14" t="str">
        <f>IF($A1819="","",IF(P1819="P1","P1","P"&amp;MIN(4,IF(O1819&gt;=Model!$B$31,1,IF(O1819&gt;=Model!$B$32,2,IF(O1819&gt;=Model!$B$33,3,4)))+IF(UPPER(H1819)="Y",1,0))))</f>
        <v/>
      </c>
      <c r="R1819" s="14" t="str">
        <f>IF($A1819="","",IFERROR(VLOOKUP(VALUE(MID(Q1819,2,1)),Model!$B$38:$C$41,2,FALSE()),""))</f>
        <v/>
      </c>
      <c r="S1819" s="18" t="str">
        <f t="shared" si="169"/>
        <v/>
      </c>
      <c r="T1819" s="14" t="str">
        <f t="shared" si="170"/>
        <v/>
      </c>
      <c r="U1819" s="14" t="str">
        <f t="shared" si="171"/>
        <v/>
      </c>
      <c r="V1819" s="14" t="str">
        <f t="shared" ca="1" si="172"/>
        <v/>
      </c>
      <c r="W1819" s="14" t="str">
        <f t="shared" ca="1" si="173"/>
        <v/>
      </c>
    </row>
    <row r="1820" spans="1:23" x14ac:dyDescent="0.3">
      <c r="A1820" s="2"/>
      <c r="B1820" s="2"/>
      <c r="C1820" s="2"/>
      <c r="D1820" s="2"/>
      <c r="E1820" s="2"/>
      <c r="F1820" s="2"/>
      <c r="G1820" s="2"/>
      <c r="H1820" s="2"/>
      <c r="I1820" s="16"/>
      <c r="J1820" s="16"/>
      <c r="K1820" s="14" t="str">
        <f>IF($A1820="","",IF(B1820&gt;=Model!$B$4,4,IF(B1820&gt;=Model!$B$5,3,IF(B1820&gt;=Model!$B$6,2,1))))</f>
        <v/>
      </c>
      <c r="L1820" s="14" t="str">
        <f>IF($A1820="","",IF(OR(UPPER(D1820)="Y",UPPER(E1820)="Y"),4,IF(C1820&gt;=Model!$B$10,4,IF(C1820&gt;=Model!$B$11,3,IF(C1820&gt;=Model!$B$12,2,1)))))</f>
        <v/>
      </c>
      <c r="M1820" s="14" t="str">
        <f>IF($A1820="","",IFERROR(VLOOKUP(F1820,Model!$A$19:$B$22,2,FALSE()),""))</f>
        <v/>
      </c>
      <c r="N1820" s="14" t="str">
        <f>IF($A1820="","",IFERROR(VLOOKUP(G1820,Model!$A$25:$B$28,2,FALSE()),""))</f>
        <v/>
      </c>
      <c r="O1820" s="14" t="str">
        <f t="shared" si="168"/>
        <v/>
      </c>
      <c r="P1820" s="14" t="str">
        <f>IF($A1820="","",IF(AND(G1820="Internet-facing",OR(UPPER(D1820)="Y",UPPER(E1820)="Y",C1820&gt;=Model!$B$16)),"P1",""))</f>
        <v/>
      </c>
      <c r="Q1820" s="14" t="str">
        <f>IF($A1820="","",IF(P1820="P1","P1","P"&amp;MIN(4,IF(O1820&gt;=Model!$B$31,1,IF(O1820&gt;=Model!$B$32,2,IF(O1820&gt;=Model!$B$33,3,4)))+IF(UPPER(H1820)="Y",1,0))))</f>
        <v/>
      </c>
      <c r="R1820" s="14" t="str">
        <f>IF($A1820="","",IFERROR(VLOOKUP(VALUE(MID(Q1820,2,1)),Model!$B$38:$C$41,2,FALSE()),""))</f>
        <v/>
      </c>
      <c r="S1820" s="18" t="str">
        <f t="shared" si="169"/>
        <v/>
      </c>
      <c r="T1820" s="14" t="str">
        <f t="shared" si="170"/>
        <v/>
      </c>
      <c r="U1820" s="14" t="str">
        <f t="shared" si="171"/>
        <v/>
      </c>
      <c r="V1820" s="14" t="str">
        <f t="shared" ca="1" si="172"/>
        <v/>
      </c>
      <c r="W1820" s="14" t="str">
        <f t="shared" ca="1" si="173"/>
        <v/>
      </c>
    </row>
    <row r="1821" spans="1:23" x14ac:dyDescent="0.3">
      <c r="A1821" s="2"/>
      <c r="B1821" s="2"/>
      <c r="C1821" s="2"/>
      <c r="D1821" s="2"/>
      <c r="E1821" s="2"/>
      <c r="F1821" s="2"/>
      <c r="G1821" s="2"/>
      <c r="H1821" s="2"/>
      <c r="I1821" s="16"/>
      <c r="J1821" s="16"/>
      <c r="K1821" s="14" t="str">
        <f>IF($A1821="","",IF(B1821&gt;=Model!$B$4,4,IF(B1821&gt;=Model!$B$5,3,IF(B1821&gt;=Model!$B$6,2,1))))</f>
        <v/>
      </c>
      <c r="L1821" s="14" t="str">
        <f>IF($A1821="","",IF(OR(UPPER(D1821)="Y",UPPER(E1821)="Y"),4,IF(C1821&gt;=Model!$B$10,4,IF(C1821&gt;=Model!$B$11,3,IF(C1821&gt;=Model!$B$12,2,1)))))</f>
        <v/>
      </c>
      <c r="M1821" s="14" t="str">
        <f>IF($A1821="","",IFERROR(VLOOKUP(F1821,Model!$A$19:$B$22,2,FALSE()),""))</f>
        <v/>
      </c>
      <c r="N1821" s="14" t="str">
        <f>IF($A1821="","",IFERROR(VLOOKUP(G1821,Model!$A$25:$B$28,2,FALSE()),""))</f>
        <v/>
      </c>
      <c r="O1821" s="14" t="str">
        <f t="shared" si="168"/>
        <v/>
      </c>
      <c r="P1821" s="14" t="str">
        <f>IF($A1821="","",IF(AND(G1821="Internet-facing",OR(UPPER(D1821)="Y",UPPER(E1821)="Y",C1821&gt;=Model!$B$16)),"P1",""))</f>
        <v/>
      </c>
      <c r="Q1821" s="14" t="str">
        <f>IF($A1821="","",IF(P1821="P1","P1","P"&amp;MIN(4,IF(O1821&gt;=Model!$B$31,1,IF(O1821&gt;=Model!$B$32,2,IF(O1821&gt;=Model!$B$33,3,4)))+IF(UPPER(H1821)="Y",1,0))))</f>
        <v/>
      </c>
      <c r="R1821" s="14" t="str">
        <f>IF($A1821="","",IFERROR(VLOOKUP(VALUE(MID(Q1821,2,1)),Model!$B$38:$C$41,2,FALSE()),""))</f>
        <v/>
      </c>
      <c r="S1821" s="18" t="str">
        <f t="shared" si="169"/>
        <v/>
      </c>
      <c r="T1821" s="14" t="str">
        <f t="shared" si="170"/>
        <v/>
      </c>
      <c r="U1821" s="14" t="str">
        <f t="shared" si="171"/>
        <v/>
      </c>
      <c r="V1821" s="14" t="str">
        <f t="shared" ca="1" si="172"/>
        <v/>
      </c>
      <c r="W1821" s="14" t="str">
        <f t="shared" ca="1" si="173"/>
        <v/>
      </c>
    </row>
    <row r="1822" spans="1:23" x14ac:dyDescent="0.3">
      <c r="A1822" s="2"/>
      <c r="B1822" s="2"/>
      <c r="C1822" s="2"/>
      <c r="D1822" s="2"/>
      <c r="E1822" s="2"/>
      <c r="F1822" s="2"/>
      <c r="G1822" s="2"/>
      <c r="H1822" s="2"/>
      <c r="I1822" s="16"/>
      <c r="J1822" s="16"/>
      <c r="K1822" s="14" t="str">
        <f>IF($A1822="","",IF(B1822&gt;=Model!$B$4,4,IF(B1822&gt;=Model!$B$5,3,IF(B1822&gt;=Model!$B$6,2,1))))</f>
        <v/>
      </c>
      <c r="L1822" s="14" t="str">
        <f>IF($A1822="","",IF(OR(UPPER(D1822)="Y",UPPER(E1822)="Y"),4,IF(C1822&gt;=Model!$B$10,4,IF(C1822&gt;=Model!$B$11,3,IF(C1822&gt;=Model!$B$12,2,1)))))</f>
        <v/>
      </c>
      <c r="M1822" s="14" t="str">
        <f>IF($A1822="","",IFERROR(VLOOKUP(F1822,Model!$A$19:$B$22,2,FALSE()),""))</f>
        <v/>
      </c>
      <c r="N1822" s="14" t="str">
        <f>IF($A1822="","",IFERROR(VLOOKUP(G1822,Model!$A$25:$B$28,2,FALSE()),""))</f>
        <v/>
      </c>
      <c r="O1822" s="14" t="str">
        <f t="shared" si="168"/>
        <v/>
      </c>
      <c r="P1822" s="14" t="str">
        <f>IF($A1822="","",IF(AND(G1822="Internet-facing",OR(UPPER(D1822)="Y",UPPER(E1822)="Y",C1822&gt;=Model!$B$16)),"P1",""))</f>
        <v/>
      </c>
      <c r="Q1822" s="14" t="str">
        <f>IF($A1822="","",IF(P1822="P1","P1","P"&amp;MIN(4,IF(O1822&gt;=Model!$B$31,1,IF(O1822&gt;=Model!$B$32,2,IF(O1822&gt;=Model!$B$33,3,4)))+IF(UPPER(H1822)="Y",1,0))))</f>
        <v/>
      </c>
      <c r="R1822" s="14" t="str">
        <f>IF($A1822="","",IFERROR(VLOOKUP(VALUE(MID(Q1822,2,1)),Model!$B$38:$C$41,2,FALSE()),""))</f>
        <v/>
      </c>
      <c r="S1822" s="18" t="str">
        <f t="shared" si="169"/>
        <v/>
      </c>
      <c r="T1822" s="14" t="str">
        <f t="shared" si="170"/>
        <v/>
      </c>
      <c r="U1822" s="14" t="str">
        <f t="shared" si="171"/>
        <v/>
      </c>
      <c r="V1822" s="14" t="str">
        <f t="shared" ca="1" si="172"/>
        <v/>
      </c>
      <c r="W1822" s="14" t="str">
        <f t="shared" ca="1" si="173"/>
        <v/>
      </c>
    </row>
    <row r="1823" spans="1:23" x14ac:dyDescent="0.3">
      <c r="A1823" s="2"/>
      <c r="B1823" s="2"/>
      <c r="C1823" s="2"/>
      <c r="D1823" s="2"/>
      <c r="E1823" s="2"/>
      <c r="F1823" s="2"/>
      <c r="G1823" s="2"/>
      <c r="H1823" s="2"/>
      <c r="I1823" s="16"/>
      <c r="J1823" s="16"/>
      <c r="K1823" s="14" t="str">
        <f>IF($A1823="","",IF(B1823&gt;=Model!$B$4,4,IF(B1823&gt;=Model!$B$5,3,IF(B1823&gt;=Model!$B$6,2,1))))</f>
        <v/>
      </c>
      <c r="L1823" s="14" t="str">
        <f>IF($A1823="","",IF(OR(UPPER(D1823)="Y",UPPER(E1823)="Y"),4,IF(C1823&gt;=Model!$B$10,4,IF(C1823&gt;=Model!$B$11,3,IF(C1823&gt;=Model!$B$12,2,1)))))</f>
        <v/>
      </c>
      <c r="M1823" s="14" t="str">
        <f>IF($A1823="","",IFERROR(VLOOKUP(F1823,Model!$A$19:$B$22,2,FALSE()),""))</f>
        <v/>
      </c>
      <c r="N1823" s="14" t="str">
        <f>IF($A1823="","",IFERROR(VLOOKUP(G1823,Model!$A$25:$B$28,2,FALSE()),""))</f>
        <v/>
      </c>
      <c r="O1823" s="14" t="str">
        <f t="shared" si="168"/>
        <v/>
      </c>
      <c r="P1823" s="14" t="str">
        <f>IF($A1823="","",IF(AND(G1823="Internet-facing",OR(UPPER(D1823)="Y",UPPER(E1823)="Y",C1823&gt;=Model!$B$16)),"P1",""))</f>
        <v/>
      </c>
      <c r="Q1823" s="14" t="str">
        <f>IF($A1823="","",IF(P1823="P1","P1","P"&amp;MIN(4,IF(O1823&gt;=Model!$B$31,1,IF(O1823&gt;=Model!$B$32,2,IF(O1823&gt;=Model!$B$33,3,4)))+IF(UPPER(H1823)="Y",1,0))))</f>
        <v/>
      </c>
      <c r="R1823" s="14" t="str">
        <f>IF($A1823="","",IFERROR(VLOOKUP(VALUE(MID(Q1823,2,1)),Model!$B$38:$C$41,2,FALSE()),""))</f>
        <v/>
      </c>
      <c r="S1823" s="18" t="str">
        <f t="shared" si="169"/>
        <v/>
      </c>
      <c r="T1823" s="14" t="str">
        <f t="shared" si="170"/>
        <v/>
      </c>
      <c r="U1823" s="14" t="str">
        <f t="shared" si="171"/>
        <v/>
      </c>
      <c r="V1823" s="14" t="str">
        <f t="shared" ca="1" si="172"/>
        <v/>
      </c>
      <c r="W1823" s="14" t="str">
        <f t="shared" ca="1" si="173"/>
        <v/>
      </c>
    </row>
    <row r="1824" spans="1:23" x14ac:dyDescent="0.3">
      <c r="A1824" s="2"/>
      <c r="B1824" s="2"/>
      <c r="C1824" s="2"/>
      <c r="D1824" s="2"/>
      <c r="E1824" s="2"/>
      <c r="F1824" s="2"/>
      <c r="G1824" s="2"/>
      <c r="H1824" s="2"/>
      <c r="I1824" s="16"/>
      <c r="J1824" s="16"/>
      <c r="K1824" s="14" t="str">
        <f>IF($A1824="","",IF(B1824&gt;=Model!$B$4,4,IF(B1824&gt;=Model!$B$5,3,IF(B1824&gt;=Model!$B$6,2,1))))</f>
        <v/>
      </c>
      <c r="L1824" s="14" t="str">
        <f>IF($A1824="","",IF(OR(UPPER(D1824)="Y",UPPER(E1824)="Y"),4,IF(C1824&gt;=Model!$B$10,4,IF(C1824&gt;=Model!$B$11,3,IF(C1824&gt;=Model!$B$12,2,1)))))</f>
        <v/>
      </c>
      <c r="M1824" s="14" t="str">
        <f>IF($A1824="","",IFERROR(VLOOKUP(F1824,Model!$A$19:$B$22,2,FALSE()),""))</f>
        <v/>
      </c>
      <c r="N1824" s="14" t="str">
        <f>IF($A1824="","",IFERROR(VLOOKUP(G1824,Model!$A$25:$B$28,2,FALSE()),""))</f>
        <v/>
      </c>
      <c r="O1824" s="14" t="str">
        <f t="shared" si="168"/>
        <v/>
      </c>
      <c r="P1824" s="14" t="str">
        <f>IF($A1824="","",IF(AND(G1824="Internet-facing",OR(UPPER(D1824)="Y",UPPER(E1824)="Y",C1824&gt;=Model!$B$16)),"P1",""))</f>
        <v/>
      </c>
      <c r="Q1824" s="14" t="str">
        <f>IF($A1824="","",IF(P1824="P1","P1","P"&amp;MIN(4,IF(O1824&gt;=Model!$B$31,1,IF(O1824&gt;=Model!$B$32,2,IF(O1824&gt;=Model!$B$33,3,4)))+IF(UPPER(H1824)="Y",1,0))))</f>
        <v/>
      </c>
      <c r="R1824" s="14" t="str">
        <f>IF($A1824="","",IFERROR(VLOOKUP(VALUE(MID(Q1824,2,1)),Model!$B$38:$C$41,2,FALSE()),""))</f>
        <v/>
      </c>
      <c r="S1824" s="18" t="str">
        <f t="shared" si="169"/>
        <v/>
      </c>
      <c r="T1824" s="14" t="str">
        <f t="shared" si="170"/>
        <v/>
      </c>
      <c r="U1824" s="14" t="str">
        <f t="shared" si="171"/>
        <v/>
      </c>
      <c r="V1824" s="14" t="str">
        <f t="shared" ca="1" si="172"/>
        <v/>
      </c>
      <c r="W1824" s="14" t="str">
        <f t="shared" ca="1" si="173"/>
        <v/>
      </c>
    </row>
    <row r="1825" spans="1:23" x14ac:dyDescent="0.3">
      <c r="A1825" s="2"/>
      <c r="B1825" s="2"/>
      <c r="C1825" s="2"/>
      <c r="D1825" s="2"/>
      <c r="E1825" s="2"/>
      <c r="F1825" s="2"/>
      <c r="G1825" s="2"/>
      <c r="H1825" s="2"/>
      <c r="I1825" s="16"/>
      <c r="J1825" s="16"/>
      <c r="K1825" s="14" t="str">
        <f>IF($A1825="","",IF(B1825&gt;=Model!$B$4,4,IF(B1825&gt;=Model!$B$5,3,IF(B1825&gt;=Model!$B$6,2,1))))</f>
        <v/>
      </c>
      <c r="L1825" s="14" t="str">
        <f>IF($A1825="","",IF(OR(UPPER(D1825)="Y",UPPER(E1825)="Y"),4,IF(C1825&gt;=Model!$B$10,4,IF(C1825&gt;=Model!$B$11,3,IF(C1825&gt;=Model!$B$12,2,1)))))</f>
        <v/>
      </c>
      <c r="M1825" s="14" t="str">
        <f>IF($A1825="","",IFERROR(VLOOKUP(F1825,Model!$A$19:$B$22,2,FALSE()),""))</f>
        <v/>
      </c>
      <c r="N1825" s="14" t="str">
        <f>IF($A1825="","",IFERROR(VLOOKUP(G1825,Model!$A$25:$B$28,2,FALSE()),""))</f>
        <v/>
      </c>
      <c r="O1825" s="14" t="str">
        <f t="shared" si="168"/>
        <v/>
      </c>
      <c r="P1825" s="14" t="str">
        <f>IF($A1825="","",IF(AND(G1825="Internet-facing",OR(UPPER(D1825)="Y",UPPER(E1825)="Y",C1825&gt;=Model!$B$16)),"P1",""))</f>
        <v/>
      </c>
      <c r="Q1825" s="14" t="str">
        <f>IF($A1825="","",IF(P1825="P1","P1","P"&amp;MIN(4,IF(O1825&gt;=Model!$B$31,1,IF(O1825&gt;=Model!$B$32,2,IF(O1825&gt;=Model!$B$33,3,4)))+IF(UPPER(H1825)="Y",1,0))))</f>
        <v/>
      </c>
      <c r="R1825" s="14" t="str">
        <f>IF($A1825="","",IFERROR(VLOOKUP(VALUE(MID(Q1825,2,1)),Model!$B$38:$C$41,2,FALSE()),""))</f>
        <v/>
      </c>
      <c r="S1825" s="18" t="str">
        <f t="shared" si="169"/>
        <v/>
      </c>
      <c r="T1825" s="14" t="str">
        <f t="shared" si="170"/>
        <v/>
      </c>
      <c r="U1825" s="14" t="str">
        <f t="shared" si="171"/>
        <v/>
      </c>
      <c r="V1825" s="14" t="str">
        <f t="shared" ca="1" si="172"/>
        <v/>
      </c>
      <c r="W1825" s="14" t="str">
        <f t="shared" ca="1" si="173"/>
        <v/>
      </c>
    </row>
    <row r="1826" spans="1:23" x14ac:dyDescent="0.3">
      <c r="A1826" s="2"/>
      <c r="B1826" s="2"/>
      <c r="C1826" s="2"/>
      <c r="D1826" s="2"/>
      <c r="E1826" s="2"/>
      <c r="F1826" s="2"/>
      <c r="G1826" s="2"/>
      <c r="H1826" s="2"/>
      <c r="I1826" s="16"/>
      <c r="J1826" s="16"/>
      <c r="K1826" s="14" t="str">
        <f>IF($A1826="","",IF(B1826&gt;=Model!$B$4,4,IF(B1826&gt;=Model!$B$5,3,IF(B1826&gt;=Model!$B$6,2,1))))</f>
        <v/>
      </c>
      <c r="L1826" s="14" t="str">
        <f>IF($A1826="","",IF(OR(UPPER(D1826)="Y",UPPER(E1826)="Y"),4,IF(C1826&gt;=Model!$B$10,4,IF(C1826&gt;=Model!$B$11,3,IF(C1826&gt;=Model!$B$12,2,1)))))</f>
        <v/>
      </c>
      <c r="M1826" s="14" t="str">
        <f>IF($A1826="","",IFERROR(VLOOKUP(F1826,Model!$A$19:$B$22,2,FALSE()),""))</f>
        <v/>
      </c>
      <c r="N1826" s="14" t="str">
        <f>IF($A1826="","",IFERROR(VLOOKUP(G1826,Model!$A$25:$B$28,2,FALSE()),""))</f>
        <v/>
      </c>
      <c r="O1826" s="14" t="str">
        <f t="shared" si="168"/>
        <v/>
      </c>
      <c r="P1826" s="14" t="str">
        <f>IF($A1826="","",IF(AND(G1826="Internet-facing",OR(UPPER(D1826)="Y",UPPER(E1826)="Y",C1826&gt;=Model!$B$16)),"P1",""))</f>
        <v/>
      </c>
      <c r="Q1826" s="14" t="str">
        <f>IF($A1826="","",IF(P1826="P1","P1","P"&amp;MIN(4,IF(O1826&gt;=Model!$B$31,1,IF(O1826&gt;=Model!$B$32,2,IF(O1826&gt;=Model!$B$33,3,4)))+IF(UPPER(H1826)="Y",1,0))))</f>
        <v/>
      </c>
      <c r="R1826" s="14" t="str">
        <f>IF($A1826="","",IFERROR(VLOOKUP(VALUE(MID(Q1826,2,1)),Model!$B$38:$C$41,2,FALSE()),""))</f>
        <v/>
      </c>
      <c r="S1826" s="18" t="str">
        <f t="shared" si="169"/>
        <v/>
      </c>
      <c r="T1826" s="14" t="str">
        <f t="shared" si="170"/>
        <v/>
      </c>
      <c r="U1826" s="14" t="str">
        <f t="shared" si="171"/>
        <v/>
      </c>
      <c r="V1826" s="14" t="str">
        <f t="shared" ca="1" si="172"/>
        <v/>
      </c>
      <c r="W1826" s="14" t="str">
        <f t="shared" ca="1" si="173"/>
        <v/>
      </c>
    </row>
    <row r="1827" spans="1:23" x14ac:dyDescent="0.3">
      <c r="A1827" s="2"/>
      <c r="B1827" s="2"/>
      <c r="C1827" s="2"/>
      <c r="D1827" s="2"/>
      <c r="E1827" s="2"/>
      <c r="F1827" s="2"/>
      <c r="G1827" s="2"/>
      <c r="H1827" s="2"/>
      <c r="I1827" s="16"/>
      <c r="J1827" s="16"/>
      <c r="K1827" s="14" t="str">
        <f>IF($A1827="","",IF(B1827&gt;=Model!$B$4,4,IF(B1827&gt;=Model!$B$5,3,IF(B1827&gt;=Model!$B$6,2,1))))</f>
        <v/>
      </c>
      <c r="L1827" s="14" t="str">
        <f>IF($A1827="","",IF(OR(UPPER(D1827)="Y",UPPER(E1827)="Y"),4,IF(C1827&gt;=Model!$B$10,4,IF(C1827&gt;=Model!$B$11,3,IF(C1827&gt;=Model!$B$12,2,1)))))</f>
        <v/>
      </c>
      <c r="M1827" s="14" t="str">
        <f>IF($A1827="","",IFERROR(VLOOKUP(F1827,Model!$A$19:$B$22,2,FALSE()),""))</f>
        <v/>
      </c>
      <c r="N1827" s="14" t="str">
        <f>IF($A1827="","",IFERROR(VLOOKUP(G1827,Model!$A$25:$B$28,2,FALSE()),""))</f>
        <v/>
      </c>
      <c r="O1827" s="14" t="str">
        <f t="shared" si="168"/>
        <v/>
      </c>
      <c r="P1827" s="14" t="str">
        <f>IF($A1827="","",IF(AND(G1827="Internet-facing",OR(UPPER(D1827)="Y",UPPER(E1827)="Y",C1827&gt;=Model!$B$16)),"P1",""))</f>
        <v/>
      </c>
      <c r="Q1827" s="14" t="str">
        <f>IF($A1827="","",IF(P1827="P1","P1","P"&amp;MIN(4,IF(O1827&gt;=Model!$B$31,1,IF(O1827&gt;=Model!$B$32,2,IF(O1827&gt;=Model!$B$33,3,4)))+IF(UPPER(H1827)="Y",1,0))))</f>
        <v/>
      </c>
      <c r="R1827" s="14" t="str">
        <f>IF($A1827="","",IFERROR(VLOOKUP(VALUE(MID(Q1827,2,1)),Model!$B$38:$C$41,2,FALSE()),""))</f>
        <v/>
      </c>
      <c r="S1827" s="18" t="str">
        <f t="shared" si="169"/>
        <v/>
      </c>
      <c r="T1827" s="14" t="str">
        <f t="shared" si="170"/>
        <v/>
      </c>
      <c r="U1827" s="14" t="str">
        <f t="shared" si="171"/>
        <v/>
      </c>
      <c r="V1827" s="14" t="str">
        <f t="shared" ca="1" si="172"/>
        <v/>
      </c>
      <c r="W1827" s="14" t="str">
        <f t="shared" ca="1" si="173"/>
        <v/>
      </c>
    </row>
    <row r="1828" spans="1:23" x14ac:dyDescent="0.3">
      <c r="A1828" s="2"/>
      <c r="B1828" s="2"/>
      <c r="C1828" s="2"/>
      <c r="D1828" s="2"/>
      <c r="E1828" s="2"/>
      <c r="F1828" s="2"/>
      <c r="G1828" s="2"/>
      <c r="H1828" s="2"/>
      <c r="I1828" s="16"/>
      <c r="J1828" s="16"/>
      <c r="K1828" s="14" t="str">
        <f>IF($A1828="","",IF(B1828&gt;=Model!$B$4,4,IF(B1828&gt;=Model!$B$5,3,IF(B1828&gt;=Model!$B$6,2,1))))</f>
        <v/>
      </c>
      <c r="L1828" s="14" t="str">
        <f>IF($A1828="","",IF(OR(UPPER(D1828)="Y",UPPER(E1828)="Y"),4,IF(C1828&gt;=Model!$B$10,4,IF(C1828&gt;=Model!$B$11,3,IF(C1828&gt;=Model!$B$12,2,1)))))</f>
        <v/>
      </c>
      <c r="M1828" s="14" t="str">
        <f>IF($A1828="","",IFERROR(VLOOKUP(F1828,Model!$A$19:$B$22,2,FALSE()),""))</f>
        <v/>
      </c>
      <c r="N1828" s="14" t="str">
        <f>IF($A1828="","",IFERROR(VLOOKUP(G1828,Model!$A$25:$B$28,2,FALSE()),""))</f>
        <v/>
      </c>
      <c r="O1828" s="14" t="str">
        <f t="shared" si="168"/>
        <v/>
      </c>
      <c r="P1828" s="14" t="str">
        <f>IF($A1828="","",IF(AND(G1828="Internet-facing",OR(UPPER(D1828)="Y",UPPER(E1828)="Y",C1828&gt;=Model!$B$16)),"P1",""))</f>
        <v/>
      </c>
      <c r="Q1828" s="14" t="str">
        <f>IF($A1828="","",IF(P1828="P1","P1","P"&amp;MIN(4,IF(O1828&gt;=Model!$B$31,1,IF(O1828&gt;=Model!$B$32,2,IF(O1828&gt;=Model!$B$33,3,4)))+IF(UPPER(H1828)="Y",1,0))))</f>
        <v/>
      </c>
      <c r="R1828" s="14" t="str">
        <f>IF($A1828="","",IFERROR(VLOOKUP(VALUE(MID(Q1828,2,1)),Model!$B$38:$C$41,2,FALSE()),""))</f>
        <v/>
      </c>
      <c r="S1828" s="18" t="str">
        <f t="shared" si="169"/>
        <v/>
      </c>
      <c r="T1828" s="14" t="str">
        <f t="shared" si="170"/>
        <v/>
      </c>
      <c r="U1828" s="14" t="str">
        <f t="shared" si="171"/>
        <v/>
      </c>
      <c r="V1828" s="14" t="str">
        <f t="shared" ca="1" si="172"/>
        <v/>
      </c>
      <c r="W1828" s="14" t="str">
        <f t="shared" ca="1" si="173"/>
        <v/>
      </c>
    </row>
    <row r="1829" spans="1:23" x14ac:dyDescent="0.3">
      <c r="A1829" s="2"/>
      <c r="B1829" s="2"/>
      <c r="C1829" s="2"/>
      <c r="D1829" s="2"/>
      <c r="E1829" s="2"/>
      <c r="F1829" s="2"/>
      <c r="G1829" s="2"/>
      <c r="H1829" s="2"/>
      <c r="I1829" s="16"/>
      <c r="J1829" s="16"/>
      <c r="K1829" s="14" t="str">
        <f>IF($A1829="","",IF(B1829&gt;=Model!$B$4,4,IF(B1829&gt;=Model!$B$5,3,IF(B1829&gt;=Model!$B$6,2,1))))</f>
        <v/>
      </c>
      <c r="L1829" s="14" t="str">
        <f>IF($A1829="","",IF(OR(UPPER(D1829)="Y",UPPER(E1829)="Y"),4,IF(C1829&gt;=Model!$B$10,4,IF(C1829&gt;=Model!$B$11,3,IF(C1829&gt;=Model!$B$12,2,1)))))</f>
        <v/>
      </c>
      <c r="M1829" s="14" t="str">
        <f>IF($A1829="","",IFERROR(VLOOKUP(F1829,Model!$A$19:$B$22,2,FALSE()),""))</f>
        <v/>
      </c>
      <c r="N1829" s="14" t="str">
        <f>IF($A1829="","",IFERROR(VLOOKUP(G1829,Model!$A$25:$B$28,2,FALSE()),""))</f>
        <v/>
      </c>
      <c r="O1829" s="14" t="str">
        <f t="shared" si="168"/>
        <v/>
      </c>
      <c r="P1829" s="14" t="str">
        <f>IF($A1829="","",IF(AND(G1829="Internet-facing",OR(UPPER(D1829)="Y",UPPER(E1829)="Y",C1829&gt;=Model!$B$16)),"P1",""))</f>
        <v/>
      </c>
      <c r="Q1829" s="14" t="str">
        <f>IF($A1829="","",IF(P1829="P1","P1","P"&amp;MIN(4,IF(O1829&gt;=Model!$B$31,1,IF(O1829&gt;=Model!$B$32,2,IF(O1829&gt;=Model!$B$33,3,4)))+IF(UPPER(H1829)="Y",1,0))))</f>
        <v/>
      </c>
      <c r="R1829" s="14" t="str">
        <f>IF($A1829="","",IFERROR(VLOOKUP(VALUE(MID(Q1829,2,1)),Model!$B$38:$C$41,2,FALSE()),""))</f>
        <v/>
      </c>
      <c r="S1829" s="18" t="str">
        <f t="shared" si="169"/>
        <v/>
      </c>
      <c r="T1829" s="14" t="str">
        <f t="shared" si="170"/>
        <v/>
      </c>
      <c r="U1829" s="14" t="str">
        <f t="shared" si="171"/>
        <v/>
      </c>
      <c r="V1829" s="14" t="str">
        <f t="shared" ca="1" si="172"/>
        <v/>
      </c>
      <c r="W1829" s="14" t="str">
        <f t="shared" ca="1" si="173"/>
        <v/>
      </c>
    </row>
    <row r="1830" spans="1:23" x14ac:dyDescent="0.3">
      <c r="A1830" s="2"/>
      <c r="B1830" s="2"/>
      <c r="C1830" s="2"/>
      <c r="D1830" s="2"/>
      <c r="E1830" s="2"/>
      <c r="F1830" s="2"/>
      <c r="G1830" s="2"/>
      <c r="H1830" s="2"/>
      <c r="I1830" s="16"/>
      <c r="J1830" s="16"/>
      <c r="K1830" s="14" t="str">
        <f>IF($A1830="","",IF(B1830&gt;=Model!$B$4,4,IF(B1830&gt;=Model!$B$5,3,IF(B1830&gt;=Model!$B$6,2,1))))</f>
        <v/>
      </c>
      <c r="L1830" s="14" t="str">
        <f>IF($A1830="","",IF(OR(UPPER(D1830)="Y",UPPER(E1830)="Y"),4,IF(C1830&gt;=Model!$B$10,4,IF(C1830&gt;=Model!$B$11,3,IF(C1830&gt;=Model!$B$12,2,1)))))</f>
        <v/>
      </c>
      <c r="M1830" s="14" t="str">
        <f>IF($A1830="","",IFERROR(VLOOKUP(F1830,Model!$A$19:$B$22,2,FALSE()),""))</f>
        <v/>
      </c>
      <c r="N1830" s="14" t="str">
        <f>IF($A1830="","",IFERROR(VLOOKUP(G1830,Model!$A$25:$B$28,2,FALSE()),""))</f>
        <v/>
      </c>
      <c r="O1830" s="14" t="str">
        <f t="shared" si="168"/>
        <v/>
      </c>
      <c r="P1830" s="14" t="str">
        <f>IF($A1830="","",IF(AND(G1830="Internet-facing",OR(UPPER(D1830)="Y",UPPER(E1830)="Y",C1830&gt;=Model!$B$16)),"P1",""))</f>
        <v/>
      </c>
      <c r="Q1830" s="14" t="str">
        <f>IF($A1830="","",IF(P1830="P1","P1","P"&amp;MIN(4,IF(O1830&gt;=Model!$B$31,1,IF(O1830&gt;=Model!$B$32,2,IF(O1830&gt;=Model!$B$33,3,4)))+IF(UPPER(H1830)="Y",1,0))))</f>
        <v/>
      </c>
      <c r="R1830" s="14" t="str">
        <f>IF($A1830="","",IFERROR(VLOOKUP(VALUE(MID(Q1830,2,1)),Model!$B$38:$C$41,2,FALSE()),""))</f>
        <v/>
      </c>
      <c r="S1830" s="18" t="str">
        <f t="shared" si="169"/>
        <v/>
      </c>
      <c r="T1830" s="14" t="str">
        <f t="shared" si="170"/>
        <v/>
      </c>
      <c r="U1830" s="14" t="str">
        <f t="shared" si="171"/>
        <v/>
      </c>
      <c r="V1830" s="14" t="str">
        <f t="shared" ca="1" si="172"/>
        <v/>
      </c>
      <c r="W1830" s="14" t="str">
        <f t="shared" ca="1" si="173"/>
        <v/>
      </c>
    </row>
    <row r="1831" spans="1:23" x14ac:dyDescent="0.3">
      <c r="A1831" s="2"/>
      <c r="B1831" s="2"/>
      <c r="C1831" s="2"/>
      <c r="D1831" s="2"/>
      <c r="E1831" s="2"/>
      <c r="F1831" s="2"/>
      <c r="G1831" s="2"/>
      <c r="H1831" s="2"/>
      <c r="I1831" s="16"/>
      <c r="J1831" s="16"/>
      <c r="K1831" s="14" t="str">
        <f>IF($A1831="","",IF(B1831&gt;=Model!$B$4,4,IF(B1831&gt;=Model!$B$5,3,IF(B1831&gt;=Model!$B$6,2,1))))</f>
        <v/>
      </c>
      <c r="L1831" s="14" t="str">
        <f>IF($A1831="","",IF(OR(UPPER(D1831)="Y",UPPER(E1831)="Y"),4,IF(C1831&gt;=Model!$B$10,4,IF(C1831&gt;=Model!$B$11,3,IF(C1831&gt;=Model!$B$12,2,1)))))</f>
        <v/>
      </c>
      <c r="M1831" s="14" t="str">
        <f>IF($A1831="","",IFERROR(VLOOKUP(F1831,Model!$A$19:$B$22,2,FALSE()),""))</f>
        <v/>
      </c>
      <c r="N1831" s="14" t="str">
        <f>IF($A1831="","",IFERROR(VLOOKUP(G1831,Model!$A$25:$B$28,2,FALSE()),""))</f>
        <v/>
      </c>
      <c r="O1831" s="14" t="str">
        <f t="shared" si="168"/>
        <v/>
      </c>
      <c r="P1831" s="14" t="str">
        <f>IF($A1831="","",IF(AND(G1831="Internet-facing",OR(UPPER(D1831)="Y",UPPER(E1831)="Y",C1831&gt;=Model!$B$16)),"P1",""))</f>
        <v/>
      </c>
      <c r="Q1831" s="14" t="str">
        <f>IF($A1831="","",IF(P1831="P1","P1","P"&amp;MIN(4,IF(O1831&gt;=Model!$B$31,1,IF(O1831&gt;=Model!$B$32,2,IF(O1831&gt;=Model!$B$33,3,4)))+IF(UPPER(H1831)="Y",1,0))))</f>
        <v/>
      </c>
      <c r="R1831" s="14" t="str">
        <f>IF($A1831="","",IFERROR(VLOOKUP(VALUE(MID(Q1831,2,1)),Model!$B$38:$C$41,2,FALSE()),""))</f>
        <v/>
      </c>
      <c r="S1831" s="18" t="str">
        <f t="shared" si="169"/>
        <v/>
      </c>
      <c r="T1831" s="14" t="str">
        <f t="shared" si="170"/>
        <v/>
      </c>
      <c r="U1831" s="14" t="str">
        <f t="shared" si="171"/>
        <v/>
      </c>
      <c r="V1831" s="14" t="str">
        <f t="shared" ca="1" si="172"/>
        <v/>
      </c>
      <c r="W1831" s="14" t="str">
        <f t="shared" ca="1" si="173"/>
        <v/>
      </c>
    </row>
    <row r="1832" spans="1:23" x14ac:dyDescent="0.3">
      <c r="A1832" s="2"/>
      <c r="B1832" s="2"/>
      <c r="C1832" s="2"/>
      <c r="D1832" s="2"/>
      <c r="E1832" s="2"/>
      <c r="F1832" s="2"/>
      <c r="G1832" s="2"/>
      <c r="H1832" s="2"/>
      <c r="I1832" s="16"/>
      <c r="J1832" s="16"/>
      <c r="K1832" s="14" t="str">
        <f>IF($A1832="","",IF(B1832&gt;=Model!$B$4,4,IF(B1832&gt;=Model!$B$5,3,IF(B1832&gt;=Model!$B$6,2,1))))</f>
        <v/>
      </c>
      <c r="L1832" s="14" t="str">
        <f>IF($A1832="","",IF(OR(UPPER(D1832)="Y",UPPER(E1832)="Y"),4,IF(C1832&gt;=Model!$B$10,4,IF(C1832&gt;=Model!$B$11,3,IF(C1832&gt;=Model!$B$12,2,1)))))</f>
        <v/>
      </c>
      <c r="M1832" s="14" t="str">
        <f>IF($A1832="","",IFERROR(VLOOKUP(F1832,Model!$A$19:$B$22,2,FALSE()),""))</f>
        <v/>
      </c>
      <c r="N1832" s="14" t="str">
        <f>IF($A1832="","",IFERROR(VLOOKUP(G1832,Model!$A$25:$B$28,2,FALSE()),""))</f>
        <v/>
      </c>
      <c r="O1832" s="14" t="str">
        <f t="shared" si="168"/>
        <v/>
      </c>
      <c r="P1832" s="14" t="str">
        <f>IF($A1832="","",IF(AND(G1832="Internet-facing",OR(UPPER(D1832)="Y",UPPER(E1832)="Y",C1832&gt;=Model!$B$16)),"P1",""))</f>
        <v/>
      </c>
      <c r="Q1832" s="14" t="str">
        <f>IF($A1832="","",IF(P1832="P1","P1","P"&amp;MIN(4,IF(O1832&gt;=Model!$B$31,1,IF(O1832&gt;=Model!$B$32,2,IF(O1832&gt;=Model!$B$33,3,4)))+IF(UPPER(H1832)="Y",1,0))))</f>
        <v/>
      </c>
      <c r="R1832" s="14" t="str">
        <f>IF($A1832="","",IFERROR(VLOOKUP(VALUE(MID(Q1832,2,1)),Model!$B$38:$C$41,2,FALSE()),""))</f>
        <v/>
      </c>
      <c r="S1832" s="18" t="str">
        <f t="shared" si="169"/>
        <v/>
      </c>
      <c r="T1832" s="14" t="str">
        <f t="shared" si="170"/>
        <v/>
      </c>
      <c r="U1832" s="14" t="str">
        <f t="shared" si="171"/>
        <v/>
      </c>
      <c r="V1832" s="14" t="str">
        <f t="shared" ca="1" si="172"/>
        <v/>
      </c>
      <c r="W1832" s="14" t="str">
        <f t="shared" ca="1" si="173"/>
        <v/>
      </c>
    </row>
    <row r="1833" spans="1:23" x14ac:dyDescent="0.3">
      <c r="A1833" s="2"/>
      <c r="B1833" s="2"/>
      <c r="C1833" s="2"/>
      <c r="D1833" s="2"/>
      <c r="E1833" s="2"/>
      <c r="F1833" s="2"/>
      <c r="G1833" s="2"/>
      <c r="H1833" s="2"/>
      <c r="I1833" s="16"/>
      <c r="J1833" s="16"/>
      <c r="K1833" s="14" t="str">
        <f>IF($A1833="","",IF(B1833&gt;=Model!$B$4,4,IF(B1833&gt;=Model!$B$5,3,IF(B1833&gt;=Model!$B$6,2,1))))</f>
        <v/>
      </c>
      <c r="L1833" s="14" t="str">
        <f>IF($A1833="","",IF(OR(UPPER(D1833)="Y",UPPER(E1833)="Y"),4,IF(C1833&gt;=Model!$B$10,4,IF(C1833&gt;=Model!$B$11,3,IF(C1833&gt;=Model!$B$12,2,1)))))</f>
        <v/>
      </c>
      <c r="M1833" s="14" t="str">
        <f>IF($A1833="","",IFERROR(VLOOKUP(F1833,Model!$A$19:$B$22,2,FALSE()),""))</f>
        <v/>
      </c>
      <c r="N1833" s="14" t="str">
        <f>IF($A1833="","",IFERROR(VLOOKUP(G1833,Model!$A$25:$B$28,2,FALSE()),""))</f>
        <v/>
      </c>
      <c r="O1833" s="14" t="str">
        <f t="shared" si="168"/>
        <v/>
      </c>
      <c r="P1833" s="14" t="str">
        <f>IF($A1833="","",IF(AND(G1833="Internet-facing",OR(UPPER(D1833)="Y",UPPER(E1833)="Y",C1833&gt;=Model!$B$16)),"P1",""))</f>
        <v/>
      </c>
      <c r="Q1833" s="14" t="str">
        <f>IF($A1833="","",IF(P1833="P1","P1","P"&amp;MIN(4,IF(O1833&gt;=Model!$B$31,1,IF(O1833&gt;=Model!$B$32,2,IF(O1833&gt;=Model!$B$33,3,4)))+IF(UPPER(H1833)="Y",1,0))))</f>
        <v/>
      </c>
      <c r="R1833" s="14" t="str">
        <f>IF($A1833="","",IFERROR(VLOOKUP(VALUE(MID(Q1833,2,1)),Model!$B$38:$C$41,2,FALSE()),""))</f>
        <v/>
      </c>
      <c r="S1833" s="18" t="str">
        <f t="shared" si="169"/>
        <v/>
      </c>
      <c r="T1833" s="14" t="str">
        <f t="shared" si="170"/>
        <v/>
      </c>
      <c r="U1833" s="14" t="str">
        <f t="shared" si="171"/>
        <v/>
      </c>
      <c r="V1833" s="14" t="str">
        <f t="shared" ca="1" si="172"/>
        <v/>
      </c>
      <c r="W1833" s="14" t="str">
        <f t="shared" ca="1" si="173"/>
        <v/>
      </c>
    </row>
    <row r="1834" spans="1:23" x14ac:dyDescent="0.3">
      <c r="A1834" s="2"/>
      <c r="B1834" s="2"/>
      <c r="C1834" s="2"/>
      <c r="D1834" s="2"/>
      <c r="E1834" s="2"/>
      <c r="F1834" s="2"/>
      <c r="G1834" s="2"/>
      <c r="H1834" s="2"/>
      <c r="I1834" s="16"/>
      <c r="J1834" s="16"/>
      <c r="K1834" s="14" t="str">
        <f>IF($A1834="","",IF(B1834&gt;=Model!$B$4,4,IF(B1834&gt;=Model!$B$5,3,IF(B1834&gt;=Model!$B$6,2,1))))</f>
        <v/>
      </c>
      <c r="L1834" s="14" t="str">
        <f>IF($A1834="","",IF(OR(UPPER(D1834)="Y",UPPER(E1834)="Y"),4,IF(C1834&gt;=Model!$B$10,4,IF(C1834&gt;=Model!$B$11,3,IF(C1834&gt;=Model!$B$12,2,1)))))</f>
        <v/>
      </c>
      <c r="M1834" s="14" t="str">
        <f>IF($A1834="","",IFERROR(VLOOKUP(F1834,Model!$A$19:$B$22,2,FALSE()),""))</f>
        <v/>
      </c>
      <c r="N1834" s="14" t="str">
        <f>IF($A1834="","",IFERROR(VLOOKUP(G1834,Model!$A$25:$B$28,2,FALSE()),""))</f>
        <v/>
      </c>
      <c r="O1834" s="14" t="str">
        <f t="shared" si="168"/>
        <v/>
      </c>
      <c r="P1834" s="14" t="str">
        <f>IF($A1834="","",IF(AND(G1834="Internet-facing",OR(UPPER(D1834)="Y",UPPER(E1834)="Y",C1834&gt;=Model!$B$16)),"P1",""))</f>
        <v/>
      </c>
      <c r="Q1834" s="14" t="str">
        <f>IF($A1834="","",IF(P1834="P1","P1","P"&amp;MIN(4,IF(O1834&gt;=Model!$B$31,1,IF(O1834&gt;=Model!$B$32,2,IF(O1834&gt;=Model!$B$33,3,4)))+IF(UPPER(H1834)="Y",1,0))))</f>
        <v/>
      </c>
      <c r="R1834" s="14" t="str">
        <f>IF($A1834="","",IFERROR(VLOOKUP(VALUE(MID(Q1834,2,1)),Model!$B$38:$C$41,2,FALSE()),""))</f>
        <v/>
      </c>
      <c r="S1834" s="18" t="str">
        <f t="shared" si="169"/>
        <v/>
      </c>
      <c r="T1834" s="14" t="str">
        <f t="shared" si="170"/>
        <v/>
      </c>
      <c r="U1834" s="14" t="str">
        <f t="shared" si="171"/>
        <v/>
      </c>
      <c r="V1834" s="14" t="str">
        <f t="shared" ca="1" si="172"/>
        <v/>
      </c>
      <c r="W1834" s="14" t="str">
        <f t="shared" ca="1" si="173"/>
        <v/>
      </c>
    </row>
    <row r="1835" spans="1:23" x14ac:dyDescent="0.3">
      <c r="A1835" s="2"/>
      <c r="B1835" s="2"/>
      <c r="C1835" s="2"/>
      <c r="D1835" s="2"/>
      <c r="E1835" s="2"/>
      <c r="F1835" s="2"/>
      <c r="G1835" s="2"/>
      <c r="H1835" s="2"/>
      <c r="I1835" s="16"/>
      <c r="J1835" s="16"/>
      <c r="K1835" s="14" t="str">
        <f>IF($A1835="","",IF(B1835&gt;=Model!$B$4,4,IF(B1835&gt;=Model!$B$5,3,IF(B1835&gt;=Model!$B$6,2,1))))</f>
        <v/>
      </c>
      <c r="L1835" s="14" t="str">
        <f>IF($A1835="","",IF(OR(UPPER(D1835)="Y",UPPER(E1835)="Y"),4,IF(C1835&gt;=Model!$B$10,4,IF(C1835&gt;=Model!$B$11,3,IF(C1835&gt;=Model!$B$12,2,1)))))</f>
        <v/>
      </c>
      <c r="M1835" s="14" t="str">
        <f>IF($A1835="","",IFERROR(VLOOKUP(F1835,Model!$A$19:$B$22,2,FALSE()),""))</f>
        <v/>
      </c>
      <c r="N1835" s="14" t="str">
        <f>IF($A1835="","",IFERROR(VLOOKUP(G1835,Model!$A$25:$B$28,2,FALSE()),""))</f>
        <v/>
      </c>
      <c r="O1835" s="14" t="str">
        <f t="shared" si="168"/>
        <v/>
      </c>
      <c r="P1835" s="14" t="str">
        <f>IF($A1835="","",IF(AND(G1835="Internet-facing",OR(UPPER(D1835)="Y",UPPER(E1835)="Y",C1835&gt;=Model!$B$16)),"P1",""))</f>
        <v/>
      </c>
      <c r="Q1835" s="14" t="str">
        <f>IF($A1835="","",IF(P1835="P1","P1","P"&amp;MIN(4,IF(O1835&gt;=Model!$B$31,1,IF(O1835&gt;=Model!$B$32,2,IF(O1835&gt;=Model!$B$33,3,4)))+IF(UPPER(H1835)="Y",1,0))))</f>
        <v/>
      </c>
      <c r="R1835" s="14" t="str">
        <f>IF($A1835="","",IFERROR(VLOOKUP(VALUE(MID(Q1835,2,1)),Model!$B$38:$C$41,2,FALSE()),""))</f>
        <v/>
      </c>
      <c r="S1835" s="18" t="str">
        <f t="shared" si="169"/>
        <v/>
      </c>
      <c r="T1835" s="14" t="str">
        <f t="shared" si="170"/>
        <v/>
      </c>
      <c r="U1835" s="14" t="str">
        <f t="shared" si="171"/>
        <v/>
      </c>
      <c r="V1835" s="14" t="str">
        <f t="shared" ca="1" si="172"/>
        <v/>
      </c>
      <c r="W1835" s="14" t="str">
        <f t="shared" ca="1" si="173"/>
        <v/>
      </c>
    </row>
    <row r="1836" spans="1:23" x14ac:dyDescent="0.3">
      <c r="A1836" s="2"/>
      <c r="B1836" s="2"/>
      <c r="C1836" s="2"/>
      <c r="D1836" s="2"/>
      <c r="E1836" s="2"/>
      <c r="F1836" s="2"/>
      <c r="G1836" s="2"/>
      <c r="H1836" s="2"/>
      <c r="I1836" s="16"/>
      <c r="J1836" s="16"/>
      <c r="K1836" s="14" t="str">
        <f>IF($A1836="","",IF(B1836&gt;=Model!$B$4,4,IF(B1836&gt;=Model!$B$5,3,IF(B1836&gt;=Model!$B$6,2,1))))</f>
        <v/>
      </c>
      <c r="L1836" s="14" t="str">
        <f>IF($A1836="","",IF(OR(UPPER(D1836)="Y",UPPER(E1836)="Y"),4,IF(C1836&gt;=Model!$B$10,4,IF(C1836&gt;=Model!$B$11,3,IF(C1836&gt;=Model!$B$12,2,1)))))</f>
        <v/>
      </c>
      <c r="M1836" s="14" t="str">
        <f>IF($A1836="","",IFERROR(VLOOKUP(F1836,Model!$A$19:$B$22,2,FALSE()),""))</f>
        <v/>
      </c>
      <c r="N1836" s="14" t="str">
        <f>IF($A1836="","",IFERROR(VLOOKUP(G1836,Model!$A$25:$B$28,2,FALSE()),""))</f>
        <v/>
      </c>
      <c r="O1836" s="14" t="str">
        <f t="shared" si="168"/>
        <v/>
      </c>
      <c r="P1836" s="14" t="str">
        <f>IF($A1836="","",IF(AND(G1836="Internet-facing",OR(UPPER(D1836)="Y",UPPER(E1836)="Y",C1836&gt;=Model!$B$16)),"P1",""))</f>
        <v/>
      </c>
      <c r="Q1836" s="14" t="str">
        <f>IF($A1836="","",IF(P1836="P1","P1","P"&amp;MIN(4,IF(O1836&gt;=Model!$B$31,1,IF(O1836&gt;=Model!$B$32,2,IF(O1836&gt;=Model!$B$33,3,4)))+IF(UPPER(H1836)="Y",1,0))))</f>
        <v/>
      </c>
      <c r="R1836" s="14" t="str">
        <f>IF($A1836="","",IFERROR(VLOOKUP(VALUE(MID(Q1836,2,1)),Model!$B$38:$C$41,2,FALSE()),""))</f>
        <v/>
      </c>
      <c r="S1836" s="18" t="str">
        <f t="shared" si="169"/>
        <v/>
      </c>
      <c r="T1836" s="14" t="str">
        <f t="shared" si="170"/>
        <v/>
      </c>
      <c r="U1836" s="14" t="str">
        <f t="shared" si="171"/>
        <v/>
      </c>
      <c r="V1836" s="14" t="str">
        <f t="shared" ca="1" si="172"/>
        <v/>
      </c>
      <c r="W1836" s="14" t="str">
        <f t="shared" ca="1" si="173"/>
        <v/>
      </c>
    </row>
    <row r="1837" spans="1:23" x14ac:dyDescent="0.3">
      <c r="A1837" s="2"/>
      <c r="B1837" s="2"/>
      <c r="C1837" s="2"/>
      <c r="D1837" s="2"/>
      <c r="E1837" s="2"/>
      <c r="F1837" s="2"/>
      <c r="G1837" s="2"/>
      <c r="H1837" s="2"/>
      <c r="I1837" s="16"/>
      <c r="J1837" s="16"/>
      <c r="K1837" s="14" t="str">
        <f>IF($A1837="","",IF(B1837&gt;=Model!$B$4,4,IF(B1837&gt;=Model!$B$5,3,IF(B1837&gt;=Model!$B$6,2,1))))</f>
        <v/>
      </c>
      <c r="L1837" s="14" t="str">
        <f>IF($A1837="","",IF(OR(UPPER(D1837)="Y",UPPER(E1837)="Y"),4,IF(C1837&gt;=Model!$B$10,4,IF(C1837&gt;=Model!$B$11,3,IF(C1837&gt;=Model!$B$12,2,1)))))</f>
        <v/>
      </c>
      <c r="M1837" s="14" t="str">
        <f>IF($A1837="","",IFERROR(VLOOKUP(F1837,Model!$A$19:$B$22,2,FALSE()),""))</f>
        <v/>
      </c>
      <c r="N1837" s="14" t="str">
        <f>IF($A1837="","",IFERROR(VLOOKUP(G1837,Model!$A$25:$B$28,2,FALSE()),""))</f>
        <v/>
      </c>
      <c r="O1837" s="14" t="str">
        <f t="shared" si="168"/>
        <v/>
      </c>
      <c r="P1837" s="14" t="str">
        <f>IF($A1837="","",IF(AND(G1837="Internet-facing",OR(UPPER(D1837)="Y",UPPER(E1837)="Y",C1837&gt;=Model!$B$16)),"P1",""))</f>
        <v/>
      </c>
      <c r="Q1837" s="14" t="str">
        <f>IF($A1837="","",IF(P1837="P1","P1","P"&amp;MIN(4,IF(O1837&gt;=Model!$B$31,1,IF(O1837&gt;=Model!$B$32,2,IF(O1837&gt;=Model!$B$33,3,4)))+IF(UPPER(H1837)="Y",1,0))))</f>
        <v/>
      </c>
      <c r="R1837" s="14" t="str">
        <f>IF($A1837="","",IFERROR(VLOOKUP(VALUE(MID(Q1837,2,1)),Model!$B$38:$C$41,2,FALSE()),""))</f>
        <v/>
      </c>
      <c r="S1837" s="18" t="str">
        <f t="shared" si="169"/>
        <v/>
      </c>
      <c r="T1837" s="14" t="str">
        <f t="shared" si="170"/>
        <v/>
      </c>
      <c r="U1837" s="14" t="str">
        <f t="shared" si="171"/>
        <v/>
      </c>
      <c r="V1837" s="14" t="str">
        <f t="shared" ca="1" si="172"/>
        <v/>
      </c>
      <c r="W1837" s="14" t="str">
        <f t="shared" ca="1" si="173"/>
        <v/>
      </c>
    </row>
    <row r="1838" spans="1:23" x14ac:dyDescent="0.3">
      <c r="A1838" s="2"/>
      <c r="B1838" s="2"/>
      <c r="C1838" s="2"/>
      <c r="D1838" s="2"/>
      <c r="E1838" s="2"/>
      <c r="F1838" s="2"/>
      <c r="G1838" s="2"/>
      <c r="H1838" s="2"/>
      <c r="I1838" s="16"/>
      <c r="J1838" s="16"/>
      <c r="K1838" s="14" t="str">
        <f>IF($A1838="","",IF(B1838&gt;=Model!$B$4,4,IF(B1838&gt;=Model!$B$5,3,IF(B1838&gt;=Model!$B$6,2,1))))</f>
        <v/>
      </c>
      <c r="L1838" s="14" t="str">
        <f>IF($A1838="","",IF(OR(UPPER(D1838)="Y",UPPER(E1838)="Y"),4,IF(C1838&gt;=Model!$B$10,4,IF(C1838&gt;=Model!$B$11,3,IF(C1838&gt;=Model!$B$12,2,1)))))</f>
        <v/>
      </c>
      <c r="M1838" s="14" t="str">
        <f>IF($A1838="","",IFERROR(VLOOKUP(F1838,Model!$A$19:$B$22,2,FALSE()),""))</f>
        <v/>
      </c>
      <c r="N1838" s="14" t="str">
        <f>IF($A1838="","",IFERROR(VLOOKUP(G1838,Model!$A$25:$B$28,2,FALSE()),""))</f>
        <v/>
      </c>
      <c r="O1838" s="14" t="str">
        <f t="shared" si="168"/>
        <v/>
      </c>
      <c r="P1838" s="14" t="str">
        <f>IF($A1838="","",IF(AND(G1838="Internet-facing",OR(UPPER(D1838)="Y",UPPER(E1838)="Y",C1838&gt;=Model!$B$16)),"P1",""))</f>
        <v/>
      </c>
      <c r="Q1838" s="14" t="str">
        <f>IF($A1838="","",IF(P1838="P1","P1","P"&amp;MIN(4,IF(O1838&gt;=Model!$B$31,1,IF(O1838&gt;=Model!$B$32,2,IF(O1838&gt;=Model!$B$33,3,4)))+IF(UPPER(H1838)="Y",1,0))))</f>
        <v/>
      </c>
      <c r="R1838" s="14" t="str">
        <f>IF($A1838="","",IFERROR(VLOOKUP(VALUE(MID(Q1838,2,1)),Model!$B$38:$C$41,2,FALSE()),""))</f>
        <v/>
      </c>
      <c r="S1838" s="18" t="str">
        <f t="shared" si="169"/>
        <v/>
      </c>
      <c r="T1838" s="14" t="str">
        <f t="shared" si="170"/>
        <v/>
      </c>
      <c r="U1838" s="14" t="str">
        <f t="shared" si="171"/>
        <v/>
      </c>
      <c r="V1838" s="14" t="str">
        <f t="shared" ca="1" si="172"/>
        <v/>
      </c>
      <c r="W1838" s="14" t="str">
        <f t="shared" ca="1" si="173"/>
        <v/>
      </c>
    </row>
    <row r="1839" spans="1:23" x14ac:dyDescent="0.3">
      <c r="A1839" s="2"/>
      <c r="B1839" s="2"/>
      <c r="C1839" s="2"/>
      <c r="D1839" s="2"/>
      <c r="E1839" s="2"/>
      <c r="F1839" s="2"/>
      <c r="G1839" s="2"/>
      <c r="H1839" s="2"/>
      <c r="I1839" s="16"/>
      <c r="J1839" s="16"/>
      <c r="K1839" s="14" t="str">
        <f>IF($A1839="","",IF(B1839&gt;=Model!$B$4,4,IF(B1839&gt;=Model!$B$5,3,IF(B1839&gt;=Model!$B$6,2,1))))</f>
        <v/>
      </c>
      <c r="L1839" s="14" t="str">
        <f>IF($A1839="","",IF(OR(UPPER(D1839)="Y",UPPER(E1839)="Y"),4,IF(C1839&gt;=Model!$B$10,4,IF(C1839&gt;=Model!$B$11,3,IF(C1839&gt;=Model!$B$12,2,1)))))</f>
        <v/>
      </c>
      <c r="M1839" s="14" t="str">
        <f>IF($A1839="","",IFERROR(VLOOKUP(F1839,Model!$A$19:$B$22,2,FALSE()),""))</f>
        <v/>
      </c>
      <c r="N1839" s="14" t="str">
        <f>IF($A1839="","",IFERROR(VLOOKUP(G1839,Model!$A$25:$B$28,2,FALSE()),""))</f>
        <v/>
      </c>
      <c r="O1839" s="14" t="str">
        <f t="shared" si="168"/>
        <v/>
      </c>
      <c r="P1839" s="14" t="str">
        <f>IF($A1839="","",IF(AND(G1839="Internet-facing",OR(UPPER(D1839)="Y",UPPER(E1839)="Y",C1839&gt;=Model!$B$16)),"P1",""))</f>
        <v/>
      </c>
      <c r="Q1839" s="14" t="str">
        <f>IF($A1839="","",IF(P1839="P1","P1","P"&amp;MIN(4,IF(O1839&gt;=Model!$B$31,1,IF(O1839&gt;=Model!$B$32,2,IF(O1839&gt;=Model!$B$33,3,4)))+IF(UPPER(H1839)="Y",1,0))))</f>
        <v/>
      </c>
      <c r="R1839" s="14" t="str">
        <f>IF($A1839="","",IFERROR(VLOOKUP(VALUE(MID(Q1839,2,1)),Model!$B$38:$C$41,2,FALSE()),""))</f>
        <v/>
      </c>
      <c r="S1839" s="18" t="str">
        <f t="shared" si="169"/>
        <v/>
      </c>
      <c r="T1839" s="14" t="str">
        <f t="shared" si="170"/>
        <v/>
      </c>
      <c r="U1839" s="14" t="str">
        <f t="shared" si="171"/>
        <v/>
      </c>
      <c r="V1839" s="14" t="str">
        <f t="shared" ca="1" si="172"/>
        <v/>
      </c>
      <c r="W1839" s="14" t="str">
        <f t="shared" ca="1" si="173"/>
        <v/>
      </c>
    </row>
    <row r="1840" spans="1:23" x14ac:dyDescent="0.3">
      <c r="A1840" s="2"/>
      <c r="B1840" s="2"/>
      <c r="C1840" s="2"/>
      <c r="D1840" s="2"/>
      <c r="E1840" s="2"/>
      <c r="F1840" s="2"/>
      <c r="G1840" s="2"/>
      <c r="H1840" s="2"/>
      <c r="I1840" s="16"/>
      <c r="J1840" s="16"/>
      <c r="K1840" s="14" t="str">
        <f>IF($A1840="","",IF(B1840&gt;=Model!$B$4,4,IF(B1840&gt;=Model!$B$5,3,IF(B1840&gt;=Model!$B$6,2,1))))</f>
        <v/>
      </c>
      <c r="L1840" s="14" t="str">
        <f>IF($A1840="","",IF(OR(UPPER(D1840)="Y",UPPER(E1840)="Y"),4,IF(C1840&gt;=Model!$B$10,4,IF(C1840&gt;=Model!$B$11,3,IF(C1840&gt;=Model!$B$12,2,1)))))</f>
        <v/>
      </c>
      <c r="M1840" s="14" t="str">
        <f>IF($A1840="","",IFERROR(VLOOKUP(F1840,Model!$A$19:$B$22,2,FALSE()),""))</f>
        <v/>
      </c>
      <c r="N1840" s="14" t="str">
        <f>IF($A1840="","",IFERROR(VLOOKUP(G1840,Model!$A$25:$B$28,2,FALSE()),""))</f>
        <v/>
      </c>
      <c r="O1840" s="14" t="str">
        <f t="shared" si="168"/>
        <v/>
      </c>
      <c r="P1840" s="14" t="str">
        <f>IF($A1840="","",IF(AND(G1840="Internet-facing",OR(UPPER(D1840)="Y",UPPER(E1840)="Y",C1840&gt;=Model!$B$16)),"P1",""))</f>
        <v/>
      </c>
      <c r="Q1840" s="14" t="str">
        <f>IF($A1840="","",IF(P1840="P1","P1","P"&amp;MIN(4,IF(O1840&gt;=Model!$B$31,1,IF(O1840&gt;=Model!$B$32,2,IF(O1840&gt;=Model!$B$33,3,4)))+IF(UPPER(H1840)="Y",1,0))))</f>
        <v/>
      </c>
      <c r="R1840" s="14" t="str">
        <f>IF($A1840="","",IFERROR(VLOOKUP(VALUE(MID(Q1840,2,1)),Model!$B$38:$C$41,2,FALSE()),""))</f>
        <v/>
      </c>
      <c r="S1840" s="18" t="str">
        <f t="shared" si="169"/>
        <v/>
      </c>
      <c r="T1840" s="14" t="str">
        <f t="shared" si="170"/>
        <v/>
      </c>
      <c r="U1840" s="14" t="str">
        <f t="shared" si="171"/>
        <v/>
      </c>
      <c r="V1840" s="14" t="str">
        <f t="shared" ca="1" si="172"/>
        <v/>
      </c>
      <c r="W1840" s="14" t="str">
        <f t="shared" ca="1" si="173"/>
        <v/>
      </c>
    </row>
    <row r="1841" spans="1:23" x14ac:dyDescent="0.3">
      <c r="A1841" s="2"/>
      <c r="B1841" s="2"/>
      <c r="C1841" s="2"/>
      <c r="D1841" s="2"/>
      <c r="E1841" s="2"/>
      <c r="F1841" s="2"/>
      <c r="G1841" s="2"/>
      <c r="H1841" s="2"/>
      <c r="I1841" s="16"/>
      <c r="J1841" s="16"/>
      <c r="K1841" s="14" t="str">
        <f>IF($A1841="","",IF(B1841&gt;=Model!$B$4,4,IF(B1841&gt;=Model!$B$5,3,IF(B1841&gt;=Model!$B$6,2,1))))</f>
        <v/>
      </c>
      <c r="L1841" s="14" t="str">
        <f>IF($A1841="","",IF(OR(UPPER(D1841)="Y",UPPER(E1841)="Y"),4,IF(C1841&gt;=Model!$B$10,4,IF(C1841&gt;=Model!$B$11,3,IF(C1841&gt;=Model!$B$12,2,1)))))</f>
        <v/>
      </c>
      <c r="M1841" s="14" t="str">
        <f>IF($A1841="","",IFERROR(VLOOKUP(F1841,Model!$A$19:$B$22,2,FALSE()),""))</f>
        <v/>
      </c>
      <c r="N1841" s="14" t="str">
        <f>IF($A1841="","",IFERROR(VLOOKUP(G1841,Model!$A$25:$B$28,2,FALSE()),""))</f>
        <v/>
      </c>
      <c r="O1841" s="14" t="str">
        <f t="shared" si="168"/>
        <v/>
      </c>
      <c r="P1841" s="14" t="str">
        <f>IF($A1841="","",IF(AND(G1841="Internet-facing",OR(UPPER(D1841)="Y",UPPER(E1841)="Y",C1841&gt;=Model!$B$16)),"P1",""))</f>
        <v/>
      </c>
      <c r="Q1841" s="14" t="str">
        <f>IF($A1841="","",IF(P1841="P1","P1","P"&amp;MIN(4,IF(O1841&gt;=Model!$B$31,1,IF(O1841&gt;=Model!$B$32,2,IF(O1841&gt;=Model!$B$33,3,4)))+IF(UPPER(H1841)="Y",1,0))))</f>
        <v/>
      </c>
      <c r="R1841" s="14" t="str">
        <f>IF($A1841="","",IFERROR(VLOOKUP(VALUE(MID(Q1841,2,1)),Model!$B$38:$C$41,2,FALSE()),""))</f>
        <v/>
      </c>
      <c r="S1841" s="18" t="str">
        <f t="shared" si="169"/>
        <v/>
      </c>
      <c r="T1841" s="14" t="str">
        <f t="shared" si="170"/>
        <v/>
      </c>
      <c r="U1841" s="14" t="str">
        <f t="shared" si="171"/>
        <v/>
      </c>
      <c r="V1841" s="14" t="str">
        <f t="shared" ca="1" si="172"/>
        <v/>
      </c>
      <c r="W1841" s="14" t="str">
        <f t="shared" ca="1" si="173"/>
        <v/>
      </c>
    </row>
    <row r="1842" spans="1:23" x14ac:dyDescent="0.3">
      <c r="A1842" s="2"/>
      <c r="B1842" s="2"/>
      <c r="C1842" s="2"/>
      <c r="D1842" s="2"/>
      <c r="E1842" s="2"/>
      <c r="F1842" s="2"/>
      <c r="G1842" s="2"/>
      <c r="H1842" s="2"/>
      <c r="I1842" s="16"/>
      <c r="J1842" s="16"/>
      <c r="K1842" s="14" t="str">
        <f>IF($A1842="","",IF(B1842&gt;=Model!$B$4,4,IF(B1842&gt;=Model!$B$5,3,IF(B1842&gt;=Model!$B$6,2,1))))</f>
        <v/>
      </c>
      <c r="L1842" s="14" t="str">
        <f>IF($A1842="","",IF(OR(UPPER(D1842)="Y",UPPER(E1842)="Y"),4,IF(C1842&gt;=Model!$B$10,4,IF(C1842&gt;=Model!$B$11,3,IF(C1842&gt;=Model!$B$12,2,1)))))</f>
        <v/>
      </c>
      <c r="M1842" s="14" t="str">
        <f>IF($A1842="","",IFERROR(VLOOKUP(F1842,Model!$A$19:$B$22,2,FALSE()),""))</f>
        <v/>
      </c>
      <c r="N1842" s="14" t="str">
        <f>IF($A1842="","",IFERROR(VLOOKUP(G1842,Model!$A$25:$B$28,2,FALSE()),""))</f>
        <v/>
      </c>
      <c r="O1842" s="14" t="str">
        <f t="shared" si="168"/>
        <v/>
      </c>
      <c r="P1842" s="14" t="str">
        <f>IF($A1842="","",IF(AND(G1842="Internet-facing",OR(UPPER(D1842)="Y",UPPER(E1842)="Y",C1842&gt;=Model!$B$16)),"P1",""))</f>
        <v/>
      </c>
      <c r="Q1842" s="14" t="str">
        <f>IF($A1842="","",IF(P1842="P1","P1","P"&amp;MIN(4,IF(O1842&gt;=Model!$B$31,1,IF(O1842&gt;=Model!$B$32,2,IF(O1842&gt;=Model!$B$33,3,4)))+IF(UPPER(H1842)="Y",1,0))))</f>
        <v/>
      </c>
      <c r="R1842" s="14" t="str">
        <f>IF($A1842="","",IFERROR(VLOOKUP(VALUE(MID(Q1842,2,1)),Model!$B$38:$C$41,2,FALSE()),""))</f>
        <v/>
      </c>
      <c r="S1842" s="18" t="str">
        <f t="shared" si="169"/>
        <v/>
      </c>
      <c r="T1842" s="14" t="str">
        <f t="shared" si="170"/>
        <v/>
      </c>
      <c r="U1842" s="14" t="str">
        <f t="shared" si="171"/>
        <v/>
      </c>
      <c r="V1842" s="14" t="str">
        <f t="shared" ca="1" si="172"/>
        <v/>
      </c>
      <c r="W1842" s="14" t="str">
        <f t="shared" ca="1" si="173"/>
        <v/>
      </c>
    </row>
    <row r="1843" spans="1:23" x14ac:dyDescent="0.3">
      <c r="A1843" s="2"/>
      <c r="B1843" s="2"/>
      <c r="C1843" s="2"/>
      <c r="D1843" s="2"/>
      <c r="E1843" s="2"/>
      <c r="F1843" s="2"/>
      <c r="G1843" s="2"/>
      <c r="H1843" s="2"/>
      <c r="I1843" s="16"/>
      <c r="J1843" s="16"/>
      <c r="K1843" s="14" t="str">
        <f>IF($A1843="","",IF(B1843&gt;=Model!$B$4,4,IF(B1843&gt;=Model!$B$5,3,IF(B1843&gt;=Model!$B$6,2,1))))</f>
        <v/>
      </c>
      <c r="L1843" s="14" t="str">
        <f>IF($A1843="","",IF(OR(UPPER(D1843)="Y",UPPER(E1843)="Y"),4,IF(C1843&gt;=Model!$B$10,4,IF(C1843&gt;=Model!$B$11,3,IF(C1843&gt;=Model!$B$12,2,1)))))</f>
        <v/>
      </c>
      <c r="M1843" s="14" t="str">
        <f>IF($A1843="","",IFERROR(VLOOKUP(F1843,Model!$A$19:$B$22,2,FALSE()),""))</f>
        <v/>
      </c>
      <c r="N1843" s="14" t="str">
        <f>IF($A1843="","",IFERROR(VLOOKUP(G1843,Model!$A$25:$B$28,2,FALSE()),""))</f>
        <v/>
      </c>
      <c r="O1843" s="14" t="str">
        <f t="shared" si="168"/>
        <v/>
      </c>
      <c r="P1843" s="14" t="str">
        <f>IF($A1843="","",IF(AND(G1843="Internet-facing",OR(UPPER(D1843)="Y",UPPER(E1843)="Y",C1843&gt;=Model!$B$16)),"P1",""))</f>
        <v/>
      </c>
      <c r="Q1843" s="14" t="str">
        <f>IF($A1843="","",IF(P1843="P1","P1","P"&amp;MIN(4,IF(O1843&gt;=Model!$B$31,1,IF(O1843&gt;=Model!$B$32,2,IF(O1843&gt;=Model!$B$33,3,4)))+IF(UPPER(H1843)="Y",1,0))))</f>
        <v/>
      </c>
      <c r="R1843" s="14" t="str">
        <f>IF($A1843="","",IFERROR(VLOOKUP(VALUE(MID(Q1843,2,1)),Model!$B$38:$C$41,2,FALSE()),""))</f>
        <v/>
      </c>
      <c r="S1843" s="18" t="str">
        <f t="shared" si="169"/>
        <v/>
      </c>
      <c r="T1843" s="14" t="str">
        <f t="shared" si="170"/>
        <v/>
      </c>
      <c r="U1843" s="14" t="str">
        <f t="shared" si="171"/>
        <v/>
      </c>
      <c r="V1843" s="14" t="str">
        <f t="shared" ca="1" si="172"/>
        <v/>
      </c>
      <c r="W1843" s="14" t="str">
        <f t="shared" ca="1" si="173"/>
        <v/>
      </c>
    </row>
    <row r="1844" spans="1:23" x14ac:dyDescent="0.3">
      <c r="A1844" s="2"/>
      <c r="B1844" s="2"/>
      <c r="C1844" s="2"/>
      <c r="D1844" s="2"/>
      <c r="E1844" s="2"/>
      <c r="F1844" s="2"/>
      <c r="G1844" s="2"/>
      <c r="H1844" s="2"/>
      <c r="I1844" s="16"/>
      <c r="J1844" s="16"/>
      <c r="K1844" s="14" t="str">
        <f>IF($A1844="","",IF(B1844&gt;=Model!$B$4,4,IF(B1844&gt;=Model!$B$5,3,IF(B1844&gt;=Model!$B$6,2,1))))</f>
        <v/>
      </c>
      <c r="L1844" s="14" t="str">
        <f>IF($A1844="","",IF(OR(UPPER(D1844)="Y",UPPER(E1844)="Y"),4,IF(C1844&gt;=Model!$B$10,4,IF(C1844&gt;=Model!$B$11,3,IF(C1844&gt;=Model!$B$12,2,1)))))</f>
        <v/>
      </c>
      <c r="M1844" s="14" t="str">
        <f>IF($A1844="","",IFERROR(VLOOKUP(F1844,Model!$A$19:$B$22,2,FALSE()),""))</f>
        <v/>
      </c>
      <c r="N1844" s="14" t="str">
        <f>IF($A1844="","",IFERROR(VLOOKUP(G1844,Model!$A$25:$B$28,2,FALSE()),""))</f>
        <v/>
      </c>
      <c r="O1844" s="14" t="str">
        <f t="shared" si="168"/>
        <v/>
      </c>
      <c r="P1844" s="14" t="str">
        <f>IF($A1844="","",IF(AND(G1844="Internet-facing",OR(UPPER(D1844)="Y",UPPER(E1844)="Y",C1844&gt;=Model!$B$16)),"P1",""))</f>
        <v/>
      </c>
      <c r="Q1844" s="14" t="str">
        <f>IF($A1844="","",IF(P1844="P1","P1","P"&amp;MIN(4,IF(O1844&gt;=Model!$B$31,1,IF(O1844&gt;=Model!$B$32,2,IF(O1844&gt;=Model!$B$33,3,4)))+IF(UPPER(H1844)="Y",1,0))))</f>
        <v/>
      </c>
      <c r="R1844" s="14" t="str">
        <f>IF($A1844="","",IFERROR(VLOOKUP(VALUE(MID(Q1844,2,1)),Model!$B$38:$C$41,2,FALSE()),""))</f>
        <v/>
      </c>
      <c r="S1844" s="18" t="str">
        <f t="shared" si="169"/>
        <v/>
      </c>
      <c r="T1844" s="14" t="str">
        <f t="shared" si="170"/>
        <v/>
      </c>
      <c r="U1844" s="14" t="str">
        <f t="shared" si="171"/>
        <v/>
      </c>
      <c r="V1844" s="14" t="str">
        <f t="shared" ca="1" si="172"/>
        <v/>
      </c>
      <c r="W1844" s="14" t="str">
        <f t="shared" ca="1" si="173"/>
        <v/>
      </c>
    </row>
    <row r="1845" spans="1:23" x14ac:dyDescent="0.3">
      <c r="A1845" s="2"/>
      <c r="B1845" s="2"/>
      <c r="C1845" s="2"/>
      <c r="D1845" s="2"/>
      <c r="E1845" s="2"/>
      <c r="F1845" s="2"/>
      <c r="G1845" s="2"/>
      <c r="H1845" s="2"/>
      <c r="I1845" s="16"/>
      <c r="J1845" s="16"/>
      <c r="K1845" s="14" t="str">
        <f>IF($A1845="","",IF(B1845&gt;=Model!$B$4,4,IF(B1845&gt;=Model!$B$5,3,IF(B1845&gt;=Model!$B$6,2,1))))</f>
        <v/>
      </c>
      <c r="L1845" s="14" t="str">
        <f>IF($A1845="","",IF(OR(UPPER(D1845)="Y",UPPER(E1845)="Y"),4,IF(C1845&gt;=Model!$B$10,4,IF(C1845&gt;=Model!$B$11,3,IF(C1845&gt;=Model!$B$12,2,1)))))</f>
        <v/>
      </c>
      <c r="M1845" s="14" t="str">
        <f>IF($A1845="","",IFERROR(VLOOKUP(F1845,Model!$A$19:$B$22,2,FALSE()),""))</f>
        <v/>
      </c>
      <c r="N1845" s="14" t="str">
        <f>IF($A1845="","",IFERROR(VLOOKUP(G1845,Model!$A$25:$B$28,2,FALSE()),""))</f>
        <v/>
      </c>
      <c r="O1845" s="14" t="str">
        <f t="shared" si="168"/>
        <v/>
      </c>
      <c r="P1845" s="14" t="str">
        <f>IF($A1845="","",IF(AND(G1845="Internet-facing",OR(UPPER(D1845)="Y",UPPER(E1845)="Y",C1845&gt;=Model!$B$16)),"P1",""))</f>
        <v/>
      </c>
      <c r="Q1845" s="14" t="str">
        <f>IF($A1845="","",IF(P1845="P1","P1","P"&amp;MIN(4,IF(O1845&gt;=Model!$B$31,1,IF(O1845&gt;=Model!$B$32,2,IF(O1845&gt;=Model!$B$33,3,4)))+IF(UPPER(H1845)="Y",1,0))))</f>
        <v/>
      </c>
      <c r="R1845" s="14" t="str">
        <f>IF($A1845="","",IFERROR(VLOOKUP(VALUE(MID(Q1845,2,1)),Model!$B$38:$C$41,2,FALSE()),""))</f>
        <v/>
      </c>
      <c r="S1845" s="18" t="str">
        <f t="shared" si="169"/>
        <v/>
      </c>
      <c r="T1845" s="14" t="str">
        <f t="shared" si="170"/>
        <v/>
      </c>
      <c r="U1845" s="14" t="str">
        <f t="shared" si="171"/>
        <v/>
      </c>
      <c r="V1845" s="14" t="str">
        <f t="shared" ca="1" si="172"/>
        <v/>
      </c>
      <c r="W1845" s="14" t="str">
        <f t="shared" ca="1" si="173"/>
        <v/>
      </c>
    </row>
    <row r="1846" spans="1:23" x14ac:dyDescent="0.3">
      <c r="A1846" s="2"/>
      <c r="B1846" s="2"/>
      <c r="C1846" s="2"/>
      <c r="D1846" s="2"/>
      <c r="E1846" s="2"/>
      <c r="F1846" s="2"/>
      <c r="G1846" s="2"/>
      <c r="H1846" s="2"/>
      <c r="I1846" s="16"/>
      <c r="J1846" s="16"/>
      <c r="K1846" s="14" t="str">
        <f>IF($A1846="","",IF(B1846&gt;=Model!$B$4,4,IF(B1846&gt;=Model!$B$5,3,IF(B1846&gt;=Model!$B$6,2,1))))</f>
        <v/>
      </c>
      <c r="L1846" s="14" t="str">
        <f>IF($A1846="","",IF(OR(UPPER(D1846)="Y",UPPER(E1846)="Y"),4,IF(C1846&gt;=Model!$B$10,4,IF(C1846&gt;=Model!$B$11,3,IF(C1846&gt;=Model!$B$12,2,1)))))</f>
        <v/>
      </c>
      <c r="M1846" s="14" t="str">
        <f>IF($A1846="","",IFERROR(VLOOKUP(F1846,Model!$A$19:$B$22,2,FALSE()),""))</f>
        <v/>
      </c>
      <c r="N1846" s="14" t="str">
        <f>IF($A1846="","",IFERROR(VLOOKUP(G1846,Model!$A$25:$B$28,2,FALSE()),""))</f>
        <v/>
      </c>
      <c r="O1846" s="14" t="str">
        <f t="shared" si="168"/>
        <v/>
      </c>
      <c r="P1846" s="14" t="str">
        <f>IF($A1846="","",IF(AND(G1846="Internet-facing",OR(UPPER(D1846)="Y",UPPER(E1846)="Y",C1846&gt;=Model!$B$16)),"P1",""))</f>
        <v/>
      </c>
      <c r="Q1846" s="14" t="str">
        <f>IF($A1846="","",IF(P1846="P1","P1","P"&amp;MIN(4,IF(O1846&gt;=Model!$B$31,1,IF(O1846&gt;=Model!$B$32,2,IF(O1846&gt;=Model!$B$33,3,4)))+IF(UPPER(H1846)="Y",1,0))))</f>
        <v/>
      </c>
      <c r="R1846" s="14" t="str">
        <f>IF($A1846="","",IFERROR(VLOOKUP(VALUE(MID(Q1846,2,1)),Model!$B$38:$C$41,2,FALSE()),""))</f>
        <v/>
      </c>
      <c r="S1846" s="18" t="str">
        <f t="shared" si="169"/>
        <v/>
      </c>
      <c r="T1846" s="14" t="str">
        <f t="shared" si="170"/>
        <v/>
      </c>
      <c r="U1846" s="14" t="str">
        <f t="shared" si="171"/>
        <v/>
      </c>
      <c r="V1846" s="14" t="str">
        <f t="shared" ca="1" si="172"/>
        <v/>
      </c>
      <c r="W1846" s="14" t="str">
        <f t="shared" ca="1" si="173"/>
        <v/>
      </c>
    </row>
    <row r="1847" spans="1:23" x14ac:dyDescent="0.3">
      <c r="A1847" s="2"/>
      <c r="B1847" s="2"/>
      <c r="C1847" s="2"/>
      <c r="D1847" s="2"/>
      <c r="E1847" s="2"/>
      <c r="F1847" s="2"/>
      <c r="G1847" s="2"/>
      <c r="H1847" s="2"/>
      <c r="I1847" s="16"/>
      <c r="J1847" s="16"/>
      <c r="K1847" s="14" t="str">
        <f>IF($A1847="","",IF(B1847&gt;=Model!$B$4,4,IF(B1847&gt;=Model!$B$5,3,IF(B1847&gt;=Model!$B$6,2,1))))</f>
        <v/>
      </c>
      <c r="L1847" s="14" t="str">
        <f>IF($A1847="","",IF(OR(UPPER(D1847)="Y",UPPER(E1847)="Y"),4,IF(C1847&gt;=Model!$B$10,4,IF(C1847&gt;=Model!$B$11,3,IF(C1847&gt;=Model!$B$12,2,1)))))</f>
        <v/>
      </c>
      <c r="M1847" s="14" t="str">
        <f>IF($A1847="","",IFERROR(VLOOKUP(F1847,Model!$A$19:$B$22,2,FALSE()),""))</f>
        <v/>
      </c>
      <c r="N1847" s="14" t="str">
        <f>IF($A1847="","",IFERROR(VLOOKUP(G1847,Model!$A$25:$B$28,2,FALSE()),""))</f>
        <v/>
      </c>
      <c r="O1847" s="14" t="str">
        <f t="shared" si="168"/>
        <v/>
      </c>
      <c r="P1847" s="14" t="str">
        <f>IF($A1847="","",IF(AND(G1847="Internet-facing",OR(UPPER(D1847)="Y",UPPER(E1847)="Y",C1847&gt;=Model!$B$16)),"P1",""))</f>
        <v/>
      </c>
      <c r="Q1847" s="14" t="str">
        <f>IF($A1847="","",IF(P1847="P1","P1","P"&amp;MIN(4,IF(O1847&gt;=Model!$B$31,1,IF(O1847&gt;=Model!$B$32,2,IF(O1847&gt;=Model!$B$33,3,4)))+IF(UPPER(H1847)="Y",1,0))))</f>
        <v/>
      </c>
      <c r="R1847" s="14" t="str">
        <f>IF($A1847="","",IFERROR(VLOOKUP(VALUE(MID(Q1847,2,1)),Model!$B$38:$C$41,2,FALSE()),""))</f>
        <v/>
      </c>
      <c r="S1847" s="18" t="str">
        <f t="shared" si="169"/>
        <v/>
      </c>
      <c r="T1847" s="14" t="str">
        <f t="shared" si="170"/>
        <v/>
      </c>
      <c r="U1847" s="14" t="str">
        <f t="shared" si="171"/>
        <v/>
      </c>
      <c r="V1847" s="14" t="str">
        <f t="shared" ca="1" si="172"/>
        <v/>
      </c>
      <c r="W1847" s="14" t="str">
        <f t="shared" ca="1" si="173"/>
        <v/>
      </c>
    </row>
    <row r="1848" spans="1:23" x14ac:dyDescent="0.3">
      <c r="A1848" s="2"/>
      <c r="B1848" s="2"/>
      <c r="C1848" s="2"/>
      <c r="D1848" s="2"/>
      <c r="E1848" s="2"/>
      <c r="F1848" s="2"/>
      <c r="G1848" s="2"/>
      <c r="H1848" s="2"/>
      <c r="I1848" s="16"/>
      <c r="J1848" s="16"/>
      <c r="K1848" s="14" t="str">
        <f>IF($A1848="","",IF(B1848&gt;=Model!$B$4,4,IF(B1848&gt;=Model!$B$5,3,IF(B1848&gt;=Model!$B$6,2,1))))</f>
        <v/>
      </c>
      <c r="L1848" s="14" t="str">
        <f>IF($A1848="","",IF(OR(UPPER(D1848)="Y",UPPER(E1848)="Y"),4,IF(C1848&gt;=Model!$B$10,4,IF(C1848&gt;=Model!$B$11,3,IF(C1848&gt;=Model!$B$12,2,1)))))</f>
        <v/>
      </c>
      <c r="M1848" s="14" t="str">
        <f>IF($A1848="","",IFERROR(VLOOKUP(F1848,Model!$A$19:$B$22,2,FALSE()),""))</f>
        <v/>
      </c>
      <c r="N1848" s="14" t="str">
        <f>IF($A1848="","",IFERROR(VLOOKUP(G1848,Model!$A$25:$B$28,2,FALSE()),""))</f>
        <v/>
      </c>
      <c r="O1848" s="14" t="str">
        <f t="shared" si="168"/>
        <v/>
      </c>
      <c r="P1848" s="14" t="str">
        <f>IF($A1848="","",IF(AND(G1848="Internet-facing",OR(UPPER(D1848)="Y",UPPER(E1848)="Y",C1848&gt;=Model!$B$16)),"P1",""))</f>
        <v/>
      </c>
      <c r="Q1848" s="14" t="str">
        <f>IF($A1848="","",IF(P1848="P1","P1","P"&amp;MIN(4,IF(O1848&gt;=Model!$B$31,1,IF(O1848&gt;=Model!$B$32,2,IF(O1848&gt;=Model!$B$33,3,4)))+IF(UPPER(H1848)="Y",1,0))))</f>
        <v/>
      </c>
      <c r="R1848" s="14" t="str">
        <f>IF($A1848="","",IFERROR(VLOOKUP(VALUE(MID(Q1848,2,1)),Model!$B$38:$C$41,2,FALSE()),""))</f>
        <v/>
      </c>
      <c r="S1848" s="18" t="str">
        <f t="shared" si="169"/>
        <v/>
      </c>
      <c r="T1848" s="14" t="str">
        <f t="shared" si="170"/>
        <v/>
      </c>
      <c r="U1848" s="14" t="str">
        <f t="shared" si="171"/>
        <v/>
      </c>
      <c r="V1848" s="14" t="str">
        <f t="shared" ca="1" si="172"/>
        <v/>
      </c>
      <c r="W1848" s="14" t="str">
        <f t="shared" ca="1" si="173"/>
        <v/>
      </c>
    </row>
    <row r="1849" spans="1:23" x14ac:dyDescent="0.3">
      <c r="A1849" s="2"/>
      <c r="B1849" s="2"/>
      <c r="C1849" s="2"/>
      <c r="D1849" s="2"/>
      <c r="E1849" s="2"/>
      <c r="F1849" s="2"/>
      <c r="G1849" s="2"/>
      <c r="H1849" s="2"/>
      <c r="I1849" s="16"/>
      <c r="J1849" s="16"/>
      <c r="K1849" s="14" t="str">
        <f>IF($A1849="","",IF(B1849&gt;=Model!$B$4,4,IF(B1849&gt;=Model!$B$5,3,IF(B1849&gt;=Model!$B$6,2,1))))</f>
        <v/>
      </c>
      <c r="L1849" s="14" t="str">
        <f>IF($A1849="","",IF(OR(UPPER(D1849)="Y",UPPER(E1849)="Y"),4,IF(C1849&gt;=Model!$B$10,4,IF(C1849&gt;=Model!$B$11,3,IF(C1849&gt;=Model!$B$12,2,1)))))</f>
        <v/>
      </c>
      <c r="M1849" s="14" t="str">
        <f>IF($A1849="","",IFERROR(VLOOKUP(F1849,Model!$A$19:$B$22,2,FALSE()),""))</f>
        <v/>
      </c>
      <c r="N1849" s="14" t="str">
        <f>IF($A1849="","",IFERROR(VLOOKUP(G1849,Model!$A$25:$B$28,2,FALSE()),""))</f>
        <v/>
      </c>
      <c r="O1849" s="14" t="str">
        <f t="shared" si="168"/>
        <v/>
      </c>
      <c r="P1849" s="14" t="str">
        <f>IF($A1849="","",IF(AND(G1849="Internet-facing",OR(UPPER(D1849)="Y",UPPER(E1849)="Y",C1849&gt;=Model!$B$16)),"P1",""))</f>
        <v/>
      </c>
      <c r="Q1849" s="14" t="str">
        <f>IF($A1849="","",IF(P1849="P1","P1","P"&amp;MIN(4,IF(O1849&gt;=Model!$B$31,1,IF(O1849&gt;=Model!$B$32,2,IF(O1849&gt;=Model!$B$33,3,4)))+IF(UPPER(H1849)="Y",1,0))))</f>
        <v/>
      </c>
      <c r="R1849" s="14" t="str">
        <f>IF($A1849="","",IFERROR(VLOOKUP(VALUE(MID(Q1849,2,1)),Model!$B$38:$C$41,2,FALSE()),""))</f>
        <v/>
      </c>
      <c r="S1849" s="18" t="str">
        <f t="shared" si="169"/>
        <v/>
      </c>
      <c r="T1849" s="14" t="str">
        <f t="shared" si="170"/>
        <v/>
      </c>
      <c r="U1849" s="14" t="str">
        <f t="shared" si="171"/>
        <v/>
      </c>
      <c r="V1849" s="14" t="str">
        <f t="shared" ca="1" si="172"/>
        <v/>
      </c>
      <c r="W1849" s="14" t="str">
        <f t="shared" ca="1" si="173"/>
        <v/>
      </c>
    </row>
    <row r="1850" spans="1:23" x14ac:dyDescent="0.3">
      <c r="A1850" s="2"/>
      <c r="B1850" s="2"/>
      <c r="C1850" s="2"/>
      <c r="D1850" s="2"/>
      <c r="E1850" s="2"/>
      <c r="F1850" s="2"/>
      <c r="G1850" s="2"/>
      <c r="H1850" s="2"/>
      <c r="I1850" s="16"/>
      <c r="J1850" s="16"/>
      <c r="K1850" s="14" t="str">
        <f>IF($A1850="","",IF(B1850&gt;=Model!$B$4,4,IF(B1850&gt;=Model!$B$5,3,IF(B1850&gt;=Model!$B$6,2,1))))</f>
        <v/>
      </c>
      <c r="L1850" s="14" t="str">
        <f>IF($A1850="","",IF(OR(UPPER(D1850)="Y",UPPER(E1850)="Y"),4,IF(C1850&gt;=Model!$B$10,4,IF(C1850&gt;=Model!$B$11,3,IF(C1850&gt;=Model!$B$12,2,1)))))</f>
        <v/>
      </c>
      <c r="M1850" s="14" t="str">
        <f>IF($A1850="","",IFERROR(VLOOKUP(F1850,Model!$A$19:$B$22,2,FALSE()),""))</f>
        <v/>
      </c>
      <c r="N1850" s="14" t="str">
        <f>IF($A1850="","",IFERROR(VLOOKUP(G1850,Model!$A$25:$B$28,2,FALSE()),""))</f>
        <v/>
      </c>
      <c r="O1850" s="14" t="str">
        <f t="shared" si="168"/>
        <v/>
      </c>
      <c r="P1850" s="14" t="str">
        <f>IF($A1850="","",IF(AND(G1850="Internet-facing",OR(UPPER(D1850)="Y",UPPER(E1850)="Y",C1850&gt;=Model!$B$16)),"P1",""))</f>
        <v/>
      </c>
      <c r="Q1850" s="14" t="str">
        <f>IF($A1850="","",IF(P1850="P1","P1","P"&amp;MIN(4,IF(O1850&gt;=Model!$B$31,1,IF(O1850&gt;=Model!$B$32,2,IF(O1850&gt;=Model!$B$33,3,4)))+IF(UPPER(H1850)="Y",1,0))))</f>
        <v/>
      </c>
      <c r="R1850" s="14" t="str">
        <f>IF($A1850="","",IFERROR(VLOOKUP(VALUE(MID(Q1850,2,1)),Model!$B$38:$C$41,2,FALSE()),""))</f>
        <v/>
      </c>
      <c r="S1850" s="18" t="str">
        <f t="shared" si="169"/>
        <v/>
      </c>
      <c r="T1850" s="14" t="str">
        <f t="shared" si="170"/>
        <v/>
      </c>
      <c r="U1850" s="14" t="str">
        <f t="shared" si="171"/>
        <v/>
      </c>
      <c r="V1850" s="14" t="str">
        <f t="shared" ca="1" si="172"/>
        <v/>
      </c>
      <c r="W1850" s="14" t="str">
        <f t="shared" ca="1" si="173"/>
        <v/>
      </c>
    </row>
    <row r="1851" spans="1:23" x14ac:dyDescent="0.3">
      <c r="A1851" s="2"/>
      <c r="B1851" s="2"/>
      <c r="C1851" s="2"/>
      <c r="D1851" s="2"/>
      <c r="E1851" s="2"/>
      <c r="F1851" s="2"/>
      <c r="G1851" s="2"/>
      <c r="H1851" s="2"/>
      <c r="I1851" s="16"/>
      <c r="J1851" s="16"/>
      <c r="K1851" s="14" t="str">
        <f>IF($A1851="","",IF(B1851&gt;=Model!$B$4,4,IF(B1851&gt;=Model!$B$5,3,IF(B1851&gt;=Model!$B$6,2,1))))</f>
        <v/>
      </c>
      <c r="L1851" s="14" t="str">
        <f>IF($A1851="","",IF(OR(UPPER(D1851)="Y",UPPER(E1851)="Y"),4,IF(C1851&gt;=Model!$B$10,4,IF(C1851&gt;=Model!$B$11,3,IF(C1851&gt;=Model!$B$12,2,1)))))</f>
        <v/>
      </c>
      <c r="M1851" s="14" t="str">
        <f>IF($A1851="","",IFERROR(VLOOKUP(F1851,Model!$A$19:$B$22,2,FALSE()),""))</f>
        <v/>
      </c>
      <c r="N1851" s="14" t="str">
        <f>IF($A1851="","",IFERROR(VLOOKUP(G1851,Model!$A$25:$B$28,2,FALSE()),""))</f>
        <v/>
      </c>
      <c r="O1851" s="14" t="str">
        <f t="shared" si="168"/>
        <v/>
      </c>
      <c r="P1851" s="14" t="str">
        <f>IF($A1851="","",IF(AND(G1851="Internet-facing",OR(UPPER(D1851)="Y",UPPER(E1851)="Y",C1851&gt;=Model!$B$16)),"P1",""))</f>
        <v/>
      </c>
      <c r="Q1851" s="14" t="str">
        <f>IF($A1851="","",IF(P1851="P1","P1","P"&amp;MIN(4,IF(O1851&gt;=Model!$B$31,1,IF(O1851&gt;=Model!$B$32,2,IF(O1851&gt;=Model!$B$33,3,4)))+IF(UPPER(H1851)="Y",1,0))))</f>
        <v/>
      </c>
      <c r="R1851" s="14" t="str">
        <f>IF($A1851="","",IFERROR(VLOOKUP(VALUE(MID(Q1851,2,1)),Model!$B$38:$C$41,2,FALSE()),""))</f>
        <v/>
      </c>
      <c r="S1851" s="18" t="str">
        <f t="shared" si="169"/>
        <v/>
      </c>
      <c r="T1851" s="14" t="str">
        <f t="shared" si="170"/>
        <v/>
      </c>
      <c r="U1851" s="14" t="str">
        <f t="shared" si="171"/>
        <v/>
      </c>
      <c r="V1851" s="14" t="str">
        <f t="shared" ca="1" si="172"/>
        <v/>
      </c>
      <c r="W1851" s="14" t="str">
        <f t="shared" ca="1" si="173"/>
        <v/>
      </c>
    </row>
    <row r="1852" spans="1:23" x14ac:dyDescent="0.3">
      <c r="A1852" s="2"/>
      <c r="B1852" s="2"/>
      <c r="C1852" s="2"/>
      <c r="D1852" s="2"/>
      <c r="E1852" s="2"/>
      <c r="F1852" s="2"/>
      <c r="G1852" s="2"/>
      <c r="H1852" s="2"/>
      <c r="I1852" s="16"/>
      <c r="J1852" s="16"/>
      <c r="K1852" s="14" t="str">
        <f>IF($A1852="","",IF(B1852&gt;=Model!$B$4,4,IF(B1852&gt;=Model!$B$5,3,IF(B1852&gt;=Model!$B$6,2,1))))</f>
        <v/>
      </c>
      <c r="L1852" s="14" t="str">
        <f>IF($A1852="","",IF(OR(UPPER(D1852)="Y",UPPER(E1852)="Y"),4,IF(C1852&gt;=Model!$B$10,4,IF(C1852&gt;=Model!$B$11,3,IF(C1852&gt;=Model!$B$12,2,1)))))</f>
        <v/>
      </c>
      <c r="M1852" s="14" t="str">
        <f>IF($A1852="","",IFERROR(VLOOKUP(F1852,Model!$A$19:$B$22,2,FALSE()),""))</f>
        <v/>
      </c>
      <c r="N1852" s="14" t="str">
        <f>IF($A1852="","",IFERROR(VLOOKUP(G1852,Model!$A$25:$B$28,2,FALSE()),""))</f>
        <v/>
      </c>
      <c r="O1852" s="14" t="str">
        <f t="shared" si="168"/>
        <v/>
      </c>
      <c r="P1852" s="14" t="str">
        <f>IF($A1852="","",IF(AND(G1852="Internet-facing",OR(UPPER(D1852)="Y",UPPER(E1852)="Y",C1852&gt;=Model!$B$16)),"P1",""))</f>
        <v/>
      </c>
      <c r="Q1852" s="14" t="str">
        <f>IF($A1852="","",IF(P1852="P1","P1","P"&amp;MIN(4,IF(O1852&gt;=Model!$B$31,1,IF(O1852&gt;=Model!$B$32,2,IF(O1852&gt;=Model!$B$33,3,4)))+IF(UPPER(H1852)="Y",1,0))))</f>
        <v/>
      </c>
      <c r="R1852" s="14" t="str">
        <f>IF($A1852="","",IFERROR(VLOOKUP(VALUE(MID(Q1852,2,1)),Model!$B$38:$C$41,2,FALSE()),""))</f>
        <v/>
      </c>
      <c r="S1852" s="18" t="str">
        <f t="shared" si="169"/>
        <v/>
      </c>
      <c r="T1852" s="14" t="str">
        <f t="shared" si="170"/>
        <v/>
      </c>
      <c r="U1852" s="14" t="str">
        <f t="shared" si="171"/>
        <v/>
      </c>
      <c r="V1852" s="14" t="str">
        <f t="shared" ca="1" si="172"/>
        <v/>
      </c>
      <c r="W1852" s="14" t="str">
        <f t="shared" ca="1" si="173"/>
        <v/>
      </c>
    </row>
    <row r="1853" spans="1:23" x14ac:dyDescent="0.3">
      <c r="A1853" s="2"/>
      <c r="B1853" s="2"/>
      <c r="C1853" s="2"/>
      <c r="D1853" s="2"/>
      <c r="E1853" s="2"/>
      <c r="F1853" s="2"/>
      <c r="G1853" s="2"/>
      <c r="H1853" s="2"/>
      <c r="I1853" s="16"/>
      <c r="J1853" s="16"/>
      <c r="K1853" s="14" t="str">
        <f>IF($A1853="","",IF(B1853&gt;=Model!$B$4,4,IF(B1853&gt;=Model!$B$5,3,IF(B1853&gt;=Model!$B$6,2,1))))</f>
        <v/>
      </c>
      <c r="L1853" s="14" t="str">
        <f>IF($A1853="","",IF(OR(UPPER(D1853)="Y",UPPER(E1853)="Y"),4,IF(C1853&gt;=Model!$B$10,4,IF(C1853&gt;=Model!$B$11,3,IF(C1853&gt;=Model!$B$12,2,1)))))</f>
        <v/>
      </c>
      <c r="M1853" s="14" t="str">
        <f>IF($A1853="","",IFERROR(VLOOKUP(F1853,Model!$A$19:$B$22,2,FALSE()),""))</f>
        <v/>
      </c>
      <c r="N1853" s="14" t="str">
        <f>IF($A1853="","",IFERROR(VLOOKUP(G1853,Model!$A$25:$B$28,2,FALSE()),""))</f>
        <v/>
      </c>
      <c r="O1853" s="14" t="str">
        <f t="shared" si="168"/>
        <v/>
      </c>
      <c r="P1853" s="14" t="str">
        <f>IF($A1853="","",IF(AND(G1853="Internet-facing",OR(UPPER(D1853)="Y",UPPER(E1853)="Y",C1853&gt;=Model!$B$16)),"P1",""))</f>
        <v/>
      </c>
      <c r="Q1853" s="14" t="str">
        <f>IF($A1853="","",IF(P1853="P1","P1","P"&amp;MIN(4,IF(O1853&gt;=Model!$B$31,1,IF(O1853&gt;=Model!$B$32,2,IF(O1853&gt;=Model!$B$33,3,4)))+IF(UPPER(H1853)="Y",1,0))))</f>
        <v/>
      </c>
      <c r="R1853" s="14" t="str">
        <f>IF($A1853="","",IFERROR(VLOOKUP(VALUE(MID(Q1853,2,1)),Model!$B$38:$C$41,2,FALSE()),""))</f>
        <v/>
      </c>
      <c r="S1853" s="18" t="str">
        <f t="shared" si="169"/>
        <v/>
      </c>
      <c r="T1853" s="14" t="str">
        <f t="shared" si="170"/>
        <v/>
      </c>
      <c r="U1853" s="14" t="str">
        <f t="shared" si="171"/>
        <v/>
      </c>
      <c r="V1853" s="14" t="str">
        <f t="shared" ca="1" si="172"/>
        <v/>
      </c>
      <c r="W1853" s="14" t="str">
        <f t="shared" ca="1" si="173"/>
        <v/>
      </c>
    </row>
    <row r="1854" spans="1:23" x14ac:dyDescent="0.3">
      <c r="A1854" s="2"/>
      <c r="B1854" s="2"/>
      <c r="C1854" s="2"/>
      <c r="D1854" s="2"/>
      <c r="E1854" s="2"/>
      <c r="F1854" s="2"/>
      <c r="G1854" s="2"/>
      <c r="H1854" s="2"/>
      <c r="I1854" s="16"/>
      <c r="J1854" s="16"/>
      <c r="K1854" s="14" t="str">
        <f>IF($A1854="","",IF(B1854&gt;=Model!$B$4,4,IF(B1854&gt;=Model!$B$5,3,IF(B1854&gt;=Model!$B$6,2,1))))</f>
        <v/>
      </c>
      <c r="L1854" s="14" t="str">
        <f>IF($A1854="","",IF(OR(UPPER(D1854)="Y",UPPER(E1854)="Y"),4,IF(C1854&gt;=Model!$B$10,4,IF(C1854&gt;=Model!$B$11,3,IF(C1854&gt;=Model!$B$12,2,1)))))</f>
        <v/>
      </c>
      <c r="M1854" s="14" t="str">
        <f>IF($A1854="","",IFERROR(VLOOKUP(F1854,Model!$A$19:$B$22,2,FALSE()),""))</f>
        <v/>
      </c>
      <c r="N1854" s="14" t="str">
        <f>IF($A1854="","",IFERROR(VLOOKUP(G1854,Model!$A$25:$B$28,2,FALSE()),""))</f>
        <v/>
      </c>
      <c r="O1854" s="14" t="str">
        <f t="shared" si="168"/>
        <v/>
      </c>
      <c r="P1854" s="14" t="str">
        <f>IF($A1854="","",IF(AND(G1854="Internet-facing",OR(UPPER(D1854)="Y",UPPER(E1854)="Y",C1854&gt;=Model!$B$16)),"P1",""))</f>
        <v/>
      </c>
      <c r="Q1854" s="14" t="str">
        <f>IF($A1854="","",IF(P1854="P1","P1","P"&amp;MIN(4,IF(O1854&gt;=Model!$B$31,1,IF(O1854&gt;=Model!$B$32,2,IF(O1854&gt;=Model!$B$33,3,4)))+IF(UPPER(H1854)="Y",1,0))))</f>
        <v/>
      </c>
      <c r="R1854" s="14" t="str">
        <f>IF($A1854="","",IFERROR(VLOOKUP(VALUE(MID(Q1854,2,1)),Model!$B$38:$C$41,2,FALSE()),""))</f>
        <v/>
      </c>
      <c r="S1854" s="18" t="str">
        <f t="shared" si="169"/>
        <v/>
      </c>
      <c r="T1854" s="14" t="str">
        <f t="shared" si="170"/>
        <v/>
      </c>
      <c r="U1854" s="14" t="str">
        <f t="shared" si="171"/>
        <v/>
      </c>
      <c r="V1854" s="14" t="str">
        <f t="shared" ca="1" si="172"/>
        <v/>
      </c>
      <c r="W1854" s="14" t="str">
        <f t="shared" ca="1" si="173"/>
        <v/>
      </c>
    </row>
    <row r="1855" spans="1:23" x14ac:dyDescent="0.3">
      <c r="A1855" s="2"/>
      <c r="B1855" s="2"/>
      <c r="C1855" s="2"/>
      <c r="D1855" s="2"/>
      <c r="E1855" s="2"/>
      <c r="F1855" s="2"/>
      <c r="G1855" s="2"/>
      <c r="H1855" s="2"/>
      <c r="I1855" s="16"/>
      <c r="J1855" s="16"/>
      <c r="K1855" s="14" t="str">
        <f>IF($A1855="","",IF(B1855&gt;=Model!$B$4,4,IF(B1855&gt;=Model!$B$5,3,IF(B1855&gt;=Model!$B$6,2,1))))</f>
        <v/>
      </c>
      <c r="L1855" s="14" t="str">
        <f>IF($A1855="","",IF(OR(UPPER(D1855)="Y",UPPER(E1855)="Y"),4,IF(C1855&gt;=Model!$B$10,4,IF(C1855&gt;=Model!$B$11,3,IF(C1855&gt;=Model!$B$12,2,1)))))</f>
        <v/>
      </c>
      <c r="M1855" s="14" t="str">
        <f>IF($A1855="","",IFERROR(VLOOKUP(F1855,Model!$A$19:$B$22,2,FALSE()),""))</f>
        <v/>
      </c>
      <c r="N1855" s="14" t="str">
        <f>IF($A1855="","",IFERROR(VLOOKUP(G1855,Model!$A$25:$B$28,2,FALSE()),""))</f>
        <v/>
      </c>
      <c r="O1855" s="14" t="str">
        <f t="shared" si="168"/>
        <v/>
      </c>
      <c r="P1855" s="14" t="str">
        <f>IF($A1855="","",IF(AND(G1855="Internet-facing",OR(UPPER(D1855)="Y",UPPER(E1855)="Y",C1855&gt;=Model!$B$16)),"P1",""))</f>
        <v/>
      </c>
      <c r="Q1855" s="14" t="str">
        <f>IF($A1855="","",IF(P1855="P1","P1","P"&amp;MIN(4,IF(O1855&gt;=Model!$B$31,1,IF(O1855&gt;=Model!$B$32,2,IF(O1855&gt;=Model!$B$33,3,4)))+IF(UPPER(H1855)="Y",1,0))))</f>
        <v/>
      </c>
      <c r="R1855" s="14" t="str">
        <f>IF($A1855="","",IFERROR(VLOOKUP(VALUE(MID(Q1855,2,1)),Model!$B$38:$C$41,2,FALSE()),""))</f>
        <v/>
      </c>
      <c r="S1855" s="18" t="str">
        <f t="shared" si="169"/>
        <v/>
      </c>
      <c r="T1855" s="14" t="str">
        <f t="shared" si="170"/>
        <v/>
      </c>
      <c r="U1855" s="14" t="str">
        <f t="shared" si="171"/>
        <v/>
      </c>
      <c r="V1855" s="14" t="str">
        <f t="shared" ca="1" si="172"/>
        <v/>
      </c>
      <c r="W1855" s="14" t="str">
        <f t="shared" ca="1" si="173"/>
        <v/>
      </c>
    </row>
    <row r="1856" spans="1:23" x14ac:dyDescent="0.3">
      <c r="A1856" s="2"/>
      <c r="B1856" s="2"/>
      <c r="C1856" s="2"/>
      <c r="D1856" s="2"/>
      <c r="E1856" s="2"/>
      <c r="F1856" s="2"/>
      <c r="G1856" s="2"/>
      <c r="H1856" s="2"/>
      <c r="I1856" s="16"/>
      <c r="J1856" s="16"/>
      <c r="K1856" s="14" t="str">
        <f>IF($A1856="","",IF(B1856&gt;=Model!$B$4,4,IF(B1856&gt;=Model!$B$5,3,IF(B1856&gt;=Model!$B$6,2,1))))</f>
        <v/>
      </c>
      <c r="L1856" s="14" t="str">
        <f>IF($A1856="","",IF(OR(UPPER(D1856)="Y",UPPER(E1856)="Y"),4,IF(C1856&gt;=Model!$B$10,4,IF(C1856&gt;=Model!$B$11,3,IF(C1856&gt;=Model!$B$12,2,1)))))</f>
        <v/>
      </c>
      <c r="M1856" s="14" t="str">
        <f>IF($A1856="","",IFERROR(VLOOKUP(F1856,Model!$A$19:$B$22,2,FALSE()),""))</f>
        <v/>
      </c>
      <c r="N1856" s="14" t="str">
        <f>IF($A1856="","",IFERROR(VLOOKUP(G1856,Model!$A$25:$B$28,2,FALSE()),""))</f>
        <v/>
      </c>
      <c r="O1856" s="14" t="str">
        <f t="shared" si="168"/>
        <v/>
      </c>
      <c r="P1856" s="14" t="str">
        <f>IF($A1856="","",IF(AND(G1856="Internet-facing",OR(UPPER(D1856)="Y",UPPER(E1856)="Y",C1856&gt;=Model!$B$16)),"P1",""))</f>
        <v/>
      </c>
      <c r="Q1856" s="14" t="str">
        <f>IF($A1856="","",IF(P1856="P1","P1","P"&amp;MIN(4,IF(O1856&gt;=Model!$B$31,1,IF(O1856&gt;=Model!$B$32,2,IF(O1856&gt;=Model!$B$33,3,4)))+IF(UPPER(H1856)="Y",1,0))))</f>
        <v/>
      </c>
      <c r="R1856" s="14" t="str">
        <f>IF($A1856="","",IFERROR(VLOOKUP(VALUE(MID(Q1856,2,1)),Model!$B$38:$C$41,2,FALSE()),""))</f>
        <v/>
      </c>
      <c r="S1856" s="18" t="str">
        <f t="shared" si="169"/>
        <v/>
      </c>
      <c r="T1856" s="14" t="str">
        <f t="shared" si="170"/>
        <v/>
      </c>
      <c r="U1856" s="14" t="str">
        <f t="shared" si="171"/>
        <v/>
      </c>
      <c r="V1856" s="14" t="str">
        <f t="shared" ca="1" si="172"/>
        <v/>
      </c>
      <c r="W1856" s="14" t="str">
        <f t="shared" ca="1" si="173"/>
        <v/>
      </c>
    </row>
    <row r="1857" spans="1:23" x14ac:dyDescent="0.3">
      <c r="A1857" s="2"/>
      <c r="B1857" s="2"/>
      <c r="C1857" s="2"/>
      <c r="D1857" s="2"/>
      <c r="E1857" s="2"/>
      <c r="F1857" s="2"/>
      <c r="G1857" s="2"/>
      <c r="H1857" s="2"/>
      <c r="I1857" s="16"/>
      <c r="J1857" s="16"/>
      <c r="K1857" s="14" t="str">
        <f>IF($A1857="","",IF(B1857&gt;=Model!$B$4,4,IF(B1857&gt;=Model!$B$5,3,IF(B1857&gt;=Model!$B$6,2,1))))</f>
        <v/>
      </c>
      <c r="L1857" s="14" t="str">
        <f>IF($A1857="","",IF(OR(UPPER(D1857)="Y",UPPER(E1857)="Y"),4,IF(C1857&gt;=Model!$B$10,4,IF(C1857&gt;=Model!$B$11,3,IF(C1857&gt;=Model!$B$12,2,1)))))</f>
        <v/>
      </c>
      <c r="M1857" s="14" t="str">
        <f>IF($A1857="","",IFERROR(VLOOKUP(F1857,Model!$A$19:$B$22,2,FALSE()),""))</f>
        <v/>
      </c>
      <c r="N1857" s="14" t="str">
        <f>IF($A1857="","",IFERROR(VLOOKUP(G1857,Model!$A$25:$B$28,2,FALSE()),""))</f>
        <v/>
      </c>
      <c r="O1857" s="14" t="str">
        <f t="shared" si="168"/>
        <v/>
      </c>
      <c r="P1857" s="14" t="str">
        <f>IF($A1857="","",IF(AND(G1857="Internet-facing",OR(UPPER(D1857)="Y",UPPER(E1857)="Y",C1857&gt;=Model!$B$16)),"P1",""))</f>
        <v/>
      </c>
      <c r="Q1857" s="14" t="str">
        <f>IF($A1857="","",IF(P1857="P1","P1","P"&amp;MIN(4,IF(O1857&gt;=Model!$B$31,1,IF(O1857&gt;=Model!$B$32,2,IF(O1857&gt;=Model!$B$33,3,4)))+IF(UPPER(H1857)="Y",1,0))))</f>
        <v/>
      </c>
      <c r="R1857" s="14" t="str">
        <f>IF($A1857="","",IFERROR(VLOOKUP(VALUE(MID(Q1857,2,1)),Model!$B$38:$C$41,2,FALSE()),""))</f>
        <v/>
      </c>
      <c r="S1857" s="18" t="str">
        <f t="shared" si="169"/>
        <v/>
      </c>
      <c r="T1857" s="14" t="str">
        <f t="shared" si="170"/>
        <v/>
      </c>
      <c r="U1857" s="14" t="str">
        <f t="shared" si="171"/>
        <v/>
      </c>
      <c r="V1857" s="14" t="str">
        <f t="shared" ca="1" si="172"/>
        <v/>
      </c>
      <c r="W1857" s="14" t="str">
        <f t="shared" ca="1" si="173"/>
        <v/>
      </c>
    </row>
    <row r="1858" spans="1:23" x14ac:dyDescent="0.3">
      <c r="A1858" s="2"/>
      <c r="B1858" s="2"/>
      <c r="C1858" s="2"/>
      <c r="D1858" s="2"/>
      <c r="E1858" s="2"/>
      <c r="F1858" s="2"/>
      <c r="G1858" s="2"/>
      <c r="H1858" s="2"/>
      <c r="I1858" s="16"/>
      <c r="J1858" s="16"/>
      <c r="K1858" s="14" t="str">
        <f>IF($A1858="","",IF(B1858&gt;=Model!$B$4,4,IF(B1858&gt;=Model!$B$5,3,IF(B1858&gt;=Model!$B$6,2,1))))</f>
        <v/>
      </c>
      <c r="L1858" s="14" t="str">
        <f>IF($A1858="","",IF(OR(UPPER(D1858)="Y",UPPER(E1858)="Y"),4,IF(C1858&gt;=Model!$B$10,4,IF(C1858&gt;=Model!$B$11,3,IF(C1858&gt;=Model!$B$12,2,1)))))</f>
        <v/>
      </c>
      <c r="M1858" s="14" t="str">
        <f>IF($A1858="","",IFERROR(VLOOKUP(F1858,Model!$A$19:$B$22,2,FALSE()),""))</f>
        <v/>
      </c>
      <c r="N1858" s="14" t="str">
        <f>IF($A1858="","",IFERROR(VLOOKUP(G1858,Model!$A$25:$B$28,2,FALSE()),""))</f>
        <v/>
      </c>
      <c r="O1858" s="14" t="str">
        <f t="shared" ref="O1858:O1921" si="174">IF($A1858="","",K1858*L1858*M1858*N1858)</f>
        <v/>
      </c>
      <c r="P1858" s="14" t="str">
        <f>IF($A1858="","",IF(AND(G1858="Internet-facing",OR(UPPER(D1858)="Y",UPPER(E1858)="Y",C1858&gt;=Model!$B$16)),"P1",""))</f>
        <v/>
      </c>
      <c r="Q1858" s="14" t="str">
        <f>IF($A1858="","",IF(P1858="P1","P1","P"&amp;MIN(4,IF(O1858&gt;=Model!$B$31,1,IF(O1858&gt;=Model!$B$32,2,IF(O1858&gt;=Model!$B$33,3,4)))+IF(UPPER(H1858)="Y",1,0))))</f>
        <v/>
      </c>
      <c r="R1858" s="14" t="str">
        <f>IF($A1858="","",IFERROR(VLOOKUP(VALUE(MID(Q1858,2,1)),Model!$B$38:$C$41,2,FALSE()),""))</f>
        <v/>
      </c>
      <c r="S1858" s="18" t="str">
        <f t="shared" ref="S1858:S1921" si="175">IF(OR($A1858="",$R1858="",$I1858=""),"",$I1858+$R1858)</f>
        <v/>
      </c>
      <c r="T1858" s="14" t="str">
        <f t="shared" ref="T1858:T1921" si="176">IF($A1858="","",IF($J1858="","Open","Closed"))</f>
        <v/>
      </c>
      <c r="U1858" s="14" t="str">
        <f t="shared" ref="U1858:U1921" si="177">IF(OR($A1858="",$J1858="",$I1858=""),"",$J1858-$I1858)</f>
        <v/>
      </c>
      <c r="V1858" s="14" t="str">
        <f t="shared" ref="V1858:V1921" ca="1" si="178">IF(OR($A1858="",$J1858&lt;&gt;"",$I1858=""),"",TODAY()-$I1858)</f>
        <v/>
      </c>
      <c r="W1858" s="14" t="str">
        <f t="shared" ref="W1858:W1921" ca="1" si="179">IF(OR($A1858="",$I1858=""),"",IF($J1858="",IF(TODAY()&gt;$S1858,"Overdue","Open"),IF($J1858&lt;=$S1858,"Yes","No")))</f>
        <v/>
      </c>
    </row>
    <row r="1859" spans="1:23" x14ac:dyDescent="0.3">
      <c r="A1859" s="2"/>
      <c r="B1859" s="2"/>
      <c r="C1859" s="2"/>
      <c r="D1859" s="2"/>
      <c r="E1859" s="2"/>
      <c r="F1859" s="2"/>
      <c r="G1859" s="2"/>
      <c r="H1859" s="2"/>
      <c r="I1859" s="16"/>
      <c r="J1859" s="16"/>
      <c r="K1859" s="14" t="str">
        <f>IF($A1859="","",IF(B1859&gt;=Model!$B$4,4,IF(B1859&gt;=Model!$B$5,3,IF(B1859&gt;=Model!$B$6,2,1))))</f>
        <v/>
      </c>
      <c r="L1859" s="14" t="str">
        <f>IF($A1859="","",IF(OR(UPPER(D1859)="Y",UPPER(E1859)="Y"),4,IF(C1859&gt;=Model!$B$10,4,IF(C1859&gt;=Model!$B$11,3,IF(C1859&gt;=Model!$B$12,2,1)))))</f>
        <v/>
      </c>
      <c r="M1859" s="14" t="str">
        <f>IF($A1859="","",IFERROR(VLOOKUP(F1859,Model!$A$19:$B$22,2,FALSE()),""))</f>
        <v/>
      </c>
      <c r="N1859" s="14" t="str">
        <f>IF($A1859="","",IFERROR(VLOOKUP(G1859,Model!$A$25:$B$28,2,FALSE()),""))</f>
        <v/>
      </c>
      <c r="O1859" s="14" t="str">
        <f t="shared" si="174"/>
        <v/>
      </c>
      <c r="P1859" s="14" t="str">
        <f>IF($A1859="","",IF(AND(G1859="Internet-facing",OR(UPPER(D1859)="Y",UPPER(E1859)="Y",C1859&gt;=Model!$B$16)),"P1",""))</f>
        <v/>
      </c>
      <c r="Q1859" s="14" t="str">
        <f>IF($A1859="","",IF(P1859="P1","P1","P"&amp;MIN(4,IF(O1859&gt;=Model!$B$31,1,IF(O1859&gt;=Model!$B$32,2,IF(O1859&gt;=Model!$B$33,3,4)))+IF(UPPER(H1859)="Y",1,0))))</f>
        <v/>
      </c>
      <c r="R1859" s="14" t="str">
        <f>IF($A1859="","",IFERROR(VLOOKUP(VALUE(MID(Q1859,2,1)),Model!$B$38:$C$41,2,FALSE()),""))</f>
        <v/>
      </c>
      <c r="S1859" s="18" t="str">
        <f t="shared" si="175"/>
        <v/>
      </c>
      <c r="T1859" s="14" t="str">
        <f t="shared" si="176"/>
        <v/>
      </c>
      <c r="U1859" s="14" t="str">
        <f t="shared" si="177"/>
        <v/>
      </c>
      <c r="V1859" s="14" t="str">
        <f t="shared" ca="1" si="178"/>
        <v/>
      </c>
      <c r="W1859" s="14" t="str">
        <f t="shared" ca="1" si="179"/>
        <v/>
      </c>
    </row>
    <row r="1860" spans="1:23" x14ac:dyDescent="0.3">
      <c r="A1860" s="2"/>
      <c r="B1860" s="2"/>
      <c r="C1860" s="2"/>
      <c r="D1860" s="2"/>
      <c r="E1860" s="2"/>
      <c r="F1860" s="2"/>
      <c r="G1860" s="2"/>
      <c r="H1860" s="2"/>
      <c r="I1860" s="16"/>
      <c r="J1860" s="16"/>
      <c r="K1860" s="14" t="str">
        <f>IF($A1860="","",IF(B1860&gt;=Model!$B$4,4,IF(B1860&gt;=Model!$B$5,3,IF(B1860&gt;=Model!$B$6,2,1))))</f>
        <v/>
      </c>
      <c r="L1860" s="14" t="str">
        <f>IF($A1860="","",IF(OR(UPPER(D1860)="Y",UPPER(E1860)="Y"),4,IF(C1860&gt;=Model!$B$10,4,IF(C1860&gt;=Model!$B$11,3,IF(C1860&gt;=Model!$B$12,2,1)))))</f>
        <v/>
      </c>
      <c r="M1860" s="14" t="str">
        <f>IF($A1860="","",IFERROR(VLOOKUP(F1860,Model!$A$19:$B$22,2,FALSE()),""))</f>
        <v/>
      </c>
      <c r="N1860" s="14" t="str">
        <f>IF($A1860="","",IFERROR(VLOOKUP(G1860,Model!$A$25:$B$28,2,FALSE()),""))</f>
        <v/>
      </c>
      <c r="O1860" s="14" t="str">
        <f t="shared" si="174"/>
        <v/>
      </c>
      <c r="P1860" s="14" t="str">
        <f>IF($A1860="","",IF(AND(G1860="Internet-facing",OR(UPPER(D1860)="Y",UPPER(E1860)="Y",C1860&gt;=Model!$B$16)),"P1",""))</f>
        <v/>
      </c>
      <c r="Q1860" s="14" t="str">
        <f>IF($A1860="","",IF(P1860="P1","P1","P"&amp;MIN(4,IF(O1860&gt;=Model!$B$31,1,IF(O1860&gt;=Model!$B$32,2,IF(O1860&gt;=Model!$B$33,3,4)))+IF(UPPER(H1860)="Y",1,0))))</f>
        <v/>
      </c>
      <c r="R1860" s="14" t="str">
        <f>IF($A1860="","",IFERROR(VLOOKUP(VALUE(MID(Q1860,2,1)),Model!$B$38:$C$41,2,FALSE()),""))</f>
        <v/>
      </c>
      <c r="S1860" s="18" t="str">
        <f t="shared" si="175"/>
        <v/>
      </c>
      <c r="T1860" s="14" t="str">
        <f t="shared" si="176"/>
        <v/>
      </c>
      <c r="U1860" s="14" t="str">
        <f t="shared" si="177"/>
        <v/>
      </c>
      <c r="V1860" s="14" t="str">
        <f t="shared" ca="1" si="178"/>
        <v/>
      </c>
      <c r="W1860" s="14" t="str">
        <f t="shared" ca="1" si="179"/>
        <v/>
      </c>
    </row>
    <row r="1861" spans="1:23" x14ac:dyDescent="0.3">
      <c r="A1861" s="2"/>
      <c r="B1861" s="2"/>
      <c r="C1861" s="2"/>
      <c r="D1861" s="2"/>
      <c r="E1861" s="2"/>
      <c r="F1861" s="2"/>
      <c r="G1861" s="2"/>
      <c r="H1861" s="2"/>
      <c r="I1861" s="16"/>
      <c r="J1861" s="16"/>
      <c r="K1861" s="14" t="str">
        <f>IF($A1861="","",IF(B1861&gt;=Model!$B$4,4,IF(B1861&gt;=Model!$B$5,3,IF(B1861&gt;=Model!$B$6,2,1))))</f>
        <v/>
      </c>
      <c r="L1861" s="14" t="str">
        <f>IF($A1861="","",IF(OR(UPPER(D1861)="Y",UPPER(E1861)="Y"),4,IF(C1861&gt;=Model!$B$10,4,IF(C1861&gt;=Model!$B$11,3,IF(C1861&gt;=Model!$B$12,2,1)))))</f>
        <v/>
      </c>
      <c r="M1861" s="14" t="str">
        <f>IF($A1861="","",IFERROR(VLOOKUP(F1861,Model!$A$19:$B$22,2,FALSE()),""))</f>
        <v/>
      </c>
      <c r="N1861" s="14" t="str">
        <f>IF($A1861="","",IFERROR(VLOOKUP(G1861,Model!$A$25:$B$28,2,FALSE()),""))</f>
        <v/>
      </c>
      <c r="O1861" s="14" t="str">
        <f t="shared" si="174"/>
        <v/>
      </c>
      <c r="P1861" s="14" t="str">
        <f>IF($A1861="","",IF(AND(G1861="Internet-facing",OR(UPPER(D1861)="Y",UPPER(E1861)="Y",C1861&gt;=Model!$B$16)),"P1",""))</f>
        <v/>
      </c>
      <c r="Q1861" s="14" t="str">
        <f>IF($A1861="","",IF(P1861="P1","P1","P"&amp;MIN(4,IF(O1861&gt;=Model!$B$31,1,IF(O1861&gt;=Model!$B$32,2,IF(O1861&gt;=Model!$B$33,3,4)))+IF(UPPER(H1861)="Y",1,0))))</f>
        <v/>
      </c>
      <c r="R1861" s="14" t="str">
        <f>IF($A1861="","",IFERROR(VLOOKUP(VALUE(MID(Q1861,2,1)),Model!$B$38:$C$41,2,FALSE()),""))</f>
        <v/>
      </c>
      <c r="S1861" s="18" t="str">
        <f t="shared" si="175"/>
        <v/>
      </c>
      <c r="T1861" s="14" t="str">
        <f t="shared" si="176"/>
        <v/>
      </c>
      <c r="U1861" s="14" t="str">
        <f t="shared" si="177"/>
        <v/>
      </c>
      <c r="V1861" s="14" t="str">
        <f t="shared" ca="1" si="178"/>
        <v/>
      </c>
      <c r="W1861" s="14" t="str">
        <f t="shared" ca="1" si="179"/>
        <v/>
      </c>
    </row>
    <row r="1862" spans="1:23" x14ac:dyDescent="0.3">
      <c r="A1862" s="2"/>
      <c r="B1862" s="2"/>
      <c r="C1862" s="2"/>
      <c r="D1862" s="2"/>
      <c r="E1862" s="2"/>
      <c r="F1862" s="2"/>
      <c r="G1862" s="2"/>
      <c r="H1862" s="2"/>
      <c r="I1862" s="16"/>
      <c r="J1862" s="16"/>
      <c r="K1862" s="14" t="str">
        <f>IF($A1862="","",IF(B1862&gt;=Model!$B$4,4,IF(B1862&gt;=Model!$B$5,3,IF(B1862&gt;=Model!$B$6,2,1))))</f>
        <v/>
      </c>
      <c r="L1862" s="14" t="str">
        <f>IF($A1862="","",IF(OR(UPPER(D1862)="Y",UPPER(E1862)="Y"),4,IF(C1862&gt;=Model!$B$10,4,IF(C1862&gt;=Model!$B$11,3,IF(C1862&gt;=Model!$B$12,2,1)))))</f>
        <v/>
      </c>
      <c r="M1862" s="14" t="str">
        <f>IF($A1862="","",IFERROR(VLOOKUP(F1862,Model!$A$19:$B$22,2,FALSE()),""))</f>
        <v/>
      </c>
      <c r="N1862" s="14" t="str">
        <f>IF($A1862="","",IFERROR(VLOOKUP(G1862,Model!$A$25:$B$28,2,FALSE()),""))</f>
        <v/>
      </c>
      <c r="O1862" s="14" t="str">
        <f t="shared" si="174"/>
        <v/>
      </c>
      <c r="P1862" s="14" t="str">
        <f>IF($A1862="","",IF(AND(G1862="Internet-facing",OR(UPPER(D1862)="Y",UPPER(E1862)="Y",C1862&gt;=Model!$B$16)),"P1",""))</f>
        <v/>
      </c>
      <c r="Q1862" s="14" t="str">
        <f>IF($A1862="","",IF(P1862="P1","P1","P"&amp;MIN(4,IF(O1862&gt;=Model!$B$31,1,IF(O1862&gt;=Model!$B$32,2,IF(O1862&gt;=Model!$B$33,3,4)))+IF(UPPER(H1862)="Y",1,0))))</f>
        <v/>
      </c>
      <c r="R1862" s="14" t="str">
        <f>IF($A1862="","",IFERROR(VLOOKUP(VALUE(MID(Q1862,2,1)),Model!$B$38:$C$41,2,FALSE()),""))</f>
        <v/>
      </c>
      <c r="S1862" s="18" t="str">
        <f t="shared" si="175"/>
        <v/>
      </c>
      <c r="T1862" s="14" t="str">
        <f t="shared" si="176"/>
        <v/>
      </c>
      <c r="U1862" s="14" t="str">
        <f t="shared" si="177"/>
        <v/>
      </c>
      <c r="V1862" s="14" t="str">
        <f t="shared" ca="1" si="178"/>
        <v/>
      </c>
      <c r="W1862" s="14" t="str">
        <f t="shared" ca="1" si="179"/>
        <v/>
      </c>
    </row>
    <row r="1863" spans="1:23" x14ac:dyDescent="0.3">
      <c r="A1863" s="2"/>
      <c r="B1863" s="2"/>
      <c r="C1863" s="2"/>
      <c r="D1863" s="2"/>
      <c r="E1863" s="2"/>
      <c r="F1863" s="2"/>
      <c r="G1863" s="2"/>
      <c r="H1863" s="2"/>
      <c r="I1863" s="16"/>
      <c r="J1863" s="16"/>
      <c r="K1863" s="14" t="str">
        <f>IF($A1863="","",IF(B1863&gt;=Model!$B$4,4,IF(B1863&gt;=Model!$B$5,3,IF(B1863&gt;=Model!$B$6,2,1))))</f>
        <v/>
      </c>
      <c r="L1863" s="14" t="str">
        <f>IF($A1863="","",IF(OR(UPPER(D1863)="Y",UPPER(E1863)="Y"),4,IF(C1863&gt;=Model!$B$10,4,IF(C1863&gt;=Model!$B$11,3,IF(C1863&gt;=Model!$B$12,2,1)))))</f>
        <v/>
      </c>
      <c r="M1863" s="14" t="str">
        <f>IF($A1863="","",IFERROR(VLOOKUP(F1863,Model!$A$19:$B$22,2,FALSE()),""))</f>
        <v/>
      </c>
      <c r="N1863" s="14" t="str">
        <f>IF($A1863="","",IFERROR(VLOOKUP(G1863,Model!$A$25:$B$28,2,FALSE()),""))</f>
        <v/>
      </c>
      <c r="O1863" s="14" t="str">
        <f t="shared" si="174"/>
        <v/>
      </c>
      <c r="P1863" s="14" t="str">
        <f>IF($A1863="","",IF(AND(G1863="Internet-facing",OR(UPPER(D1863)="Y",UPPER(E1863)="Y",C1863&gt;=Model!$B$16)),"P1",""))</f>
        <v/>
      </c>
      <c r="Q1863" s="14" t="str">
        <f>IF($A1863="","",IF(P1863="P1","P1","P"&amp;MIN(4,IF(O1863&gt;=Model!$B$31,1,IF(O1863&gt;=Model!$B$32,2,IF(O1863&gt;=Model!$B$33,3,4)))+IF(UPPER(H1863)="Y",1,0))))</f>
        <v/>
      </c>
      <c r="R1863" s="14" t="str">
        <f>IF($A1863="","",IFERROR(VLOOKUP(VALUE(MID(Q1863,2,1)),Model!$B$38:$C$41,2,FALSE()),""))</f>
        <v/>
      </c>
      <c r="S1863" s="18" t="str">
        <f t="shared" si="175"/>
        <v/>
      </c>
      <c r="T1863" s="14" t="str">
        <f t="shared" si="176"/>
        <v/>
      </c>
      <c r="U1863" s="14" t="str">
        <f t="shared" si="177"/>
        <v/>
      </c>
      <c r="V1863" s="14" t="str">
        <f t="shared" ca="1" si="178"/>
        <v/>
      </c>
      <c r="W1863" s="14" t="str">
        <f t="shared" ca="1" si="179"/>
        <v/>
      </c>
    </row>
    <row r="1864" spans="1:23" x14ac:dyDescent="0.3">
      <c r="A1864" s="2"/>
      <c r="B1864" s="2"/>
      <c r="C1864" s="2"/>
      <c r="D1864" s="2"/>
      <c r="E1864" s="2"/>
      <c r="F1864" s="2"/>
      <c r="G1864" s="2"/>
      <c r="H1864" s="2"/>
      <c r="I1864" s="16"/>
      <c r="J1864" s="16"/>
      <c r="K1864" s="14" t="str">
        <f>IF($A1864="","",IF(B1864&gt;=Model!$B$4,4,IF(B1864&gt;=Model!$B$5,3,IF(B1864&gt;=Model!$B$6,2,1))))</f>
        <v/>
      </c>
      <c r="L1864" s="14" t="str">
        <f>IF($A1864="","",IF(OR(UPPER(D1864)="Y",UPPER(E1864)="Y"),4,IF(C1864&gt;=Model!$B$10,4,IF(C1864&gt;=Model!$B$11,3,IF(C1864&gt;=Model!$B$12,2,1)))))</f>
        <v/>
      </c>
      <c r="M1864" s="14" t="str">
        <f>IF($A1864="","",IFERROR(VLOOKUP(F1864,Model!$A$19:$B$22,2,FALSE()),""))</f>
        <v/>
      </c>
      <c r="N1864" s="14" t="str">
        <f>IF($A1864="","",IFERROR(VLOOKUP(G1864,Model!$A$25:$B$28,2,FALSE()),""))</f>
        <v/>
      </c>
      <c r="O1864" s="14" t="str">
        <f t="shared" si="174"/>
        <v/>
      </c>
      <c r="P1864" s="14" t="str">
        <f>IF($A1864="","",IF(AND(G1864="Internet-facing",OR(UPPER(D1864)="Y",UPPER(E1864)="Y",C1864&gt;=Model!$B$16)),"P1",""))</f>
        <v/>
      </c>
      <c r="Q1864" s="14" t="str">
        <f>IF($A1864="","",IF(P1864="P1","P1","P"&amp;MIN(4,IF(O1864&gt;=Model!$B$31,1,IF(O1864&gt;=Model!$B$32,2,IF(O1864&gt;=Model!$B$33,3,4)))+IF(UPPER(H1864)="Y",1,0))))</f>
        <v/>
      </c>
      <c r="R1864" s="14" t="str">
        <f>IF($A1864="","",IFERROR(VLOOKUP(VALUE(MID(Q1864,2,1)),Model!$B$38:$C$41,2,FALSE()),""))</f>
        <v/>
      </c>
      <c r="S1864" s="18" t="str">
        <f t="shared" si="175"/>
        <v/>
      </c>
      <c r="T1864" s="14" t="str">
        <f t="shared" si="176"/>
        <v/>
      </c>
      <c r="U1864" s="14" t="str">
        <f t="shared" si="177"/>
        <v/>
      </c>
      <c r="V1864" s="14" t="str">
        <f t="shared" ca="1" si="178"/>
        <v/>
      </c>
      <c r="W1864" s="14" t="str">
        <f t="shared" ca="1" si="179"/>
        <v/>
      </c>
    </row>
    <row r="1865" spans="1:23" x14ac:dyDescent="0.3">
      <c r="A1865" s="2"/>
      <c r="B1865" s="2"/>
      <c r="C1865" s="2"/>
      <c r="D1865" s="2"/>
      <c r="E1865" s="2"/>
      <c r="F1865" s="2"/>
      <c r="G1865" s="2"/>
      <c r="H1865" s="2"/>
      <c r="I1865" s="16"/>
      <c r="J1865" s="16"/>
      <c r="K1865" s="14" t="str">
        <f>IF($A1865="","",IF(B1865&gt;=Model!$B$4,4,IF(B1865&gt;=Model!$B$5,3,IF(B1865&gt;=Model!$B$6,2,1))))</f>
        <v/>
      </c>
      <c r="L1865" s="14" t="str">
        <f>IF($A1865="","",IF(OR(UPPER(D1865)="Y",UPPER(E1865)="Y"),4,IF(C1865&gt;=Model!$B$10,4,IF(C1865&gt;=Model!$B$11,3,IF(C1865&gt;=Model!$B$12,2,1)))))</f>
        <v/>
      </c>
      <c r="M1865" s="14" t="str">
        <f>IF($A1865="","",IFERROR(VLOOKUP(F1865,Model!$A$19:$B$22,2,FALSE()),""))</f>
        <v/>
      </c>
      <c r="N1865" s="14" t="str">
        <f>IF($A1865="","",IFERROR(VLOOKUP(G1865,Model!$A$25:$B$28,2,FALSE()),""))</f>
        <v/>
      </c>
      <c r="O1865" s="14" t="str">
        <f t="shared" si="174"/>
        <v/>
      </c>
      <c r="P1865" s="14" t="str">
        <f>IF($A1865="","",IF(AND(G1865="Internet-facing",OR(UPPER(D1865)="Y",UPPER(E1865)="Y",C1865&gt;=Model!$B$16)),"P1",""))</f>
        <v/>
      </c>
      <c r="Q1865" s="14" t="str">
        <f>IF($A1865="","",IF(P1865="P1","P1","P"&amp;MIN(4,IF(O1865&gt;=Model!$B$31,1,IF(O1865&gt;=Model!$B$32,2,IF(O1865&gt;=Model!$B$33,3,4)))+IF(UPPER(H1865)="Y",1,0))))</f>
        <v/>
      </c>
      <c r="R1865" s="14" t="str">
        <f>IF($A1865="","",IFERROR(VLOOKUP(VALUE(MID(Q1865,2,1)),Model!$B$38:$C$41,2,FALSE()),""))</f>
        <v/>
      </c>
      <c r="S1865" s="18" t="str">
        <f t="shared" si="175"/>
        <v/>
      </c>
      <c r="T1865" s="14" t="str">
        <f t="shared" si="176"/>
        <v/>
      </c>
      <c r="U1865" s="14" t="str">
        <f t="shared" si="177"/>
        <v/>
      </c>
      <c r="V1865" s="14" t="str">
        <f t="shared" ca="1" si="178"/>
        <v/>
      </c>
      <c r="W1865" s="14" t="str">
        <f t="shared" ca="1" si="179"/>
        <v/>
      </c>
    </row>
    <row r="1866" spans="1:23" x14ac:dyDescent="0.3">
      <c r="A1866" s="2"/>
      <c r="B1866" s="2"/>
      <c r="C1866" s="2"/>
      <c r="D1866" s="2"/>
      <c r="E1866" s="2"/>
      <c r="F1866" s="2"/>
      <c r="G1866" s="2"/>
      <c r="H1866" s="2"/>
      <c r="I1866" s="16"/>
      <c r="J1866" s="16"/>
      <c r="K1866" s="14" t="str">
        <f>IF($A1866="","",IF(B1866&gt;=Model!$B$4,4,IF(B1866&gt;=Model!$B$5,3,IF(B1866&gt;=Model!$B$6,2,1))))</f>
        <v/>
      </c>
      <c r="L1866" s="14" t="str">
        <f>IF($A1866="","",IF(OR(UPPER(D1866)="Y",UPPER(E1866)="Y"),4,IF(C1866&gt;=Model!$B$10,4,IF(C1866&gt;=Model!$B$11,3,IF(C1866&gt;=Model!$B$12,2,1)))))</f>
        <v/>
      </c>
      <c r="M1866" s="14" t="str">
        <f>IF($A1866="","",IFERROR(VLOOKUP(F1866,Model!$A$19:$B$22,2,FALSE()),""))</f>
        <v/>
      </c>
      <c r="N1866" s="14" t="str">
        <f>IF($A1866="","",IFERROR(VLOOKUP(G1866,Model!$A$25:$B$28,2,FALSE()),""))</f>
        <v/>
      </c>
      <c r="O1866" s="14" t="str">
        <f t="shared" si="174"/>
        <v/>
      </c>
      <c r="P1866" s="14" t="str">
        <f>IF($A1866="","",IF(AND(G1866="Internet-facing",OR(UPPER(D1866)="Y",UPPER(E1866)="Y",C1866&gt;=Model!$B$16)),"P1",""))</f>
        <v/>
      </c>
      <c r="Q1866" s="14" t="str">
        <f>IF($A1866="","",IF(P1866="P1","P1","P"&amp;MIN(4,IF(O1866&gt;=Model!$B$31,1,IF(O1866&gt;=Model!$B$32,2,IF(O1866&gt;=Model!$B$33,3,4)))+IF(UPPER(H1866)="Y",1,0))))</f>
        <v/>
      </c>
      <c r="R1866" s="14" t="str">
        <f>IF($A1866="","",IFERROR(VLOOKUP(VALUE(MID(Q1866,2,1)),Model!$B$38:$C$41,2,FALSE()),""))</f>
        <v/>
      </c>
      <c r="S1866" s="18" t="str">
        <f t="shared" si="175"/>
        <v/>
      </c>
      <c r="T1866" s="14" t="str">
        <f t="shared" si="176"/>
        <v/>
      </c>
      <c r="U1866" s="14" t="str">
        <f t="shared" si="177"/>
        <v/>
      </c>
      <c r="V1866" s="14" t="str">
        <f t="shared" ca="1" si="178"/>
        <v/>
      </c>
      <c r="W1866" s="14" t="str">
        <f t="shared" ca="1" si="179"/>
        <v/>
      </c>
    </row>
    <row r="1867" spans="1:23" x14ac:dyDescent="0.3">
      <c r="A1867" s="2"/>
      <c r="B1867" s="2"/>
      <c r="C1867" s="2"/>
      <c r="D1867" s="2"/>
      <c r="E1867" s="2"/>
      <c r="F1867" s="2"/>
      <c r="G1867" s="2"/>
      <c r="H1867" s="2"/>
      <c r="I1867" s="16"/>
      <c r="J1867" s="16"/>
      <c r="K1867" s="14" t="str">
        <f>IF($A1867="","",IF(B1867&gt;=Model!$B$4,4,IF(B1867&gt;=Model!$B$5,3,IF(B1867&gt;=Model!$B$6,2,1))))</f>
        <v/>
      </c>
      <c r="L1867" s="14" t="str">
        <f>IF($A1867="","",IF(OR(UPPER(D1867)="Y",UPPER(E1867)="Y"),4,IF(C1867&gt;=Model!$B$10,4,IF(C1867&gt;=Model!$B$11,3,IF(C1867&gt;=Model!$B$12,2,1)))))</f>
        <v/>
      </c>
      <c r="M1867" s="14" t="str">
        <f>IF($A1867="","",IFERROR(VLOOKUP(F1867,Model!$A$19:$B$22,2,FALSE()),""))</f>
        <v/>
      </c>
      <c r="N1867" s="14" t="str">
        <f>IF($A1867="","",IFERROR(VLOOKUP(G1867,Model!$A$25:$B$28,2,FALSE()),""))</f>
        <v/>
      </c>
      <c r="O1867" s="14" t="str">
        <f t="shared" si="174"/>
        <v/>
      </c>
      <c r="P1867" s="14" t="str">
        <f>IF($A1867="","",IF(AND(G1867="Internet-facing",OR(UPPER(D1867)="Y",UPPER(E1867)="Y",C1867&gt;=Model!$B$16)),"P1",""))</f>
        <v/>
      </c>
      <c r="Q1867" s="14" t="str">
        <f>IF($A1867="","",IF(P1867="P1","P1","P"&amp;MIN(4,IF(O1867&gt;=Model!$B$31,1,IF(O1867&gt;=Model!$B$32,2,IF(O1867&gt;=Model!$B$33,3,4)))+IF(UPPER(H1867)="Y",1,0))))</f>
        <v/>
      </c>
      <c r="R1867" s="14" t="str">
        <f>IF($A1867="","",IFERROR(VLOOKUP(VALUE(MID(Q1867,2,1)),Model!$B$38:$C$41,2,FALSE()),""))</f>
        <v/>
      </c>
      <c r="S1867" s="18" t="str">
        <f t="shared" si="175"/>
        <v/>
      </c>
      <c r="T1867" s="14" t="str">
        <f t="shared" si="176"/>
        <v/>
      </c>
      <c r="U1867" s="14" t="str">
        <f t="shared" si="177"/>
        <v/>
      </c>
      <c r="V1867" s="14" t="str">
        <f t="shared" ca="1" si="178"/>
        <v/>
      </c>
      <c r="W1867" s="14" t="str">
        <f t="shared" ca="1" si="179"/>
        <v/>
      </c>
    </row>
    <row r="1868" spans="1:23" x14ac:dyDescent="0.3">
      <c r="A1868" s="2"/>
      <c r="B1868" s="2"/>
      <c r="C1868" s="2"/>
      <c r="D1868" s="2"/>
      <c r="E1868" s="2"/>
      <c r="F1868" s="2"/>
      <c r="G1868" s="2"/>
      <c r="H1868" s="2"/>
      <c r="I1868" s="16"/>
      <c r="J1868" s="16"/>
      <c r="K1868" s="14" t="str">
        <f>IF($A1868="","",IF(B1868&gt;=Model!$B$4,4,IF(B1868&gt;=Model!$B$5,3,IF(B1868&gt;=Model!$B$6,2,1))))</f>
        <v/>
      </c>
      <c r="L1868" s="14" t="str">
        <f>IF($A1868="","",IF(OR(UPPER(D1868)="Y",UPPER(E1868)="Y"),4,IF(C1868&gt;=Model!$B$10,4,IF(C1868&gt;=Model!$B$11,3,IF(C1868&gt;=Model!$B$12,2,1)))))</f>
        <v/>
      </c>
      <c r="M1868" s="14" t="str">
        <f>IF($A1868="","",IFERROR(VLOOKUP(F1868,Model!$A$19:$B$22,2,FALSE()),""))</f>
        <v/>
      </c>
      <c r="N1868" s="14" t="str">
        <f>IF($A1868="","",IFERROR(VLOOKUP(G1868,Model!$A$25:$B$28,2,FALSE()),""))</f>
        <v/>
      </c>
      <c r="O1868" s="14" t="str">
        <f t="shared" si="174"/>
        <v/>
      </c>
      <c r="P1868" s="14" t="str">
        <f>IF($A1868="","",IF(AND(G1868="Internet-facing",OR(UPPER(D1868)="Y",UPPER(E1868)="Y",C1868&gt;=Model!$B$16)),"P1",""))</f>
        <v/>
      </c>
      <c r="Q1868" s="14" t="str">
        <f>IF($A1868="","",IF(P1868="P1","P1","P"&amp;MIN(4,IF(O1868&gt;=Model!$B$31,1,IF(O1868&gt;=Model!$B$32,2,IF(O1868&gt;=Model!$B$33,3,4)))+IF(UPPER(H1868)="Y",1,0))))</f>
        <v/>
      </c>
      <c r="R1868" s="14" t="str">
        <f>IF($A1868="","",IFERROR(VLOOKUP(VALUE(MID(Q1868,2,1)),Model!$B$38:$C$41,2,FALSE()),""))</f>
        <v/>
      </c>
      <c r="S1868" s="18" t="str">
        <f t="shared" si="175"/>
        <v/>
      </c>
      <c r="T1868" s="14" t="str">
        <f t="shared" si="176"/>
        <v/>
      </c>
      <c r="U1868" s="14" t="str">
        <f t="shared" si="177"/>
        <v/>
      </c>
      <c r="V1868" s="14" t="str">
        <f t="shared" ca="1" si="178"/>
        <v/>
      </c>
      <c r="W1868" s="14" t="str">
        <f t="shared" ca="1" si="179"/>
        <v/>
      </c>
    </row>
    <row r="1869" spans="1:23" x14ac:dyDescent="0.3">
      <c r="A1869" s="2"/>
      <c r="B1869" s="2"/>
      <c r="C1869" s="2"/>
      <c r="D1869" s="2"/>
      <c r="E1869" s="2"/>
      <c r="F1869" s="2"/>
      <c r="G1869" s="2"/>
      <c r="H1869" s="2"/>
      <c r="I1869" s="16"/>
      <c r="J1869" s="16"/>
      <c r="K1869" s="14" t="str">
        <f>IF($A1869="","",IF(B1869&gt;=Model!$B$4,4,IF(B1869&gt;=Model!$B$5,3,IF(B1869&gt;=Model!$B$6,2,1))))</f>
        <v/>
      </c>
      <c r="L1869" s="14" t="str">
        <f>IF($A1869="","",IF(OR(UPPER(D1869)="Y",UPPER(E1869)="Y"),4,IF(C1869&gt;=Model!$B$10,4,IF(C1869&gt;=Model!$B$11,3,IF(C1869&gt;=Model!$B$12,2,1)))))</f>
        <v/>
      </c>
      <c r="M1869" s="14" t="str">
        <f>IF($A1869="","",IFERROR(VLOOKUP(F1869,Model!$A$19:$B$22,2,FALSE()),""))</f>
        <v/>
      </c>
      <c r="N1869" s="14" t="str">
        <f>IF($A1869="","",IFERROR(VLOOKUP(G1869,Model!$A$25:$B$28,2,FALSE()),""))</f>
        <v/>
      </c>
      <c r="O1869" s="14" t="str">
        <f t="shared" si="174"/>
        <v/>
      </c>
      <c r="P1869" s="14" t="str">
        <f>IF($A1869="","",IF(AND(G1869="Internet-facing",OR(UPPER(D1869)="Y",UPPER(E1869)="Y",C1869&gt;=Model!$B$16)),"P1",""))</f>
        <v/>
      </c>
      <c r="Q1869" s="14" t="str">
        <f>IF($A1869="","",IF(P1869="P1","P1","P"&amp;MIN(4,IF(O1869&gt;=Model!$B$31,1,IF(O1869&gt;=Model!$B$32,2,IF(O1869&gt;=Model!$B$33,3,4)))+IF(UPPER(H1869)="Y",1,0))))</f>
        <v/>
      </c>
      <c r="R1869" s="14" t="str">
        <f>IF($A1869="","",IFERROR(VLOOKUP(VALUE(MID(Q1869,2,1)),Model!$B$38:$C$41,2,FALSE()),""))</f>
        <v/>
      </c>
      <c r="S1869" s="18" t="str">
        <f t="shared" si="175"/>
        <v/>
      </c>
      <c r="T1869" s="14" t="str">
        <f t="shared" si="176"/>
        <v/>
      </c>
      <c r="U1869" s="14" t="str">
        <f t="shared" si="177"/>
        <v/>
      </c>
      <c r="V1869" s="14" t="str">
        <f t="shared" ca="1" si="178"/>
        <v/>
      </c>
      <c r="W1869" s="14" t="str">
        <f t="shared" ca="1" si="179"/>
        <v/>
      </c>
    </row>
    <row r="1870" spans="1:23" x14ac:dyDescent="0.3">
      <c r="A1870" s="2"/>
      <c r="B1870" s="2"/>
      <c r="C1870" s="2"/>
      <c r="D1870" s="2"/>
      <c r="E1870" s="2"/>
      <c r="F1870" s="2"/>
      <c r="G1870" s="2"/>
      <c r="H1870" s="2"/>
      <c r="I1870" s="16"/>
      <c r="J1870" s="16"/>
      <c r="K1870" s="14" t="str">
        <f>IF($A1870="","",IF(B1870&gt;=Model!$B$4,4,IF(B1870&gt;=Model!$B$5,3,IF(B1870&gt;=Model!$B$6,2,1))))</f>
        <v/>
      </c>
      <c r="L1870" s="14" t="str">
        <f>IF($A1870="","",IF(OR(UPPER(D1870)="Y",UPPER(E1870)="Y"),4,IF(C1870&gt;=Model!$B$10,4,IF(C1870&gt;=Model!$B$11,3,IF(C1870&gt;=Model!$B$12,2,1)))))</f>
        <v/>
      </c>
      <c r="M1870" s="14" t="str">
        <f>IF($A1870="","",IFERROR(VLOOKUP(F1870,Model!$A$19:$B$22,2,FALSE()),""))</f>
        <v/>
      </c>
      <c r="N1870" s="14" t="str">
        <f>IF($A1870="","",IFERROR(VLOOKUP(G1870,Model!$A$25:$B$28,2,FALSE()),""))</f>
        <v/>
      </c>
      <c r="O1870" s="14" t="str">
        <f t="shared" si="174"/>
        <v/>
      </c>
      <c r="P1870" s="14" t="str">
        <f>IF($A1870="","",IF(AND(G1870="Internet-facing",OR(UPPER(D1870)="Y",UPPER(E1870)="Y",C1870&gt;=Model!$B$16)),"P1",""))</f>
        <v/>
      </c>
      <c r="Q1870" s="14" t="str">
        <f>IF($A1870="","",IF(P1870="P1","P1","P"&amp;MIN(4,IF(O1870&gt;=Model!$B$31,1,IF(O1870&gt;=Model!$B$32,2,IF(O1870&gt;=Model!$B$33,3,4)))+IF(UPPER(H1870)="Y",1,0))))</f>
        <v/>
      </c>
      <c r="R1870" s="14" t="str">
        <f>IF($A1870="","",IFERROR(VLOOKUP(VALUE(MID(Q1870,2,1)),Model!$B$38:$C$41,2,FALSE()),""))</f>
        <v/>
      </c>
      <c r="S1870" s="18" t="str">
        <f t="shared" si="175"/>
        <v/>
      </c>
      <c r="T1870" s="14" t="str">
        <f t="shared" si="176"/>
        <v/>
      </c>
      <c r="U1870" s="14" t="str">
        <f t="shared" si="177"/>
        <v/>
      </c>
      <c r="V1870" s="14" t="str">
        <f t="shared" ca="1" si="178"/>
        <v/>
      </c>
      <c r="W1870" s="14" t="str">
        <f t="shared" ca="1" si="179"/>
        <v/>
      </c>
    </row>
    <row r="1871" spans="1:23" x14ac:dyDescent="0.3">
      <c r="A1871" s="2"/>
      <c r="B1871" s="2"/>
      <c r="C1871" s="2"/>
      <c r="D1871" s="2"/>
      <c r="E1871" s="2"/>
      <c r="F1871" s="2"/>
      <c r="G1871" s="2"/>
      <c r="H1871" s="2"/>
      <c r="I1871" s="16"/>
      <c r="J1871" s="16"/>
      <c r="K1871" s="14" t="str">
        <f>IF($A1871="","",IF(B1871&gt;=Model!$B$4,4,IF(B1871&gt;=Model!$B$5,3,IF(B1871&gt;=Model!$B$6,2,1))))</f>
        <v/>
      </c>
      <c r="L1871" s="14" t="str">
        <f>IF($A1871="","",IF(OR(UPPER(D1871)="Y",UPPER(E1871)="Y"),4,IF(C1871&gt;=Model!$B$10,4,IF(C1871&gt;=Model!$B$11,3,IF(C1871&gt;=Model!$B$12,2,1)))))</f>
        <v/>
      </c>
      <c r="M1871" s="14" t="str">
        <f>IF($A1871="","",IFERROR(VLOOKUP(F1871,Model!$A$19:$B$22,2,FALSE()),""))</f>
        <v/>
      </c>
      <c r="N1871" s="14" t="str">
        <f>IF($A1871="","",IFERROR(VLOOKUP(G1871,Model!$A$25:$B$28,2,FALSE()),""))</f>
        <v/>
      </c>
      <c r="O1871" s="14" t="str">
        <f t="shared" si="174"/>
        <v/>
      </c>
      <c r="P1871" s="14" t="str">
        <f>IF($A1871="","",IF(AND(G1871="Internet-facing",OR(UPPER(D1871)="Y",UPPER(E1871)="Y",C1871&gt;=Model!$B$16)),"P1",""))</f>
        <v/>
      </c>
      <c r="Q1871" s="14" t="str">
        <f>IF($A1871="","",IF(P1871="P1","P1","P"&amp;MIN(4,IF(O1871&gt;=Model!$B$31,1,IF(O1871&gt;=Model!$B$32,2,IF(O1871&gt;=Model!$B$33,3,4)))+IF(UPPER(H1871)="Y",1,0))))</f>
        <v/>
      </c>
      <c r="R1871" s="14" t="str">
        <f>IF($A1871="","",IFERROR(VLOOKUP(VALUE(MID(Q1871,2,1)),Model!$B$38:$C$41,2,FALSE()),""))</f>
        <v/>
      </c>
      <c r="S1871" s="18" t="str">
        <f t="shared" si="175"/>
        <v/>
      </c>
      <c r="T1871" s="14" t="str">
        <f t="shared" si="176"/>
        <v/>
      </c>
      <c r="U1871" s="14" t="str">
        <f t="shared" si="177"/>
        <v/>
      </c>
      <c r="V1871" s="14" t="str">
        <f t="shared" ca="1" si="178"/>
        <v/>
      </c>
      <c r="W1871" s="14" t="str">
        <f t="shared" ca="1" si="179"/>
        <v/>
      </c>
    </row>
    <row r="1872" spans="1:23" x14ac:dyDescent="0.3">
      <c r="A1872" s="2"/>
      <c r="B1872" s="2"/>
      <c r="C1872" s="2"/>
      <c r="D1872" s="2"/>
      <c r="E1872" s="2"/>
      <c r="F1872" s="2"/>
      <c r="G1872" s="2"/>
      <c r="H1872" s="2"/>
      <c r="I1872" s="16"/>
      <c r="J1872" s="16"/>
      <c r="K1872" s="14" t="str">
        <f>IF($A1872="","",IF(B1872&gt;=Model!$B$4,4,IF(B1872&gt;=Model!$B$5,3,IF(B1872&gt;=Model!$B$6,2,1))))</f>
        <v/>
      </c>
      <c r="L1872" s="14" t="str">
        <f>IF($A1872="","",IF(OR(UPPER(D1872)="Y",UPPER(E1872)="Y"),4,IF(C1872&gt;=Model!$B$10,4,IF(C1872&gt;=Model!$B$11,3,IF(C1872&gt;=Model!$B$12,2,1)))))</f>
        <v/>
      </c>
      <c r="M1872" s="14" t="str">
        <f>IF($A1872="","",IFERROR(VLOOKUP(F1872,Model!$A$19:$B$22,2,FALSE()),""))</f>
        <v/>
      </c>
      <c r="N1872" s="14" t="str">
        <f>IF($A1872="","",IFERROR(VLOOKUP(G1872,Model!$A$25:$B$28,2,FALSE()),""))</f>
        <v/>
      </c>
      <c r="O1872" s="14" t="str">
        <f t="shared" si="174"/>
        <v/>
      </c>
      <c r="P1872" s="14" t="str">
        <f>IF($A1872="","",IF(AND(G1872="Internet-facing",OR(UPPER(D1872)="Y",UPPER(E1872)="Y",C1872&gt;=Model!$B$16)),"P1",""))</f>
        <v/>
      </c>
      <c r="Q1872" s="14" t="str">
        <f>IF($A1872="","",IF(P1872="P1","P1","P"&amp;MIN(4,IF(O1872&gt;=Model!$B$31,1,IF(O1872&gt;=Model!$B$32,2,IF(O1872&gt;=Model!$B$33,3,4)))+IF(UPPER(H1872)="Y",1,0))))</f>
        <v/>
      </c>
      <c r="R1872" s="14" t="str">
        <f>IF($A1872="","",IFERROR(VLOOKUP(VALUE(MID(Q1872,2,1)),Model!$B$38:$C$41,2,FALSE()),""))</f>
        <v/>
      </c>
      <c r="S1872" s="18" t="str">
        <f t="shared" si="175"/>
        <v/>
      </c>
      <c r="T1872" s="14" t="str">
        <f t="shared" si="176"/>
        <v/>
      </c>
      <c r="U1872" s="14" t="str">
        <f t="shared" si="177"/>
        <v/>
      </c>
      <c r="V1872" s="14" t="str">
        <f t="shared" ca="1" si="178"/>
        <v/>
      </c>
      <c r="W1872" s="14" t="str">
        <f t="shared" ca="1" si="179"/>
        <v/>
      </c>
    </row>
    <row r="1873" spans="1:23" x14ac:dyDescent="0.3">
      <c r="A1873" s="2"/>
      <c r="B1873" s="2"/>
      <c r="C1873" s="2"/>
      <c r="D1873" s="2"/>
      <c r="E1873" s="2"/>
      <c r="F1873" s="2"/>
      <c r="G1873" s="2"/>
      <c r="H1873" s="2"/>
      <c r="I1873" s="16"/>
      <c r="J1873" s="16"/>
      <c r="K1873" s="14" t="str">
        <f>IF($A1873="","",IF(B1873&gt;=Model!$B$4,4,IF(B1873&gt;=Model!$B$5,3,IF(B1873&gt;=Model!$B$6,2,1))))</f>
        <v/>
      </c>
      <c r="L1873" s="14" t="str">
        <f>IF($A1873="","",IF(OR(UPPER(D1873)="Y",UPPER(E1873)="Y"),4,IF(C1873&gt;=Model!$B$10,4,IF(C1873&gt;=Model!$B$11,3,IF(C1873&gt;=Model!$B$12,2,1)))))</f>
        <v/>
      </c>
      <c r="M1873" s="14" t="str">
        <f>IF($A1873="","",IFERROR(VLOOKUP(F1873,Model!$A$19:$B$22,2,FALSE()),""))</f>
        <v/>
      </c>
      <c r="N1873" s="14" t="str">
        <f>IF($A1873="","",IFERROR(VLOOKUP(G1873,Model!$A$25:$B$28,2,FALSE()),""))</f>
        <v/>
      </c>
      <c r="O1873" s="14" t="str">
        <f t="shared" si="174"/>
        <v/>
      </c>
      <c r="P1873" s="14" t="str">
        <f>IF($A1873="","",IF(AND(G1873="Internet-facing",OR(UPPER(D1873)="Y",UPPER(E1873)="Y",C1873&gt;=Model!$B$16)),"P1",""))</f>
        <v/>
      </c>
      <c r="Q1873" s="14" t="str">
        <f>IF($A1873="","",IF(P1873="P1","P1","P"&amp;MIN(4,IF(O1873&gt;=Model!$B$31,1,IF(O1873&gt;=Model!$B$32,2,IF(O1873&gt;=Model!$B$33,3,4)))+IF(UPPER(H1873)="Y",1,0))))</f>
        <v/>
      </c>
      <c r="R1873" s="14" t="str">
        <f>IF($A1873="","",IFERROR(VLOOKUP(VALUE(MID(Q1873,2,1)),Model!$B$38:$C$41,2,FALSE()),""))</f>
        <v/>
      </c>
      <c r="S1873" s="18" t="str">
        <f t="shared" si="175"/>
        <v/>
      </c>
      <c r="T1873" s="14" t="str">
        <f t="shared" si="176"/>
        <v/>
      </c>
      <c r="U1873" s="14" t="str">
        <f t="shared" si="177"/>
        <v/>
      </c>
      <c r="V1873" s="14" t="str">
        <f t="shared" ca="1" si="178"/>
        <v/>
      </c>
      <c r="W1873" s="14" t="str">
        <f t="shared" ca="1" si="179"/>
        <v/>
      </c>
    </row>
    <row r="1874" spans="1:23" x14ac:dyDescent="0.3">
      <c r="A1874" s="2"/>
      <c r="B1874" s="2"/>
      <c r="C1874" s="2"/>
      <c r="D1874" s="2"/>
      <c r="E1874" s="2"/>
      <c r="F1874" s="2"/>
      <c r="G1874" s="2"/>
      <c r="H1874" s="2"/>
      <c r="I1874" s="16"/>
      <c r="J1874" s="16"/>
      <c r="K1874" s="14" t="str">
        <f>IF($A1874="","",IF(B1874&gt;=Model!$B$4,4,IF(B1874&gt;=Model!$B$5,3,IF(B1874&gt;=Model!$B$6,2,1))))</f>
        <v/>
      </c>
      <c r="L1874" s="14" t="str">
        <f>IF($A1874="","",IF(OR(UPPER(D1874)="Y",UPPER(E1874)="Y"),4,IF(C1874&gt;=Model!$B$10,4,IF(C1874&gt;=Model!$B$11,3,IF(C1874&gt;=Model!$B$12,2,1)))))</f>
        <v/>
      </c>
      <c r="M1874" s="14" t="str">
        <f>IF($A1874="","",IFERROR(VLOOKUP(F1874,Model!$A$19:$B$22,2,FALSE()),""))</f>
        <v/>
      </c>
      <c r="N1874" s="14" t="str">
        <f>IF($A1874="","",IFERROR(VLOOKUP(G1874,Model!$A$25:$B$28,2,FALSE()),""))</f>
        <v/>
      </c>
      <c r="O1874" s="14" t="str">
        <f t="shared" si="174"/>
        <v/>
      </c>
      <c r="P1874" s="14" t="str">
        <f>IF($A1874="","",IF(AND(G1874="Internet-facing",OR(UPPER(D1874)="Y",UPPER(E1874)="Y",C1874&gt;=Model!$B$16)),"P1",""))</f>
        <v/>
      </c>
      <c r="Q1874" s="14" t="str">
        <f>IF($A1874="","",IF(P1874="P1","P1","P"&amp;MIN(4,IF(O1874&gt;=Model!$B$31,1,IF(O1874&gt;=Model!$B$32,2,IF(O1874&gt;=Model!$B$33,3,4)))+IF(UPPER(H1874)="Y",1,0))))</f>
        <v/>
      </c>
      <c r="R1874" s="14" t="str">
        <f>IF($A1874="","",IFERROR(VLOOKUP(VALUE(MID(Q1874,2,1)),Model!$B$38:$C$41,2,FALSE()),""))</f>
        <v/>
      </c>
      <c r="S1874" s="18" t="str">
        <f t="shared" si="175"/>
        <v/>
      </c>
      <c r="T1874" s="14" t="str">
        <f t="shared" si="176"/>
        <v/>
      </c>
      <c r="U1874" s="14" t="str">
        <f t="shared" si="177"/>
        <v/>
      </c>
      <c r="V1874" s="14" t="str">
        <f t="shared" ca="1" si="178"/>
        <v/>
      </c>
      <c r="W1874" s="14" t="str">
        <f t="shared" ca="1" si="179"/>
        <v/>
      </c>
    </row>
    <row r="1875" spans="1:23" x14ac:dyDescent="0.3">
      <c r="A1875" s="2"/>
      <c r="B1875" s="2"/>
      <c r="C1875" s="2"/>
      <c r="D1875" s="2"/>
      <c r="E1875" s="2"/>
      <c r="F1875" s="2"/>
      <c r="G1875" s="2"/>
      <c r="H1875" s="2"/>
      <c r="I1875" s="16"/>
      <c r="J1875" s="16"/>
      <c r="K1875" s="14" t="str">
        <f>IF($A1875="","",IF(B1875&gt;=Model!$B$4,4,IF(B1875&gt;=Model!$B$5,3,IF(B1875&gt;=Model!$B$6,2,1))))</f>
        <v/>
      </c>
      <c r="L1875" s="14" t="str">
        <f>IF($A1875="","",IF(OR(UPPER(D1875)="Y",UPPER(E1875)="Y"),4,IF(C1875&gt;=Model!$B$10,4,IF(C1875&gt;=Model!$B$11,3,IF(C1875&gt;=Model!$B$12,2,1)))))</f>
        <v/>
      </c>
      <c r="M1875" s="14" t="str">
        <f>IF($A1875="","",IFERROR(VLOOKUP(F1875,Model!$A$19:$B$22,2,FALSE()),""))</f>
        <v/>
      </c>
      <c r="N1875" s="14" t="str">
        <f>IF($A1875="","",IFERROR(VLOOKUP(G1875,Model!$A$25:$B$28,2,FALSE()),""))</f>
        <v/>
      </c>
      <c r="O1875" s="14" t="str">
        <f t="shared" si="174"/>
        <v/>
      </c>
      <c r="P1875" s="14" t="str">
        <f>IF($A1875="","",IF(AND(G1875="Internet-facing",OR(UPPER(D1875)="Y",UPPER(E1875)="Y",C1875&gt;=Model!$B$16)),"P1",""))</f>
        <v/>
      </c>
      <c r="Q1875" s="14" t="str">
        <f>IF($A1875="","",IF(P1875="P1","P1","P"&amp;MIN(4,IF(O1875&gt;=Model!$B$31,1,IF(O1875&gt;=Model!$B$32,2,IF(O1875&gt;=Model!$B$33,3,4)))+IF(UPPER(H1875)="Y",1,0))))</f>
        <v/>
      </c>
      <c r="R1875" s="14" t="str">
        <f>IF($A1875="","",IFERROR(VLOOKUP(VALUE(MID(Q1875,2,1)),Model!$B$38:$C$41,2,FALSE()),""))</f>
        <v/>
      </c>
      <c r="S1875" s="18" t="str">
        <f t="shared" si="175"/>
        <v/>
      </c>
      <c r="T1875" s="14" t="str">
        <f t="shared" si="176"/>
        <v/>
      </c>
      <c r="U1875" s="14" t="str">
        <f t="shared" si="177"/>
        <v/>
      </c>
      <c r="V1875" s="14" t="str">
        <f t="shared" ca="1" si="178"/>
        <v/>
      </c>
      <c r="W1875" s="14" t="str">
        <f t="shared" ca="1" si="179"/>
        <v/>
      </c>
    </row>
    <row r="1876" spans="1:23" x14ac:dyDescent="0.3">
      <c r="A1876" s="2"/>
      <c r="B1876" s="2"/>
      <c r="C1876" s="2"/>
      <c r="D1876" s="2"/>
      <c r="E1876" s="2"/>
      <c r="F1876" s="2"/>
      <c r="G1876" s="2"/>
      <c r="H1876" s="2"/>
      <c r="I1876" s="16"/>
      <c r="J1876" s="16"/>
      <c r="K1876" s="14" t="str">
        <f>IF($A1876="","",IF(B1876&gt;=Model!$B$4,4,IF(B1876&gt;=Model!$B$5,3,IF(B1876&gt;=Model!$B$6,2,1))))</f>
        <v/>
      </c>
      <c r="L1876" s="14" t="str">
        <f>IF($A1876="","",IF(OR(UPPER(D1876)="Y",UPPER(E1876)="Y"),4,IF(C1876&gt;=Model!$B$10,4,IF(C1876&gt;=Model!$B$11,3,IF(C1876&gt;=Model!$B$12,2,1)))))</f>
        <v/>
      </c>
      <c r="M1876" s="14" t="str">
        <f>IF($A1876="","",IFERROR(VLOOKUP(F1876,Model!$A$19:$B$22,2,FALSE()),""))</f>
        <v/>
      </c>
      <c r="N1876" s="14" t="str">
        <f>IF($A1876="","",IFERROR(VLOOKUP(G1876,Model!$A$25:$B$28,2,FALSE()),""))</f>
        <v/>
      </c>
      <c r="O1876" s="14" t="str">
        <f t="shared" si="174"/>
        <v/>
      </c>
      <c r="P1876" s="14" t="str">
        <f>IF($A1876="","",IF(AND(G1876="Internet-facing",OR(UPPER(D1876)="Y",UPPER(E1876)="Y",C1876&gt;=Model!$B$16)),"P1",""))</f>
        <v/>
      </c>
      <c r="Q1876" s="14" t="str">
        <f>IF($A1876="","",IF(P1876="P1","P1","P"&amp;MIN(4,IF(O1876&gt;=Model!$B$31,1,IF(O1876&gt;=Model!$B$32,2,IF(O1876&gt;=Model!$B$33,3,4)))+IF(UPPER(H1876)="Y",1,0))))</f>
        <v/>
      </c>
      <c r="R1876" s="14" t="str">
        <f>IF($A1876="","",IFERROR(VLOOKUP(VALUE(MID(Q1876,2,1)),Model!$B$38:$C$41,2,FALSE()),""))</f>
        <v/>
      </c>
      <c r="S1876" s="18" t="str">
        <f t="shared" si="175"/>
        <v/>
      </c>
      <c r="T1876" s="14" t="str">
        <f t="shared" si="176"/>
        <v/>
      </c>
      <c r="U1876" s="14" t="str">
        <f t="shared" si="177"/>
        <v/>
      </c>
      <c r="V1876" s="14" t="str">
        <f t="shared" ca="1" si="178"/>
        <v/>
      </c>
      <c r="W1876" s="14" t="str">
        <f t="shared" ca="1" si="179"/>
        <v/>
      </c>
    </row>
    <row r="1877" spans="1:23" x14ac:dyDescent="0.3">
      <c r="A1877" s="2"/>
      <c r="B1877" s="2"/>
      <c r="C1877" s="2"/>
      <c r="D1877" s="2"/>
      <c r="E1877" s="2"/>
      <c r="F1877" s="2"/>
      <c r="G1877" s="2"/>
      <c r="H1877" s="2"/>
      <c r="I1877" s="16"/>
      <c r="J1877" s="16"/>
      <c r="K1877" s="14" t="str">
        <f>IF($A1877="","",IF(B1877&gt;=Model!$B$4,4,IF(B1877&gt;=Model!$B$5,3,IF(B1877&gt;=Model!$B$6,2,1))))</f>
        <v/>
      </c>
      <c r="L1877" s="14" t="str">
        <f>IF($A1877="","",IF(OR(UPPER(D1877)="Y",UPPER(E1877)="Y"),4,IF(C1877&gt;=Model!$B$10,4,IF(C1877&gt;=Model!$B$11,3,IF(C1877&gt;=Model!$B$12,2,1)))))</f>
        <v/>
      </c>
      <c r="M1877" s="14" t="str">
        <f>IF($A1877="","",IFERROR(VLOOKUP(F1877,Model!$A$19:$B$22,2,FALSE()),""))</f>
        <v/>
      </c>
      <c r="N1877" s="14" t="str">
        <f>IF($A1877="","",IFERROR(VLOOKUP(G1877,Model!$A$25:$B$28,2,FALSE()),""))</f>
        <v/>
      </c>
      <c r="O1877" s="14" t="str">
        <f t="shared" si="174"/>
        <v/>
      </c>
      <c r="P1877" s="14" t="str">
        <f>IF($A1877="","",IF(AND(G1877="Internet-facing",OR(UPPER(D1877)="Y",UPPER(E1877)="Y",C1877&gt;=Model!$B$16)),"P1",""))</f>
        <v/>
      </c>
      <c r="Q1877" s="14" t="str">
        <f>IF($A1877="","",IF(P1877="P1","P1","P"&amp;MIN(4,IF(O1877&gt;=Model!$B$31,1,IF(O1877&gt;=Model!$B$32,2,IF(O1877&gt;=Model!$B$33,3,4)))+IF(UPPER(H1877)="Y",1,0))))</f>
        <v/>
      </c>
      <c r="R1877" s="14" t="str">
        <f>IF($A1877="","",IFERROR(VLOOKUP(VALUE(MID(Q1877,2,1)),Model!$B$38:$C$41,2,FALSE()),""))</f>
        <v/>
      </c>
      <c r="S1877" s="18" t="str">
        <f t="shared" si="175"/>
        <v/>
      </c>
      <c r="T1877" s="14" t="str">
        <f t="shared" si="176"/>
        <v/>
      </c>
      <c r="U1877" s="14" t="str">
        <f t="shared" si="177"/>
        <v/>
      </c>
      <c r="V1877" s="14" t="str">
        <f t="shared" ca="1" si="178"/>
        <v/>
      </c>
      <c r="W1877" s="14" t="str">
        <f t="shared" ca="1" si="179"/>
        <v/>
      </c>
    </row>
    <row r="1878" spans="1:23" x14ac:dyDescent="0.3">
      <c r="A1878" s="2"/>
      <c r="B1878" s="2"/>
      <c r="C1878" s="2"/>
      <c r="D1878" s="2"/>
      <c r="E1878" s="2"/>
      <c r="F1878" s="2"/>
      <c r="G1878" s="2"/>
      <c r="H1878" s="2"/>
      <c r="I1878" s="16"/>
      <c r="J1878" s="16"/>
      <c r="K1878" s="14" t="str">
        <f>IF($A1878="","",IF(B1878&gt;=Model!$B$4,4,IF(B1878&gt;=Model!$B$5,3,IF(B1878&gt;=Model!$B$6,2,1))))</f>
        <v/>
      </c>
      <c r="L1878" s="14" t="str">
        <f>IF($A1878="","",IF(OR(UPPER(D1878)="Y",UPPER(E1878)="Y"),4,IF(C1878&gt;=Model!$B$10,4,IF(C1878&gt;=Model!$B$11,3,IF(C1878&gt;=Model!$B$12,2,1)))))</f>
        <v/>
      </c>
      <c r="M1878" s="14" t="str">
        <f>IF($A1878="","",IFERROR(VLOOKUP(F1878,Model!$A$19:$B$22,2,FALSE()),""))</f>
        <v/>
      </c>
      <c r="N1878" s="14" t="str">
        <f>IF($A1878="","",IFERROR(VLOOKUP(G1878,Model!$A$25:$B$28,2,FALSE()),""))</f>
        <v/>
      </c>
      <c r="O1878" s="14" t="str">
        <f t="shared" si="174"/>
        <v/>
      </c>
      <c r="P1878" s="14" t="str">
        <f>IF($A1878="","",IF(AND(G1878="Internet-facing",OR(UPPER(D1878)="Y",UPPER(E1878)="Y",C1878&gt;=Model!$B$16)),"P1",""))</f>
        <v/>
      </c>
      <c r="Q1878" s="14" t="str">
        <f>IF($A1878="","",IF(P1878="P1","P1","P"&amp;MIN(4,IF(O1878&gt;=Model!$B$31,1,IF(O1878&gt;=Model!$B$32,2,IF(O1878&gt;=Model!$B$33,3,4)))+IF(UPPER(H1878)="Y",1,0))))</f>
        <v/>
      </c>
      <c r="R1878" s="14" t="str">
        <f>IF($A1878="","",IFERROR(VLOOKUP(VALUE(MID(Q1878,2,1)),Model!$B$38:$C$41,2,FALSE()),""))</f>
        <v/>
      </c>
      <c r="S1878" s="18" t="str">
        <f t="shared" si="175"/>
        <v/>
      </c>
      <c r="T1878" s="14" t="str">
        <f t="shared" si="176"/>
        <v/>
      </c>
      <c r="U1878" s="14" t="str">
        <f t="shared" si="177"/>
        <v/>
      </c>
      <c r="V1878" s="14" t="str">
        <f t="shared" ca="1" si="178"/>
        <v/>
      </c>
      <c r="W1878" s="14" t="str">
        <f t="shared" ca="1" si="179"/>
        <v/>
      </c>
    </row>
    <row r="1879" spans="1:23" x14ac:dyDescent="0.3">
      <c r="A1879" s="2"/>
      <c r="B1879" s="2"/>
      <c r="C1879" s="2"/>
      <c r="D1879" s="2"/>
      <c r="E1879" s="2"/>
      <c r="F1879" s="2"/>
      <c r="G1879" s="2"/>
      <c r="H1879" s="2"/>
      <c r="I1879" s="16"/>
      <c r="J1879" s="16"/>
      <c r="K1879" s="14" t="str">
        <f>IF($A1879="","",IF(B1879&gt;=Model!$B$4,4,IF(B1879&gt;=Model!$B$5,3,IF(B1879&gt;=Model!$B$6,2,1))))</f>
        <v/>
      </c>
      <c r="L1879" s="14" t="str">
        <f>IF($A1879="","",IF(OR(UPPER(D1879)="Y",UPPER(E1879)="Y"),4,IF(C1879&gt;=Model!$B$10,4,IF(C1879&gt;=Model!$B$11,3,IF(C1879&gt;=Model!$B$12,2,1)))))</f>
        <v/>
      </c>
      <c r="M1879" s="14" t="str">
        <f>IF($A1879="","",IFERROR(VLOOKUP(F1879,Model!$A$19:$B$22,2,FALSE()),""))</f>
        <v/>
      </c>
      <c r="N1879" s="14" t="str">
        <f>IF($A1879="","",IFERROR(VLOOKUP(G1879,Model!$A$25:$B$28,2,FALSE()),""))</f>
        <v/>
      </c>
      <c r="O1879" s="14" t="str">
        <f t="shared" si="174"/>
        <v/>
      </c>
      <c r="P1879" s="14" t="str">
        <f>IF($A1879="","",IF(AND(G1879="Internet-facing",OR(UPPER(D1879)="Y",UPPER(E1879)="Y",C1879&gt;=Model!$B$16)),"P1",""))</f>
        <v/>
      </c>
      <c r="Q1879" s="14" t="str">
        <f>IF($A1879="","",IF(P1879="P1","P1","P"&amp;MIN(4,IF(O1879&gt;=Model!$B$31,1,IF(O1879&gt;=Model!$B$32,2,IF(O1879&gt;=Model!$B$33,3,4)))+IF(UPPER(H1879)="Y",1,0))))</f>
        <v/>
      </c>
      <c r="R1879" s="14" t="str">
        <f>IF($A1879="","",IFERROR(VLOOKUP(VALUE(MID(Q1879,2,1)),Model!$B$38:$C$41,2,FALSE()),""))</f>
        <v/>
      </c>
      <c r="S1879" s="18" t="str">
        <f t="shared" si="175"/>
        <v/>
      </c>
      <c r="T1879" s="14" t="str">
        <f t="shared" si="176"/>
        <v/>
      </c>
      <c r="U1879" s="14" t="str">
        <f t="shared" si="177"/>
        <v/>
      </c>
      <c r="V1879" s="14" t="str">
        <f t="shared" ca="1" si="178"/>
        <v/>
      </c>
      <c r="W1879" s="14" t="str">
        <f t="shared" ca="1" si="179"/>
        <v/>
      </c>
    </row>
    <row r="1880" spans="1:23" x14ac:dyDescent="0.3">
      <c r="A1880" s="2"/>
      <c r="B1880" s="2"/>
      <c r="C1880" s="2"/>
      <c r="D1880" s="2"/>
      <c r="E1880" s="2"/>
      <c r="F1880" s="2"/>
      <c r="G1880" s="2"/>
      <c r="H1880" s="2"/>
      <c r="I1880" s="16"/>
      <c r="J1880" s="16"/>
      <c r="K1880" s="14" t="str">
        <f>IF($A1880="","",IF(B1880&gt;=Model!$B$4,4,IF(B1880&gt;=Model!$B$5,3,IF(B1880&gt;=Model!$B$6,2,1))))</f>
        <v/>
      </c>
      <c r="L1880" s="14" t="str">
        <f>IF($A1880="","",IF(OR(UPPER(D1880)="Y",UPPER(E1880)="Y"),4,IF(C1880&gt;=Model!$B$10,4,IF(C1880&gt;=Model!$B$11,3,IF(C1880&gt;=Model!$B$12,2,1)))))</f>
        <v/>
      </c>
      <c r="M1880" s="14" t="str">
        <f>IF($A1880="","",IFERROR(VLOOKUP(F1880,Model!$A$19:$B$22,2,FALSE()),""))</f>
        <v/>
      </c>
      <c r="N1880" s="14" t="str">
        <f>IF($A1880="","",IFERROR(VLOOKUP(G1880,Model!$A$25:$B$28,2,FALSE()),""))</f>
        <v/>
      </c>
      <c r="O1880" s="14" t="str">
        <f t="shared" si="174"/>
        <v/>
      </c>
      <c r="P1880" s="14" t="str">
        <f>IF($A1880="","",IF(AND(G1880="Internet-facing",OR(UPPER(D1880)="Y",UPPER(E1880)="Y",C1880&gt;=Model!$B$16)),"P1",""))</f>
        <v/>
      </c>
      <c r="Q1880" s="14" t="str">
        <f>IF($A1880="","",IF(P1880="P1","P1","P"&amp;MIN(4,IF(O1880&gt;=Model!$B$31,1,IF(O1880&gt;=Model!$B$32,2,IF(O1880&gt;=Model!$B$33,3,4)))+IF(UPPER(H1880)="Y",1,0))))</f>
        <v/>
      </c>
      <c r="R1880" s="14" t="str">
        <f>IF($A1880="","",IFERROR(VLOOKUP(VALUE(MID(Q1880,2,1)),Model!$B$38:$C$41,2,FALSE()),""))</f>
        <v/>
      </c>
      <c r="S1880" s="18" t="str">
        <f t="shared" si="175"/>
        <v/>
      </c>
      <c r="T1880" s="14" t="str">
        <f t="shared" si="176"/>
        <v/>
      </c>
      <c r="U1880" s="14" t="str">
        <f t="shared" si="177"/>
        <v/>
      </c>
      <c r="V1880" s="14" t="str">
        <f t="shared" ca="1" si="178"/>
        <v/>
      </c>
      <c r="W1880" s="14" t="str">
        <f t="shared" ca="1" si="179"/>
        <v/>
      </c>
    </row>
    <row r="1881" spans="1:23" x14ac:dyDescent="0.3">
      <c r="A1881" s="2"/>
      <c r="B1881" s="2"/>
      <c r="C1881" s="2"/>
      <c r="D1881" s="2"/>
      <c r="E1881" s="2"/>
      <c r="F1881" s="2"/>
      <c r="G1881" s="2"/>
      <c r="H1881" s="2"/>
      <c r="I1881" s="16"/>
      <c r="J1881" s="16"/>
      <c r="K1881" s="14" t="str">
        <f>IF($A1881="","",IF(B1881&gt;=Model!$B$4,4,IF(B1881&gt;=Model!$B$5,3,IF(B1881&gt;=Model!$B$6,2,1))))</f>
        <v/>
      </c>
      <c r="L1881" s="14" t="str">
        <f>IF($A1881="","",IF(OR(UPPER(D1881)="Y",UPPER(E1881)="Y"),4,IF(C1881&gt;=Model!$B$10,4,IF(C1881&gt;=Model!$B$11,3,IF(C1881&gt;=Model!$B$12,2,1)))))</f>
        <v/>
      </c>
      <c r="M1881" s="14" t="str">
        <f>IF($A1881="","",IFERROR(VLOOKUP(F1881,Model!$A$19:$B$22,2,FALSE()),""))</f>
        <v/>
      </c>
      <c r="N1881" s="14" t="str">
        <f>IF($A1881="","",IFERROR(VLOOKUP(G1881,Model!$A$25:$B$28,2,FALSE()),""))</f>
        <v/>
      </c>
      <c r="O1881" s="14" t="str">
        <f t="shared" si="174"/>
        <v/>
      </c>
      <c r="P1881" s="14" t="str">
        <f>IF($A1881="","",IF(AND(G1881="Internet-facing",OR(UPPER(D1881)="Y",UPPER(E1881)="Y",C1881&gt;=Model!$B$16)),"P1",""))</f>
        <v/>
      </c>
      <c r="Q1881" s="14" t="str">
        <f>IF($A1881="","",IF(P1881="P1","P1","P"&amp;MIN(4,IF(O1881&gt;=Model!$B$31,1,IF(O1881&gt;=Model!$B$32,2,IF(O1881&gt;=Model!$B$33,3,4)))+IF(UPPER(H1881)="Y",1,0))))</f>
        <v/>
      </c>
      <c r="R1881" s="14" t="str">
        <f>IF($A1881="","",IFERROR(VLOOKUP(VALUE(MID(Q1881,2,1)),Model!$B$38:$C$41,2,FALSE()),""))</f>
        <v/>
      </c>
      <c r="S1881" s="18" t="str">
        <f t="shared" si="175"/>
        <v/>
      </c>
      <c r="T1881" s="14" t="str">
        <f t="shared" si="176"/>
        <v/>
      </c>
      <c r="U1881" s="14" t="str">
        <f t="shared" si="177"/>
        <v/>
      </c>
      <c r="V1881" s="14" t="str">
        <f t="shared" ca="1" si="178"/>
        <v/>
      </c>
      <c r="W1881" s="14" t="str">
        <f t="shared" ca="1" si="179"/>
        <v/>
      </c>
    </row>
    <row r="1882" spans="1:23" x14ac:dyDescent="0.3">
      <c r="A1882" s="2"/>
      <c r="B1882" s="2"/>
      <c r="C1882" s="2"/>
      <c r="D1882" s="2"/>
      <c r="E1882" s="2"/>
      <c r="F1882" s="2"/>
      <c r="G1882" s="2"/>
      <c r="H1882" s="2"/>
      <c r="I1882" s="16"/>
      <c r="J1882" s="16"/>
      <c r="K1882" s="14" t="str">
        <f>IF($A1882="","",IF(B1882&gt;=Model!$B$4,4,IF(B1882&gt;=Model!$B$5,3,IF(B1882&gt;=Model!$B$6,2,1))))</f>
        <v/>
      </c>
      <c r="L1882" s="14" t="str">
        <f>IF($A1882="","",IF(OR(UPPER(D1882)="Y",UPPER(E1882)="Y"),4,IF(C1882&gt;=Model!$B$10,4,IF(C1882&gt;=Model!$B$11,3,IF(C1882&gt;=Model!$B$12,2,1)))))</f>
        <v/>
      </c>
      <c r="M1882" s="14" t="str">
        <f>IF($A1882="","",IFERROR(VLOOKUP(F1882,Model!$A$19:$B$22,2,FALSE()),""))</f>
        <v/>
      </c>
      <c r="N1882" s="14" t="str">
        <f>IF($A1882="","",IFERROR(VLOOKUP(G1882,Model!$A$25:$B$28,2,FALSE()),""))</f>
        <v/>
      </c>
      <c r="O1882" s="14" t="str">
        <f t="shared" si="174"/>
        <v/>
      </c>
      <c r="P1882" s="14" t="str">
        <f>IF($A1882="","",IF(AND(G1882="Internet-facing",OR(UPPER(D1882)="Y",UPPER(E1882)="Y",C1882&gt;=Model!$B$16)),"P1",""))</f>
        <v/>
      </c>
      <c r="Q1882" s="14" t="str">
        <f>IF($A1882="","",IF(P1882="P1","P1","P"&amp;MIN(4,IF(O1882&gt;=Model!$B$31,1,IF(O1882&gt;=Model!$B$32,2,IF(O1882&gt;=Model!$B$33,3,4)))+IF(UPPER(H1882)="Y",1,0))))</f>
        <v/>
      </c>
      <c r="R1882" s="14" t="str">
        <f>IF($A1882="","",IFERROR(VLOOKUP(VALUE(MID(Q1882,2,1)),Model!$B$38:$C$41,2,FALSE()),""))</f>
        <v/>
      </c>
      <c r="S1882" s="18" t="str">
        <f t="shared" si="175"/>
        <v/>
      </c>
      <c r="T1882" s="14" t="str">
        <f t="shared" si="176"/>
        <v/>
      </c>
      <c r="U1882" s="14" t="str">
        <f t="shared" si="177"/>
        <v/>
      </c>
      <c r="V1882" s="14" t="str">
        <f t="shared" ca="1" si="178"/>
        <v/>
      </c>
      <c r="W1882" s="14" t="str">
        <f t="shared" ca="1" si="179"/>
        <v/>
      </c>
    </row>
    <row r="1883" spans="1:23" x14ac:dyDescent="0.3">
      <c r="A1883" s="2"/>
      <c r="B1883" s="2"/>
      <c r="C1883" s="2"/>
      <c r="D1883" s="2"/>
      <c r="E1883" s="2"/>
      <c r="F1883" s="2"/>
      <c r="G1883" s="2"/>
      <c r="H1883" s="2"/>
      <c r="I1883" s="16"/>
      <c r="J1883" s="16"/>
      <c r="K1883" s="14" t="str">
        <f>IF($A1883="","",IF(B1883&gt;=Model!$B$4,4,IF(B1883&gt;=Model!$B$5,3,IF(B1883&gt;=Model!$B$6,2,1))))</f>
        <v/>
      </c>
      <c r="L1883" s="14" t="str">
        <f>IF($A1883="","",IF(OR(UPPER(D1883)="Y",UPPER(E1883)="Y"),4,IF(C1883&gt;=Model!$B$10,4,IF(C1883&gt;=Model!$B$11,3,IF(C1883&gt;=Model!$B$12,2,1)))))</f>
        <v/>
      </c>
      <c r="M1883" s="14" t="str">
        <f>IF($A1883="","",IFERROR(VLOOKUP(F1883,Model!$A$19:$B$22,2,FALSE()),""))</f>
        <v/>
      </c>
      <c r="N1883" s="14" t="str">
        <f>IF($A1883="","",IFERROR(VLOOKUP(G1883,Model!$A$25:$B$28,2,FALSE()),""))</f>
        <v/>
      </c>
      <c r="O1883" s="14" t="str">
        <f t="shared" si="174"/>
        <v/>
      </c>
      <c r="P1883" s="14" t="str">
        <f>IF($A1883="","",IF(AND(G1883="Internet-facing",OR(UPPER(D1883)="Y",UPPER(E1883)="Y",C1883&gt;=Model!$B$16)),"P1",""))</f>
        <v/>
      </c>
      <c r="Q1883" s="14" t="str">
        <f>IF($A1883="","",IF(P1883="P1","P1","P"&amp;MIN(4,IF(O1883&gt;=Model!$B$31,1,IF(O1883&gt;=Model!$B$32,2,IF(O1883&gt;=Model!$B$33,3,4)))+IF(UPPER(H1883)="Y",1,0))))</f>
        <v/>
      </c>
      <c r="R1883" s="14" t="str">
        <f>IF($A1883="","",IFERROR(VLOOKUP(VALUE(MID(Q1883,2,1)),Model!$B$38:$C$41,2,FALSE()),""))</f>
        <v/>
      </c>
      <c r="S1883" s="18" t="str">
        <f t="shared" si="175"/>
        <v/>
      </c>
      <c r="T1883" s="14" t="str">
        <f t="shared" si="176"/>
        <v/>
      </c>
      <c r="U1883" s="14" t="str">
        <f t="shared" si="177"/>
        <v/>
      </c>
      <c r="V1883" s="14" t="str">
        <f t="shared" ca="1" si="178"/>
        <v/>
      </c>
      <c r="W1883" s="14" t="str">
        <f t="shared" ca="1" si="179"/>
        <v/>
      </c>
    </row>
    <row r="1884" spans="1:23" x14ac:dyDescent="0.3">
      <c r="A1884" s="2"/>
      <c r="B1884" s="2"/>
      <c r="C1884" s="2"/>
      <c r="D1884" s="2"/>
      <c r="E1884" s="2"/>
      <c r="F1884" s="2"/>
      <c r="G1884" s="2"/>
      <c r="H1884" s="2"/>
      <c r="I1884" s="16"/>
      <c r="J1884" s="16"/>
      <c r="K1884" s="14" t="str">
        <f>IF($A1884="","",IF(B1884&gt;=Model!$B$4,4,IF(B1884&gt;=Model!$B$5,3,IF(B1884&gt;=Model!$B$6,2,1))))</f>
        <v/>
      </c>
      <c r="L1884" s="14" t="str">
        <f>IF($A1884="","",IF(OR(UPPER(D1884)="Y",UPPER(E1884)="Y"),4,IF(C1884&gt;=Model!$B$10,4,IF(C1884&gt;=Model!$B$11,3,IF(C1884&gt;=Model!$B$12,2,1)))))</f>
        <v/>
      </c>
      <c r="M1884" s="14" t="str">
        <f>IF($A1884="","",IFERROR(VLOOKUP(F1884,Model!$A$19:$B$22,2,FALSE()),""))</f>
        <v/>
      </c>
      <c r="N1884" s="14" t="str">
        <f>IF($A1884="","",IFERROR(VLOOKUP(G1884,Model!$A$25:$B$28,2,FALSE()),""))</f>
        <v/>
      </c>
      <c r="O1884" s="14" t="str">
        <f t="shared" si="174"/>
        <v/>
      </c>
      <c r="P1884" s="14" t="str">
        <f>IF($A1884="","",IF(AND(G1884="Internet-facing",OR(UPPER(D1884)="Y",UPPER(E1884)="Y",C1884&gt;=Model!$B$16)),"P1",""))</f>
        <v/>
      </c>
      <c r="Q1884" s="14" t="str">
        <f>IF($A1884="","",IF(P1884="P1","P1","P"&amp;MIN(4,IF(O1884&gt;=Model!$B$31,1,IF(O1884&gt;=Model!$B$32,2,IF(O1884&gt;=Model!$B$33,3,4)))+IF(UPPER(H1884)="Y",1,0))))</f>
        <v/>
      </c>
      <c r="R1884" s="14" t="str">
        <f>IF($A1884="","",IFERROR(VLOOKUP(VALUE(MID(Q1884,2,1)),Model!$B$38:$C$41,2,FALSE()),""))</f>
        <v/>
      </c>
      <c r="S1884" s="18" t="str">
        <f t="shared" si="175"/>
        <v/>
      </c>
      <c r="T1884" s="14" t="str">
        <f t="shared" si="176"/>
        <v/>
      </c>
      <c r="U1884" s="14" t="str">
        <f t="shared" si="177"/>
        <v/>
      </c>
      <c r="V1884" s="14" t="str">
        <f t="shared" ca="1" si="178"/>
        <v/>
      </c>
      <c r="W1884" s="14" t="str">
        <f t="shared" ca="1" si="179"/>
        <v/>
      </c>
    </row>
    <row r="1885" spans="1:23" x14ac:dyDescent="0.3">
      <c r="A1885" s="2"/>
      <c r="B1885" s="2"/>
      <c r="C1885" s="2"/>
      <c r="D1885" s="2"/>
      <c r="E1885" s="2"/>
      <c r="F1885" s="2"/>
      <c r="G1885" s="2"/>
      <c r="H1885" s="2"/>
      <c r="I1885" s="16"/>
      <c r="J1885" s="16"/>
      <c r="K1885" s="14" t="str">
        <f>IF($A1885="","",IF(B1885&gt;=Model!$B$4,4,IF(B1885&gt;=Model!$B$5,3,IF(B1885&gt;=Model!$B$6,2,1))))</f>
        <v/>
      </c>
      <c r="L1885" s="14" t="str">
        <f>IF($A1885="","",IF(OR(UPPER(D1885)="Y",UPPER(E1885)="Y"),4,IF(C1885&gt;=Model!$B$10,4,IF(C1885&gt;=Model!$B$11,3,IF(C1885&gt;=Model!$B$12,2,1)))))</f>
        <v/>
      </c>
      <c r="M1885" s="14" t="str">
        <f>IF($A1885="","",IFERROR(VLOOKUP(F1885,Model!$A$19:$B$22,2,FALSE()),""))</f>
        <v/>
      </c>
      <c r="N1885" s="14" t="str">
        <f>IF($A1885="","",IFERROR(VLOOKUP(G1885,Model!$A$25:$B$28,2,FALSE()),""))</f>
        <v/>
      </c>
      <c r="O1885" s="14" t="str">
        <f t="shared" si="174"/>
        <v/>
      </c>
      <c r="P1885" s="14" t="str">
        <f>IF($A1885="","",IF(AND(G1885="Internet-facing",OR(UPPER(D1885)="Y",UPPER(E1885)="Y",C1885&gt;=Model!$B$16)),"P1",""))</f>
        <v/>
      </c>
      <c r="Q1885" s="14" t="str">
        <f>IF($A1885="","",IF(P1885="P1","P1","P"&amp;MIN(4,IF(O1885&gt;=Model!$B$31,1,IF(O1885&gt;=Model!$B$32,2,IF(O1885&gt;=Model!$B$33,3,4)))+IF(UPPER(H1885)="Y",1,0))))</f>
        <v/>
      </c>
      <c r="R1885" s="14" t="str">
        <f>IF($A1885="","",IFERROR(VLOOKUP(VALUE(MID(Q1885,2,1)),Model!$B$38:$C$41,2,FALSE()),""))</f>
        <v/>
      </c>
      <c r="S1885" s="18" t="str">
        <f t="shared" si="175"/>
        <v/>
      </c>
      <c r="T1885" s="14" t="str">
        <f t="shared" si="176"/>
        <v/>
      </c>
      <c r="U1885" s="14" t="str">
        <f t="shared" si="177"/>
        <v/>
      </c>
      <c r="V1885" s="14" t="str">
        <f t="shared" ca="1" si="178"/>
        <v/>
      </c>
      <c r="W1885" s="14" t="str">
        <f t="shared" ca="1" si="179"/>
        <v/>
      </c>
    </row>
    <row r="1886" spans="1:23" x14ac:dyDescent="0.3">
      <c r="A1886" s="2"/>
      <c r="B1886" s="2"/>
      <c r="C1886" s="2"/>
      <c r="D1886" s="2"/>
      <c r="E1886" s="2"/>
      <c r="F1886" s="2"/>
      <c r="G1886" s="2"/>
      <c r="H1886" s="2"/>
      <c r="I1886" s="16"/>
      <c r="J1886" s="16"/>
      <c r="K1886" s="14" t="str">
        <f>IF($A1886="","",IF(B1886&gt;=Model!$B$4,4,IF(B1886&gt;=Model!$B$5,3,IF(B1886&gt;=Model!$B$6,2,1))))</f>
        <v/>
      </c>
      <c r="L1886" s="14" t="str">
        <f>IF($A1886="","",IF(OR(UPPER(D1886)="Y",UPPER(E1886)="Y"),4,IF(C1886&gt;=Model!$B$10,4,IF(C1886&gt;=Model!$B$11,3,IF(C1886&gt;=Model!$B$12,2,1)))))</f>
        <v/>
      </c>
      <c r="M1886" s="14" t="str">
        <f>IF($A1886="","",IFERROR(VLOOKUP(F1886,Model!$A$19:$B$22,2,FALSE()),""))</f>
        <v/>
      </c>
      <c r="N1886" s="14" t="str">
        <f>IF($A1886="","",IFERROR(VLOOKUP(G1886,Model!$A$25:$B$28,2,FALSE()),""))</f>
        <v/>
      </c>
      <c r="O1886" s="14" t="str">
        <f t="shared" si="174"/>
        <v/>
      </c>
      <c r="P1886" s="14" t="str">
        <f>IF($A1886="","",IF(AND(G1886="Internet-facing",OR(UPPER(D1886)="Y",UPPER(E1886)="Y",C1886&gt;=Model!$B$16)),"P1",""))</f>
        <v/>
      </c>
      <c r="Q1886" s="14" t="str">
        <f>IF($A1886="","",IF(P1886="P1","P1","P"&amp;MIN(4,IF(O1886&gt;=Model!$B$31,1,IF(O1886&gt;=Model!$B$32,2,IF(O1886&gt;=Model!$B$33,3,4)))+IF(UPPER(H1886)="Y",1,0))))</f>
        <v/>
      </c>
      <c r="R1886" s="14" t="str">
        <f>IF($A1886="","",IFERROR(VLOOKUP(VALUE(MID(Q1886,2,1)),Model!$B$38:$C$41,2,FALSE()),""))</f>
        <v/>
      </c>
      <c r="S1886" s="18" t="str">
        <f t="shared" si="175"/>
        <v/>
      </c>
      <c r="T1886" s="14" t="str">
        <f t="shared" si="176"/>
        <v/>
      </c>
      <c r="U1886" s="14" t="str">
        <f t="shared" si="177"/>
        <v/>
      </c>
      <c r="V1886" s="14" t="str">
        <f t="shared" ca="1" si="178"/>
        <v/>
      </c>
      <c r="W1886" s="14" t="str">
        <f t="shared" ca="1" si="179"/>
        <v/>
      </c>
    </row>
    <row r="1887" spans="1:23" x14ac:dyDescent="0.3">
      <c r="A1887" s="2"/>
      <c r="B1887" s="2"/>
      <c r="C1887" s="2"/>
      <c r="D1887" s="2"/>
      <c r="E1887" s="2"/>
      <c r="F1887" s="2"/>
      <c r="G1887" s="2"/>
      <c r="H1887" s="2"/>
      <c r="I1887" s="16"/>
      <c r="J1887" s="16"/>
      <c r="K1887" s="14" t="str">
        <f>IF($A1887="","",IF(B1887&gt;=Model!$B$4,4,IF(B1887&gt;=Model!$B$5,3,IF(B1887&gt;=Model!$B$6,2,1))))</f>
        <v/>
      </c>
      <c r="L1887" s="14" t="str">
        <f>IF($A1887="","",IF(OR(UPPER(D1887)="Y",UPPER(E1887)="Y"),4,IF(C1887&gt;=Model!$B$10,4,IF(C1887&gt;=Model!$B$11,3,IF(C1887&gt;=Model!$B$12,2,1)))))</f>
        <v/>
      </c>
      <c r="M1887" s="14" t="str">
        <f>IF($A1887="","",IFERROR(VLOOKUP(F1887,Model!$A$19:$B$22,2,FALSE()),""))</f>
        <v/>
      </c>
      <c r="N1887" s="14" t="str">
        <f>IF($A1887="","",IFERROR(VLOOKUP(G1887,Model!$A$25:$B$28,2,FALSE()),""))</f>
        <v/>
      </c>
      <c r="O1887" s="14" t="str">
        <f t="shared" si="174"/>
        <v/>
      </c>
      <c r="P1887" s="14" t="str">
        <f>IF($A1887="","",IF(AND(G1887="Internet-facing",OR(UPPER(D1887)="Y",UPPER(E1887)="Y",C1887&gt;=Model!$B$16)),"P1",""))</f>
        <v/>
      </c>
      <c r="Q1887" s="14" t="str">
        <f>IF($A1887="","",IF(P1887="P1","P1","P"&amp;MIN(4,IF(O1887&gt;=Model!$B$31,1,IF(O1887&gt;=Model!$B$32,2,IF(O1887&gt;=Model!$B$33,3,4)))+IF(UPPER(H1887)="Y",1,0))))</f>
        <v/>
      </c>
      <c r="R1887" s="14" t="str">
        <f>IF($A1887="","",IFERROR(VLOOKUP(VALUE(MID(Q1887,2,1)),Model!$B$38:$C$41,2,FALSE()),""))</f>
        <v/>
      </c>
      <c r="S1887" s="18" t="str">
        <f t="shared" si="175"/>
        <v/>
      </c>
      <c r="T1887" s="14" t="str">
        <f t="shared" si="176"/>
        <v/>
      </c>
      <c r="U1887" s="14" t="str">
        <f t="shared" si="177"/>
        <v/>
      </c>
      <c r="V1887" s="14" t="str">
        <f t="shared" ca="1" si="178"/>
        <v/>
      </c>
      <c r="W1887" s="14" t="str">
        <f t="shared" ca="1" si="179"/>
        <v/>
      </c>
    </row>
    <row r="1888" spans="1:23" x14ac:dyDescent="0.3">
      <c r="A1888" s="2"/>
      <c r="B1888" s="2"/>
      <c r="C1888" s="2"/>
      <c r="D1888" s="2"/>
      <c r="E1888" s="2"/>
      <c r="F1888" s="2"/>
      <c r="G1888" s="2"/>
      <c r="H1888" s="2"/>
      <c r="I1888" s="16"/>
      <c r="J1888" s="16"/>
      <c r="K1888" s="14" t="str">
        <f>IF($A1888="","",IF(B1888&gt;=Model!$B$4,4,IF(B1888&gt;=Model!$B$5,3,IF(B1888&gt;=Model!$B$6,2,1))))</f>
        <v/>
      </c>
      <c r="L1888" s="14" t="str">
        <f>IF($A1888="","",IF(OR(UPPER(D1888)="Y",UPPER(E1888)="Y"),4,IF(C1888&gt;=Model!$B$10,4,IF(C1888&gt;=Model!$B$11,3,IF(C1888&gt;=Model!$B$12,2,1)))))</f>
        <v/>
      </c>
      <c r="M1888" s="14" t="str">
        <f>IF($A1888="","",IFERROR(VLOOKUP(F1888,Model!$A$19:$B$22,2,FALSE()),""))</f>
        <v/>
      </c>
      <c r="N1888" s="14" t="str">
        <f>IF($A1888="","",IFERROR(VLOOKUP(G1888,Model!$A$25:$B$28,2,FALSE()),""))</f>
        <v/>
      </c>
      <c r="O1888" s="14" t="str">
        <f t="shared" si="174"/>
        <v/>
      </c>
      <c r="P1888" s="14" t="str">
        <f>IF($A1888="","",IF(AND(G1888="Internet-facing",OR(UPPER(D1888)="Y",UPPER(E1888)="Y",C1888&gt;=Model!$B$16)),"P1",""))</f>
        <v/>
      </c>
      <c r="Q1888" s="14" t="str">
        <f>IF($A1888="","",IF(P1888="P1","P1","P"&amp;MIN(4,IF(O1888&gt;=Model!$B$31,1,IF(O1888&gt;=Model!$B$32,2,IF(O1888&gt;=Model!$B$33,3,4)))+IF(UPPER(H1888)="Y",1,0))))</f>
        <v/>
      </c>
      <c r="R1888" s="14" t="str">
        <f>IF($A1888="","",IFERROR(VLOOKUP(VALUE(MID(Q1888,2,1)),Model!$B$38:$C$41,2,FALSE()),""))</f>
        <v/>
      </c>
      <c r="S1888" s="18" t="str">
        <f t="shared" si="175"/>
        <v/>
      </c>
      <c r="T1888" s="14" t="str">
        <f t="shared" si="176"/>
        <v/>
      </c>
      <c r="U1888" s="14" t="str">
        <f t="shared" si="177"/>
        <v/>
      </c>
      <c r="V1888" s="14" t="str">
        <f t="shared" ca="1" si="178"/>
        <v/>
      </c>
      <c r="W1888" s="14" t="str">
        <f t="shared" ca="1" si="179"/>
        <v/>
      </c>
    </row>
    <row r="1889" spans="1:23" x14ac:dyDescent="0.3">
      <c r="A1889" s="2"/>
      <c r="B1889" s="2"/>
      <c r="C1889" s="2"/>
      <c r="D1889" s="2"/>
      <c r="E1889" s="2"/>
      <c r="F1889" s="2"/>
      <c r="G1889" s="2"/>
      <c r="H1889" s="2"/>
      <c r="I1889" s="16"/>
      <c r="J1889" s="16"/>
      <c r="K1889" s="14" t="str">
        <f>IF($A1889="","",IF(B1889&gt;=Model!$B$4,4,IF(B1889&gt;=Model!$B$5,3,IF(B1889&gt;=Model!$B$6,2,1))))</f>
        <v/>
      </c>
      <c r="L1889" s="14" t="str">
        <f>IF($A1889="","",IF(OR(UPPER(D1889)="Y",UPPER(E1889)="Y"),4,IF(C1889&gt;=Model!$B$10,4,IF(C1889&gt;=Model!$B$11,3,IF(C1889&gt;=Model!$B$12,2,1)))))</f>
        <v/>
      </c>
      <c r="M1889" s="14" t="str">
        <f>IF($A1889="","",IFERROR(VLOOKUP(F1889,Model!$A$19:$B$22,2,FALSE()),""))</f>
        <v/>
      </c>
      <c r="N1889" s="14" t="str">
        <f>IF($A1889="","",IFERROR(VLOOKUP(G1889,Model!$A$25:$B$28,2,FALSE()),""))</f>
        <v/>
      </c>
      <c r="O1889" s="14" t="str">
        <f t="shared" si="174"/>
        <v/>
      </c>
      <c r="P1889" s="14" t="str">
        <f>IF($A1889="","",IF(AND(G1889="Internet-facing",OR(UPPER(D1889)="Y",UPPER(E1889)="Y",C1889&gt;=Model!$B$16)),"P1",""))</f>
        <v/>
      </c>
      <c r="Q1889" s="14" t="str">
        <f>IF($A1889="","",IF(P1889="P1","P1","P"&amp;MIN(4,IF(O1889&gt;=Model!$B$31,1,IF(O1889&gt;=Model!$B$32,2,IF(O1889&gt;=Model!$B$33,3,4)))+IF(UPPER(H1889)="Y",1,0))))</f>
        <v/>
      </c>
      <c r="R1889" s="14" t="str">
        <f>IF($A1889="","",IFERROR(VLOOKUP(VALUE(MID(Q1889,2,1)),Model!$B$38:$C$41,2,FALSE()),""))</f>
        <v/>
      </c>
      <c r="S1889" s="18" t="str">
        <f t="shared" si="175"/>
        <v/>
      </c>
      <c r="T1889" s="14" t="str">
        <f t="shared" si="176"/>
        <v/>
      </c>
      <c r="U1889" s="14" t="str">
        <f t="shared" si="177"/>
        <v/>
      </c>
      <c r="V1889" s="14" t="str">
        <f t="shared" ca="1" si="178"/>
        <v/>
      </c>
      <c r="W1889" s="14" t="str">
        <f t="shared" ca="1" si="179"/>
        <v/>
      </c>
    </row>
    <row r="1890" spans="1:23" x14ac:dyDescent="0.3">
      <c r="A1890" s="2"/>
      <c r="B1890" s="2"/>
      <c r="C1890" s="2"/>
      <c r="D1890" s="2"/>
      <c r="E1890" s="2"/>
      <c r="F1890" s="2"/>
      <c r="G1890" s="2"/>
      <c r="H1890" s="2"/>
      <c r="I1890" s="16"/>
      <c r="J1890" s="16"/>
      <c r="K1890" s="14" t="str">
        <f>IF($A1890="","",IF(B1890&gt;=Model!$B$4,4,IF(B1890&gt;=Model!$B$5,3,IF(B1890&gt;=Model!$B$6,2,1))))</f>
        <v/>
      </c>
      <c r="L1890" s="14" t="str">
        <f>IF($A1890="","",IF(OR(UPPER(D1890)="Y",UPPER(E1890)="Y"),4,IF(C1890&gt;=Model!$B$10,4,IF(C1890&gt;=Model!$B$11,3,IF(C1890&gt;=Model!$B$12,2,1)))))</f>
        <v/>
      </c>
      <c r="M1890" s="14" t="str">
        <f>IF($A1890="","",IFERROR(VLOOKUP(F1890,Model!$A$19:$B$22,2,FALSE()),""))</f>
        <v/>
      </c>
      <c r="N1890" s="14" t="str">
        <f>IF($A1890="","",IFERROR(VLOOKUP(G1890,Model!$A$25:$B$28,2,FALSE()),""))</f>
        <v/>
      </c>
      <c r="O1890" s="14" t="str">
        <f t="shared" si="174"/>
        <v/>
      </c>
      <c r="P1890" s="14" t="str">
        <f>IF($A1890="","",IF(AND(G1890="Internet-facing",OR(UPPER(D1890)="Y",UPPER(E1890)="Y",C1890&gt;=Model!$B$16)),"P1",""))</f>
        <v/>
      </c>
      <c r="Q1890" s="14" t="str">
        <f>IF($A1890="","",IF(P1890="P1","P1","P"&amp;MIN(4,IF(O1890&gt;=Model!$B$31,1,IF(O1890&gt;=Model!$B$32,2,IF(O1890&gt;=Model!$B$33,3,4)))+IF(UPPER(H1890)="Y",1,0))))</f>
        <v/>
      </c>
      <c r="R1890" s="14" t="str">
        <f>IF($A1890="","",IFERROR(VLOOKUP(VALUE(MID(Q1890,2,1)),Model!$B$38:$C$41,2,FALSE()),""))</f>
        <v/>
      </c>
      <c r="S1890" s="18" t="str">
        <f t="shared" si="175"/>
        <v/>
      </c>
      <c r="T1890" s="14" t="str">
        <f t="shared" si="176"/>
        <v/>
      </c>
      <c r="U1890" s="14" t="str">
        <f t="shared" si="177"/>
        <v/>
      </c>
      <c r="V1890" s="14" t="str">
        <f t="shared" ca="1" si="178"/>
        <v/>
      </c>
      <c r="W1890" s="14" t="str">
        <f t="shared" ca="1" si="179"/>
        <v/>
      </c>
    </row>
    <row r="1891" spans="1:23" x14ac:dyDescent="0.3">
      <c r="A1891" s="2"/>
      <c r="B1891" s="2"/>
      <c r="C1891" s="2"/>
      <c r="D1891" s="2"/>
      <c r="E1891" s="2"/>
      <c r="F1891" s="2"/>
      <c r="G1891" s="2"/>
      <c r="H1891" s="2"/>
      <c r="I1891" s="16"/>
      <c r="J1891" s="16"/>
      <c r="K1891" s="14" t="str">
        <f>IF($A1891="","",IF(B1891&gt;=Model!$B$4,4,IF(B1891&gt;=Model!$B$5,3,IF(B1891&gt;=Model!$B$6,2,1))))</f>
        <v/>
      </c>
      <c r="L1891" s="14" t="str">
        <f>IF($A1891="","",IF(OR(UPPER(D1891)="Y",UPPER(E1891)="Y"),4,IF(C1891&gt;=Model!$B$10,4,IF(C1891&gt;=Model!$B$11,3,IF(C1891&gt;=Model!$B$12,2,1)))))</f>
        <v/>
      </c>
      <c r="M1891" s="14" t="str">
        <f>IF($A1891="","",IFERROR(VLOOKUP(F1891,Model!$A$19:$B$22,2,FALSE()),""))</f>
        <v/>
      </c>
      <c r="N1891" s="14" t="str">
        <f>IF($A1891="","",IFERROR(VLOOKUP(G1891,Model!$A$25:$B$28,2,FALSE()),""))</f>
        <v/>
      </c>
      <c r="O1891" s="14" t="str">
        <f t="shared" si="174"/>
        <v/>
      </c>
      <c r="P1891" s="14" t="str">
        <f>IF($A1891="","",IF(AND(G1891="Internet-facing",OR(UPPER(D1891)="Y",UPPER(E1891)="Y",C1891&gt;=Model!$B$16)),"P1",""))</f>
        <v/>
      </c>
      <c r="Q1891" s="14" t="str">
        <f>IF($A1891="","",IF(P1891="P1","P1","P"&amp;MIN(4,IF(O1891&gt;=Model!$B$31,1,IF(O1891&gt;=Model!$B$32,2,IF(O1891&gt;=Model!$B$33,3,4)))+IF(UPPER(H1891)="Y",1,0))))</f>
        <v/>
      </c>
      <c r="R1891" s="14" t="str">
        <f>IF($A1891="","",IFERROR(VLOOKUP(VALUE(MID(Q1891,2,1)),Model!$B$38:$C$41,2,FALSE()),""))</f>
        <v/>
      </c>
      <c r="S1891" s="18" t="str">
        <f t="shared" si="175"/>
        <v/>
      </c>
      <c r="T1891" s="14" t="str">
        <f t="shared" si="176"/>
        <v/>
      </c>
      <c r="U1891" s="14" t="str">
        <f t="shared" si="177"/>
        <v/>
      </c>
      <c r="V1891" s="14" t="str">
        <f t="shared" ca="1" si="178"/>
        <v/>
      </c>
      <c r="W1891" s="14" t="str">
        <f t="shared" ca="1" si="179"/>
        <v/>
      </c>
    </row>
    <row r="1892" spans="1:23" x14ac:dyDescent="0.3">
      <c r="A1892" s="2"/>
      <c r="B1892" s="2"/>
      <c r="C1892" s="2"/>
      <c r="D1892" s="2"/>
      <c r="E1892" s="2"/>
      <c r="F1892" s="2"/>
      <c r="G1892" s="2"/>
      <c r="H1892" s="2"/>
      <c r="I1892" s="16"/>
      <c r="J1892" s="16"/>
      <c r="K1892" s="14" t="str">
        <f>IF($A1892="","",IF(B1892&gt;=Model!$B$4,4,IF(B1892&gt;=Model!$B$5,3,IF(B1892&gt;=Model!$B$6,2,1))))</f>
        <v/>
      </c>
      <c r="L1892" s="14" t="str">
        <f>IF($A1892="","",IF(OR(UPPER(D1892)="Y",UPPER(E1892)="Y"),4,IF(C1892&gt;=Model!$B$10,4,IF(C1892&gt;=Model!$B$11,3,IF(C1892&gt;=Model!$B$12,2,1)))))</f>
        <v/>
      </c>
      <c r="M1892" s="14" t="str">
        <f>IF($A1892="","",IFERROR(VLOOKUP(F1892,Model!$A$19:$B$22,2,FALSE()),""))</f>
        <v/>
      </c>
      <c r="N1892" s="14" t="str">
        <f>IF($A1892="","",IFERROR(VLOOKUP(G1892,Model!$A$25:$B$28,2,FALSE()),""))</f>
        <v/>
      </c>
      <c r="O1892" s="14" t="str">
        <f t="shared" si="174"/>
        <v/>
      </c>
      <c r="P1892" s="14" t="str">
        <f>IF($A1892="","",IF(AND(G1892="Internet-facing",OR(UPPER(D1892)="Y",UPPER(E1892)="Y",C1892&gt;=Model!$B$16)),"P1",""))</f>
        <v/>
      </c>
      <c r="Q1892" s="14" t="str">
        <f>IF($A1892="","",IF(P1892="P1","P1","P"&amp;MIN(4,IF(O1892&gt;=Model!$B$31,1,IF(O1892&gt;=Model!$B$32,2,IF(O1892&gt;=Model!$B$33,3,4)))+IF(UPPER(H1892)="Y",1,0))))</f>
        <v/>
      </c>
      <c r="R1892" s="14" t="str">
        <f>IF($A1892="","",IFERROR(VLOOKUP(VALUE(MID(Q1892,2,1)),Model!$B$38:$C$41,2,FALSE()),""))</f>
        <v/>
      </c>
      <c r="S1892" s="18" t="str">
        <f t="shared" si="175"/>
        <v/>
      </c>
      <c r="T1892" s="14" t="str">
        <f t="shared" si="176"/>
        <v/>
      </c>
      <c r="U1892" s="14" t="str">
        <f t="shared" si="177"/>
        <v/>
      </c>
      <c r="V1892" s="14" t="str">
        <f t="shared" ca="1" si="178"/>
        <v/>
      </c>
      <c r="W1892" s="14" t="str">
        <f t="shared" ca="1" si="179"/>
        <v/>
      </c>
    </row>
    <row r="1893" spans="1:23" x14ac:dyDescent="0.3">
      <c r="A1893" s="2"/>
      <c r="B1893" s="2"/>
      <c r="C1893" s="2"/>
      <c r="D1893" s="2"/>
      <c r="E1893" s="2"/>
      <c r="F1893" s="2"/>
      <c r="G1893" s="2"/>
      <c r="H1893" s="2"/>
      <c r="I1893" s="16"/>
      <c r="J1893" s="16"/>
      <c r="K1893" s="14" t="str">
        <f>IF($A1893="","",IF(B1893&gt;=Model!$B$4,4,IF(B1893&gt;=Model!$B$5,3,IF(B1893&gt;=Model!$B$6,2,1))))</f>
        <v/>
      </c>
      <c r="L1893" s="14" t="str">
        <f>IF($A1893="","",IF(OR(UPPER(D1893)="Y",UPPER(E1893)="Y"),4,IF(C1893&gt;=Model!$B$10,4,IF(C1893&gt;=Model!$B$11,3,IF(C1893&gt;=Model!$B$12,2,1)))))</f>
        <v/>
      </c>
      <c r="M1893" s="14" t="str">
        <f>IF($A1893="","",IFERROR(VLOOKUP(F1893,Model!$A$19:$B$22,2,FALSE()),""))</f>
        <v/>
      </c>
      <c r="N1893" s="14" t="str">
        <f>IF($A1893="","",IFERROR(VLOOKUP(G1893,Model!$A$25:$B$28,2,FALSE()),""))</f>
        <v/>
      </c>
      <c r="O1893" s="14" t="str">
        <f t="shared" si="174"/>
        <v/>
      </c>
      <c r="P1893" s="14" t="str">
        <f>IF($A1893="","",IF(AND(G1893="Internet-facing",OR(UPPER(D1893)="Y",UPPER(E1893)="Y",C1893&gt;=Model!$B$16)),"P1",""))</f>
        <v/>
      </c>
      <c r="Q1893" s="14" t="str">
        <f>IF($A1893="","",IF(P1893="P1","P1","P"&amp;MIN(4,IF(O1893&gt;=Model!$B$31,1,IF(O1893&gt;=Model!$B$32,2,IF(O1893&gt;=Model!$B$33,3,4)))+IF(UPPER(H1893)="Y",1,0))))</f>
        <v/>
      </c>
      <c r="R1893" s="14" t="str">
        <f>IF($A1893="","",IFERROR(VLOOKUP(VALUE(MID(Q1893,2,1)),Model!$B$38:$C$41,2,FALSE()),""))</f>
        <v/>
      </c>
      <c r="S1893" s="18" t="str">
        <f t="shared" si="175"/>
        <v/>
      </c>
      <c r="T1893" s="14" t="str">
        <f t="shared" si="176"/>
        <v/>
      </c>
      <c r="U1893" s="14" t="str">
        <f t="shared" si="177"/>
        <v/>
      </c>
      <c r="V1893" s="14" t="str">
        <f t="shared" ca="1" si="178"/>
        <v/>
      </c>
      <c r="W1893" s="14" t="str">
        <f t="shared" ca="1" si="179"/>
        <v/>
      </c>
    </row>
    <row r="1894" spans="1:23" x14ac:dyDescent="0.3">
      <c r="A1894" s="2"/>
      <c r="B1894" s="2"/>
      <c r="C1894" s="2"/>
      <c r="D1894" s="2"/>
      <c r="E1894" s="2"/>
      <c r="F1894" s="2"/>
      <c r="G1894" s="2"/>
      <c r="H1894" s="2"/>
      <c r="I1894" s="16"/>
      <c r="J1894" s="16"/>
      <c r="K1894" s="14" t="str">
        <f>IF($A1894="","",IF(B1894&gt;=Model!$B$4,4,IF(B1894&gt;=Model!$B$5,3,IF(B1894&gt;=Model!$B$6,2,1))))</f>
        <v/>
      </c>
      <c r="L1894" s="14" t="str">
        <f>IF($A1894="","",IF(OR(UPPER(D1894)="Y",UPPER(E1894)="Y"),4,IF(C1894&gt;=Model!$B$10,4,IF(C1894&gt;=Model!$B$11,3,IF(C1894&gt;=Model!$B$12,2,1)))))</f>
        <v/>
      </c>
      <c r="M1894" s="14" t="str">
        <f>IF($A1894="","",IFERROR(VLOOKUP(F1894,Model!$A$19:$B$22,2,FALSE()),""))</f>
        <v/>
      </c>
      <c r="N1894" s="14" t="str">
        <f>IF($A1894="","",IFERROR(VLOOKUP(G1894,Model!$A$25:$B$28,2,FALSE()),""))</f>
        <v/>
      </c>
      <c r="O1894" s="14" t="str">
        <f t="shared" si="174"/>
        <v/>
      </c>
      <c r="P1894" s="14" t="str">
        <f>IF($A1894="","",IF(AND(G1894="Internet-facing",OR(UPPER(D1894)="Y",UPPER(E1894)="Y",C1894&gt;=Model!$B$16)),"P1",""))</f>
        <v/>
      </c>
      <c r="Q1894" s="14" t="str">
        <f>IF($A1894="","",IF(P1894="P1","P1","P"&amp;MIN(4,IF(O1894&gt;=Model!$B$31,1,IF(O1894&gt;=Model!$B$32,2,IF(O1894&gt;=Model!$B$33,3,4)))+IF(UPPER(H1894)="Y",1,0))))</f>
        <v/>
      </c>
      <c r="R1894" s="14" t="str">
        <f>IF($A1894="","",IFERROR(VLOOKUP(VALUE(MID(Q1894,2,1)),Model!$B$38:$C$41,2,FALSE()),""))</f>
        <v/>
      </c>
      <c r="S1894" s="18" t="str">
        <f t="shared" si="175"/>
        <v/>
      </c>
      <c r="T1894" s="14" t="str">
        <f t="shared" si="176"/>
        <v/>
      </c>
      <c r="U1894" s="14" t="str">
        <f t="shared" si="177"/>
        <v/>
      </c>
      <c r="V1894" s="14" t="str">
        <f t="shared" ca="1" si="178"/>
        <v/>
      </c>
      <c r="W1894" s="14" t="str">
        <f t="shared" ca="1" si="179"/>
        <v/>
      </c>
    </row>
    <row r="1895" spans="1:23" x14ac:dyDescent="0.3">
      <c r="A1895" s="2"/>
      <c r="B1895" s="2"/>
      <c r="C1895" s="2"/>
      <c r="D1895" s="2"/>
      <c r="E1895" s="2"/>
      <c r="F1895" s="2"/>
      <c r="G1895" s="2"/>
      <c r="H1895" s="2"/>
      <c r="I1895" s="16"/>
      <c r="J1895" s="16"/>
      <c r="K1895" s="14" t="str">
        <f>IF($A1895="","",IF(B1895&gt;=Model!$B$4,4,IF(B1895&gt;=Model!$B$5,3,IF(B1895&gt;=Model!$B$6,2,1))))</f>
        <v/>
      </c>
      <c r="L1895" s="14" t="str">
        <f>IF($A1895="","",IF(OR(UPPER(D1895)="Y",UPPER(E1895)="Y"),4,IF(C1895&gt;=Model!$B$10,4,IF(C1895&gt;=Model!$B$11,3,IF(C1895&gt;=Model!$B$12,2,1)))))</f>
        <v/>
      </c>
      <c r="M1895" s="14" t="str">
        <f>IF($A1895="","",IFERROR(VLOOKUP(F1895,Model!$A$19:$B$22,2,FALSE()),""))</f>
        <v/>
      </c>
      <c r="N1895" s="14" t="str">
        <f>IF($A1895="","",IFERROR(VLOOKUP(G1895,Model!$A$25:$B$28,2,FALSE()),""))</f>
        <v/>
      </c>
      <c r="O1895" s="14" t="str">
        <f t="shared" si="174"/>
        <v/>
      </c>
      <c r="P1895" s="14" t="str">
        <f>IF($A1895="","",IF(AND(G1895="Internet-facing",OR(UPPER(D1895)="Y",UPPER(E1895)="Y",C1895&gt;=Model!$B$16)),"P1",""))</f>
        <v/>
      </c>
      <c r="Q1895" s="14" t="str">
        <f>IF($A1895="","",IF(P1895="P1","P1","P"&amp;MIN(4,IF(O1895&gt;=Model!$B$31,1,IF(O1895&gt;=Model!$B$32,2,IF(O1895&gt;=Model!$B$33,3,4)))+IF(UPPER(H1895)="Y",1,0))))</f>
        <v/>
      </c>
      <c r="R1895" s="14" t="str">
        <f>IF($A1895="","",IFERROR(VLOOKUP(VALUE(MID(Q1895,2,1)),Model!$B$38:$C$41,2,FALSE()),""))</f>
        <v/>
      </c>
      <c r="S1895" s="18" t="str">
        <f t="shared" si="175"/>
        <v/>
      </c>
      <c r="T1895" s="14" t="str">
        <f t="shared" si="176"/>
        <v/>
      </c>
      <c r="U1895" s="14" t="str">
        <f t="shared" si="177"/>
        <v/>
      </c>
      <c r="V1895" s="14" t="str">
        <f t="shared" ca="1" si="178"/>
        <v/>
      </c>
      <c r="W1895" s="14" t="str">
        <f t="shared" ca="1" si="179"/>
        <v/>
      </c>
    </row>
    <row r="1896" spans="1:23" x14ac:dyDescent="0.3">
      <c r="A1896" s="2"/>
      <c r="B1896" s="2"/>
      <c r="C1896" s="2"/>
      <c r="D1896" s="2"/>
      <c r="E1896" s="2"/>
      <c r="F1896" s="2"/>
      <c r="G1896" s="2"/>
      <c r="H1896" s="2"/>
      <c r="I1896" s="16"/>
      <c r="J1896" s="16"/>
      <c r="K1896" s="14" t="str">
        <f>IF($A1896="","",IF(B1896&gt;=Model!$B$4,4,IF(B1896&gt;=Model!$B$5,3,IF(B1896&gt;=Model!$B$6,2,1))))</f>
        <v/>
      </c>
      <c r="L1896" s="14" t="str">
        <f>IF($A1896="","",IF(OR(UPPER(D1896)="Y",UPPER(E1896)="Y"),4,IF(C1896&gt;=Model!$B$10,4,IF(C1896&gt;=Model!$B$11,3,IF(C1896&gt;=Model!$B$12,2,1)))))</f>
        <v/>
      </c>
      <c r="M1896" s="14" t="str">
        <f>IF($A1896="","",IFERROR(VLOOKUP(F1896,Model!$A$19:$B$22,2,FALSE()),""))</f>
        <v/>
      </c>
      <c r="N1896" s="14" t="str">
        <f>IF($A1896="","",IFERROR(VLOOKUP(G1896,Model!$A$25:$B$28,2,FALSE()),""))</f>
        <v/>
      </c>
      <c r="O1896" s="14" t="str">
        <f t="shared" si="174"/>
        <v/>
      </c>
      <c r="P1896" s="14" t="str">
        <f>IF($A1896="","",IF(AND(G1896="Internet-facing",OR(UPPER(D1896)="Y",UPPER(E1896)="Y",C1896&gt;=Model!$B$16)),"P1",""))</f>
        <v/>
      </c>
      <c r="Q1896" s="14" t="str">
        <f>IF($A1896="","",IF(P1896="P1","P1","P"&amp;MIN(4,IF(O1896&gt;=Model!$B$31,1,IF(O1896&gt;=Model!$B$32,2,IF(O1896&gt;=Model!$B$33,3,4)))+IF(UPPER(H1896)="Y",1,0))))</f>
        <v/>
      </c>
      <c r="R1896" s="14" t="str">
        <f>IF($A1896="","",IFERROR(VLOOKUP(VALUE(MID(Q1896,2,1)),Model!$B$38:$C$41,2,FALSE()),""))</f>
        <v/>
      </c>
      <c r="S1896" s="18" t="str">
        <f t="shared" si="175"/>
        <v/>
      </c>
      <c r="T1896" s="14" t="str">
        <f t="shared" si="176"/>
        <v/>
      </c>
      <c r="U1896" s="14" t="str">
        <f t="shared" si="177"/>
        <v/>
      </c>
      <c r="V1896" s="14" t="str">
        <f t="shared" ca="1" si="178"/>
        <v/>
      </c>
      <c r="W1896" s="14" t="str">
        <f t="shared" ca="1" si="179"/>
        <v/>
      </c>
    </row>
    <row r="1897" spans="1:23" x14ac:dyDescent="0.3">
      <c r="A1897" s="2"/>
      <c r="B1897" s="2"/>
      <c r="C1897" s="2"/>
      <c r="D1897" s="2"/>
      <c r="E1897" s="2"/>
      <c r="F1897" s="2"/>
      <c r="G1897" s="2"/>
      <c r="H1897" s="2"/>
      <c r="I1897" s="16"/>
      <c r="J1897" s="16"/>
      <c r="K1897" s="14" t="str">
        <f>IF($A1897="","",IF(B1897&gt;=Model!$B$4,4,IF(B1897&gt;=Model!$B$5,3,IF(B1897&gt;=Model!$B$6,2,1))))</f>
        <v/>
      </c>
      <c r="L1897" s="14" t="str">
        <f>IF($A1897="","",IF(OR(UPPER(D1897)="Y",UPPER(E1897)="Y"),4,IF(C1897&gt;=Model!$B$10,4,IF(C1897&gt;=Model!$B$11,3,IF(C1897&gt;=Model!$B$12,2,1)))))</f>
        <v/>
      </c>
      <c r="M1897" s="14" t="str">
        <f>IF($A1897="","",IFERROR(VLOOKUP(F1897,Model!$A$19:$B$22,2,FALSE()),""))</f>
        <v/>
      </c>
      <c r="N1897" s="14" t="str">
        <f>IF($A1897="","",IFERROR(VLOOKUP(G1897,Model!$A$25:$B$28,2,FALSE()),""))</f>
        <v/>
      </c>
      <c r="O1897" s="14" t="str">
        <f t="shared" si="174"/>
        <v/>
      </c>
      <c r="P1897" s="14" t="str">
        <f>IF($A1897="","",IF(AND(G1897="Internet-facing",OR(UPPER(D1897)="Y",UPPER(E1897)="Y",C1897&gt;=Model!$B$16)),"P1",""))</f>
        <v/>
      </c>
      <c r="Q1897" s="14" t="str">
        <f>IF($A1897="","",IF(P1897="P1","P1","P"&amp;MIN(4,IF(O1897&gt;=Model!$B$31,1,IF(O1897&gt;=Model!$B$32,2,IF(O1897&gt;=Model!$B$33,3,4)))+IF(UPPER(H1897)="Y",1,0))))</f>
        <v/>
      </c>
      <c r="R1897" s="14" t="str">
        <f>IF($A1897="","",IFERROR(VLOOKUP(VALUE(MID(Q1897,2,1)),Model!$B$38:$C$41,2,FALSE()),""))</f>
        <v/>
      </c>
      <c r="S1897" s="18" t="str">
        <f t="shared" si="175"/>
        <v/>
      </c>
      <c r="T1897" s="14" t="str">
        <f t="shared" si="176"/>
        <v/>
      </c>
      <c r="U1897" s="14" t="str">
        <f t="shared" si="177"/>
        <v/>
      </c>
      <c r="V1897" s="14" t="str">
        <f t="shared" ca="1" si="178"/>
        <v/>
      </c>
      <c r="W1897" s="14" t="str">
        <f t="shared" ca="1" si="179"/>
        <v/>
      </c>
    </row>
    <row r="1898" spans="1:23" x14ac:dyDescent="0.3">
      <c r="A1898" s="2"/>
      <c r="B1898" s="2"/>
      <c r="C1898" s="2"/>
      <c r="D1898" s="2"/>
      <c r="E1898" s="2"/>
      <c r="F1898" s="2"/>
      <c r="G1898" s="2"/>
      <c r="H1898" s="2"/>
      <c r="I1898" s="16"/>
      <c r="J1898" s="16"/>
      <c r="K1898" s="14" t="str">
        <f>IF($A1898="","",IF(B1898&gt;=Model!$B$4,4,IF(B1898&gt;=Model!$B$5,3,IF(B1898&gt;=Model!$B$6,2,1))))</f>
        <v/>
      </c>
      <c r="L1898" s="14" t="str">
        <f>IF($A1898="","",IF(OR(UPPER(D1898)="Y",UPPER(E1898)="Y"),4,IF(C1898&gt;=Model!$B$10,4,IF(C1898&gt;=Model!$B$11,3,IF(C1898&gt;=Model!$B$12,2,1)))))</f>
        <v/>
      </c>
      <c r="M1898" s="14" t="str">
        <f>IF($A1898="","",IFERROR(VLOOKUP(F1898,Model!$A$19:$B$22,2,FALSE()),""))</f>
        <v/>
      </c>
      <c r="N1898" s="14" t="str">
        <f>IF($A1898="","",IFERROR(VLOOKUP(G1898,Model!$A$25:$B$28,2,FALSE()),""))</f>
        <v/>
      </c>
      <c r="O1898" s="14" t="str">
        <f t="shared" si="174"/>
        <v/>
      </c>
      <c r="P1898" s="14" t="str">
        <f>IF($A1898="","",IF(AND(G1898="Internet-facing",OR(UPPER(D1898)="Y",UPPER(E1898)="Y",C1898&gt;=Model!$B$16)),"P1",""))</f>
        <v/>
      </c>
      <c r="Q1898" s="14" t="str">
        <f>IF($A1898="","",IF(P1898="P1","P1","P"&amp;MIN(4,IF(O1898&gt;=Model!$B$31,1,IF(O1898&gt;=Model!$B$32,2,IF(O1898&gt;=Model!$B$33,3,4)))+IF(UPPER(H1898)="Y",1,0))))</f>
        <v/>
      </c>
      <c r="R1898" s="14" t="str">
        <f>IF($A1898="","",IFERROR(VLOOKUP(VALUE(MID(Q1898,2,1)),Model!$B$38:$C$41,2,FALSE()),""))</f>
        <v/>
      </c>
      <c r="S1898" s="18" t="str">
        <f t="shared" si="175"/>
        <v/>
      </c>
      <c r="T1898" s="14" t="str">
        <f t="shared" si="176"/>
        <v/>
      </c>
      <c r="U1898" s="14" t="str">
        <f t="shared" si="177"/>
        <v/>
      </c>
      <c r="V1898" s="14" t="str">
        <f t="shared" ca="1" si="178"/>
        <v/>
      </c>
      <c r="W1898" s="14" t="str">
        <f t="shared" ca="1" si="179"/>
        <v/>
      </c>
    </row>
    <row r="1899" spans="1:23" x14ac:dyDescent="0.3">
      <c r="A1899" s="2"/>
      <c r="B1899" s="2"/>
      <c r="C1899" s="2"/>
      <c r="D1899" s="2"/>
      <c r="E1899" s="2"/>
      <c r="F1899" s="2"/>
      <c r="G1899" s="2"/>
      <c r="H1899" s="2"/>
      <c r="I1899" s="16"/>
      <c r="J1899" s="16"/>
      <c r="K1899" s="14" t="str">
        <f>IF($A1899="","",IF(B1899&gt;=Model!$B$4,4,IF(B1899&gt;=Model!$B$5,3,IF(B1899&gt;=Model!$B$6,2,1))))</f>
        <v/>
      </c>
      <c r="L1899" s="14" t="str">
        <f>IF($A1899="","",IF(OR(UPPER(D1899)="Y",UPPER(E1899)="Y"),4,IF(C1899&gt;=Model!$B$10,4,IF(C1899&gt;=Model!$B$11,3,IF(C1899&gt;=Model!$B$12,2,1)))))</f>
        <v/>
      </c>
      <c r="M1899" s="14" t="str">
        <f>IF($A1899="","",IFERROR(VLOOKUP(F1899,Model!$A$19:$B$22,2,FALSE()),""))</f>
        <v/>
      </c>
      <c r="N1899" s="14" t="str">
        <f>IF($A1899="","",IFERROR(VLOOKUP(G1899,Model!$A$25:$B$28,2,FALSE()),""))</f>
        <v/>
      </c>
      <c r="O1899" s="14" t="str">
        <f t="shared" si="174"/>
        <v/>
      </c>
      <c r="P1899" s="14" t="str">
        <f>IF($A1899="","",IF(AND(G1899="Internet-facing",OR(UPPER(D1899)="Y",UPPER(E1899)="Y",C1899&gt;=Model!$B$16)),"P1",""))</f>
        <v/>
      </c>
      <c r="Q1899" s="14" t="str">
        <f>IF($A1899="","",IF(P1899="P1","P1","P"&amp;MIN(4,IF(O1899&gt;=Model!$B$31,1,IF(O1899&gt;=Model!$B$32,2,IF(O1899&gt;=Model!$B$33,3,4)))+IF(UPPER(H1899)="Y",1,0))))</f>
        <v/>
      </c>
      <c r="R1899" s="14" t="str">
        <f>IF($A1899="","",IFERROR(VLOOKUP(VALUE(MID(Q1899,2,1)),Model!$B$38:$C$41,2,FALSE()),""))</f>
        <v/>
      </c>
      <c r="S1899" s="18" t="str">
        <f t="shared" si="175"/>
        <v/>
      </c>
      <c r="T1899" s="14" t="str">
        <f t="shared" si="176"/>
        <v/>
      </c>
      <c r="U1899" s="14" t="str">
        <f t="shared" si="177"/>
        <v/>
      </c>
      <c r="V1899" s="14" t="str">
        <f t="shared" ca="1" si="178"/>
        <v/>
      </c>
      <c r="W1899" s="14" t="str">
        <f t="shared" ca="1" si="179"/>
        <v/>
      </c>
    </row>
    <row r="1900" spans="1:23" x14ac:dyDescent="0.3">
      <c r="A1900" s="2"/>
      <c r="B1900" s="2"/>
      <c r="C1900" s="2"/>
      <c r="D1900" s="2"/>
      <c r="E1900" s="2"/>
      <c r="F1900" s="2"/>
      <c r="G1900" s="2"/>
      <c r="H1900" s="2"/>
      <c r="I1900" s="16"/>
      <c r="J1900" s="16"/>
      <c r="K1900" s="14" t="str">
        <f>IF($A1900="","",IF(B1900&gt;=Model!$B$4,4,IF(B1900&gt;=Model!$B$5,3,IF(B1900&gt;=Model!$B$6,2,1))))</f>
        <v/>
      </c>
      <c r="L1900" s="14" t="str">
        <f>IF($A1900="","",IF(OR(UPPER(D1900)="Y",UPPER(E1900)="Y"),4,IF(C1900&gt;=Model!$B$10,4,IF(C1900&gt;=Model!$B$11,3,IF(C1900&gt;=Model!$B$12,2,1)))))</f>
        <v/>
      </c>
      <c r="M1900" s="14" t="str">
        <f>IF($A1900="","",IFERROR(VLOOKUP(F1900,Model!$A$19:$B$22,2,FALSE()),""))</f>
        <v/>
      </c>
      <c r="N1900" s="14" t="str">
        <f>IF($A1900="","",IFERROR(VLOOKUP(G1900,Model!$A$25:$B$28,2,FALSE()),""))</f>
        <v/>
      </c>
      <c r="O1900" s="14" t="str">
        <f t="shared" si="174"/>
        <v/>
      </c>
      <c r="P1900" s="14" t="str">
        <f>IF($A1900="","",IF(AND(G1900="Internet-facing",OR(UPPER(D1900)="Y",UPPER(E1900)="Y",C1900&gt;=Model!$B$16)),"P1",""))</f>
        <v/>
      </c>
      <c r="Q1900" s="14" t="str">
        <f>IF($A1900="","",IF(P1900="P1","P1","P"&amp;MIN(4,IF(O1900&gt;=Model!$B$31,1,IF(O1900&gt;=Model!$B$32,2,IF(O1900&gt;=Model!$B$33,3,4)))+IF(UPPER(H1900)="Y",1,0))))</f>
        <v/>
      </c>
      <c r="R1900" s="14" t="str">
        <f>IF($A1900="","",IFERROR(VLOOKUP(VALUE(MID(Q1900,2,1)),Model!$B$38:$C$41,2,FALSE()),""))</f>
        <v/>
      </c>
      <c r="S1900" s="18" t="str">
        <f t="shared" si="175"/>
        <v/>
      </c>
      <c r="T1900" s="14" t="str">
        <f t="shared" si="176"/>
        <v/>
      </c>
      <c r="U1900" s="14" t="str">
        <f t="shared" si="177"/>
        <v/>
      </c>
      <c r="V1900" s="14" t="str">
        <f t="shared" ca="1" si="178"/>
        <v/>
      </c>
      <c r="W1900" s="14" t="str">
        <f t="shared" ca="1" si="179"/>
        <v/>
      </c>
    </row>
    <row r="1901" spans="1:23" x14ac:dyDescent="0.3">
      <c r="A1901" s="2"/>
      <c r="B1901" s="2"/>
      <c r="C1901" s="2"/>
      <c r="D1901" s="2"/>
      <c r="E1901" s="2"/>
      <c r="F1901" s="2"/>
      <c r="G1901" s="2"/>
      <c r="H1901" s="2"/>
      <c r="I1901" s="16"/>
      <c r="J1901" s="16"/>
      <c r="K1901" s="14" t="str">
        <f>IF($A1901="","",IF(B1901&gt;=Model!$B$4,4,IF(B1901&gt;=Model!$B$5,3,IF(B1901&gt;=Model!$B$6,2,1))))</f>
        <v/>
      </c>
      <c r="L1901" s="14" t="str">
        <f>IF($A1901="","",IF(OR(UPPER(D1901)="Y",UPPER(E1901)="Y"),4,IF(C1901&gt;=Model!$B$10,4,IF(C1901&gt;=Model!$B$11,3,IF(C1901&gt;=Model!$B$12,2,1)))))</f>
        <v/>
      </c>
      <c r="M1901" s="14" t="str">
        <f>IF($A1901="","",IFERROR(VLOOKUP(F1901,Model!$A$19:$B$22,2,FALSE()),""))</f>
        <v/>
      </c>
      <c r="N1901" s="14" t="str">
        <f>IF($A1901="","",IFERROR(VLOOKUP(G1901,Model!$A$25:$B$28,2,FALSE()),""))</f>
        <v/>
      </c>
      <c r="O1901" s="14" t="str">
        <f t="shared" si="174"/>
        <v/>
      </c>
      <c r="P1901" s="14" t="str">
        <f>IF($A1901="","",IF(AND(G1901="Internet-facing",OR(UPPER(D1901)="Y",UPPER(E1901)="Y",C1901&gt;=Model!$B$16)),"P1",""))</f>
        <v/>
      </c>
      <c r="Q1901" s="14" t="str">
        <f>IF($A1901="","",IF(P1901="P1","P1","P"&amp;MIN(4,IF(O1901&gt;=Model!$B$31,1,IF(O1901&gt;=Model!$B$32,2,IF(O1901&gt;=Model!$B$33,3,4)))+IF(UPPER(H1901)="Y",1,0))))</f>
        <v/>
      </c>
      <c r="R1901" s="14" t="str">
        <f>IF($A1901="","",IFERROR(VLOOKUP(VALUE(MID(Q1901,2,1)),Model!$B$38:$C$41,2,FALSE()),""))</f>
        <v/>
      </c>
      <c r="S1901" s="18" t="str">
        <f t="shared" si="175"/>
        <v/>
      </c>
      <c r="T1901" s="14" t="str">
        <f t="shared" si="176"/>
        <v/>
      </c>
      <c r="U1901" s="14" t="str">
        <f t="shared" si="177"/>
        <v/>
      </c>
      <c r="V1901" s="14" t="str">
        <f t="shared" ca="1" si="178"/>
        <v/>
      </c>
      <c r="W1901" s="14" t="str">
        <f t="shared" ca="1" si="179"/>
        <v/>
      </c>
    </row>
    <row r="1902" spans="1:23" x14ac:dyDescent="0.3">
      <c r="A1902" s="2"/>
      <c r="B1902" s="2"/>
      <c r="C1902" s="2"/>
      <c r="D1902" s="2"/>
      <c r="E1902" s="2"/>
      <c r="F1902" s="2"/>
      <c r="G1902" s="2"/>
      <c r="H1902" s="2"/>
      <c r="I1902" s="16"/>
      <c r="J1902" s="16"/>
      <c r="K1902" s="14" t="str">
        <f>IF($A1902="","",IF(B1902&gt;=Model!$B$4,4,IF(B1902&gt;=Model!$B$5,3,IF(B1902&gt;=Model!$B$6,2,1))))</f>
        <v/>
      </c>
      <c r="L1902" s="14" t="str">
        <f>IF($A1902="","",IF(OR(UPPER(D1902)="Y",UPPER(E1902)="Y"),4,IF(C1902&gt;=Model!$B$10,4,IF(C1902&gt;=Model!$B$11,3,IF(C1902&gt;=Model!$B$12,2,1)))))</f>
        <v/>
      </c>
      <c r="M1902" s="14" t="str">
        <f>IF($A1902="","",IFERROR(VLOOKUP(F1902,Model!$A$19:$B$22,2,FALSE()),""))</f>
        <v/>
      </c>
      <c r="N1902" s="14" t="str">
        <f>IF($A1902="","",IFERROR(VLOOKUP(G1902,Model!$A$25:$B$28,2,FALSE()),""))</f>
        <v/>
      </c>
      <c r="O1902" s="14" t="str">
        <f t="shared" si="174"/>
        <v/>
      </c>
      <c r="P1902" s="14" t="str">
        <f>IF($A1902="","",IF(AND(G1902="Internet-facing",OR(UPPER(D1902)="Y",UPPER(E1902)="Y",C1902&gt;=Model!$B$16)),"P1",""))</f>
        <v/>
      </c>
      <c r="Q1902" s="14" t="str">
        <f>IF($A1902="","",IF(P1902="P1","P1","P"&amp;MIN(4,IF(O1902&gt;=Model!$B$31,1,IF(O1902&gt;=Model!$B$32,2,IF(O1902&gt;=Model!$B$33,3,4)))+IF(UPPER(H1902)="Y",1,0))))</f>
        <v/>
      </c>
      <c r="R1902" s="14" t="str">
        <f>IF($A1902="","",IFERROR(VLOOKUP(VALUE(MID(Q1902,2,1)),Model!$B$38:$C$41,2,FALSE()),""))</f>
        <v/>
      </c>
      <c r="S1902" s="18" t="str">
        <f t="shared" si="175"/>
        <v/>
      </c>
      <c r="T1902" s="14" t="str">
        <f t="shared" si="176"/>
        <v/>
      </c>
      <c r="U1902" s="14" t="str">
        <f t="shared" si="177"/>
        <v/>
      </c>
      <c r="V1902" s="14" t="str">
        <f t="shared" ca="1" si="178"/>
        <v/>
      </c>
      <c r="W1902" s="14" t="str">
        <f t="shared" ca="1" si="179"/>
        <v/>
      </c>
    </row>
    <row r="1903" spans="1:23" x14ac:dyDescent="0.3">
      <c r="A1903" s="2"/>
      <c r="B1903" s="2"/>
      <c r="C1903" s="2"/>
      <c r="D1903" s="2"/>
      <c r="E1903" s="2"/>
      <c r="F1903" s="2"/>
      <c r="G1903" s="2"/>
      <c r="H1903" s="2"/>
      <c r="I1903" s="16"/>
      <c r="J1903" s="16"/>
      <c r="K1903" s="14" t="str">
        <f>IF($A1903="","",IF(B1903&gt;=Model!$B$4,4,IF(B1903&gt;=Model!$B$5,3,IF(B1903&gt;=Model!$B$6,2,1))))</f>
        <v/>
      </c>
      <c r="L1903" s="14" t="str">
        <f>IF($A1903="","",IF(OR(UPPER(D1903)="Y",UPPER(E1903)="Y"),4,IF(C1903&gt;=Model!$B$10,4,IF(C1903&gt;=Model!$B$11,3,IF(C1903&gt;=Model!$B$12,2,1)))))</f>
        <v/>
      </c>
      <c r="M1903" s="14" t="str">
        <f>IF($A1903="","",IFERROR(VLOOKUP(F1903,Model!$A$19:$B$22,2,FALSE()),""))</f>
        <v/>
      </c>
      <c r="N1903" s="14" t="str">
        <f>IF($A1903="","",IFERROR(VLOOKUP(G1903,Model!$A$25:$B$28,2,FALSE()),""))</f>
        <v/>
      </c>
      <c r="O1903" s="14" t="str">
        <f t="shared" si="174"/>
        <v/>
      </c>
      <c r="P1903" s="14" t="str">
        <f>IF($A1903="","",IF(AND(G1903="Internet-facing",OR(UPPER(D1903)="Y",UPPER(E1903)="Y",C1903&gt;=Model!$B$16)),"P1",""))</f>
        <v/>
      </c>
      <c r="Q1903" s="14" t="str">
        <f>IF($A1903="","",IF(P1903="P1","P1","P"&amp;MIN(4,IF(O1903&gt;=Model!$B$31,1,IF(O1903&gt;=Model!$B$32,2,IF(O1903&gt;=Model!$B$33,3,4)))+IF(UPPER(H1903)="Y",1,0))))</f>
        <v/>
      </c>
      <c r="R1903" s="14" t="str">
        <f>IF($A1903="","",IFERROR(VLOOKUP(VALUE(MID(Q1903,2,1)),Model!$B$38:$C$41,2,FALSE()),""))</f>
        <v/>
      </c>
      <c r="S1903" s="18" t="str">
        <f t="shared" si="175"/>
        <v/>
      </c>
      <c r="T1903" s="14" t="str">
        <f t="shared" si="176"/>
        <v/>
      </c>
      <c r="U1903" s="14" t="str">
        <f t="shared" si="177"/>
        <v/>
      </c>
      <c r="V1903" s="14" t="str">
        <f t="shared" ca="1" si="178"/>
        <v/>
      </c>
      <c r="W1903" s="14" t="str">
        <f t="shared" ca="1" si="179"/>
        <v/>
      </c>
    </row>
    <row r="1904" spans="1:23" x14ac:dyDescent="0.3">
      <c r="A1904" s="2"/>
      <c r="B1904" s="2"/>
      <c r="C1904" s="2"/>
      <c r="D1904" s="2"/>
      <c r="E1904" s="2"/>
      <c r="F1904" s="2"/>
      <c r="G1904" s="2"/>
      <c r="H1904" s="2"/>
      <c r="I1904" s="16"/>
      <c r="J1904" s="16"/>
      <c r="K1904" s="14" t="str">
        <f>IF($A1904="","",IF(B1904&gt;=Model!$B$4,4,IF(B1904&gt;=Model!$B$5,3,IF(B1904&gt;=Model!$B$6,2,1))))</f>
        <v/>
      </c>
      <c r="L1904" s="14" t="str">
        <f>IF($A1904="","",IF(OR(UPPER(D1904)="Y",UPPER(E1904)="Y"),4,IF(C1904&gt;=Model!$B$10,4,IF(C1904&gt;=Model!$B$11,3,IF(C1904&gt;=Model!$B$12,2,1)))))</f>
        <v/>
      </c>
      <c r="M1904" s="14" t="str">
        <f>IF($A1904="","",IFERROR(VLOOKUP(F1904,Model!$A$19:$B$22,2,FALSE()),""))</f>
        <v/>
      </c>
      <c r="N1904" s="14" t="str">
        <f>IF($A1904="","",IFERROR(VLOOKUP(G1904,Model!$A$25:$B$28,2,FALSE()),""))</f>
        <v/>
      </c>
      <c r="O1904" s="14" t="str">
        <f t="shared" si="174"/>
        <v/>
      </c>
      <c r="P1904" s="14" t="str">
        <f>IF($A1904="","",IF(AND(G1904="Internet-facing",OR(UPPER(D1904)="Y",UPPER(E1904)="Y",C1904&gt;=Model!$B$16)),"P1",""))</f>
        <v/>
      </c>
      <c r="Q1904" s="14" t="str">
        <f>IF($A1904="","",IF(P1904="P1","P1","P"&amp;MIN(4,IF(O1904&gt;=Model!$B$31,1,IF(O1904&gt;=Model!$B$32,2,IF(O1904&gt;=Model!$B$33,3,4)))+IF(UPPER(H1904)="Y",1,0))))</f>
        <v/>
      </c>
      <c r="R1904" s="14" t="str">
        <f>IF($A1904="","",IFERROR(VLOOKUP(VALUE(MID(Q1904,2,1)),Model!$B$38:$C$41,2,FALSE()),""))</f>
        <v/>
      </c>
      <c r="S1904" s="18" t="str">
        <f t="shared" si="175"/>
        <v/>
      </c>
      <c r="T1904" s="14" t="str">
        <f t="shared" si="176"/>
        <v/>
      </c>
      <c r="U1904" s="14" t="str">
        <f t="shared" si="177"/>
        <v/>
      </c>
      <c r="V1904" s="14" t="str">
        <f t="shared" ca="1" si="178"/>
        <v/>
      </c>
      <c r="W1904" s="14" t="str">
        <f t="shared" ca="1" si="179"/>
        <v/>
      </c>
    </row>
    <row r="1905" spans="1:23" x14ac:dyDescent="0.3">
      <c r="A1905" s="2"/>
      <c r="B1905" s="2"/>
      <c r="C1905" s="2"/>
      <c r="D1905" s="2"/>
      <c r="E1905" s="2"/>
      <c r="F1905" s="2"/>
      <c r="G1905" s="2"/>
      <c r="H1905" s="2"/>
      <c r="I1905" s="16"/>
      <c r="J1905" s="16"/>
      <c r="K1905" s="14" t="str">
        <f>IF($A1905="","",IF(B1905&gt;=Model!$B$4,4,IF(B1905&gt;=Model!$B$5,3,IF(B1905&gt;=Model!$B$6,2,1))))</f>
        <v/>
      </c>
      <c r="L1905" s="14" t="str">
        <f>IF($A1905="","",IF(OR(UPPER(D1905)="Y",UPPER(E1905)="Y"),4,IF(C1905&gt;=Model!$B$10,4,IF(C1905&gt;=Model!$B$11,3,IF(C1905&gt;=Model!$B$12,2,1)))))</f>
        <v/>
      </c>
      <c r="M1905" s="14" t="str">
        <f>IF($A1905="","",IFERROR(VLOOKUP(F1905,Model!$A$19:$B$22,2,FALSE()),""))</f>
        <v/>
      </c>
      <c r="N1905" s="14" t="str">
        <f>IF($A1905="","",IFERROR(VLOOKUP(G1905,Model!$A$25:$B$28,2,FALSE()),""))</f>
        <v/>
      </c>
      <c r="O1905" s="14" t="str">
        <f t="shared" si="174"/>
        <v/>
      </c>
      <c r="P1905" s="14" t="str">
        <f>IF($A1905="","",IF(AND(G1905="Internet-facing",OR(UPPER(D1905)="Y",UPPER(E1905)="Y",C1905&gt;=Model!$B$16)),"P1",""))</f>
        <v/>
      </c>
      <c r="Q1905" s="14" t="str">
        <f>IF($A1905="","",IF(P1905="P1","P1","P"&amp;MIN(4,IF(O1905&gt;=Model!$B$31,1,IF(O1905&gt;=Model!$B$32,2,IF(O1905&gt;=Model!$B$33,3,4)))+IF(UPPER(H1905)="Y",1,0))))</f>
        <v/>
      </c>
      <c r="R1905" s="14" t="str">
        <f>IF($A1905="","",IFERROR(VLOOKUP(VALUE(MID(Q1905,2,1)),Model!$B$38:$C$41,2,FALSE()),""))</f>
        <v/>
      </c>
      <c r="S1905" s="18" t="str">
        <f t="shared" si="175"/>
        <v/>
      </c>
      <c r="T1905" s="14" t="str">
        <f t="shared" si="176"/>
        <v/>
      </c>
      <c r="U1905" s="14" t="str">
        <f t="shared" si="177"/>
        <v/>
      </c>
      <c r="V1905" s="14" t="str">
        <f t="shared" ca="1" si="178"/>
        <v/>
      </c>
      <c r="W1905" s="14" t="str">
        <f t="shared" ca="1" si="179"/>
        <v/>
      </c>
    </row>
    <row r="1906" spans="1:23" x14ac:dyDescent="0.3">
      <c r="A1906" s="2"/>
      <c r="B1906" s="2"/>
      <c r="C1906" s="2"/>
      <c r="D1906" s="2"/>
      <c r="E1906" s="2"/>
      <c r="F1906" s="2"/>
      <c r="G1906" s="2"/>
      <c r="H1906" s="2"/>
      <c r="I1906" s="16"/>
      <c r="J1906" s="16"/>
      <c r="K1906" s="14" t="str">
        <f>IF($A1906="","",IF(B1906&gt;=Model!$B$4,4,IF(B1906&gt;=Model!$B$5,3,IF(B1906&gt;=Model!$B$6,2,1))))</f>
        <v/>
      </c>
      <c r="L1906" s="14" t="str">
        <f>IF($A1906="","",IF(OR(UPPER(D1906)="Y",UPPER(E1906)="Y"),4,IF(C1906&gt;=Model!$B$10,4,IF(C1906&gt;=Model!$B$11,3,IF(C1906&gt;=Model!$B$12,2,1)))))</f>
        <v/>
      </c>
      <c r="M1906" s="14" t="str">
        <f>IF($A1906="","",IFERROR(VLOOKUP(F1906,Model!$A$19:$B$22,2,FALSE()),""))</f>
        <v/>
      </c>
      <c r="N1906" s="14" t="str">
        <f>IF($A1906="","",IFERROR(VLOOKUP(G1906,Model!$A$25:$B$28,2,FALSE()),""))</f>
        <v/>
      </c>
      <c r="O1906" s="14" t="str">
        <f t="shared" si="174"/>
        <v/>
      </c>
      <c r="P1906" s="14" t="str">
        <f>IF($A1906="","",IF(AND(G1906="Internet-facing",OR(UPPER(D1906)="Y",UPPER(E1906)="Y",C1906&gt;=Model!$B$16)),"P1",""))</f>
        <v/>
      </c>
      <c r="Q1906" s="14" t="str">
        <f>IF($A1906="","",IF(P1906="P1","P1","P"&amp;MIN(4,IF(O1906&gt;=Model!$B$31,1,IF(O1906&gt;=Model!$B$32,2,IF(O1906&gt;=Model!$B$33,3,4)))+IF(UPPER(H1906)="Y",1,0))))</f>
        <v/>
      </c>
      <c r="R1906" s="14" t="str">
        <f>IF($A1906="","",IFERROR(VLOOKUP(VALUE(MID(Q1906,2,1)),Model!$B$38:$C$41,2,FALSE()),""))</f>
        <v/>
      </c>
      <c r="S1906" s="18" t="str">
        <f t="shared" si="175"/>
        <v/>
      </c>
      <c r="T1906" s="14" t="str">
        <f t="shared" si="176"/>
        <v/>
      </c>
      <c r="U1906" s="14" t="str">
        <f t="shared" si="177"/>
        <v/>
      </c>
      <c r="V1906" s="14" t="str">
        <f t="shared" ca="1" si="178"/>
        <v/>
      </c>
      <c r="W1906" s="14" t="str">
        <f t="shared" ca="1" si="179"/>
        <v/>
      </c>
    </row>
    <row r="1907" spans="1:23" x14ac:dyDescent="0.3">
      <c r="A1907" s="2"/>
      <c r="B1907" s="2"/>
      <c r="C1907" s="2"/>
      <c r="D1907" s="2"/>
      <c r="E1907" s="2"/>
      <c r="F1907" s="2"/>
      <c r="G1907" s="2"/>
      <c r="H1907" s="2"/>
      <c r="I1907" s="16"/>
      <c r="J1907" s="16"/>
      <c r="K1907" s="14" t="str">
        <f>IF($A1907="","",IF(B1907&gt;=Model!$B$4,4,IF(B1907&gt;=Model!$B$5,3,IF(B1907&gt;=Model!$B$6,2,1))))</f>
        <v/>
      </c>
      <c r="L1907" s="14" t="str">
        <f>IF($A1907="","",IF(OR(UPPER(D1907)="Y",UPPER(E1907)="Y"),4,IF(C1907&gt;=Model!$B$10,4,IF(C1907&gt;=Model!$B$11,3,IF(C1907&gt;=Model!$B$12,2,1)))))</f>
        <v/>
      </c>
      <c r="M1907" s="14" t="str">
        <f>IF($A1907="","",IFERROR(VLOOKUP(F1907,Model!$A$19:$B$22,2,FALSE()),""))</f>
        <v/>
      </c>
      <c r="N1907" s="14" t="str">
        <f>IF($A1907="","",IFERROR(VLOOKUP(G1907,Model!$A$25:$B$28,2,FALSE()),""))</f>
        <v/>
      </c>
      <c r="O1907" s="14" t="str">
        <f t="shared" si="174"/>
        <v/>
      </c>
      <c r="P1907" s="14" t="str">
        <f>IF($A1907="","",IF(AND(G1907="Internet-facing",OR(UPPER(D1907)="Y",UPPER(E1907)="Y",C1907&gt;=Model!$B$16)),"P1",""))</f>
        <v/>
      </c>
      <c r="Q1907" s="14" t="str">
        <f>IF($A1907="","",IF(P1907="P1","P1","P"&amp;MIN(4,IF(O1907&gt;=Model!$B$31,1,IF(O1907&gt;=Model!$B$32,2,IF(O1907&gt;=Model!$B$33,3,4)))+IF(UPPER(H1907)="Y",1,0))))</f>
        <v/>
      </c>
      <c r="R1907" s="14" t="str">
        <f>IF($A1907="","",IFERROR(VLOOKUP(VALUE(MID(Q1907,2,1)),Model!$B$38:$C$41,2,FALSE()),""))</f>
        <v/>
      </c>
      <c r="S1907" s="18" t="str">
        <f t="shared" si="175"/>
        <v/>
      </c>
      <c r="T1907" s="14" t="str">
        <f t="shared" si="176"/>
        <v/>
      </c>
      <c r="U1907" s="14" t="str">
        <f t="shared" si="177"/>
        <v/>
      </c>
      <c r="V1907" s="14" t="str">
        <f t="shared" ca="1" si="178"/>
        <v/>
      </c>
      <c r="W1907" s="14" t="str">
        <f t="shared" ca="1" si="179"/>
        <v/>
      </c>
    </row>
    <row r="1908" spans="1:23" x14ac:dyDescent="0.3">
      <c r="A1908" s="2"/>
      <c r="B1908" s="2"/>
      <c r="C1908" s="2"/>
      <c r="D1908" s="2"/>
      <c r="E1908" s="2"/>
      <c r="F1908" s="2"/>
      <c r="G1908" s="2"/>
      <c r="H1908" s="2"/>
      <c r="I1908" s="16"/>
      <c r="J1908" s="16"/>
      <c r="K1908" s="14" t="str">
        <f>IF($A1908="","",IF(B1908&gt;=Model!$B$4,4,IF(B1908&gt;=Model!$B$5,3,IF(B1908&gt;=Model!$B$6,2,1))))</f>
        <v/>
      </c>
      <c r="L1908" s="14" t="str">
        <f>IF($A1908="","",IF(OR(UPPER(D1908)="Y",UPPER(E1908)="Y"),4,IF(C1908&gt;=Model!$B$10,4,IF(C1908&gt;=Model!$B$11,3,IF(C1908&gt;=Model!$B$12,2,1)))))</f>
        <v/>
      </c>
      <c r="M1908" s="14" t="str">
        <f>IF($A1908="","",IFERROR(VLOOKUP(F1908,Model!$A$19:$B$22,2,FALSE()),""))</f>
        <v/>
      </c>
      <c r="N1908" s="14" t="str">
        <f>IF($A1908="","",IFERROR(VLOOKUP(G1908,Model!$A$25:$B$28,2,FALSE()),""))</f>
        <v/>
      </c>
      <c r="O1908" s="14" t="str">
        <f t="shared" si="174"/>
        <v/>
      </c>
      <c r="P1908" s="14" t="str">
        <f>IF($A1908="","",IF(AND(G1908="Internet-facing",OR(UPPER(D1908)="Y",UPPER(E1908)="Y",C1908&gt;=Model!$B$16)),"P1",""))</f>
        <v/>
      </c>
      <c r="Q1908" s="14" t="str">
        <f>IF($A1908="","",IF(P1908="P1","P1","P"&amp;MIN(4,IF(O1908&gt;=Model!$B$31,1,IF(O1908&gt;=Model!$B$32,2,IF(O1908&gt;=Model!$B$33,3,4)))+IF(UPPER(H1908)="Y",1,0))))</f>
        <v/>
      </c>
      <c r="R1908" s="14" t="str">
        <f>IF($A1908="","",IFERROR(VLOOKUP(VALUE(MID(Q1908,2,1)),Model!$B$38:$C$41,2,FALSE()),""))</f>
        <v/>
      </c>
      <c r="S1908" s="18" t="str">
        <f t="shared" si="175"/>
        <v/>
      </c>
      <c r="T1908" s="14" t="str">
        <f t="shared" si="176"/>
        <v/>
      </c>
      <c r="U1908" s="14" t="str">
        <f t="shared" si="177"/>
        <v/>
      </c>
      <c r="V1908" s="14" t="str">
        <f t="shared" ca="1" si="178"/>
        <v/>
      </c>
      <c r="W1908" s="14" t="str">
        <f t="shared" ca="1" si="179"/>
        <v/>
      </c>
    </row>
    <row r="1909" spans="1:23" x14ac:dyDescent="0.3">
      <c r="A1909" s="2"/>
      <c r="B1909" s="2"/>
      <c r="C1909" s="2"/>
      <c r="D1909" s="2"/>
      <c r="E1909" s="2"/>
      <c r="F1909" s="2"/>
      <c r="G1909" s="2"/>
      <c r="H1909" s="2"/>
      <c r="I1909" s="16"/>
      <c r="J1909" s="16"/>
      <c r="K1909" s="14" t="str">
        <f>IF($A1909="","",IF(B1909&gt;=Model!$B$4,4,IF(B1909&gt;=Model!$B$5,3,IF(B1909&gt;=Model!$B$6,2,1))))</f>
        <v/>
      </c>
      <c r="L1909" s="14" t="str">
        <f>IF($A1909="","",IF(OR(UPPER(D1909)="Y",UPPER(E1909)="Y"),4,IF(C1909&gt;=Model!$B$10,4,IF(C1909&gt;=Model!$B$11,3,IF(C1909&gt;=Model!$B$12,2,1)))))</f>
        <v/>
      </c>
      <c r="M1909" s="14" t="str">
        <f>IF($A1909="","",IFERROR(VLOOKUP(F1909,Model!$A$19:$B$22,2,FALSE()),""))</f>
        <v/>
      </c>
      <c r="N1909" s="14" t="str">
        <f>IF($A1909="","",IFERROR(VLOOKUP(G1909,Model!$A$25:$B$28,2,FALSE()),""))</f>
        <v/>
      </c>
      <c r="O1909" s="14" t="str">
        <f t="shared" si="174"/>
        <v/>
      </c>
      <c r="P1909" s="14" t="str">
        <f>IF($A1909="","",IF(AND(G1909="Internet-facing",OR(UPPER(D1909)="Y",UPPER(E1909)="Y",C1909&gt;=Model!$B$16)),"P1",""))</f>
        <v/>
      </c>
      <c r="Q1909" s="14" t="str">
        <f>IF($A1909="","",IF(P1909="P1","P1","P"&amp;MIN(4,IF(O1909&gt;=Model!$B$31,1,IF(O1909&gt;=Model!$B$32,2,IF(O1909&gt;=Model!$B$33,3,4)))+IF(UPPER(H1909)="Y",1,0))))</f>
        <v/>
      </c>
      <c r="R1909" s="14" t="str">
        <f>IF($A1909="","",IFERROR(VLOOKUP(VALUE(MID(Q1909,2,1)),Model!$B$38:$C$41,2,FALSE()),""))</f>
        <v/>
      </c>
      <c r="S1909" s="18" t="str">
        <f t="shared" si="175"/>
        <v/>
      </c>
      <c r="T1909" s="14" t="str">
        <f t="shared" si="176"/>
        <v/>
      </c>
      <c r="U1909" s="14" t="str">
        <f t="shared" si="177"/>
        <v/>
      </c>
      <c r="V1909" s="14" t="str">
        <f t="shared" ca="1" si="178"/>
        <v/>
      </c>
      <c r="W1909" s="14" t="str">
        <f t="shared" ca="1" si="179"/>
        <v/>
      </c>
    </row>
    <row r="1910" spans="1:23" x14ac:dyDescent="0.3">
      <c r="A1910" s="2"/>
      <c r="B1910" s="2"/>
      <c r="C1910" s="2"/>
      <c r="D1910" s="2"/>
      <c r="E1910" s="2"/>
      <c r="F1910" s="2"/>
      <c r="G1910" s="2"/>
      <c r="H1910" s="2"/>
      <c r="I1910" s="16"/>
      <c r="J1910" s="16"/>
      <c r="K1910" s="14" t="str">
        <f>IF($A1910="","",IF(B1910&gt;=Model!$B$4,4,IF(B1910&gt;=Model!$B$5,3,IF(B1910&gt;=Model!$B$6,2,1))))</f>
        <v/>
      </c>
      <c r="L1910" s="14" t="str">
        <f>IF($A1910="","",IF(OR(UPPER(D1910)="Y",UPPER(E1910)="Y"),4,IF(C1910&gt;=Model!$B$10,4,IF(C1910&gt;=Model!$B$11,3,IF(C1910&gt;=Model!$B$12,2,1)))))</f>
        <v/>
      </c>
      <c r="M1910" s="14" t="str">
        <f>IF($A1910="","",IFERROR(VLOOKUP(F1910,Model!$A$19:$B$22,2,FALSE()),""))</f>
        <v/>
      </c>
      <c r="N1910" s="14" t="str">
        <f>IF($A1910="","",IFERROR(VLOOKUP(G1910,Model!$A$25:$B$28,2,FALSE()),""))</f>
        <v/>
      </c>
      <c r="O1910" s="14" t="str">
        <f t="shared" si="174"/>
        <v/>
      </c>
      <c r="P1910" s="14" t="str">
        <f>IF($A1910="","",IF(AND(G1910="Internet-facing",OR(UPPER(D1910)="Y",UPPER(E1910)="Y",C1910&gt;=Model!$B$16)),"P1",""))</f>
        <v/>
      </c>
      <c r="Q1910" s="14" t="str">
        <f>IF($A1910="","",IF(P1910="P1","P1","P"&amp;MIN(4,IF(O1910&gt;=Model!$B$31,1,IF(O1910&gt;=Model!$B$32,2,IF(O1910&gt;=Model!$B$33,3,4)))+IF(UPPER(H1910)="Y",1,0))))</f>
        <v/>
      </c>
      <c r="R1910" s="14" t="str">
        <f>IF($A1910="","",IFERROR(VLOOKUP(VALUE(MID(Q1910,2,1)),Model!$B$38:$C$41,2,FALSE()),""))</f>
        <v/>
      </c>
      <c r="S1910" s="18" t="str">
        <f t="shared" si="175"/>
        <v/>
      </c>
      <c r="T1910" s="14" t="str">
        <f t="shared" si="176"/>
        <v/>
      </c>
      <c r="U1910" s="14" t="str">
        <f t="shared" si="177"/>
        <v/>
      </c>
      <c r="V1910" s="14" t="str">
        <f t="shared" ca="1" si="178"/>
        <v/>
      </c>
      <c r="W1910" s="14" t="str">
        <f t="shared" ca="1" si="179"/>
        <v/>
      </c>
    </row>
    <row r="1911" spans="1:23" x14ac:dyDescent="0.3">
      <c r="A1911" s="2"/>
      <c r="B1911" s="2"/>
      <c r="C1911" s="2"/>
      <c r="D1911" s="2"/>
      <c r="E1911" s="2"/>
      <c r="F1911" s="2"/>
      <c r="G1911" s="2"/>
      <c r="H1911" s="2"/>
      <c r="I1911" s="16"/>
      <c r="J1911" s="16"/>
      <c r="K1911" s="14" t="str">
        <f>IF($A1911="","",IF(B1911&gt;=Model!$B$4,4,IF(B1911&gt;=Model!$B$5,3,IF(B1911&gt;=Model!$B$6,2,1))))</f>
        <v/>
      </c>
      <c r="L1911" s="14" t="str">
        <f>IF($A1911="","",IF(OR(UPPER(D1911)="Y",UPPER(E1911)="Y"),4,IF(C1911&gt;=Model!$B$10,4,IF(C1911&gt;=Model!$B$11,3,IF(C1911&gt;=Model!$B$12,2,1)))))</f>
        <v/>
      </c>
      <c r="M1911" s="14" t="str">
        <f>IF($A1911="","",IFERROR(VLOOKUP(F1911,Model!$A$19:$B$22,2,FALSE()),""))</f>
        <v/>
      </c>
      <c r="N1911" s="14" t="str">
        <f>IF($A1911="","",IFERROR(VLOOKUP(G1911,Model!$A$25:$B$28,2,FALSE()),""))</f>
        <v/>
      </c>
      <c r="O1911" s="14" t="str">
        <f t="shared" si="174"/>
        <v/>
      </c>
      <c r="P1911" s="14" t="str">
        <f>IF($A1911="","",IF(AND(G1911="Internet-facing",OR(UPPER(D1911)="Y",UPPER(E1911)="Y",C1911&gt;=Model!$B$16)),"P1",""))</f>
        <v/>
      </c>
      <c r="Q1911" s="14" t="str">
        <f>IF($A1911="","",IF(P1911="P1","P1","P"&amp;MIN(4,IF(O1911&gt;=Model!$B$31,1,IF(O1911&gt;=Model!$B$32,2,IF(O1911&gt;=Model!$B$33,3,4)))+IF(UPPER(H1911)="Y",1,0))))</f>
        <v/>
      </c>
      <c r="R1911" s="14" t="str">
        <f>IF($A1911="","",IFERROR(VLOOKUP(VALUE(MID(Q1911,2,1)),Model!$B$38:$C$41,2,FALSE()),""))</f>
        <v/>
      </c>
      <c r="S1911" s="18" t="str">
        <f t="shared" si="175"/>
        <v/>
      </c>
      <c r="T1911" s="14" t="str">
        <f t="shared" si="176"/>
        <v/>
      </c>
      <c r="U1911" s="14" t="str">
        <f t="shared" si="177"/>
        <v/>
      </c>
      <c r="V1911" s="14" t="str">
        <f t="shared" ca="1" si="178"/>
        <v/>
      </c>
      <c r="W1911" s="14" t="str">
        <f t="shared" ca="1" si="179"/>
        <v/>
      </c>
    </row>
    <row r="1912" spans="1:23" x14ac:dyDescent="0.3">
      <c r="A1912" s="2"/>
      <c r="B1912" s="2"/>
      <c r="C1912" s="2"/>
      <c r="D1912" s="2"/>
      <c r="E1912" s="2"/>
      <c r="F1912" s="2"/>
      <c r="G1912" s="2"/>
      <c r="H1912" s="2"/>
      <c r="I1912" s="16"/>
      <c r="J1912" s="16"/>
      <c r="K1912" s="14" t="str">
        <f>IF($A1912="","",IF(B1912&gt;=Model!$B$4,4,IF(B1912&gt;=Model!$B$5,3,IF(B1912&gt;=Model!$B$6,2,1))))</f>
        <v/>
      </c>
      <c r="L1912" s="14" t="str">
        <f>IF($A1912="","",IF(OR(UPPER(D1912)="Y",UPPER(E1912)="Y"),4,IF(C1912&gt;=Model!$B$10,4,IF(C1912&gt;=Model!$B$11,3,IF(C1912&gt;=Model!$B$12,2,1)))))</f>
        <v/>
      </c>
      <c r="M1912" s="14" t="str">
        <f>IF($A1912="","",IFERROR(VLOOKUP(F1912,Model!$A$19:$B$22,2,FALSE()),""))</f>
        <v/>
      </c>
      <c r="N1912" s="14" t="str">
        <f>IF($A1912="","",IFERROR(VLOOKUP(G1912,Model!$A$25:$B$28,2,FALSE()),""))</f>
        <v/>
      </c>
      <c r="O1912" s="14" t="str">
        <f t="shared" si="174"/>
        <v/>
      </c>
      <c r="P1912" s="14" t="str">
        <f>IF($A1912="","",IF(AND(G1912="Internet-facing",OR(UPPER(D1912)="Y",UPPER(E1912)="Y",C1912&gt;=Model!$B$16)),"P1",""))</f>
        <v/>
      </c>
      <c r="Q1912" s="14" t="str">
        <f>IF($A1912="","",IF(P1912="P1","P1","P"&amp;MIN(4,IF(O1912&gt;=Model!$B$31,1,IF(O1912&gt;=Model!$B$32,2,IF(O1912&gt;=Model!$B$33,3,4)))+IF(UPPER(H1912)="Y",1,0))))</f>
        <v/>
      </c>
      <c r="R1912" s="14" t="str">
        <f>IF($A1912="","",IFERROR(VLOOKUP(VALUE(MID(Q1912,2,1)),Model!$B$38:$C$41,2,FALSE()),""))</f>
        <v/>
      </c>
      <c r="S1912" s="18" t="str">
        <f t="shared" si="175"/>
        <v/>
      </c>
      <c r="T1912" s="14" t="str">
        <f t="shared" si="176"/>
        <v/>
      </c>
      <c r="U1912" s="14" t="str">
        <f t="shared" si="177"/>
        <v/>
      </c>
      <c r="V1912" s="14" t="str">
        <f t="shared" ca="1" si="178"/>
        <v/>
      </c>
      <c r="W1912" s="14" t="str">
        <f t="shared" ca="1" si="179"/>
        <v/>
      </c>
    </row>
    <row r="1913" spans="1:23" x14ac:dyDescent="0.3">
      <c r="A1913" s="2"/>
      <c r="B1913" s="2"/>
      <c r="C1913" s="2"/>
      <c r="D1913" s="2"/>
      <c r="E1913" s="2"/>
      <c r="F1913" s="2"/>
      <c r="G1913" s="2"/>
      <c r="H1913" s="2"/>
      <c r="I1913" s="16"/>
      <c r="J1913" s="16"/>
      <c r="K1913" s="14" t="str">
        <f>IF($A1913="","",IF(B1913&gt;=Model!$B$4,4,IF(B1913&gt;=Model!$B$5,3,IF(B1913&gt;=Model!$B$6,2,1))))</f>
        <v/>
      </c>
      <c r="L1913" s="14" t="str">
        <f>IF($A1913="","",IF(OR(UPPER(D1913)="Y",UPPER(E1913)="Y"),4,IF(C1913&gt;=Model!$B$10,4,IF(C1913&gt;=Model!$B$11,3,IF(C1913&gt;=Model!$B$12,2,1)))))</f>
        <v/>
      </c>
      <c r="M1913" s="14" t="str">
        <f>IF($A1913="","",IFERROR(VLOOKUP(F1913,Model!$A$19:$B$22,2,FALSE()),""))</f>
        <v/>
      </c>
      <c r="N1913" s="14" t="str">
        <f>IF($A1913="","",IFERROR(VLOOKUP(G1913,Model!$A$25:$B$28,2,FALSE()),""))</f>
        <v/>
      </c>
      <c r="O1913" s="14" t="str">
        <f t="shared" si="174"/>
        <v/>
      </c>
      <c r="P1913" s="14" t="str">
        <f>IF($A1913="","",IF(AND(G1913="Internet-facing",OR(UPPER(D1913)="Y",UPPER(E1913)="Y",C1913&gt;=Model!$B$16)),"P1",""))</f>
        <v/>
      </c>
      <c r="Q1913" s="14" t="str">
        <f>IF($A1913="","",IF(P1913="P1","P1","P"&amp;MIN(4,IF(O1913&gt;=Model!$B$31,1,IF(O1913&gt;=Model!$B$32,2,IF(O1913&gt;=Model!$B$33,3,4)))+IF(UPPER(H1913)="Y",1,0))))</f>
        <v/>
      </c>
      <c r="R1913" s="14" t="str">
        <f>IF($A1913="","",IFERROR(VLOOKUP(VALUE(MID(Q1913,2,1)),Model!$B$38:$C$41,2,FALSE()),""))</f>
        <v/>
      </c>
      <c r="S1913" s="18" t="str">
        <f t="shared" si="175"/>
        <v/>
      </c>
      <c r="T1913" s="14" t="str">
        <f t="shared" si="176"/>
        <v/>
      </c>
      <c r="U1913" s="14" t="str">
        <f t="shared" si="177"/>
        <v/>
      </c>
      <c r="V1913" s="14" t="str">
        <f t="shared" ca="1" si="178"/>
        <v/>
      </c>
      <c r="W1913" s="14" t="str">
        <f t="shared" ca="1" si="179"/>
        <v/>
      </c>
    </row>
    <row r="1914" spans="1:23" x14ac:dyDescent="0.3">
      <c r="A1914" s="2"/>
      <c r="B1914" s="2"/>
      <c r="C1914" s="2"/>
      <c r="D1914" s="2"/>
      <c r="E1914" s="2"/>
      <c r="F1914" s="2"/>
      <c r="G1914" s="2"/>
      <c r="H1914" s="2"/>
      <c r="I1914" s="16"/>
      <c r="J1914" s="16"/>
      <c r="K1914" s="14" t="str">
        <f>IF($A1914="","",IF(B1914&gt;=Model!$B$4,4,IF(B1914&gt;=Model!$B$5,3,IF(B1914&gt;=Model!$B$6,2,1))))</f>
        <v/>
      </c>
      <c r="L1914" s="14" t="str">
        <f>IF($A1914="","",IF(OR(UPPER(D1914)="Y",UPPER(E1914)="Y"),4,IF(C1914&gt;=Model!$B$10,4,IF(C1914&gt;=Model!$B$11,3,IF(C1914&gt;=Model!$B$12,2,1)))))</f>
        <v/>
      </c>
      <c r="M1914" s="14" t="str">
        <f>IF($A1914="","",IFERROR(VLOOKUP(F1914,Model!$A$19:$B$22,2,FALSE()),""))</f>
        <v/>
      </c>
      <c r="N1914" s="14" t="str">
        <f>IF($A1914="","",IFERROR(VLOOKUP(G1914,Model!$A$25:$B$28,2,FALSE()),""))</f>
        <v/>
      </c>
      <c r="O1914" s="14" t="str">
        <f t="shared" si="174"/>
        <v/>
      </c>
      <c r="P1914" s="14" t="str">
        <f>IF($A1914="","",IF(AND(G1914="Internet-facing",OR(UPPER(D1914)="Y",UPPER(E1914)="Y",C1914&gt;=Model!$B$16)),"P1",""))</f>
        <v/>
      </c>
      <c r="Q1914" s="14" t="str">
        <f>IF($A1914="","",IF(P1914="P1","P1","P"&amp;MIN(4,IF(O1914&gt;=Model!$B$31,1,IF(O1914&gt;=Model!$B$32,2,IF(O1914&gt;=Model!$B$33,3,4)))+IF(UPPER(H1914)="Y",1,0))))</f>
        <v/>
      </c>
      <c r="R1914" s="14" t="str">
        <f>IF($A1914="","",IFERROR(VLOOKUP(VALUE(MID(Q1914,2,1)),Model!$B$38:$C$41,2,FALSE()),""))</f>
        <v/>
      </c>
      <c r="S1914" s="18" t="str">
        <f t="shared" si="175"/>
        <v/>
      </c>
      <c r="T1914" s="14" t="str">
        <f t="shared" si="176"/>
        <v/>
      </c>
      <c r="U1914" s="14" t="str">
        <f t="shared" si="177"/>
        <v/>
      </c>
      <c r="V1914" s="14" t="str">
        <f t="shared" ca="1" si="178"/>
        <v/>
      </c>
      <c r="W1914" s="14" t="str">
        <f t="shared" ca="1" si="179"/>
        <v/>
      </c>
    </row>
    <row r="1915" spans="1:23" x14ac:dyDescent="0.3">
      <c r="A1915" s="2"/>
      <c r="B1915" s="2"/>
      <c r="C1915" s="2"/>
      <c r="D1915" s="2"/>
      <c r="E1915" s="2"/>
      <c r="F1915" s="2"/>
      <c r="G1915" s="2"/>
      <c r="H1915" s="2"/>
      <c r="I1915" s="16"/>
      <c r="J1915" s="16"/>
      <c r="K1915" s="14" t="str">
        <f>IF($A1915="","",IF(B1915&gt;=Model!$B$4,4,IF(B1915&gt;=Model!$B$5,3,IF(B1915&gt;=Model!$B$6,2,1))))</f>
        <v/>
      </c>
      <c r="L1915" s="14" t="str">
        <f>IF($A1915="","",IF(OR(UPPER(D1915)="Y",UPPER(E1915)="Y"),4,IF(C1915&gt;=Model!$B$10,4,IF(C1915&gt;=Model!$B$11,3,IF(C1915&gt;=Model!$B$12,2,1)))))</f>
        <v/>
      </c>
      <c r="M1915" s="14" t="str">
        <f>IF($A1915="","",IFERROR(VLOOKUP(F1915,Model!$A$19:$B$22,2,FALSE()),""))</f>
        <v/>
      </c>
      <c r="N1915" s="14" t="str">
        <f>IF($A1915="","",IFERROR(VLOOKUP(G1915,Model!$A$25:$B$28,2,FALSE()),""))</f>
        <v/>
      </c>
      <c r="O1915" s="14" t="str">
        <f t="shared" si="174"/>
        <v/>
      </c>
      <c r="P1915" s="14" t="str">
        <f>IF($A1915="","",IF(AND(G1915="Internet-facing",OR(UPPER(D1915)="Y",UPPER(E1915)="Y",C1915&gt;=Model!$B$16)),"P1",""))</f>
        <v/>
      </c>
      <c r="Q1915" s="14" t="str">
        <f>IF($A1915="","",IF(P1915="P1","P1","P"&amp;MIN(4,IF(O1915&gt;=Model!$B$31,1,IF(O1915&gt;=Model!$B$32,2,IF(O1915&gt;=Model!$B$33,3,4)))+IF(UPPER(H1915)="Y",1,0))))</f>
        <v/>
      </c>
      <c r="R1915" s="14" t="str">
        <f>IF($A1915="","",IFERROR(VLOOKUP(VALUE(MID(Q1915,2,1)),Model!$B$38:$C$41,2,FALSE()),""))</f>
        <v/>
      </c>
      <c r="S1915" s="18" t="str">
        <f t="shared" si="175"/>
        <v/>
      </c>
      <c r="T1915" s="14" t="str">
        <f t="shared" si="176"/>
        <v/>
      </c>
      <c r="U1915" s="14" t="str">
        <f t="shared" si="177"/>
        <v/>
      </c>
      <c r="V1915" s="14" t="str">
        <f t="shared" ca="1" si="178"/>
        <v/>
      </c>
      <c r="W1915" s="14" t="str">
        <f t="shared" ca="1" si="179"/>
        <v/>
      </c>
    </row>
    <row r="1916" spans="1:23" x14ac:dyDescent="0.3">
      <c r="A1916" s="2"/>
      <c r="B1916" s="2"/>
      <c r="C1916" s="2"/>
      <c r="D1916" s="2"/>
      <c r="E1916" s="2"/>
      <c r="F1916" s="2"/>
      <c r="G1916" s="2"/>
      <c r="H1916" s="2"/>
      <c r="I1916" s="16"/>
      <c r="J1916" s="16"/>
      <c r="K1916" s="14" t="str">
        <f>IF($A1916="","",IF(B1916&gt;=Model!$B$4,4,IF(B1916&gt;=Model!$B$5,3,IF(B1916&gt;=Model!$B$6,2,1))))</f>
        <v/>
      </c>
      <c r="L1916" s="14" t="str">
        <f>IF($A1916="","",IF(OR(UPPER(D1916)="Y",UPPER(E1916)="Y"),4,IF(C1916&gt;=Model!$B$10,4,IF(C1916&gt;=Model!$B$11,3,IF(C1916&gt;=Model!$B$12,2,1)))))</f>
        <v/>
      </c>
      <c r="M1916" s="14" t="str">
        <f>IF($A1916="","",IFERROR(VLOOKUP(F1916,Model!$A$19:$B$22,2,FALSE()),""))</f>
        <v/>
      </c>
      <c r="N1916" s="14" t="str">
        <f>IF($A1916="","",IFERROR(VLOOKUP(G1916,Model!$A$25:$B$28,2,FALSE()),""))</f>
        <v/>
      </c>
      <c r="O1916" s="14" t="str">
        <f t="shared" si="174"/>
        <v/>
      </c>
      <c r="P1916" s="14" t="str">
        <f>IF($A1916="","",IF(AND(G1916="Internet-facing",OR(UPPER(D1916)="Y",UPPER(E1916)="Y",C1916&gt;=Model!$B$16)),"P1",""))</f>
        <v/>
      </c>
      <c r="Q1916" s="14" t="str">
        <f>IF($A1916="","",IF(P1916="P1","P1","P"&amp;MIN(4,IF(O1916&gt;=Model!$B$31,1,IF(O1916&gt;=Model!$B$32,2,IF(O1916&gt;=Model!$B$33,3,4)))+IF(UPPER(H1916)="Y",1,0))))</f>
        <v/>
      </c>
      <c r="R1916" s="14" t="str">
        <f>IF($A1916="","",IFERROR(VLOOKUP(VALUE(MID(Q1916,2,1)),Model!$B$38:$C$41,2,FALSE()),""))</f>
        <v/>
      </c>
      <c r="S1916" s="18" t="str">
        <f t="shared" si="175"/>
        <v/>
      </c>
      <c r="T1916" s="14" t="str">
        <f t="shared" si="176"/>
        <v/>
      </c>
      <c r="U1916" s="14" t="str">
        <f t="shared" si="177"/>
        <v/>
      </c>
      <c r="V1916" s="14" t="str">
        <f t="shared" ca="1" si="178"/>
        <v/>
      </c>
      <c r="W1916" s="14" t="str">
        <f t="shared" ca="1" si="179"/>
        <v/>
      </c>
    </row>
    <row r="1917" spans="1:23" x14ac:dyDescent="0.3">
      <c r="A1917" s="2"/>
      <c r="B1917" s="2"/>
      <c r="C1917" s="2"/>
      <c r="D1917" s="2"/>
      <c r="E1917" s="2"/>
      <c r="F1917" s="2"/>
      <c r="G1917" s="2"/>
      <c r="H1917" s="2"/>
      <c r="I1917" s="16"/>
      <c r="J1917" s="16"/>
      <c r="K1917" s="14" t="str">
        <f>IF($A1917="","",IF(B1917&gt;=Model!$B$4,4,IF(B1917&gt;=Model!$B$5,3,IF(B1917&gt;=Model!$B$6,2,1))))</f>
        <v/>
      </c>
      <c r="L1917" s="14" t="str">
        <f>IF($A1917="","",IF(OR(UPPER(D1917)="Y",UPPER(E1917)="Y"),4,IF(C1917&gt;=Model!$B$10,4,IF(C1917&gt;=Model!$B$11,3,IF(C1917&gt;=Model!$B$12,2,1)))))</f>
        <v/>
      </c>
      <c r="M1917" s="14" t="str">
        <f>IF($A1917="","",IFERROR(VLOOKUP(F1917,Model!$A$19:$B$22,2,FALSE()),""))</f>
        <v/>
      </c>
      <c r="N1917" s="14" t="str">
        <f>IF($A1917="","",IFERROR(VLOOKUP(G1917,Model!$A$25:$B$28,2,FALSE()),""))</f>
        <v/>
      </c>
      <c r="O1917" s="14" t="str">
        <f t="shared" si="174"/>
        <v/>
      </c>
      <c r="P1917" s="14" t="str">
        <f>IF($A1917="","",IF(AND(G1917="Internet-facing",OR(UPPER(D1917)="Y",UPPER(E1917)="Y",C1917&gt;=Model!$B$16)),"P1",""))</f>
        <v/>
      </c>
      <c r="Q1917" s="14" t="str">
        <f>IF($A1917="","",IF(P1917="P1","P1","P"&amp;MIN(4,IF(O1917&gt;=Model!$B$31,1,IF(O1917&gt;=Model!$B$32,2,IF(O1917&gt;=Model!$B$33,3,4)))+IF(UPPER(H1917)="Y",1,0))))</f>
        <v/>
      </c>
      <c r="R1917" s="14" t="str">
        <f>IF($A1917="","",IFERROR(VLOOKUP(VALUE(MID(Q1917,2,1)),Model!$B$38:$C$41,2,FALSE()),""))</f>
        <v/>
      </c>
      <c r="S1917" s="18" t="str">
        <f t="shared" si="175"/>
        <v/>
      </c>
      <c r="T1917" s="14" t="str">
        <f t="shared" si="176"/>
        <v/>
      </c>
      <c r="U1917" s="14" t="str">
        <f t="shared" si="177"/>
        <v/>
      </c>
      <c r="V1917" s="14" t="str">
        <f t="shared" ca="1" si="178"/>
        <v/>
      </c>
      <c r="W1917" s="14" t="str">
        <f t="shared" ca="1" si="179"/>
        <v/>
      </c>
    </row>
    <row r="1918" spans="1:23" x14ac:dyDescent="0.3">
      <c r="A1918" s="2"/>
      <c r="B1918" s="2"/>
      <c r="C1918" s="2"/>
      <c r="D1918" s="2"/>
      <c r="E1918" s="2"/>
      <c r="F1918" s="2"/>
      <c r="G1918" s="2"/>
      <c r="H1918" s="2"/>
      <c r="I1918" s="16"/>
      <c r="J1918" s="16"/>
      <c r="K1918" s="14" t="str">
        <f>IF($A1918="","",IF(B1918&gt;=Model!$B$4,4,IF(B1918&gt;=Model!$B$5,3,IF(B1918&gt;=Model!$B$6,2,1))))</f>
        <v/>
      </c>
      <c r="L1918" s="14" t="str">
        <f>IF($A1918="","",IF(OR(UPPER(D1918)="Y",UPPER(E1918)="Y"),4,IF(C1918&gt;=Model!$B$10,4,IF(C1918&gt;=Model!$B$11,3,IF(C1918&gt;=Model!$B$12,2,1)))))</f>
        <v/>
      </c>
      <c r="M1918" s="14" t="str">
        <f>IF($A1918="","",IFERROR(VLOOKUP(F1918,Model!$A$19:$B$22,2,FALSE()),""))</f>
        <v/>
      </c>
      <c r="N1918" s="14" t="str">
        <f>IF($A1918="","",IFERROR(VLOOKUP(G1918,Model!$A$25:$B$28,2,FALSE()),""))</f>
        <v/>
      </c>
      <c r="O1918" s="14" t="str">
        <f t="shared" si="174"/>
        <v/>
      </c>
      <c r="P1918" s="14" t="str">
        <f>IF($A1918="","",IF(AND(G1918="Internet-facing",OR(UPPER(D1918)="Y",UPPER(E1918)="Y",C1918&gt;=Model!$B$16)),"P1",""))</f>
        <v/>
      </c>
      <c r="Q1918" s="14" t="str">
        <f>IF($A1918="","",IF(P1918="P1","P1","P"&amp;MIN(4,IF(O1918&gt;=Model!$B$31,1,IF(O1918&gt;=Model!$B$32,2,IF(O1918&gt;=Model!$B$33,3,4)))+IF(UPPER(H1918)="Y",1,0))))</f>
        <v/>
      </c>
      <c r="R1918" s="14" t="str">
        <f>IF($A1918="","",IFERROR(VLOOKUP(VALUE(MID(Q1918,2,1)),Model!$B$38:$C$41,2,FALSE()),""))</f>
        <v/>
      </c>
      <c r="S1918" s="18" t="str">
        <f t="shared" si="175"/>
        <v/>
      </c>
      <c r="T1918" s="14" t="str">
        <f t="shared" si="176"/>
        <v/>
      </c>
      <c r="U1918" s="14" t="str">
        <f t="shared" si="177"/>
        <v/>
      </c>
      <c r="V1918" s="14" t="str">
        <f t="shared" ca="1" si="178"/>
        <v/>
      </c>
      <c r="W1918" s="14" t="str">
        <f t="shared" ca="1" si="179"/>
        <v/>
      </c>
    </row>
    <row r="1919" spans="1:23" x14ac:dyDescent="0.3">
      <c r="A1919" s="2"/>
      <c r="B1919" s="2"/>
      <c r="C1919" s="2"/>
      <c r="D1919" s="2"/>
      <c r="E1919" s="2"/>
      <c r="F1919" s="2"/>
      <c r="G1919" s="2"/>
      <c r="H1919" s="2"/>
      <c r="I1919" s="16"/>
      <c r="J1919" s="16"/>
      <c r="K1919" s="14" t="str">
        <f>IF($A1919="","",IF(B1919&gt;=Model!$B$4,4,IF(B1919&gt;=Model!$B$5,3,IF(B1919&gt;=Model!$B$6,2,1))))</f>
        <v/>
      </c>
      <c r="L1919" s="14" t="str">
        <f>IF($A1919="","",IF(OR(UPPER(D1919)="Y",UPPER(E1919)="Y"),4,IF(C1919&gt;=Model!$B$10,4,IF(C1919&gt;=Model!$B$11,3,IF(C1919&gt;=Model!$B$12,2,1)))))</f>
        <v/>
      </c>
      <c r="M1919" s="14" t="str">
        <f>IF($A1919="","",IFERROR(VLOOKUP(F1919,Model!$A$19:$B$22,2,FALSE()),""))</f>
        <v/>
      </c>
      <c r="N1919" s="14" t="str">
        <f>IF($A1919="","",IFERROR(VLOOKUP(G1919,Model!$A$25:$B$28,2,FALSE()),""))</f>
        <v/>
      </c>
      <c r="O1919" s="14" t="str">
        <f t="shared" si="174"/>
        <v/>
      </c>
      <c r="P1919" s="14" t="str">
        <f>IF($A1919="","",IF(AND(G1919="Internet-facing",OR(UPPER(D1919)="Y",UPPER(E1919)="Y",C1919&gt;=Model!$B$16)),"P1",""))</f>
        <v/>
      </c>
      <c r="Q1919" s="14" t="str">
        <f>IF($A1919="","",IF(P1919="P1","P1","P"&amp;MIN(4,IF(O1919&gt;=Model!$B$31,1,IF(O1919&gt;=Model!$B$32,2,IF(O1919&gt;=Model!$B$33,3,4)))+IF(UPPER(H1919)="Y",1,0))))</f>
        <v/>
      </c>
      <c r="R1919" s="14" t="str">
        <f>IF($A1919="","",IFERROR(VLOOKUP(VALUE(MID(Q1919,2,1)),Model!$B$38:$C$41,2,FALSE()),""))</f>
        <v/>
      </c>
      <c r="S1919" s="18" t="str">
        <f t="shared" si="175"/>
        <v/>
      </c>
      <c r="T1919" s="14" t="str">
        <f t="shared" si="176"/>
        <v/>
      </c>
      <c r="U1919" s="14" t="str">
        <f t="shared" si="177"/>
        <v/>
      </c>
      <c r="V1919" s="14" t="str">
        <f t="shared" ca="1" si="178"/>
        <v/>
      </c>
      <c r="W1919" s="14" t="str">
        <f t="shared" ca="1" si="179"/>
        <v/>
      </c>
    </row>
    <row r="1920" spans="1:23" x14ac:dyDescent="0.3">
      <c r="A1920" s="2"/>
      <c r="B1920" s="2"/>
      <c r="C1920" s="2"/>
      <c r="D1920" s="2"/>
      <c r="E1920" s="2"/>
      <c r="F1920" s="2"/>
      <c r="G1920" s="2"/>
      <c r="H1920" s="2"/>
      <c r="I1920" s="16"/>
      <c r="J1920" s="16"/>
      <c r="K1920" s="14" t="str">
        <f>IF($A1920="","",IF(B1920&gt;=Model!$B$4,4,IF(B1920&gt;=Model!$B$5,3,IF(B1920&gt;=Model!$B$6,2,1))))</f>
        <v/>
      </c>
      <c r="L1920" s="14" t="str">
        <f>IF($A1920="","",IF(OR(UPPER(D1920)="Y",UPPER(E1920)="Y"),4,IF(C1920&gt;=Model!$B$10,4,IF(C1920&gt;=Model!$B$11,3,IF(C1920&gt;=Model!$B$12,2,1)))))</f>
        <v/>
      </c>
      <c r="M1920" s="14" t="str">
        <f>IF($A1920="","",IFERROR(VLOOKUP(F1920,Model!$A$19:$B$22,2,FALSE()),""))</f>
        <v/>
      </c>
      <c r="N1920" s="14" t="str">
        <f>IF($A1920="","",IFERROR(VLOOKUP(G1920,Model!$A$25:$B$28,2,FALSE()),""))</f>
        <v/>
      </c>
      <c r="O1920" s="14" t="str">
        <f t="shared" si="174"/>
        <v/>
      </c>
      <c r="P1920" s="14" t="str">
        <f>IF($A1920="","",IF(AND(G1920="Internet-facing",OR(UPPER(D1920)="Y",UPPER(E1920)="Y",C1920&gt;=Model!$B$16)),"P1",""))</f>
        <v/>
      </c>
      <c r="Q1920" s="14" t="str">
        <f>IF($A1920="","",IF(P1920="P1","P1","P"&amp;MIN(4,IF(O1920&gt;=Model!$B$31,1,IF(O1920&gt;=Model!$B$32,2,IF(O1920&gt;=Model!$B$33,3,4)))+IF(UPPER(H1920)="Y",1,0))))</f>
        <v/>
      </c>
      <c r="R1920" s="14" t="str">
        <f>IF($A1920="","",IFERROR(VLOOKUP(VALUE(MID(Q1920,2,1)),Model!$B$38:$C$41,2,FALSE()),""))</f>
        <v/>
      </c>
      <c r="S1920" s="18" t="str">
        <f t="shared" si="175"/>
        <v/>
      </c>
      <c r="T1920" s="14" t="str">
        <f t="shared" si="176"/>
        <v/>
      </c>
      <c r="U1920" s="14" t="str">
        <f t="shared" si="177"/>
        <v/>
      </c>
      <c r="V1920" s="14" t="str">
        <f t="shared" ca="1" si="178"/>
        <v/>
      </c>
      <c r="W1920" s="14" t="str">
        <f t="shared" ca="1" si="179"/>
        <v/>
      </c>
    </row>
    <row r="1921" spans="1:23" x14ac:dyDescent="0.3">
      <c r="A1921" s="2"/>
      <c r="B1921" s="2"/>
      <c r="C1921" s="2"/>
      <c r="D1921" s="2"/>
      <c r="E1921" s="2"/>
      <c r="F1921" s="2"/>
      <c r="G1921" s="2"/>
      <c r="H1921" s="2"/>
      <c r="I1921" s="16"/>
      <c r="J1921" s="16"/>
      <c r="K1921" s="14" t="str">
        <f>IF($A1921="","",IF(B1921&gt;=Model!$B$4,4,IF(B1921&gt;=Model!$B$5,3,IF(B1921&gt;=Model!$B$6,2,1))))</f>
        <v/>
      </c>
      <c r="L1921" s="14" t="str">
        <f>IF($A1921="","",IF(OR(UPPER(D1921)="Y",UPPER(E1921)="Y"),4,IF(C1921&gt;=Model!$B$10,4,IF(C1921&gt;=Model!$B$11,3,IF(C1921&gt;=Model!$B$12,2,1)))))</f>
        <v/>
      </c>
      <c r="M1921" s="14" t="str">
        <f>IF($A1921="","",IFERROR(VLOOKUP(F1921,Model!$A$19:$B$22,2,FALSE()),""))</f>
        <v/>
      </c>
      <c r="N1921" s="14" t="str">
        <f>IF($A1921="","",IFERROR(VLOOKUP(G1921,Model!$A$25:$B$28,2,FALSE()),""))</f>
        <v/>
      </c>
      <c r="O1921" s="14" t="str">
        <f t="shared" si="174"/>
        <v/>
      </c>
      <c r="P1921" s="14" t="str">
        <f>IF($A1921="","",IF(AND(G1921="Internet-facing",OR(UPPER(D1921)="Y",UPPER(E1921)="Y",C1921&gt;=Model!$B$16)),"P1",""))</f>
        <v/>
      </c>
      <c r="Q1921" s="14" t="str">
        <f>IF($A1921="","",IF(P1921="P1","P1","P"&amp;MIN(4,IF(O1921&gt;=Model!$B$31,1,IF(O1921&gt;=Model!$B$32,2,IF(O1921&gt;=Model!$B$33,3,4)))+IF(UPPER(H1921)="Y",1,0))))</f>
        <v/>
      </c>
      <c r="R1921" s="14" t="str">
        <f>IF($A1921="","",IFERROR(VLOOKUP(VALUE(MID(Q1921,2,1)),Model!$B$38:$C$41,2,FALSE()),""))</f>
        <v/>
      </c>
      <c r="S1921" s="18" t="str">
        <f t="shared" si="175"/>
        <v/>
      </c>
      <c r="T1921" s="14" t="str">
        <f t="shared" si="176"/>
        <v/>
      </c>
      <c r="U1921" s="14" t="str">
        <f t="shared" si="177"/>
        <v/>
      </c>
      <c r="V1921" s="14" t="str">
        <f t="shared" ca="1" si="178"/>
        <v/>
      </c>
      <c r="W1921" s="14" t="str">
        <f t="shared" ca="1" si="179"/>
        <v/>
      </c>
    </row>
    <row r="1922" spans="1:23" x14ac:dyDescent="0.3">
      <c r="A1922" s="2"/>
      <c r="B1922" s="2"/>
      <c r="C1922" s="2"/>
      <c r="D1922" s="2"/>
      <c r="E1922" s="2"/>
      <c r="F1922" s="2"/>
      <c r="G1922" s="2"/>
      <c r="H1922" s="2"/>
      <c r="I1922" s="16"/>
      <c r="J1922" s="16"/>
      <c r="K1922" s="14" t="str">
        <f>IF($A1922="","",IF(B1922&gt;=Model!$B$4,4,IF(B1922&gt;=Model!$B$5,3,IF(B1922&gt;=Model!$B$6,2,1))))</f>
        <v/>
      </c>
      <c r="L1922" s="14" t="str">
        <f>IF($A1922="","",IF(OR(UPPER(D1922)="Y",UPPER(E1922)="Y"),4,IF(C1922&gt;=Model!$B$10,4,IF(C1922&gt;=Model!$B$11,3,IF(C1922&gt;=Model!$B$12,2,1)))))</f>
        <v/>
      </c>
      <c r="M1922" s="14" t="str">
        <f>IF($A1922="","",IFERROR(VLOOKUP(F1922,Model!$A$19:$B$22,2,FALSE()),""))</f>
        <v/>
      </c>
      <c r="N1922" s="14" t="str">
        <f>IF($A1922="","",IFERROR(VLOOKUP(G1922,Model!$A$25:$B$28,2,FALSE()),""))</f>
        <v/>
      </c>
      <c r="O1922" s="14" t="str">
        <f t="shared" ref="O1922:O1985" si="180">IF($A1922="","",K1922*L1922*M1922*N1922)</f>
        <v/>
      </c>
      <c r="P1922" s="14" t="str">
        <f>IF($A1922="","",IF(AND(G1922="Internet-facing",OR(UPPER(D1922)="Y",UPPER(E1922)="Y",C1922&gt;=Model!$B$16)),"P1",""))</f>
        <v/>
      </c>
      <c r="Q1922" s="14" t="str">
        <f>IF($A1922="","",IF(P1922="P1","P1","P"&amp;MIN(4,IF(O1922&gt;=Model!$B$31,1,IF(O1922&gt;=Model!$B$32,2,IF(O1922&gt;=Model!$B$33,3,4)))+IF(UPPER(H1922)="Y",1,0))))</f>
        <v/>
      </c>
      <c r="R1922" s="14" t="str">
        <f>IF($A1922="","",IFERROR(VLOOKUP(VALUE(MID(Q1922,2,1)),Model!$B$38:$C$41,2,FALSE()),""))</f>
        <v/>
      </c>
      <c r="S1922" s="18" t="str">
        <f t="shared" ref="S1922:S1985" si="181">IF(OR($A1922="",$R1922="",$I1922=""),"",$I1922+$R1922)</f>
        <v/>
      </c>
      <c r="T1922" s="14" t="str">
        <f t="shared" ref="T1922:T1985" si="182">IF($A1922="","",IF($J1922="","Open","Closed"))</f>
        <v/>
      </c>
      <c r="U1922" s="14" t="str">
        <f t="shared" ref="U1922:U1985" si="183">IF(OR($A1922="",$J1922="",$I1922=""),"",$J1922-$I1922)</f>
        <v/>
      </c>
      <c r="V1922" s="14" t="str">
        <f t="shared" ref="V1922:V1985" ca="1" si="184">IF(OR($A1922="",$J1922&lt;&gt;"",$I1922=""),"",TODAY()-$I1922)</f>
        <v/>
      </c>
      <c r="W1922" s="14" t="str">
        <f t="shared" ref="W1922:W1985" ca="1" si="185">IF(OR($A1922="",$I1922=""),"",IF($J1922="",IF(TODAY()&gt;$S1922,"Overdue","Open"),IF($J1922&lt;=$S1922,"Yes","No")))</f>
        <v/>
      </c>
    </row>
    <row r="1923" spans="1:23" x14ac:dyDescent="0.3">
      <c r="A1923" s="2"/>
      <c r="B1923" s="2"/>
      <c r="C1923" s="2"/>
      <c r="D1923" s="2"/>
      <c r="E1923" s="2"/>
      <c r="F1923" s="2"/>
      <c r="G1923" s="2"/>
      <c r="H1923" s="2"/>
      <c r="I1923" s="16"/>
      <c r="J1923" s="16"/>
      <c r="K1923" s="14" t="str">
        <f>IF($A1923="","",IF(B1923&gt;=Model!$B$4,4,IF(B1923&gt;=Model!$B$5,3,IF(B1923&gt;=Model!$B$6,2,1))))</f>
        <v/>
      </c>
      <c r="L1923" s="14" t="str">
        <f>IF($A1923="","",IF(OR(UPPER(D1923)="Y",UPPER(E1923)="Y"),4,IF(C1923&gt;=Model!$B$10,4,IF(C1923&gt;=Model!$B$11,3,IF(C1923&gt;=Model!$B$12,2,1)))))</f>
        <v/>
      </c>
      <c r="M1923" s="14" t="str">
        <f>IF($A1923="","",IFERROR(VLOOKUP(F1923,Model!$A$19:$B$22,2,FALSE()),""))</f>
        <v/>
      </c>
      <c r="N1923" s="14" t="str">
        <f>IF($A1923="","",IFERROR(VLOOKUP(G1923,Model!$A$25:$B$28,2,FALSE()),""))</f>
        <v/>
      </c>
      <c r="O1923" s="14" t="str">
        <f t="shared" si="180"/>
        <v/>
      </c>
      <c r="P1923" s="14" t="str">
        <f>IF($A1923="","",IF(AND(G1923="Internet-facing",OR(UPPER(D1923)="Y",UPPER(E1923)="Y",C1923&gt;=Model!$B$16)),"P1",""))</f>
        <v/>
      </c>
      <c r="Q1923" s="14" t="str">
        <f>IF($A1923="","",IF(P1923="P1","P1","P"&amp;MIN(4,IF(O1923&gt;=Model!$B$31,1,IF(O1923&gt;=Model!$B$32,2,IF(O1923&gt;=Model!$B$33,3,4)))+IF(UPPER(H1923)="Y",1,0))))</f>
        <v/>
      </c>
      <c r="R1923" s="14" t="str">
        <f>IF($A1923="","",IFERROR(VLOOKUP(VALUE(MID(Q1923,2,1)),Model!$B$38:$C$41,2,FALSE()),""))</f>
        <v/>
      </c>
      <c r="S1923" s="18" t="str">
        <f t="shared" si="181"/>
        <v/>
      </c>
      <c r="T1923" s="14" t="str">
        <f t="shared" si="182"/>
        <v/>
      </c>
      <c r="U1923" s="14" t="str">
        <f t="shared" si="183"/>
        <v/>
      </c>
      <c r="V1923" s="14" t="str">
        <f t="shared" ca="1" si="184"/>
        <v/>
      </c>
      <c r="W1923" s="14" t="str">
        <f t="shared" ca="1" si="185"/>
        <v/>
      </c>
    </row>
    <row r="1924" spans="1:23" x14ac:dyDescent="0.3">
      <c r="A1924" s="2"/>
      <c r="B1924" s="2"/>
      <c r="C1924" s="2"/>
      <c r="D1924" s="2"/>
      <c r="E1924" s="2"/>
      <c r="F1924" s="2"/>
      <c r="G1924" s="2"/>
      <c r="H1924" s="2"/>
      <c r="I1924" s="16"/>
      <c r="J1924" s="16"/>
      <c r="K1924" s="14" t="str">
        <f>IF($A1924="","",IF(B1924&gt;=Model!$B$4,4,IF(B1924&gt;=Model!$B$5,3,IF(B1924&gt;=Model!$B$6,2,1))))</f>
        <v/>
      </c>
      <c r="L1924" s="14" t="str">
        <f>IF($A1924="","",IF(OR(UPPER(D1924)="Y",UPPER(E1924)="Y"),4,IF(C1924&gt;=Model!$B$10,4,IF(C1924&gt;=Model!$B$11,3,IF(C1924&gt;=Model!$B$12,2,1)))))</f>
        <v/>
      </c>
      <c r="M1924" s="14" t="str">
        <f>IF($A1924="","",IFERROR(VLOOKUP(F1924,Model!$A$19:$B$22,2,FALSE()),""))</f>
        <v/>
      </c>
      <c r="N1924" s="14" t="str">
        <f>IF($A1924="","",IFERROR(VLOOKUP(G1924,Model!$A$25:$B$28,2,FALSE()),""))</f>
        <v/>
      </c>
      <c r="O1924" s="14" t="str">
        <f t="shared" si="180"/>
        <v/>
      </c>
      <c r="P1924" s="14" t="str">
        <f>IF($A1924="","",IF(AND(G1924="Internet-facing",OR(UPPER(D1924)="Y",UPPER(E1924)="Y",C1924&gt;=Model!$B$16)),"P1",""))</f>
        <v/>
      </c>
      <c r="Q1924" s="14" t="str">
        <f>IF($A1924="","",IF(P1924="P1","P1","P"&amp;MIN(4,IF(O1924&gt;=Model!$B$31,1,IF(O1924&gt;=Model!$B$32,2,IF(O1924&gt;=Model!$B$33,3,4)))+IF(UPPER(H1924)="Y",1,0))))</f>
        <v/>
      </c>
      <c r="R1924" s="14" t="str">
        <f>IF($A1924="","",IFERROR(VLOOKUP(VALUE(MID(Q1924,2,1)),Model!$B$38:$C$41,2,FALSE()),""))</f>
        <v/>
      </c>
      <c r="S1924" s="18" t="str">
        <f t="shared" si="181"/>
        <v/>
      </c>
      <c r="T1924" s="14" t="str">
        <f t="shared" si="182"/>
        <v/>
      </c>
      <c r="U1924" s="14" t="str">
        <f t="shared" si="183"/>
        <v/>
      </c>
      <c r="V1924" s="14" t="str">
        <f t="shared" ca="1" si="184"/>
        <v/>
      </c>
      <c r="W1924" s="14" t="str">
        <f t="shared" ca="1" si="185"/>
        <v/>
      </c>
    </row>
    <row r="1925" spans="1:23" x14ac:dyDescent="0.3">
      <c r="A1925" s="2"/>
      <c r="B1925" s="2"/>
      <c r="C1925" s="2"/>
      <c r="D1925" s="2"/>
      <c r="E1925" s="2"/>
      <c r="F1925" s="2"/>
      <c r="G1925" s="2"/>
      <c r="H1925" s="2"/>
      <c r="I1925" s="16"/>
      <c r="J1925" s="16"/>
      <c r="K1925" s="14" t="str">
        <f>IF($A1925="","",IF(B1925&gt;=Model!$B$4,4,IF(B1925&gt;=Model!$B$5,3,IF(B1925&gt;=Model!$B$6,2,1))))</f>
        <v/>
      </c>
      <c r="L1925" s="14" t="str">
        <f>IF($A1925="","",IF(OR(UPPER(D1925)="Y",UPPER(E1925)="Y"),4,IF(C1925&gt;=Model!$B$10,4,IF(C1925&gt;=Model!$B$11,3,IF(C1925&gt;=Model!$B$12,2,1)))))</f>
        <v/>
      </c>
      <c r="M1925" s="14" t="str">
        <f>IF($A1925="","",IFERROR(VLOOKUP(F1925,Model!$A$19:$B$22,2,FALSE()),""))</f>
        <v/>
      </c>
      <c r="N1925" s="14" t="str">
        <f>IF($A1925="","",IFERROR(VLOOKUP(G1925,Model!$A$25:$B$28,2,FALSE()),""))</f>
        <v/>
      </c>
      <c r="O1925" s="14" t="str">
        <f t="shared" si="180"/>
        <v/>
      </c>
      <c r="P1925" s="14" t="str">
        <f>IF($A1925="","",IF(AND(G1925="Internet-facing",OR(UPPER(D1925)="Y",UPPER(E1925)="Y",C1925&gt;=Model!$B$16)),"P1",""))</f>
        <v/>
      </c>
      <c r="Q1925" s="14" t="str">
        <f>IF($A1925="","",IF(P1925="P1","P1","P"&amp;MIN(4,IF(O1925&gt;=Model!$B$31,1,IF(O1925&gt;=Model!$B$32,2,IF(O1925&gt;=Model!$B$33,3,4)))+IF(UPPER(H1925)="Y",1,0))))</f>
        <v/>
      </c>
      <c r="R1925" s="14" t="str">
        <f>IF($A1925="","",IFERROR(VLOOKUP(VALUE(MID(Q1925,2,1)),Model!$B$38:$C$41,2,FALSE()),""))</f>
        <v/>
      </c>
      <c r="S1925" s="18" t="str">
        <f t="shared" si="181"/>
        <v/>
      </c>
      <c r="T1925" s="14" t="str">
        <f t="shared" si="182"/>
        <v/>
      </c>
      <c r="U1925" s="14" t="str">
        <f t="shared" si="183"/>
        <v/>
      </c>
      <c r="V1925" s="14" t="str">
        <f t="shared" ca="1" si="184"/>
        <v/>
      </c>
      <c r="W1925" s="14" t="str">
        <f t="shared" ca="1" si="185"/>
        <v/>
      </c>
    </row>
    <row r="1926" spans="1:23" x14ac:dyDescent="0.3">
      <c r="A1926" s="2"/>
      <c r="B1926" s="2"/>
      <c r="C1926" s="2"/>
      <c r="D1926" s="2"/>
      <c r="E1926" s="2"/>
      <c r="F1926" s="2"/>
      <c r="G1926" s="2"/>
      <c r="H1926" s="2"/>
      <c r="I1926" s="16"/>
      <c r="J1926" s="16"/>
      <c r="K1926" s="14" t="str">
        <f>IF($A1926="","",IF(B1926&gt;=Model!$B$4,4,IF(B1926&gt;=Model!$B$5,3,IF(B1926&gt;=Model!$B$6,2,1))))</f>
        <v/>
      </c>
      <c r="L1926" s="14" t="str">
        <f>IF($A1926="","",IF(OR(UPPER(D1926)="Y",UPPER(E1926)="Y"),4,IF(C1926&gt;=Model!$B$10,4,IF(C1926&gt;=Model!$B$11,3,IF(C1926&gt;=Model!$B$12,2,1)))))</f>
        <v/>
      </c>
      <c r="M1926" s="14" t="str">
        <f>IF($A1926="","",IFERROR(VLOOKUP(F1926,Model!$A$19:$B$22,2,FALSE()),""))</f>
        <v/>
      </c>
      <c r="N1926" s="14" t="str">
        <f>IF($A1926="","",IFERROR(VLOOKUP(G1926,Model!$A$25:$B$28,2,FALSE()),""))</f>
        <v/>
      </c>
      <c r="O1926" s="14" t="str">
        <f t="shared" si="180"/>
        <v/>
      </c>
      <c r="P1926" s="14" t="str">
        <f>IF($A1926="","",IF(AND(G1926="Internet-facing",OR(UPPER(D1926)="Y",UPPER(E1926)="Y",C1926&gt;=Model!$B$16)),"P1",""))</f>
        <v/>
      </c>
      <c r="Q1926" s="14" t="str">
        <f>IF($A1926="","",IF(P1926="P1","P1","P"&amp;MIN(4,IF(O1926&gt;=Model!$B$31,1,IF(O1926&gt;=Model!$B$32,2,IF(O1926&gt;=Model!$B$33,3,4)))+IF(UPPER(H1926)="Y",1,0))))</f>
        <v/>
      </c>
      <c r="R1926" s="14" t="str">
        <f>IF($A1926="","",IFERROR(VLOOKUP(VALUE(MID(Q1926,2,1)),Model!$B$38:$C$41,2,FALSE()),""))</f>
        <v/>
      </c>
      <c r="S1926" s="18" t="str">
        <f t="shared" si="181"/>
        <v/>
      </c>
      <c r="T1926" s="14" t="str">
        <f t="shared" si="182"/>
        <v/>
      </c>
      <c r="U1926" s="14" t="str">
        <f t="shared" si="183"/>
        <v/>
      </c>
      <c r="V1926" s="14" t="str">
        <f t="shared" ca="1" si="184"/>
        <v/>
      </c>
      <c r="W1926" s="14" t="str">
        <f t="shared" ca="1" si="185"/>
        <v/>
      </c>
    </row>
    <row r="1927" spans="1:23" x14ac:dyDescent="0.3">
      <c r="A1927" s="2"/>
      <c r="B1927" s="2"/>
      <c r="C1927" s="2"/>
      <c r="D1927" s="2"/>
      <c r="E1927" s="2"/>
      <c r="F1927" s="2"/>
      <c r="G1927" s="2"/>
      <c r="H1927" s="2"/>
      <c r="I1927" s="16"/>
      <c r="J1927" s="16"/>
      <c r="K1927" s="14" t="str">
        <f>IF($A1927="","",IF(B1927&gt;=Model!$B$4,4,IF(B1927&gt;=Model!$B$5,3,IF(B1927&gt;=Model!$B$6,2,1))))</f>
        <v/>
      </c>
      <c r="L1927" s="14" t="str">
        <f>IF($A1927="","",IF(OR(UPPER(D1927)="Y",UPPER(E1927)="Y"),4,IF(C1927&gt;=Model!$B$10,4,IF(C1927&gt;=Model!$B$11,3,IF(C1927&gt;=Model!$B$12,2,1)))))</f>
        <v/>
      </c>
      <c r="M1927" s="14" t="str">
        <f>IF($A1927="","",IFERROR(VLOOKUP(F1927,Model!$A$19:$B$22,2,FALSE()),""))</f>
        <v/>
      </c>
      <c r="N1927" s="14" t="str">
        <f>IF($A1927="","",IFERROR(VLOOKUP(G1927,Model!$A$25:$B$28,2,FALSE()),""))</f>
        <v/>
      </c>
      <c r="O1927" s="14" t="str">
        <f t="shared" si="180"/>
        <v/>
      </c>
      <c r="P1927" s="14" t="str">
        <f>IF($A1927="","",IF(AND(G1927="Internet-facing",OR(UPPER(D1927)="Y",UPPER(E1927)="Y",C1927&gt;=Model!$B$16)),"P1",""))</f>
        <v/>
      </c>
      <c r="Q1927" s="14" t="str">
        <f>IF($A1927="","",IF(P1927="P1","P1","P"&amp;MIN(4,IF(O1927&gt;=Model!$B$31,1,IF(O1927&gt;=Model!$B$32,2,IF(O1927&gt;=Model!$B$33,3,4)))+IF(UPPER(H1927)="Y",1,0))))</f>
        <v/>
      </c>
      <c r="R1927" s="14" t="str">
        <f>IF($A1927="","",IFERROR(VLOOKUP(VALUE(MID(Q1927,2,1)),Model!$B$38:$C$41,2,FALSE()),""))</f>
        <v/>
      </c>
      <c r="S1927" s="18" t="str">
        <f t="shared" si="181"/>
        <v/>
      </c>
      <c r="T1927" s="14" t="str">
        <f t="shared" si="182"/>
        <v/>
      </c>
      <c r="U1927" s="14" t="str">
        <f t="shared" si="183"/>
        <v/>
      </c>
      <c r="V1927" s="14" t="str">
        <f t="shared" ca="1" si="184"/>
        <v/>
      </c>
      <c r="W1927" s="14" t="str">
        <f t="shared" ca="1" si="185"/>
        <v/>
      </c>
    </row>
    <row r="1928" spans="1:23" x14ac:dyDescent="0.3">
      <c r="A1928" s="2"/>
      <c r="B1928" s="2"/>
      <c r="C1928" s="2"/>
      <c r="D1928" s="2"/>
      <c r="E1928" s="2"/>
      <c r="F1928" s="2"/>
      <c r="G1928" s="2"/>
      <c r="H1928" s="2"/>
      <c r="I1928" s="16"/>
      <c r="J1928" s="16"/>
      <c r="K1928" s="14" t="str">
        <f>IF($A1928="","",IF(B1928&gt;=Model!$B$4,4,IF(B1928&gt;=Model!$B$5,3,IF(B1928&gt;=Model!$B$6,2,1))))</f>
        <v/>
      </c>
      <c r="L1928" s="14" t="str">
        <f>IF($A1928="","",IF(OR(UPPER(D1928)="Y",UPPER(E1928)="Y"),4,IF(C1928&gt;=Model!$B$10,4,IF(C1928&gt;=Model!$B$11,3,IF(C1928&gt;=Model!$B$12,2,1)))))</f>
        <v/>
      </c>
      <c r="M1928" s="14" t="str">
        <f>IF($A1928="","",IFERROR(VLOOKUP(F1928,Model!$A$19:$B$22,2,FALSE()),""))</f>
        <v/>
      </c>
      <c r="N1928" s="14" t="str">
        <f>IF($A1928="","",IFERROR(VLOOKUP(G1928,Model!$A$25:$B$28,2,FALSE()),""))</f>
        <v/>
      </c>
      <c r="O1928" s="14" t="str">
        <f t="shared" si="180"/>
        <v/>
      </c>
      <c r="P1928" s="14" t="str">
        <f>IF($A1928="","",IF(AND(G1928="Internet-facing",OR(UPPER(D1928)="Y",UPPER(E1928)="Y",C1928&gt;=Model!$B$16)),"P1",""))</f>
        <v/>
      </c>
      <c r="Q1928" s="14" t="str">
        <f>IF($A1928="","",IF(P1928="P1","P1","P"&amp;MIN(4,IF(O1928&gt;=Model!$B$31,1,IF(O1928&gt;=Model!$B$32,2,IF(O1928&gt;=Model!$B$33,3,4)))+IF(UPPER(H1928)="Y",1,0))))</f>
        <v/>
      </c>
      <c r="R1928" s="14" t="str">
        <f>IF($A1928="","",IFERROR(VLOOKUP(VALUE(MID(Q1928,2,1)),Model!$B$38:$C$41,2,FALSE()),""))</f>
        <v/>
      </c>
      <c r="S1928" s="18" t="str">
        <f t="shared" si="181"/>
        <v/>
      </c>
      <c r="T1928" s="14" t="str">
        <f t="shared" si="182"/>
        <v/>
      </c>
      <c r="U1928" s="14" t="str">
        <f t="shared" si="183"/>
        <v/>
      </c>
      <c r="V1928" s="14" t="str">
        <f t="shared" ca="1" si="184"/>
        <v/>
      </c>
      <c r="W1928" s="14" t="str">
        <f t="shared" ca="1" si="185"/>
        <v/>
      </c>
    </row>
    <row r="1929" spans="1:23" x14ac:dyDescent="0.3">
      <c r="A1929" s="2"/>
      <c r="B1929" s="2"/>
      <c r="C1929" s="2"/>
      <c r="D1929" s="2"/>
      <c r="E1929" s="2"/>
      <c r="F1929" s="2"/>
      <c r="G1929" s="2"/>
      <c r="H1929" s="2"/>
      <c r="I1929" s="16"/>
      <c r="J1929" s="16"/>
      <c r="K1929" s="14" t="str">
        <f>IF($A1929="","",IF(B1929&gt;=Model!$B$4,4,IF(B1929&gt;=Model!$B$5,3,IF(B1929&gt;=Model!$B$6,2,1))))</f>
        <v/>
      </c>
      <c r="L1929" s="14" t="str">
        <f>IF($A1929="","",IF(OR(UPPER(D1929)="Y",UPPER(E1929)="Y"),4,IF(C1929&gt;=Model!$B$10,4,IF(C1929&gt;=Model!$B$11,3,IF(C1929&gt;=Model!$B$12,2,1)))))</f>
        <v/>
      </c>
      <c r="M1929" s="14" t="str">
        <f>IF($A1929="","",IFERROR(VLOOKUP(F1929,Model!$A$19:$B$22,2,FALSE()),""))</f>
        <v/>
      </c>
      <c r="N1929" s="14" t="str">
        <f>IF($A1929="","",IFERROR(VLOOKUP(G1929,Model!$A$25:$B$28,2,FALSE()),""))</f>
        <v/>
      </c>
      <c r="O1929" s="14" t="str">
        <f t="shared" si="180"/>
        <v/>
      </c>
      <c r="P1929" s="14" t="str">
        <f>IF($A1929="","",IF(AND(G1929="Internet-facing",OR(UPPER(D1929)="Y",UPPER(E1929)="Y",C1929&gt;=Model!$B$16)),"P1",""))</f>
        <v/>
      </c>
      <c r="Q1929" s="14" t="str">
        <f>IF($A1929="","",IF(P1929="P1","P1","P"&amp;MIN(4,IF(O1929&gt;=Model!$B$31,1,IF(O1929&gt;=Model!$B$32,2,IF(O1929&gt;=Model!$B$33,3,4)))+IF(UPPER(H1929)="Y",1,0))))</f>
        <v/>
      </c>
      <c r="R1929" s="14" t="str">
        <f>IF($A1929="","",IFERROR(VLOOKUP(VALUE(MID(Q1929,2,1)),Model!$B$38:$C$41,2,FALSE()),""))</f>
        <v/>
      </c>
      <c r="S1929" s="18" t="str">
        <f t="shared" si="181"/>
        <v/>
      </c>
      <c r="T1929" s="14" t="str">
        <f t="shared" si="182"/>
        <v/>
      </c>
      <c r="U1929" s="14" t="str">
        <f t="shared" si="183"/>
        <v/>
      </c>
      <c r="V1929" s="14" t="str">
        <f t="shared" ca="1" si="184"/>
        <v/>
      </c>
      <c r="W1929" s="14" t="str">
        <f t="shared" ca="1" si="185"/>
        <v/>
      </c>
    </row>
    <row r="1930" spans="1:23" x14ac:dyDescent="0.3">
      <c r="A1930" s="2"/>
      <c r="B1930" s="2"/>
      <c r="C1930" s="2"/>
      <c r="D1930" s="2"/>
      <c r="E1930" s="2"/>
      <c r="F1930" s="2"/>
      <c r="G1930" s="2"/>
      <c r="H1930" s="2"/>
      <c r="I1930" s="16"/>
      <c r="J1930" s="16"/>
      <c r="K1930" s="14" t="str">
        <f>IF($A1930="","",IF(B1930&gt;=Model!$B$4,4,IF(B1930&gt;=Model!$B$5,3,IF(B1930&gt;=Model!$B$6,2,1))))</f>
        <v/>
      </c>
      <c r="L1930" s="14" t="str">
        <f>IF($A1930="","",IF(OR(UPPER(D1930)="Y",UPPER(E1930)="Y"),4,IF(C1930&gt;=Model!$B$10,4,IF(C1930&gt;=Model!$B$11,3,IF(C1930&gt;=Model!$B$12,2,1)))))</f>
        <v/>
      </c>
      <c r="M1930" s="14" t="str">
        <f>IF($A1930="","",IFERROR(VLOOKUP(F1930,Model!$A$19:$B$22,2,FALSE()),""))</f>
        <v/>
      </c>
      <c r="N1930" s="14" t="str">
        <f>IF($A1930="","",IFERROR(VLOOKUP(G1930,Model!$A$25:$B$28,2,FALSE()),""))</f>
        <v/>
      </c>
      <c r="O1930" s="14" t="str">
        <f t="shared" si="180"/>
        <v/>
      </c>
      <c r="P1930" s="14" t="str">
        <f>IF($A1930="","",IF(AND(G1930="Internet-facing",OR(UPPER(D1930)="Y",UPPER(E1930)="Y",C1930&gt;=Model!$B$16)),"P1",""))</f>
        <v/>
      </c>
      <c r="Q1930" s="14" t="str">
        <f>IF($A1930="","",IF(P1930="P1","P1","P"&amp;MIN(4,IF(O1930&gt;=Model!$B$31,1,IF(O1930&gt;=Model!$B$32,2,IF(O1930&gt;=Model!$B$33,3,4)))+IF(UPPER(H1930)="Y",1,0))))</f>
        <v/>
      </c>
      <c r="R1930" s="14" t="str">
        <f>IF($A1930="","",IFERROR(VLOOKUP(VALUE(MID(Q1930,2,1)),Model!$B$38:$C$41,2,FALSE()),""))</f>
        <v/>
      </c>
      <c r="S1930" s="18" t="str">
        <f t="shared" si="181"/>
        <v/>
      </c>
      <c r="T1930" s="14" t="str">
        <f t="shared" si="182"/>
        <v/>
      </c>
      <c r="U1930" s="14" t="str">
        <f t="shared" si="183"/>
        <v/>
      </c>
      <c r="V1930" s="14" t="str">
        <f t="shared" ca="1" si="184"/>
        <v/>
      </c>
      <c r="W1930" s="14" t="str">
        <f t="shared" ca="1" si="185"/>
        <v/>
      </c>
    </row>
    <row r="1931" spans="1:23" x14ac:dyDescent="0.3">
      <c r="A1931" s="2"/>
      <c r="B1931" s="2"/>
      <c r="C1931" s="2"/>
      <c r="D1931" s="2"/>
      <c r="E1931" s="2"/>
      <c r="F1931" s="2"/>
      <c r="G1931" s="2"/>
      <c r="H1931" s="2"/>
      <c r="I1931" s="16"/>
      <c r="J1931" s="16"/>
      <c r="K1931" s="14" t="str">
        <f>IF($A1931="","",IF(B1931&gt;=Model!$B$4,4,IF(B1931&gt;=Model!$B$5,3,IF(B1931&gt;=Model!$B$6,2,1))))</f>
        <v/>
      </c>
      <c r="L1931" s="14" t="str">
        <f>IF($A1931="","",IF(OR(UPPER(D1931)="Y",UPPER(E1931)="Y"),4,IF(C1931&gt;=Model!$B$10,4,IF(C1931&gt;=Model!$B$11,3,IF(C1931&gt;=Model!$B$12,2,1)))))</f>
        <v/>
      </c>
      <c r="M1931" s="14" t="str">
        <f>IF($A1931="","",IFERROR(VLOOKUP(F1931,Model!$A$19:$B$22,2,FALSE()),""))</f>
        <v/>
      </c>
      <c r="N1931" s="14" t="str">
        <f>IF($A1931="","",IFERROR(VLOOKUP(G1931,Model!$A$25:$B$28,2,FALSE()),""))</f>
        <v/>
      </c>
      <c r="O1931" s="14" t="str">
        <f t="shared" si="180"/>
        <v/>
      </c>
      <c r="P1931" s="14" t="str">
        <f>IF($A1931="","",IF(AND(G1931="Internet-facing",OR(UPPER(D1931)="Y",UPPER(E1931)="Y",C1931&gt;=Model!$B$16)),"P1",""))</f>
        <v/>
      </c>
      <c r="Q1931" s="14" t="str">
        <f>IF($A1931="","",IF(P1931="P1","P1","P"&amp;MIN(4,IF(O1931&gt;=Model!$B$31,1,IF(O1931&gt;=Model!$B$32,2,IF(O1931&gt;=Model!$B$33,3,4)))+IF(UPPER(H1931)="Y",1,0))))</f>
        <v/>
      </c>
      <c r="R1931" s="14" t="str">
        <f>IF($A1931="","",IFERROR(VLOOKUP(VALUE(MID(Q1931,2,1)),Model!$B$38:$C$41,2,FALSE()),""))</f>
        <v/>
      </c>
      <c r="S1931" s="18" t="str">
        <f t="shared" si="181"/>
        <v/>
      </c>
      <c r="T1931" s="14" t="str">
        <f t="shared" si="182"/>
        <v/>
      </c>
      <c r="U1931" s="14" t="str">
        <f t="shared" si="183"/>
        <v/>
      </c>
      <c r="V1931" s="14" t="str">
        <f t="shared" ca="1" si="184"/>
        <v/>
      </c>
      <c r="W1931" s="14" t="str">
        <f t="shared" ca="1" si="185"/>
        <v/>
      </c>
    </row>
    <row r="1932" spans="1:23" x14ac:dyDescent="0.3">
      <c r="A1932" s="2"/>
      <c r="B1932" s="2"/>
      <c r="C1932" s="2"/>
      <c r="D1932" s="2"/>
      <c r="E1932" s="2"/>
      <c r="F1932" s="2"/>
      <c r="G1932" s="2"/>
      <c r="H1932" s="2"/>
      <c r="I1932" s="16"/>
      <c r="J1932" s="16"/>
      <c r="K1932" s="14" t="str">
        <f>IF($A1932="","",IF(B1932&gt;=Model!$B$4,4,IF(B1932&gt;=Model!$B$5,3,IF(B1932&gt;=Model!$B$6,2,1))))</f>
        <v/>
      </c>
      <c r="L1932" s="14" t="str">
        <f>IF($A1932="","",IF(OR(UPPER(D1932)="Y",UPPER(E1932)="Y"),4,IF(C1932&gt;=Model!$B$10,4,IF(C1932&gt;=Model!$B$11,3,IF(C1932&gt;=Model!$B$12,2,1)))))</f>
        <v/>
      </c>
      <c r="M1932" s="14" t="str">
        <f>IF($A1932="","",IFERROR(VLOOKUP(F1932,Model!$A$19:$B$22,2,FALSE()),""))</f>
        <v/>
      </c>
      <c r="N1932" s="14" t="str">
        <f>IF($A1932="","",IFERROR(VLOOKUP(G1932,Model!$A$25:$B$28,2,FALSE()),""))</f>
        <v/>
      </c>
      <c r="O1932" s="14" t="str">
        <f t="shared" si="180"/>
        <v/>
      </c>
      <c r="P1932" s="14" t="str">
        <f>IF($A1932="","",IF(AND(G1932="Internet-facing",OR(UPPER(D1932)="Y",UPPER(E1932)="Y",C1932&gt;=Model!$B$16)),"P1",""))</f>
        <v/>
      </c>
      <c r="Q1932" s="14" t="str">
        <f>IF($A1932="","",IF(P1932="P1","P1","P"&amp;MIN(4,IF(O1932&gt;=Model!$B$31,1,IF(O1932&gt;=Model!$B$32,2,IF(O1932&gt;=Model!$B$33,3,4)))+IF(UPPER(H1932)="Y",1,0))))</f>
        <v/>
      </c>
      <c r="R1932" s="14" t="str">
        <f>IF($A1932="","",IFERROR(VLOOKUP(VALUE(MID(Q1932,2,1)),Model!$B$38:$C$41,2,FALSE()),""))</f>
        <v/>
      </c>
      <c r="S1932" s="18" t="str">
        <f t="shared" si="181"/>
        <v/>
      </c>
      <c r="T1932" s="14" t="str">
        <f t="shared" si="182"/>
        <v/>
      </c>
      <c r="U1932" s="14" t="str">
        <f t="shared" si="183"/>
        <v/>
      </c>
      <c r="V1932" s="14" t="str">
        <f t="shared" ca="1" si="184"/>
        <v/>
      </c>
      <c r="W1932" s="14" t="str">
        <f t="shared" ca="1" si="185"/>
        <v/>
      </c>
    </row>
    <row r="1933" spans="1:23" x14ac:dyDescent="0.3">
      <c r="A1933" s="2"/>
      <c r="B1933" s="2"/>
      <c r="C1933" s="2"/>
      <c r="D1933" s="2"/>
      <c r="E1933" s="2"/>
      <c r="F1933" s="2"/>
      <c r="G1933" s="2"/>
      <c r="H1933" s="2"/>
      <c r="I1933" s="16"/>
      <c r="J1933" s="16"/>
      <c r="K1933" s="14" t="str">
        <f>IF($A1933="","",IF(B1933&gt;=Model!$B$4,4,IF(B1933&gt;=Model!$B$5,3,IF(B1933&gt;=Model!$B$6,2,1))))</f>
        <v/>
      </c>
      <c r="L1933" s="14" t="str">
        <f>IF($A1933="","",IF(OR(UPPER(D1933)="Y",UPPER(E1933)="Y"),4,IF(C1933&gt;=Model!$B$10,4,IF(C1933&gt;=Model!$B$11,3,IF(C1933&gt;=Model!$B$12,2,1)))))</f>
        <v/>
      </c>
      <c r="M1933" s="14" t="str">
        <f>IF($A1933="","",IFERROR(VLOOKUP(F1933,Model!$A$19:$B$22,2,FALSE()),""))</f>
        <v/>
      </c>
      <c r="N1933" s="14" t="str">
        <f>IF($A1933="","",IFERROR(VLOOKUP(G1933,Model!$A$25:$B$28,2,FALSE()),""))</f>
        <v/>
      </c>
      <c r="O1933" s="14" t="str">
        <f t="shared" si="180"/>
        <v/>
      </c>
      <c r="P1933" s="14" t="str">
        <f>IF($A1933="","",IF(AND(G1933="Internet-facing",OR(UPPER(D1933)="Y",UPPER(E1933)="Y",C1933&gt;=Model!$B$16)),"P1",""))</f>
        <v/>
      </c>
      <c r="Q1933" s="14" t="str">
        <f>IF($A1933="","",IF(P1933="P1","P1","P"&amp;MIN(4,IF(O1933&gt;=Model!$B$31,1,IF(O1933&gt;=Model!$B$32,2,IF(O1933&gt;=Model!$B$33,3,4)))+IF(UPPER(H1933)="Y",1,0))))</f>
        <v/>
      </c>
      <c r="R1933" s="14" t="str">
        <f>IF($A1933="","",IFERROR(VLOOKUP(VALUE(MID(Q1933,2,1)),Model!$B$38:$C$41,2,FALSE()),""))</f>
        <v/>
      </c>
      <c r="S1933" s="18" t="str">
        <f t="shared" si="181"/>
        <v/>
      </c>
      <c r="T1933" s="14" t="str">
        <f t="shared" si="182"/>
        <v/>
      </c>
      <c r="U1933" s="14" t="str">
        <f t="shared" si="183"/>
        <v/>
      </c>
      <c r="V1933" s="14" t="str">
        <f t="shared" ca="1" si="184"/>
        <v/>
      </c>
      <c r="W1933" s="14" t="str">
        <f t="shared" ca="1" si="185"/>
        <v/>
      </c>
    </row>
    <row r="1934" spans="1:23" x14ac:dyDescent="0.3">
      <c r="A1934" s="2"/>
      <c r="B1934" s="2"/>
      <c r="C1934" s="2"/>
      <c r="D1934" s="2"/>
      <c r="E1934" s="2"/>
      <c r="F1934" s="2"/>
      <c r="G1934" s="2"/>
      <c r="H1934" s="2"/>
      <c r="I1934" s="16"/>
      <c r="J1934" s="16"/>
      <c r="K1934" s="14" t="str">
        <f>IF($A1934="","",IF(B1934&gt;=Model!$B$4,4,IF(B1934&gt;=Model!$B$5,3,IF(B1934&gt;=Model!$B$6,2,1))))</f>
        <v/>
      </c>
      <c r="L1934" s="14" t="str">
        <f>IF($A1934="","",IF(OR(UPPER(D1934)="Y",UPPER(E1934)="Y"),4,IF(C1934&gt;=Model!$B$10,4,IF(C1934&gt;=Model!$B$11,3,IF(C1934&gt;=Model!$B$12,2,1)))))</f>
        <v/>
      </c>
      <c r="M1934" s="14" t="str">
        <f>IF($A1934="","",IFERROR(VLOOKUP(F1934,Model!$A$19:$B$22,2,FALSE()),""))</f>
        <v/>
      </c>
      <c r="N1934" s="14" t="str">
        <f>IF($A1934="","",IFERROR(VLOOKUP(G1934,Model!$A$25:$B$28,2,FALSE()),""))</f>
        <v/>
      </c>
      <c r="O1934" s="14" t="str">
        <f t="shared" si="180"/>
        <v/>
      </c>
      <c r="P1934" s="14" t="str">
        <f>IF($A1934="","",IF(AND(G1934="Internet-facing",OR(UPPER(D1934)="Y",UPPER(E1934)="Y",C1934&gt;=Model!$B$16)),"P1",""))</f>
        <v/>
      </c>
      <c r="Q1934" s="14" t="str">
        <f>IF($A1934="","",IF(P1934="P1","P1","P"&amp;MIN(4,IF(O1934&gt;=Model!$B$31,1,IF(O1934&gt;=Model!$B$32,2,IF(O1934&gt;=Model!$B$33,3,4)))+IF(UPPER(H1934)="Y",1,0))))</f>
        <v/>
      </c>
      <c r="R1934" s="14" t="str">
        <f>IF($A1934="","",IFERROR(VLOOKUP(VALUE(MID(Q1934,2,1)),Model!$B$38:$C$41,2,FALSE()),""))</f>
        <v/>
      </c>
      <c r="S1934" s="18" t="str">
        <f t="shared" si="181"/>
        <v/>
      </c>
      <c r="T1934" s="14" t="str">
        <f t="shared" si="182"/>
        <v/>
      </c>
      <c r="U1934" s="14" t="str">
        <f t="shared" si="183"/>
        <v/>
      </c>
      <c r="V1934" s="14" t="str">
        <f t="shared" ca="1" si="184"/>
        <v/>
      </c>
      <c r="W1934" s="14" t="str">
        <f t="shared" ca="1" si="185"/>
        <v/>
      </c>
    </row>
    <row r="1935" spans="1:23" x14ac:dyDescent="0.3">
      <c r="A1935" s="2"/>
      <c r="B1935" s="2"/>
      <c r="C1935" s="2"/>
      <c r="D1935" s="2"/>
      <c r="E1935" s="2"/>
      <c r="F1935" s="2"/>
      <c r="G1935" s="2"/>
      <c r="H1935" s="2"/>
      <c r="I1935" s="16"/>
      <c r="J1935" s="16"/>
      <c r="K1935" s="14" t="str">
        <f>IF($A1935="","",IF(B1935&gt;=Model!$B$4,4,IF(B1935&gt;=Model!$B$5,3,IF(B1935&gt;=Model!$B$6,2,1))))</f>
        <v/>
      </c>
      <c r="L1935" s="14" t="str">
        <f>IF($A1935="","",IF(OR(UPPER(D1935)="Y",UPPER(E1935)="Y"),4,IF(C1935&gt;=Model!$B$10,4,IF(C1935&gt;=Model!$B$11,3,IF(C1935&gt;=Model!$B$12,2,1)))))</f>
        <v/>
      </c>
      <c r="M1935" s="14" t="str">
        <f>IF($A1935="","",IFERROR(VLOOKUP(F1935,Model!$A$19:$B$22,2,FALSE()),""))</f>
        <v/>
      </c>
      <c r="N1935" s="14" t="str">
        <f>IF($A1935="","",IFERROR(VLOOKUP(G1935,Model!$A$25:$B$28,2,FALSE()),""))</f>
        <v/>
      </c>
      <c r="O1935" s="14" t="str">
        <f t="shared" si="180"/>
        <v/>
      </c>
      <c r="P1935" s="14" t="str">
        <f>IF($A1935="","",IF(AND(G1935="Internet-facing",OR(UPPER(D1935)="Y",UPPER(E1935)="Y",C1935&gt;=Model!$B$16)),"P1",""))</f>
        <v/>
      </c>
      <c r="Q1935" s="14" t="str">
        <f>IF($A1935="","",IF(P1935="P1","P1","P"&amp;MIN(4,IF(O1935&gt;=Model!$B$31,1,IF(O1935&gt;=Model!$B$32,2,IF(O1935&gt;=Model!$B$33,3,4)))+IF(UPPER(H1935)="Y",1,0))))</f>
        <v/>
      </c>
      <c r="R1935" s="14" t="str">
        <f>IF($A1935="","",IFERROR(VLOOKUP(VALUE(MID(Q1935,2,1)),Model!$B$38:$C$41,2,FALSE()),""))</f>
        <v/>
      </c>
      <c r="S1935" s="18" t="str">
        <f t="shared" si="181"/>
        <v/>
      </c>
      <c r="T1935" s="14" t="str">
        <f t="shared" si="182"/>
        <v/>
      </c>
      <c r="U1935" s="14" t="str">
        <f t="shared" si="183"/>
        <v/>
      </c>
      <c r="V1935" s="14" t="str">
        <f t="shared" ca="1" si="184"/>
        <v/>
      </c>
      <c r="W1935" s="14" t="str">
        <f t="shared" ca="1" si="185"/>
        <v/>
      </c>
    </row>
    <row r="1936" spans="1:23" x14ac:dyDescent="0.3">
      <c r="A1936" s="2"/>
      <c r="B1936" s="2"/>
      <c r="C1936" s="2"/>
      <c r="D1936" s="2"/>
      <c r="E1936" s="2"/>
      <c r="F1936" s="2"/>
      <c r="G1936" s="2"/>
      <c r="H1936" s="2"/>
      <c r="I1936" s="16"/>
      <c r="J1936" s="16"/>
      <c r="K1936" s="14" t="str">
        <f>IF($A1936="","",IF(B1936&gt;=Model!$B$4,4,IF(B1936&gt;=Model!$B$5,3,IF(B1936&gt;=Model!$B$6,2,1))))</f>
        <v/>
      </c>
      <c r="L1936" s="14" t="str">
        <f>IF($A1936="","",IF(OR(UPPER(D1936)="Y",UPPER(E1936)="Y"),4,IF(C1936&gt;=Model!$B$10,4,IF(C1936&gt;=Model!$B$11,3,IF(C1936&gt;=Model!$B$12,2,1)))))</f>
        <v/>
      </c>
      <c r="M1936" s="14" t="str">
        <f>IF($A1936="","",IFERROR(VLOOKUP(F1936,Model!$A$19:$B$22,2,FALSE()),""))</f>
        <v/>
      </c>
      <c r="N1936" s="14" t="str">
        <f>IF($A1936="","",IFERROR(VLOOKUP(G1936,Model!$A$25:$B$28,2,FALSE()),""))</f>
        <v/>
      </c>
      <c r="O1936" s="14" t="str">
        <f t="shared" si="180"/>
        <v/>
      </c>
      <c r="P1936" s="14" t="str">
        <f>IF($A1936="","",IF(AND(G1936="Internet-facing",OR(UPPER(D1936)="Y",UPPER(E1936)="Y",C1936&gt;=Model!$B$16)),"P1",""))</f>
        <v/>
      </c>
      <c r="Q1936" s="14" t="str">
        <f>IF($A1936="","",IF(P1936="P1","P1","P"&amp;MIN(4,IF(O1936&gt;=Model!$B$31,1,IF(O1936&gt;=Model!$B$32,2,IF(O1936&gt;=Model!$B$33,3,4)))+IF(UPPER(H1936)="Y",1,0))))</f>
        <v/>
      </c>
      <c r="R1936" s="14" t="str">
        <f>IF($A1936="","",IFERROR(VLOOKUP(VALUE(MID(Q1936,2,1)),Model!$B$38:$C$41,2,FALSE()),""))</f>
        <v/>
      </c>
      <c r="S1936" s="18" t="str">
        <f t="shared" si="181"/>
        <v/>
      </c>
      <c r="T1936" s="14" t="str">
        <f t="shared" si="182"/>
        <v/>
      </c>
      <c r="U1936" s="14" t="str">
        <f t="shared" si="183"/>
        <v/>
      </c>
      <c r="V1936" s="14" t="str">
        <f t="shared" ca="1" si="184"/>
        <v/>
      </c>
      <c r="W1936" s="14" t="str">
        <f t="shared" ca="1" si="185"/>
        <v/>
      </c>
    </row>
    <row r="1937" spans="1:23" x14ac:dyDescent="0.3">
      <c r="A1937" s="2"/>
      <c r="B1937" s="2"/>
      <c r="C1937" s="2"/>
      <c r="D1937" s="2"/>
      <c r="E1937" s="2"/>
      <c r="F1937" s="2"/>
      <c r="G1937" s="2"/>
      <c r="H1937" s="2"/>
      <c r="I1937" s="16"/>
      <c r="J1937" s="16"/>
      <c r="K1937" s="14" t="str">
        <f>IF($A1937="","",IF(B1937&gt;=Model!$B$4,4,IF(B1937&gt;=Model!$B$5,3,IF(B1937&gt;=Model!$B$6,2,1))))</f>
        <v/>
      </c>
      <c r="L1937" s="14" t="str">
        <f>IF($A1937="","",IF(OR(UPPER(D1937)="Y",UPPER(E1937)="Y"),4,IF(C1937&gt;=Model!$B$10,4,IF(C1937&gt;=Model!$B$11,3,IF(C1937&gt;=Model!$B$12,2,1)))))</f>
        <v/>
      </c>
      <c r="M1937" s="14" t="str">
        <f>IF($A1937="","",IFERROR(VLOOKUP(F1937,Model!$A$19:$B$22,2,FALSE()),""))</f>
        <v/>
      </c>
      <c r="N1937" s="14" t="str">
        <f>IF($A1937="","",IFERROR(VLOOKUP(G1937,Model!$A$25:$B$28,2,FALSE()),""))</f>
        <v/>
      </c>
      <c r="O1937" s="14" t="str">
        <f t="shared" si="180"/>
        <v/>
      </c>
      <c r="P1937" s="14" t="str">
        <f>IF($A1937="","",IF(AND(G1937="Internet-facing",OR(UPPER(D1937)="Y",UPPER(E1937)="Y",C1937&gt;=Model!$B$16)),"P1",""))</f>
        <v/>
      </c>
      <c r="Q1937" s="14" t="str">
        <f>IF($A1937="","",IF(P1937="P1","P1","P"&amp;MIN(4,IF(O1937&gt;=Model!$B$31,1,IF(O1937&gt;=Model!$B$32,2,IF(O1937&gt;=Model!$B$33,3,4)))+IF(UPPER(H1937)="Y",1,0))))</f>
        <v/>
      </c>
      <c r="R1937" s="14" t="str">
        <f>IF($A1937="","",IFERROR(VLOOKUP(VALUE(MID(Q1937,2,1)),Model!$B$38:$C$41,2,FALSE()),""))</f>
        <v/>
      </c>
      <c r="S1937" s="18" t="str">
        <f t="shared" si="181"/>
        <v/>
      </c>
      <c r="T1937" s="14" t="str">
        <f t="shared" si="182"/>
        <v/>
      </c>
      <c r="U1937" s="14" t="str">
        <f t="shared" si="183"/>
        <v/>
      </c>
      <c r="V1937" s="14" t="str">
        <f t="shared" ca="1" si="184"/>
        <v/>
      </c>
      <c r="W1937" s="14" t="str">
        <f t="shared" ca="1" si="185"/>
        <v/>
      </c>
    </row>
    <row r="1938" spans="1:23" x14ac:dyDescent="0.3">
      <c r="A1938" s="2"/>
      <c r="B1938" s="2"/>
      <c r="C1938" s="2"/>
      <c r="D1938" s="2"/>
      <c r="E1938" s="2"/>
      <c r="F1938" s="2"/>
      <c r="G1938" s="2"/>
      <c r="H1938" s="2"/>
      <c r="I1938" s="16"/>
      <c r="J1938" s="16"/>
      <c r="K1938" s="14" t="str">
        <f>IF($A1938="","",IF(B1938&gt;=Model!$B$4,4,IF(B1938&gt;=Model!$B$5,3,IF(B1938&gt;=Model!$B$6,2,1))))</f>
        <v/>
      </c>
      <c r="L1938" s="14" t="str">
        <f>IF($A1938="","",IF(OR(UPPER(D1938)="Y",UPPER(E1938)="Y"),4,IF(C1938&gt;=Model!$B$10,4,IF(C1938&gt;=Model!$B$11,3,IF(C1938&gt;=Model!$B$12,2,1)))))</f>
        <v/>
      </c>
      <c r="M1938" s="14" t="str">
        <f>IF($A1938="","",IFERROR(VLOOKUP(F1938,Model!$A$19:$B$22,2,FALSE()),""))</f>
        <v/>
      </c>
      <c r="N1938" s="14" t="str">
        <f>IF($A1938="","",IFERROR(VLOOKUP(G1938,Model!$A$25:$B$28,2,FALSE()),""))</f>
        <v/>
      </c>
      <c r="O1938" s="14" t="str">
        <f t="shared" si="180"/>
        <v/>
      </c>
      <c r="P1938" s="14" t="str">
        <f>IF($A1938="","",IF(AND(G1938="Internet-facing",OR(UPPER(D1938)="Y",UPPER(E1938)="Y",C1938&gt;=Model!$B$16)),"P1",""))</f>
        <v/>
      </c>
      <c r="Q1938" s="14" t="str">
        <f>IF($A1938="","",IF(P1938="P1","P1","P"&amp;MIN(4,IF(O1938&gt;=Model!$B$31,1,IF(O1938&gt;=Model!$B$32,2,IF(O1938&gt;=Model!$B$33,3,4)))+IF(UPPER(H1938)="Y",1,0))))</f>
        <v/>
      </c>
      <c r="R1938" s="14" t="str">
        <f>IF($A1938="","",IFERROR(VLOOKUP(VALUE(MID(Q1938,2,1)),Model!$B$38:$C$41,2,FALSE()),""))</f>
        <v/>
      </c>
      <c r="S1938" s="18" t="str">
        <f t="shared" si="181"/>
        <v/>
      </c>
      <c r="T1938" s="14" t="str">
        <f t="shared" si="182"/>
        <v/>
      </c>
      <c r="U1938" s="14" t="str">
        <f t="shared" si="183"/>
        <v/>
      </c>
      <c r="V1938" s="14" t="str">
        <f t="shared" ca="1" si="184"/>
        <v/>
      </c>
      <c r="W1938" s="14" t="str">
        <f t="shared" ca="1" si="185"/>
        <v/>
      </c>
    </row>
    <row r="1939" spans="1:23" x14ac:dyDescent="0.3">
      <c r="A1939" s="2"/>
      <c r="B1939" s="2"/>
      <c r="C1939" s="2"/>
      <c r="D1939" s="2"/>
      <c r="E1939" s="2"/>
      <c r="F1939" s="2"/>
      <c r="G1939" s="2"/>
      <c r="H1939" s="2"/>
      <c r="I1939" s="16"/>
      <c r="J1939" s="16"/>
      <c r="K1939" s="14" t="str">
        <f>IF($A1939="","",IF(B1939&gt;=Model!$B$4,4,IF(B1939&gt;=Model!$B$5,3,IF(B1939&gt;=Model!$B$6,2,1))))</f>
        <v/>
      </c>
      <c r="L1939" s="14" t="str">
        <f>IF($A1939="","",IF(OR(UPPER(D1939)="Y",UPPER(E1939)="Y"),4,IF(C1939&gt;=Model!$B$10,4,IF(C1939&gt;=Model!$B$11,3,IF(C1939&gt;=Model!$B$12,2,1)))))</f>
        <v/>
      </c>
      <c r="M1939" s="14" t="str">
        <f>IF($A1939="","",IFERROR(VLOOKUP(F1939,Model!$A$19:$B$22,2,FALSE()),""))</f>
        <v/>
      </c>
      <c r="N1939" s="14" t="str">
        <f>IF($A1939="","",IFERROR(VLOOKUP(G1939,Model!$A$25:$B$28,2,FALSE()),""))</f>
        <v/>
      </c>
      <c r="O1939" s="14" t="str">
        <f t="shared" si="180"/>
        <v/>
      </c>
      <c r="P1939" s="14" t="str">
        <f>IF($A1939="","",IF(AND(G1939="Internet-facing",OR(UPPER(D1939)="Y",UPPER(E1939)="Y",C1939&gt;=Model!$B$16)),"P1",""))</f>
        <v/>
      </c>
      <c r="Q1939" s="14" t="str">
        <f>IF($A1939="","",IF(P1939="P1","P1","P"&amp;MIN(4,IF(O1939&gt;=Model!$B$31,1,IF(O1939&gt;=Model!$B$32,2,IF(O1939&gt;=Model!$B$33,3,4)))+IF(UPPER(H1939)="Y",1,0))))</f>
        <v/>
      </c>
      <c r="R1939" s="14" t="str">
        <f>IF($A1939="","",IFERROR(VLOOKUP(VALUE(MID(Q1939,2,1)),Model!$B$38:$C$41,2,FALSE()),""))</f>
        <v/>
      </c>
      <c r="S1939" s="18" t="str">
        <f t="shared" si="181"/>
        <v/>
      </c>
      <c r="T1939" s="14" t="str">
        <f t="shared" si="182"/>
        <v/>
      </c>
      <c r="U1939" s="14" t="str">
        <f t="shared" si="183"/>
        <v/>
      </c>
      <c r="V1939" s="14" t="str">
        <f t="shared" ca="1" si="184"/>
        <v/>
      </c>
      <c r="W1939" s="14" t="str">
        <f t="shared" ca="1" si="185"/>
        <v/>
      </c>
    </row>
    <row r="1940" spans="1:23" x14ac:dyDescent="0.3">
      <c r="A1940" s="2"/>
      <c r="B1940" s="2"/>
      <c r="C1940" s="2"/>
      <c r="D1940" s="2"/>
      <c r="E1940" s="2"/>
      <c r="F1940" s="2"/>
      <c r="G1940" s="2"/>
      <c r="H1940" s="2"/>
      <c r="I1940" s="16"/>
      <c r="J1940" s="16"/>
      <c r="K1940" s="14" t="str">
        <f>IF($A1940="","",IF(B1940&gt;=Model!$B$4,4,IF(B1940&gt;=Model!$B$5,3,IF(B1940&gt;=Model!$B$6,2,1))))</f>
        <v/>
      </c>
      <c r="L1940" s="14" t="str">
        <f>IF($A1940="","",IF(OR(UPPER(D1940)="Y",UPPER(E1940)="Y"),4,IF(C1940&gt;=Model!$B$10,4,IF(C1940&gt;=Model!$B$11,3,IF(C1940&gt;=Model!$B$12,2,1)))))</f>
        <v/>
      </c>
      <c r="M1940" s="14" t="str">
        <f>IF($A1940="","",IFERROR(VLOOKUP(F1940,Model!$A$19:$B$22,2,FALSE()),""))</f>
        <v/>
      </c>
      <c r="N1940" s="14" t="str">
        <f>IF($A1940="","",IFERROR(VLOOKUP(G1940,Model!$A$25:$B$28,2,FALSE()),""))</f>
        <v/>
      </c>
      <c r="O1940" s="14" t="str">
        <f t="shared" si="180"/>
        <v/>
      </c>
      <c r="P1940" s="14" t="str">
        <f>IF($A1940="","",IF(AND(G1940="Internet-facing",OR(UPPER(D1940)="Y",UPPER(E1940)="Y",C1940&gt;=Model!$B$16)),"P1",""))</f>
        <v/>
      </c>
      <c r="Q1940" s="14" t="str">
        <f>IF($A1940="","",IF(P1940="P1","P1","P"&amp;MIN(4,IF(O1940&gt;=Model!$B$31,1,IF(O1940&gt;=Model!$B$32,2,IF(O1940&gt;=Model!$B$33,3,4)))+IF(UPPER(H1940)="Y",1,0))))</f>
        <v/>
      </c>
      <c r="R1940" s="14" t="str">
        <f>IF($A1940="","",IFERROR(VLOOKUP(VALUE(MID(Q1940,2,1)),Model!$B$38:$C$41,2,FALSE()),""))</f>
        <v/>
      </c>
      <c r="S1940" s="18" t="str">
        <f t="shared" si="181"/>
        <v/>
      </c>
      <c r="T1940" s="14" t="str">
        <f t="shared" si="182"/>
        <v/>
      </c>
      <c r="U1940" s="14" t="str">
        <f t="shared" si="183"/>
        <v/>
      </c>
      <c r="V1940" s="14" t="str">
        <f t="shared" ca="1" si="184"/>
        <v/>
      </c>
      <c r="W1940" s="14" t="str">
        <f t="shared" ca="1" si="185"/>
        <v/>
      </c>
    </row>
    <row r="1941" spans="1:23" x14ac:dyDescent="0.3">
      <c r="A1941" s="2"/>
      <c r="B1941" s="2"/>
      <c r="C1941" s="2"/>
      <c r="D1941" s="2"/>
      <c r="E1941" s="2"/>
      <c r="F1941" s="2"/>
      <c r="G1941" s="2"/>
      <c r="H1941" s="2"/>
      <c r="I1941" s="16"/>
      <c r="J1941" s="16"/>
      <c r="K1941" s="14" t="str">
        <f>IF($A1941="","",IF(B1941&gt;=Model!$B$4,4,IF(B1941&gt;=Model!$B$5,3,IF(B1941&gt;=Model!$B$6,2,1))))</f>
        <v/>
      </c>
      <c r="L1941" s="14" t="str">
        <f>IF($A1941="","",IF(OR(UPPER(D1941)="Y",UPPER(E1941)="Y"),4,IF(C1941&gt;=Model!$B$10,4,IF(C1941&gt;=Model!$B$11,3,IF(C1941&gt;=Model!$B$12,2,1)))))</f>
        <v/>
      </c>
      <c r="M1941" s="14" t="str">
        <f>IF($A1941="","",IFERROR(VLOOKUP(F1941,Model!$A$19:$B$22,2,FALSE()),""))</f>
        <v/>
      </c>
      <c r="N1941" s="14" t="str">
        <f>IF($A1941="","",IFERROR(VLOOKUP(G1941,Model!$A$25:$B$28,2,FALSE()),""))</f>
        <v/>
      </c>
      <c r="O1941" s="14" t="str">
        <f t="shared" si="180"/>
        <v/>
      </c>
      <c r="P1941" s="14" t="str">
        <f>IF($A1941="","",IF(AND(G1941="Internet-facing",OR(UPPER(D1941)="Y",UPPER(E1941)="Y",C1941&gt;=Model!$B$16)),"P1",""))</f>
        <v/>
      </c>
      <c r="Q1941" s="14" t="str">
        <f>IF($A1941="","",IF(P1941="P1","P1","P"&amp;MIN(4,IF(O1941&gt;=Model!$B$31,1,IF(O1941&gt;=Model!$B$32,2,IF(O1941&gt;=Model!$B$33,3,4)))+IF(UPPER(H1941)="Y",1,0))))</f>
        <v/>
      </c>
      <c r="R1941" s="14" t="str">
        <f>IF($A1941="","",IFERROR(VLOOKUP(VALUE(MID(Q1941,2,1)),Model!$B$38:$C$41,2,FALSE()),""))</f>
        <v/>
      </c>
      <c r="S1941" s="18" t="str">
        <f t="shared" si="181"/>
        <v/>
      </c>
      <c r="T1941" s="14" t="str">
        <f t="shared" si="182"/>
        <v/>
      </c>
      <c r="U1941" s="14" t="str">
        <f t="shared" si="183"/>
        <v/>
      </c>
      <c r="V1941" s="14" t="str">
        <f t="shared" ca="1" si="184"/>
        <v/>
      </c>
      <c r="W1941" s="14" t="str">
        <f t="shared" ca="1" si="185"/>
        <v/>
      </c>
    </row>
    <row r="1942" spans="1:23" x14ac:dyDescent="0.3">
      <c r="A1942" s="2"/>
      <c r="B1942" s="2"/>
      <c r="C1942" s="2"/>
      <c r="D1942" s="2"/>
      <c r="E1942" s="2"/>
      <c r="F1942" s="2"/>
      <c r="G1942" s="2"/>
      <c r="H1942" s="2"/>
      <c r="I1942" s="16"/>
      <c r="J1942" s="16"/>
      <c r="K1942" s="14" t="str">
        <f>IF($A1942="","",IF(B1942&gt;=Model!$B$4,4,IF(B1942&gt;=Model!$B$5,3,IF(B1942&gt;=Model!$B$6,2,1))))</f>
        <v/>
      </c>
      <c r="L1942" s="14" t="str">
        <f>IF($A1942="","",IF(OR(UPPER(D1942)="Y",UPPER(E1942)="Y"),4,IF(C1942&gt;=Model!$B$10,4,IF(C1942&gt;=Model!$B$11,3,IF(C1942&gt;=Model!$B$12,2,1)))))</f>
        <v/>
      </c>
      <c r="M1942" s="14" t="str">
        <f>IF($A1942="","",IFERROR(VLOOKUP(F1942,Model!$A$19:$B$22,2,FALSE()),""))</f>
        <v/>
      </c>
      <c r="N1942" s="14" t="str">
        <f>IF($A1942="","",IFERROR(VLOOKUP(G1942,Model!$A$25:$B$28,2,FALSE()),""))</f>
        <v/>
      </c>
      <c r="O1942" s="14" t="str">
        <f t="shared" si="180"/>
        <v/>
      </c>
      <c r="P1942" s="14" t="str">
        <f>IF($A1942="","",IF(AND(G1942="Internet-facing",OR(UPPER(D1942)="Y",UPPER(E1942)="Y",C1942&gt;=Model!$B$16)),"P1",""))</f>
        <v/>
      </c>
      <c r="Q1942" s="14" t="str">
        <f>IF($A1942="","",IF(P1942="P1","P1","P"&amp;MIN(4,IF(O1942&gt;=Model!$B$31,1,IF(O1942&gt;=Model!$B$32,2,IF(O1942&gt;=Model!$B$33,3,4)))+IF(UPPER(H1942)="Y",1,0))))</f>
        <v/>
      </c>
      <c r="R1942" s="14" t="str">
        <f>IF($A1942="","",IFERROR(VLOOKUP(VALUE(MID(Q1942,2,1)),Model!$B$38:$C$41,2,FALSE()),""))</f>
        <v/>
      </c>
      <c r="S1942" s="18" t="str">
        <f t="shared" si="181"/>
        <v/>
      </c>
      <c r="T1942" s="14" t="str">
        <f t="shared" si="182"/>
        <v/>
      </c>
      <c r="U1942" s="14" t="str">
        <f t="shared" si="183"/>
        <v/>
      </c>
      <c r="V1942" s="14" t="str">
        <f t="shared" ca="1" si="184"/>
        <v/>
      </c>
      <c r="W1942" s="14" t="str">
        <f t="shared" ca="1" si="185"/>
        <v/>
      </c>
    </row>
    <row r="1943" spans="1:23" x14ac:dyDescent="0.3">
      <c r="A1943" s="2"/>
      <c r="B1943" s="2"/>
      <c r="C1943" s="2"/>
      <c r="D1943" s="2"/>
      <c r="E1943" s="2"/>
      <c r="F1943" s="2"/>
      <c r="G1943" s="2"/>
      <c r="H1943" s="2"/>
      <c r="I1943" s="16"/>
      <c r="J1943" s="16"/>
      <c r="K1943" s="14" t="str">
        <f>IF($A1943="","",IF(B1943&gt;=Model!$B$4,4,IF(B1943&gt;=Model!$B$5,3,IF(B1943&gt;=Model!$B$6,2,1))))</f>
        <v/>
      </c>
      <c r="L1943" s="14" t="str">
        <f>IF($A1943="","",IF(OR(UPPER(D1943)="Y",UPPER(E1943)="Y"),4,IF(C1943&gt;=Model!$B$10,4,IF(C1943&gt;=Model!$B$11,3,IF(C1943&gt;=Model!$B$12,2,1)))))</f>
        <v/>
      </c>
      <c r="M1943" s="14" t="str">
        <f>IF($A1943="","",IFERROR(VLOOKUP(F1943,Model!$A$19:$B$22,2,FALSE()),""))</f>
        <v/>
      </c>
      <c r="N1943" s="14" t="str">
        <f>IF($A1943="","",IFERROR(VLOOKUP(G1943,Model!$A$25:$B$28,2,FALSE()),""))</f>
        <v/>
      </c>
      <c r="O1943" s="14" t="str">
        <f t="shared" si="180"/>
        <v/>
      </c>
      <c r="P1943" s="14" t="str">
        <f>IF($A1943="","",IF(AND(G1943="Internet-facing",OR(UPPER(D1943)="Y",UPPER(E1943)="Y",C1943&gt;=Model!$B$16)),"P1",""))</f>
        <v/>
      </c>
      <c r="Q1943" s="14" t="str">
        <f>IF($A1943="","",IF(P1943="P1","P1","P"&amp;MIN(4,IF(O1943&gt;=Model!$B$31,1,IF(O1943&gt;=Model!$B$32,2,IF(O1943&gt;=Model!$B$33,3,4)))+IF(UPPER(H1943)="Y",1,0))))</f>
        <v/>
      </c>
      <c r="R1943" s="14" t="str">
        <f>IF($A1943="","",IFERROR(VLOOKUP(VALUE(MID(Q1943,2,1)),Model!$B$38:$C$41,2,FALSE()),""))</f>
        <v/>
      </c>
      <c r="S1943" s="18" t="str">
        <f t="shared" si="181"/>
        <v/>
      </c>
      <c r="T1943" s="14" t="str">
        <f t="shared" si="182"/>
        <v/>
      </c>
      <c r="U1943" s="14" t="str">
        <f t="shared" si="183"/>
        <v/>
      </c>
      <c r="V1943" s="14" t="str">
        <f t="shared" ca="1" si="184"/>
        <v/>
      </c>
      <c r="W1943" s="14" t="str">
        <f t="shared" ca="1" si="185"/>
        <v/>
      </c>
    </row>
    <row r="1944" spans="1:23" x14ac:dyDescent="0.3">
      <c r="A1944" s="2"/>
      <c r="B1944" s="2"/>
      <c r="C1944" s="2"/>
      <c r="D1944" s="2"/>
      <c r="E1944" s="2"/>
      <c r="F1944" s="2"/>
      <c r="G1944" s="2"/>
      <c r="H1944" s="2"/>
      <c r="I1944" s="16"/>
      <c r="J1944" s="16"/>
      <c r="K1944" s="14" t="str">
        <f>IF($A1944="","",IF(B1944&gt;=Model!$B$4,4,IF(B1944&gt;=Model!$B$5,3,IF(B1944&gt;=Model!$B$6,2,1))))</f>
        <v/>
      </c>
      <c r="L1944" s="14" t="str">
        <f>IF($A1944="","",IF(OR(UPPER(D1944)="Y",UPPER(E1944)="Y"),4,IF(C1944&gt;=Model!$B$10,4,IF(C1944&gt;=Model!$B$11,3,IF(C1944&gt;=Model!$B$12,2,1)))))</f>
        <v/>
      </c>
      <c r="M1944" s="14" t="str">
        <f>IF($A1944="","",IFERROR(VLOOKUP(F1944,Model!$A$19:$B$22,2,FALSE()),""))</f>
        <v/>
      </c>
      <c r="N1944" s="14" t="str">
        <f>IF($A1944="","",IFERROR(VLOOKUP(G1944,Model!$A$25:$B$28,2,FALSE()),""))</f>
        <v/>
      </c>
      <c r="O1944" s="14" t="str">
        <f t="shared" si="180"/>
        <v/>
      </c>
      <c r="P1944" s="14" t="str">
        <f>IF($A1944="","",IF(AND(G1944="Internet-facing",OR(UPPER(D1944)="Y",UPPER(E1944)="Y",C1944&gt;=Model!$B$16)),"P1",""))</f>
        <v/>
      </c>
      <c r="Q1944" s="14" t="str">
        <f>IF($A1944="","",IF(P1944="P1","P1","P"&amp;MIN(4,IF(O1944&gt;=Model!$B$31,1,IF(O1944&gt;=Model!$B$32,2,IF(O1944&gt;=Model!$B$33,3,4)))+IF(UPPER(H1944)="Y",1,0))))</f>
        <v/>
      </c>
      <c r="R1944" s="14" t="str">
        <f>IF($A1944="","",IFERROR(VLOOKUP(VALUE(MID(Q1944,2,1)),Model!$B$38:$C$41,2,FALSE()),""))</f>
        <v/>
      </c>
      <c r="S1944" s="18" t="str">
        <f t="shared" si="181"/>
        <v/>
      </c>
      <c r="T1944" s="14" t="str">
        <f t="shared" si="182"/>
        <v/>
      </c>
      <c r="U1944" s="14" t="str">
        <f t="shared" si="183"/>
        <v/>
      </c>
      <c r="V1944" s="14" t="str">
        <f t="shared" ca="1" si="184"/>
        <v/>
      </c>
      <c r="W1944" s="14" t="str">
        <f t="shared" ca="1" si="185"/>
        <v/>
      </c>
    </row>
    <row r="1945" spans="1:23" x14ac:dyDescent="0.3">
      <c r="A1945" s="2"/>
      <c r="B1945" s="2"/>
      <c r="C1945" s="2"/>
      <c r="D1945" s="2"/>
      <c r="E1945" s="2"/>
      <c r="F1945" s="2"/>
      <c r="G1945" s="2"/>
      <c r="H1945" s="2"/>
      <c r="I1945" s="16"/>
      <c r="J1945" s="16"/>
      <c r="K1945" s="14" t="str">
        <f>IF($A1945="","",IF(B1945&gt;=Model!$B$4,4,IF(B1945&gt;=Model!$B$5,3,IF(B1945&gt;=Model!$B$6,2,1))))</f>
        <v/>
      </c>
      <c r="L1945" s="14" t="str">
        <f>IF($A1945="","",IF(OR(UPPER(D1945)="Y",UPPER(E1945)="Y"),4,IF(C1945&gt;=Model!$B$10,4,IF(C1945&gt;=Model!$B$11,3,IF(C1945&gt;=Model!$B$12,2,1)))))</f>
        <v/>
      </c>
      <c r="M1945" s="14" t="str">
        <f>IF($A1945="","",IFERROR(VLOOKUP(F1945,Model!$A$19:$B$22,2,FALSE()),""))</f>
        <v/>
      </c>
      <c r="N1945" s="14" t="str">
        <f>IF($A1945="","",IFERROR(VLOOKUP(G1945,Model!$A$25:$B$28,2,FALSE()),""))</f>
        <v/>
      </c>
      <c r="O1945" s="14" t="str">
        <f t="shared" si="180"/>
        <v/>
      </c>
      <c r="P1945" s="14" t="str">
        <f>IF($A1945="","",IF(AND(G1945="Internet-facing",OR(UPPER(D1945)="Y",UPPER(E1945)="Y",C1945&gt;=Model!$B$16)),"P1",""))</f>
        <v/>
      </c>
      <c r="Q1945" s="14" t="str">
        <f>IF($A1945="","",IF(P1945="P1","P1","P"&amp;MIN(4,IF(O1945&gt;=Model!$B$31,1,IF(O1945&gt;=Model!$B$32,2,IF(O1945&gt;=Model!$B$33,3,4)))+IF(UPPER(H1945)="Y",1,0))))</f>
        <v/>
      </c>
      <c r="R1945" s="14" t="str">
        <f>IF($A1945="","",IFERROR(VLOOKUP(VALUE(MID(Q1945,2,1)),Model!$B$38:$C$41,2,FALSE()),""))</f>
        <v/>
      </c>
      <c r="S1945" s="18" t="str">
        <f t="shared" si="181"/>
        <v/>
      </c>
      <c r="T1945" s="14" t="str">
        <f t="shared" si="182"/>
        <v/>
      </c>
      <c r="U1945" s="14" t="str">
        <f t="shared" si="183"/>
        <v/>
      </c>
      <c r="V1945" s="14" t="str">
        <f t="shared" ca="1" si="184"/>
        <v/>
      </c>
      <c r="W1945" s="14" t="str">
        <f t="shared" ca="1" si="185"/>
        <v/>
      </c>
    </row>
    <row r="1946" spans="1:23" x14ac:dyDescent="0.3">
      <c r="A1946" s="2"/>
      <c r="B1946" s="2"/>
      <c r="C1946" s="2"/>
      <c r="D1946" s="2"/>
      <c r="E1946" s="2"/>
      <c r="F1946" s="2"/>
      <c r="G1946" s="2"/>
      <c r="H1946" s="2"/>
      <c r="I1946" s="16"/>
      <c r="J1946" s="16"/>
      <c r="K1946" s="14" t="str">
        <f>IF($A1946="","",IF(B1946&gt;=Model!$B$4,4,IF(B1946&gt;=Model!$B$5,3,IF(B1946&gt;=Model!$B$6,2,1))))</f>
        <v/>
      </c>
      <c r="L1946" s="14" t="str">
        <f>IF($A1946="","",IF(OR(UPPER(D1946)="Y",UPPER(E1946)="Y"),4,IF(C1946&gt;=Model!$B$10,4,IF(C1946&gt;=Model!$B$11,3,IF(C1946&gt;=Model!$B$12,2,1)))))</f>
        <v/>
      </c>
      <c r="M1946" s="14" t="str">
        <f>IF($A1946="","",IFERROR(VLOOKUP(F1946,Model!$A$19:$B$22,2,FALSE()),""))</f>
        <v/>
      </c>
      <c r="N1946" s="14" t="str">
        <f>IF($A1946="","",IFERROR(VLOOKUP(G1946,Model!$A$25:$B$28,2,FALSE()),""))</f>
        <v/>
      </c>
      <c r="O1946" s="14" t="str">
        <f t="shared" si="180"/>
        <v/>
      </c>
      <c r="P1946" s="14" t="str">
        <f>IF($A1946="","",IF(AND(G1946="Internet-facing",OR(UPPER(D1946)="Y",UPPER(E1946)="Y",C1946&gt;=Model!$B$16)),"P1",""))</f>
        <v/>
      </c>
      <c r="Q1946" s="14" t="str">
        <f>IF($A1946="","",IF(P1946="P1","P1","P"&amp;MIN(4,IF(O1946&gt;=Model!$B$31,1,IF(O1946&gt;=Model!$B$32,2,IF(O1946&gt;=Model!$B$33,3,4)))+IF(UPPER(H1946)="Y",1,0))))</f>
        <v/>
      </c>
      <c r="R1946" s="14" t="str">
        <f>IF($A1946="","",IFERROR(VLOOKUP(VALUE(MID(Q1946,2,1)),Model!$B$38:$C$41,2,FALSE()),""))</f>
        <v/>
      </c>
      <c r="S1946" s="18" t="str">
        <f t="shared" si="181"/>
        <v/>
      </c>
      <c r="T1946" s="14" t="str">
        <f t="shared" si="182"/>
        <v/>
      </c>
      <c r="U1946" s="14" t="str">
        <f t="shared" si="183"/>
        <v/>
      </c>
      <c r="V1946" s="14" t="str">
        <f t="shared" ca="1" si="184"/>
        <v/>
      </c>
      <c r="W1946" s="14" t="str">
        <f t="shared" ca="1" si="185"/>
        <v/>
      </c>
    </row>
    <row r="1947" spans="1:23" x14ac:dyDescent="0.3">
      <c r="A1947" s="2"/>
      <c r="B1947" s="2"/>
      <c r="C1947" s="2"/>
      <c r="D1947" s="2"/>
      <c r="E1947" s="2"/>
      <c r="F1947" s="2"/>
      <c r="G1947" s="2"/>
      <c r="H1947" s="2"/>
      <c r="I1947" s="16"/>
      <c r="J1947" s="16"/>
      <c r="K1947" s="14" t="str">
        <f>IF($A1947="","",IF(B1947&gt;=Model!$B$4,4,IF(B1947&gt;=Model!$B$5,3,IF(B1947&gt;=Model!$B$6,2,1))))</f>
        <v/>
      </c>
      <c r="L1947" s="14" t="str">
        <f>IF($A1947="","",IF(OR(UPPER(D1947)="Y",UPPER(E1947)="Y"),4,IF(C1947&gt;=Model!$B$10,4,IF(C1947&gt;=Model!$B$11,3,IF(C1947&gt;=Model!$B$12,2,1)))))</f>
        <v/>
      </c>
      <c r="M1947" s="14" t="str">
        <f>IF($A1947="","",IFERROR(VLOOKUP(F1947,Model!$A$19:$B$22,2,FALSE()),""))</f>
        <v/>
      </c>
      <c r="N1947" s="14" t="str">
        <f>IF($A1947="","",IFERROR(VLOOKUP(G1947,Model!$A$25:$B$28,2,FALSE()),""))</f>
        <v/>
      </c>
      <c r="O1947" s="14" t="str">
        <f t="shared" si="180"/>
        <v/>
      </c>
      <c r="P1947" s="14" t="str">
        <f>IF($A1947="","",IF(AND(G1947="Internet-facing",OR(UPPER(D1947)="Y",UPPER(E1947)="Y",C1947&gt;=Model!$B$16)),"P1",""))</f>
        <v/>
      </c>
      <c r="Q1947" s="14" t="str">
        <f>IF($A1947="","",IF(P1947="P1","P1","P"&amp;MIN(4,IF(O1947&gt;=Model!$B$31,1,IF(O1947&gt;=Model!$B$32,2,IF(O1947&gt;=Model!$B$33,3,4)))+IF(UPPER(H1947)="Y",1,0))))</f>
        <v/>
      </c>
      <c r="R1947" s="14" t="str">
        <f>IF($A1947="","",IFERROR(VLOOKUP(VALUE(MID(Q1947,2,1)),Model!$B$38:$C$41,2,FALSE()),""))</f>
        <v/>
      </c>
      <c r="S1947" s="18" t="str">
        <f t="shared" si="181"/>
        <v/>
      </c>
      <c r="T1947" s="14" t="str">
        <f t="shared" si="182"/>
        <v/>
      </c>
      <c r="U1947" s="14" t="str">
        <f t="shared" si="183"/>
        <v/>
      </c>
      <c r="V1947" s="14" t="str">
        <f t="shared" ca="1" si="184"/>
        <v/>
      </c>
      <c r="W1947" s="14" t="str">
        <f t="shared" ca="1" si="185"/>
        <v/>
      </c>
    </row>
    <row r="1948" spans="1:23" x14ac:dyDescent="0.3">
      <c r="A1948" s="2"/>
      <c r="B1948" s="2"/>
      <c r="C1948" s="2"/>
      <c r="D1948" s="2"/>
      <c r="E1948" s="2"/>
      <c r="F1948" s="2"/>
      <c r="G1948" s="2"/>
      <c r="H1948" s="2"/>
      <c r="I1948" s="16"/>
      <c r="J1948" s="16"/>
      <c r="K1948" s="14" t="str">
        <f>IF($A1948="","",IF(B1948&gt;=Model!$B$4,4,IF(B1948&gt;=Model!$B$5,3,IF(B1948&gt;=Model!$B$6,2,1))))</f>
        <v/>
      </c>
      <c r="L1948" s="14" t="str">
        <f>IF($A1948="","",IF(OR(UPPER(D1948)="Y",UPPER(E1948)="Y"),4,IF(C1948&gt;=Model!$B$10,4,IF(C1948&gt;=Model!$B$11,3,IF(C1948&gt;=Model!$B$12,2,1)))))</f>
        <v/>
      </c>
      <c r="M1948" s="14" t="str">
        <f>IF($A1948="","",IFERROR(VLOOKUP(F1948,Model!$A$19:$B$22,2,FALSE()),""))</f>
        <v/>
      </c>
      <c r="N1948" s="14" t="str">
        <f>IF($A1948="","",IFERROR(VLOOKUP(G1948,Model!$A$25:$B$28,2,FALSE()),""))</f>
        <v/>
      </c>
      <c r="O1948" s="14" t="str">
        <f t="shared" si="180"/>
        <v/>
      </c>
      <c r="P1948" s="14" t="str">
        <f>IF($A1948="","",IF(AND(G1948="Internet-facing",OR(UPPER(D1948)="Y",UPPER(E1948)="Y",C1948&gt;=Model!$B$16)),"P1",""))</f>
        <v/>
      </c>
      <c r="Q1948" s="14" t="str">
        <f>IF($A1948="","",IF(P1948="P1","P1","P"&amp;MIN(4,IF(O1948&gt;=Model!$B$31,1,IF(O1948&gt;=Model!$B$32,2,IF(O1948&gt;=Model!$B$33,3,4)))+IF(UPPER(H1948)="Y",1,0))))</f>
        <v/>
      </c>
      <c r="R1948" s="14" t="str">
        <f>IF($A1948="","",IFERROR(VLOOKUP(VALUE(MID(Q1948,2,1)),Model!$B$38:$C$41,2,FALSE()),""))</f>
        <v/>
      </c>
      <c r="S1948" s="18" t="str">
        <f t="shared" si="181"/>
        <v/>
      </c>
      <c r="T1948" s="14" t="str">
        <f t="shared" si="182"/>
        <v/>
      </c>
      <c r="U1948" s="14" t="str">
        <f t="shared" si="183"/>
        <v/>
      </c>
      <c r="V1948" s="14" t="str">
        <f t="shared" ca="1" si="184"/>
        <v/>
      </c>
      <c r="W1948" s="14" t="str">
        <f t="shared" ca="1" si="185"/>
        <v/>
      </c>
    </row>
    <row r="1949" spans="1:23" x14ac:dyDescent="0.3">
      <c r="A1949" s="2"/>
      <c r="B1949" s="2"/>
      <c r="C1949" s="2"/>
      <c r="D1949" s="2"/>
      <c r="E1949" s="2"/>
      <c r="F1949" s="2"/>
      <c r="G1949" s="2"/>
      <c r="H1949" s="2"/>
      <c r="I1949" s="16"/>
      <c r="J1949" s="16"/>
      <c r="K1949" s="14" t="str">
        <f>IF($A1949="","",IF(B1949&gt;=Model!$B$4,4,IF(B1949&gt;=Model!$B$5,3,IF(B1949&gt;=Model!$B$6,2,1))))</f>
        <v/>
      </c>
      <c r="L1949" s="14" t="str">
        <f>IF($A1949="","",IF(OR(UPPER(D1949)="Y",UPPER(E1949)="Y"),4,IF(C1949&gt;=Model!$B$10,4,IF(C1949&gt;=Model!$B$11,3,IF(C1949&gt;=Model!$B$12,2,1)))))</f>
        <v/>
      </c>
      <c r="M1949" s="14" t="str">
        <f>IF($A1949="","",IFERROR(VLOOKUP(F1949,Model!$A$19:$B$22,2,FALSE()),""))</f>
        <v/>
      </c>
      <c r="N1949" s="14" t="str">
        <f>IF($A1949="","",IFERROR(VLOOKUP(G1949,Model!$A$25:$B$28,2,FALSE()),""))</f>
        <v/>
      </c>
      <c r="O1949" s="14" t="str">
        <f t="shared" si="180"/>
        <v/>
      </c>
      <c r="P1949" s="14" t="str">
        <f>IF($A1949="","",IF(AND(G1949="Internet-facing",OR(UPPER(D1949)="Y",UPPER(E1949)="Y",C1949&gt;=Model!$B$16)),"P1",""))</f>
        <v/>
      </c>
      <c r="Q1949" s="14" t="str">
        <f>IF($A1949="","",IF(P1949="P1","P1","P"&amp;MIN(4,IF(O1949&gt;=Model!$B$31,1,IF(O1949&gt;=Model!$B$32,2,IF(O1949&gt;=Model!$B$33,3,4)))+IF(UPPER(H1949)="Y",1,0))))</f>
        <v/>
      </c>
      <c r="R1949" s="14" t="str">
        <f>IF($A1949="","",IFERROR(VLOOKUP(VALUE(MID(Q1949,2,1)),Model!$B$38:$C$41,2,FALSE()),""))</f>
        <v/>
      </c>
      <c r="S1949" s="18" t="str">
        <f t="shared" si="181"/>
        <v/>
      </c>
      <c r="T1949" s="14" t="str">
        <f t="shared" si="182"/>
        <v/>
      </c>
      <c r="U1949" s="14" t="str">
        <f t="shared" si="183"/>
        <v/>
      </c>
      <c r="V1949" s="14" t="str">
        <f t="shared" ca="1" si="184"/>
        <v/>
      </c>
      <c r="W1949" s="14" t="str">
        <f t="shared" ca="1" si="185"/>
        <v/>
      </c>
    </row>
    <row r="1950" spans="1:23" x14ac:dyDescent="0.3">
      <c r="A1950" s="2"/>
      <c r="B1950" s="2"/>
      <c r="C1950" s="2"/>
      <c r="D1950" s="2"/>
      <c r="E1950" s="2"/>
      <c r="F1950" s="2"/>
      <c r="G1950" s="2"/>
      <c r="H1950" s="2"/>
      <c r="I1950" s="16"/>
      <c r="J1950" s="16"/>
      <c r="K1950" s="14" t="str">
        <f>IF($A1950="","",IF(B1950&gt;=Model!$B$4,4,IF(B1950&gt;=Model!$B$5,3,IF(B1950&gt;=Model!$B$6,2,1))))</f>
        <v/>
      </c>
      <c r="L1950" s="14" t="str">
        <f>IF($A1950="","",IF(OR(UPPER(D1950)="Y",UPPER(E1950)="Y"),4,IF(C1950&gt;=Model!$B$10,4,IF(C1950&gt;=Model!$B$11,3,IF(C1950&gt;=Model!$B$12,2,1)))))</f>
        <v/>
      </c>
      <c r="M1950" s="14" t="str">
        <f>IF($A1950="","",IFERROR(VLOOKUP(F1950,Model!$A$19:$B$22,2,FALSE()),""))</f>
        <v/>
      </c>
      <c r="N1950" s="14" t="str">
        <f>IF($A1950="","",IFERROR(VLOOKUP(G1950,Model!$A$25:$B$28,2,FALSE()),""))</f>
        <v/>
      </c>
      <c r="O1950" s="14" t="str">
        <f t="shared" si="180"/>
        <v/>
      </c>
      <c r="P1950" s="14" t="str">
        <f>IF($A1950="","",IF(AND(G1950="Internet-facing",OR(UPPER(D1950)="Y",UPPER(E1950)="Y",C1950&gt;=Model!$B$16)),"P1",""))</f>
        <v/>
      </c>
      <c r="Q1950" s="14" t="str">
        <f>IF($A1950="","",IF(P1950="P1","P1","P"&amp;MIN(4,IF(O1950&gt;=Model!$B$31,1,IF(O1950&gt;=Model!$B$32,2,IF(O1950&gt;=Model!$B$33,3,4)))+IF(UPPER(H1950)="Y",1,0))))</f>
        <v/>
      </c>
      <c r="R1950" s="14" t="str">
        <f>IF($A1950="","",IFERROR(VLOOKUP(VALUE(MID(Q1950,2,1)),Model!$B$38:$C$41,2,FALSE()),""))</f>
        <v/>
      </c>
      <c r="S1950" s="18" t="str">
        <f t="shared" si="181"/>
        <v/>
      </c>
      <c r="T1950" s="14" t="str">
        <f t="shared" si="182"/>
        <v/>
      </c>
      <c r="U1950" s="14" t="str">
        <f t="shared" si="183"/>
        <v/>
      </c>
      <c r="V1950" s="14" t="str">
        <f t="shared" ca="1" si="184"/>
        <v/>
      </c>
      <c r="W1950" s="14" t="str">
        <f t="shared" ca="1" si="185"/>
        <v/>
      </c>
    </row>
    <row r="1951" spans="1:23" x14ac:dyDescent="0.3">
      <c r="A1951" s="2"/>
      <c r="B1951" s="2"/>
      <c r="C1951" s="2"/>
      <c r="D1951" s="2"/>
      <c r="E1951" s="2"/>
      <c r="F1951" s="2"/>
      <c r="G1951" s="2"/>
      <c r="H1951" s="2"/>
      <c r="I1951" s="16"/>
      <c r="J1951" s="16"/>
      <c r="K1951" s="14" t="str">
        <f>IF($A1951="","",IF(B1951&gt;=Model!$B$4,4,IF(B1951&gt;=Model!$B$5,3,IF(B1951&gt;=Model!$B$6,2,1))))</f>
        <v/>
      </c>
      <c r="L1951" s="14" t="str">
        <f>IF($A1951="","",IF(OR(UPPER(D1951)="Y",UPPER(E1951)="Y"),4,IF(C1951&gt;=Model!$B$10,4,IF(C1951&gt;=Model!$B$11,3,IF(C1951&gt;=Model!$B$12,2,1)))))</f>
        <v/>
      </c>
      <c r="M1951" s="14" t="str">
        <f>IF($A1951="","",IFERROR(VLOOKUP(F1951,Model!$A$19:$B$22,2,FALSE()),""))</f>
        <v/>
      </c>
      <c r="N1951" s="14" t="str">
        <f>IF($A1951="","",IFERROR(VLOOKUP(G1951,Model!$A$25:$B$28,2,FALSE()),""))</f>
        <v/>
      </c>
      <c r="O1951" s="14" t="str">
        <f t="shared" si="180"/>
        <v/>
      </c>
      <c r="P1951" s="14" t="str">
        <f>IF($A1951="","",IF(AND(G1951="Internet-facing",OR(UPPER(D1951)="Y",UPPER(E1951)="Y",C1951&gt;=Model!$B$16)),"P1",""))</f>
        <v/>
      </c>
      <c r="Q1951" s="14" t="str">
        <f>IF($A1951="","",IF(P1951="P1","P1","P"&amp;MIN(4,IF(O1951&gt;=Model!$B$31,1,IF(O1951&gt;=Model!$B$32,2,IF(O1951&gt;=Model!$B$33,3,4)))+IF(UPPER(H1951)="Y",1,0))))</f>
        <v/>
      </c>
      <c r="R1951" s="14" t="str">
        <f>IF($A1951="","",IFERROR(VLOOKUP(VALUE(MID(Q1951,2,1)),Model!$B$38:$C$41,2,FALSE()),""))</f>
        <v/>
      </c>
      <c r="S1951" s="18" t="str">
        <f t="shared" si="181"/>
        <v/>
      </c>
      <c r="T1951" s="14" t="str">
        <f t="shared" si="182"/>
        <v/>
      </c>
      <c r="U1951" s="14" t="str">
        <f t="shared" si="183"/>
        <v/>
      </c>
      <c r="V1951" s="14" t="str">
        <f t="shared" ca="1" si="184"/>
        <v/>
      </c>
      <c r="W1951" s="14" t="str">
        <f t="shared" ca="1" si="185"/>
        <v/>
      </c>
    </row>
    <row r="1952" spans="1:23" x14ac:dyDescent="0.3">
      <c r="A1952" s="2"/>
      <c r="B1952" s="2"/>
      <c r="C1952" s="2"/>
      <c r="D1952" s="2"/>
      <c r="E1952" s="2"/>
      <c r="F1952" s="2"/>
      <c r="G1952" s="2"/>
      <c r="H1952" s="2"/>
      <c r="I1952" s="16"/>
      <c r="J1952" s="16"/>
      <c r="K1952" s="14" t="str">
        <f>IF($A1952="","",IF(B1952&gt;=Model!$B$4,4,IF(B1952&gt;=Model!$B$5,3,IF(B1952&gt;=Model!$B$6,2,1))))</f>
        <v/>
      </c>
      <c r="L1952" s="14" t="str">
        <f>IF($A1952="","",IF(OR(UPPER(D1952)="Y",UPPER(E1952)="Y"),4,IF(C1952&gt;=Model!$B$10,4,IF(C1952&gt;=Model!$B$11,3,IF(C1952&gt;=Model!$B$12,2,1)))))</f>
        <v/>
      </c>
      <c r="M1952" s="14" t="str">
        <f>IF($A1952="","",IFERROR(VLOOKUP(F1952,Model!$A$19:$B$22,2,FALSE()),""))</f>
        <v/>
      </c>
      <c r="N1952" s="14" t="str">
        <f>IF($A1952="","",IFERROR(VLOOKUP(G1952,Model!$A$25:$B$28,2,FALSE()),""))</f>
        <v/>
      </c>
      <c r="O1952" s="14" t="str">
        <f t="shared" si="180"/>
        <v/>
      </c>
      <c r="P1952" s="14" t="str">
        <f>IF($A1952="","",IF(AND(G1952="Internet-facing",OR(UPPER(D1952)="Y",UPPER(E1952)="Y",C1952&gt;=Model!$B$16)),"P1",""))</f>
        <v/>
      </c>
      <c r="Q1952" s="14" t="str">
        <f>IF($A1952="","",IF(P1952="P1","P1","P"&amp;MIN(4,IF(O1952&gt;=Model!$B$31,1,IF(O1952&gt;=Model!$B$32,2,IF(O1952&gt;=Model!$B$33,3,4)))+IF(UPPER(H1952)="Y",1,0))))</f>
        <v/>
      </c>
      <c r="R1952" s="14" t="str">
        <f>IF($A1952="","",IFERROR(VLOOKUP(VALUE(MID(Q1952,2,1)),Model!$B$38:$C$41,2,FALSE()),""))</f>
        <v/>
      </c>
      <c r="S1952" s="18" t="str">
        <f t="shared" si="181"/>
        <v/>
      </c>
      <c r="T1952" s="14" t="str">
        <f t="shared" si="182"/>
        <v/>
      </c>
      <c r="U1952" s="14" t="str">
        <f t="shared" si="183"/>
        <v/>
      </c>
      <c r="V1952" s="14" t="str">
        <f t="shared" ca="1" si="184"/>
        <v/>
      </c>
      <c r="W1952" s="14" t="str">
        <f t="shared" ca="1" si="185"/>
        <v/>
      </c>
    </row>
    <row r="1953" spans="1:23" x14ac:dyDescent="0.3">
      <c r="A1953" s="2"/>
      <c r="B1953" s="2"/>
      <c r="C1953" s="2"/>
      <c r="D1953" s="2"/>
      <c r="E1953" s="2"/>
      <c r="F1953" s="2"/>
      <c r="G1953" s="2"/>
      <c r="H1953" s="2"/>
      <c r="I1953" s="16"/>
      <c r="J1953" s="16"/>
      <c r="K1953" s="14" t="str">
        <f>IF($A1953="","",IF(B1953&gt;=Model!$B$4,4,IF(B1953&gt;=Model!$B$5,3,IF(B1953&gt;=Model!$B$6,2,1))))</f>
        <v/>
      </c>
      <c r="L1953" s="14" t="str">
        <f>IF($A1953="","",IF(OR(UPPER(D1953)="Y",UPPER(E1953)="Y"),4,IF(C1953&gt;=Model!$B$10,4,IF(C1953&gt;=Model!$B$11,3,IF(C1953&gt;=Model!$B$12,2,1)))))</f>
        <v/>
      </c>
      <c r="M1953" s="14" t="str">
        <f>IF($A1953="","",IFERROR(VLOOKUP(F1953,Model!$A$19:$B$22,2,FALSE()),""))</f>
        <v/>
      </c>
      <c r="N1953" s="14" t="str">
        <f>IF($A1953="","",IFERROR(VLOOKUP(G1953,Model!$A$25:$B$28,2,FALSE()),""))</f>
        <v/>
      </c>
      <c r="O1953" s="14" t="str">
        <f t="shared" si="180"/>
        <v/>
      </c>
      <c r="P1953" s="14" t="str">
        <f>IF($A1953="","",IF(AND(G1953="Internet-facing",OR(UPPER(D1953)="Y",UPPER(E1953)="Y",C1953&gt;=Model!$B$16)),"P1",""))</f>
        <v/>
      </c>
      <c r="Q1953" s="14" t="str">
        <f>IF($A1953="","",IF(P1953="P1","P1","P"&amp;MIN(4,IF(O1953&gt;=Model!$B$31,1,IF(O1953&gt;=Model!$B$32,2,IF(O1953&gt;=Model!$B$33,3,4)))+IF(UPPER(H1953)="Y",1,0))))</f>
        <v/>
      </c>
      <c r="R1953" s="14" t="str">
        <f>IF($A1953="","",IFERROR(VLOOKUP(VALUE(MID(Q1953,2,1)),Model!$B$38:$C$41,2,FALSE()),""))</f>
        <v/>
      </c>
      <c r="S1953" s="18" t="str">
        <f t="shared" si="181"/>
        <v/>
      </c>
      <c r="T1953" s="14" t="str">
        <f t="shared" si="182"/>
        <v/>
      </c>
      <c r="U1953" s="14" t="str">
        <f t="shared" si="183"/>
        <v/>
      </c>
      <c r="V1953" s="14" t="str">
        <f t="shared" ca="1" si="184"/>
        <v/>
      </c>
      <c r="W1953" s="14" t="str">
        <f t="shared" ca="1" si="185"/>
        <v/>
      </c>
    </row>
    <row r="1954" spans="1:23" x14ac:dyDescent="0.3">
      <c r="A1954" s="2"/>
      <c r="B1954" s="2"/>
      <c r="C1954" s="2"/>
      <c r="D1954" s="2"/>
      <c r="E1954" s="2"/>
      <c r="F1954" s="2"/>
      <c r="G1954" s="2"/>
      <c r="H1954" s="2"/>
      <c r="I1954" s="16"/>
      <c r="J1954" s="16"/>
      <c r="K1954" s="14" t="str">
        <f>IF($A1954="","",IF(B1954&gt;=Model!$B$4,4,IF(B1954&gt;=Model!$B$5,3,IF(B1954&gt;=Model!$B$6,2,1))))</f>
        <v/>
      </c>
      <c r="L1954" s="14" t="str">
        <f>IF($A1954="","",IF(OR(UPPER(D1954)="Y",UPPER(E1954)="Y"),4,IF(C1954&gt;=Model!$B$10,4,IF(C1954&gt;=Model!$B$11,3,IF(C1954&gt;=Model!$B$12,2,1)))))</f>
        <v/>
      </c>
      <c r="M1954" s="14" t="str">
        <f>IF($A1954="","",IFERROR(VLOOKUP(F1954,Model!$A$19:$B$22,2,FALSE()),""))</f>
        <v/>
      </c>
      <c r="N1954" s="14" t="str">
        <f>IF($A1954="","",IFERROR(VLOOKUP(G1954,Model!$A$25:$B$28,2,FALSE()),""))</f>
        <v/>
      </c>
      <c r="O1954" s="14" t="str">
        <f t="shared" si="180"/>
        <v/>
      </c>
      <c r="P1954" s="14" t="str">
        <f>IF($A1954="","",IF(AND(G1954="Internet-facing",OR(UPPER(D1954)="Y",UPPER(E1954)="Y",C1954&gt;=Model!$B$16)),"P1",""))</f>
        <v/>
      </c>
      <c r="Q1954" s="14" t="str">
        <f>IF($A1954="","",IF(P1954="P1","P1","P"&amp;MIN(4,IF(O1954&gt;=Model!$B$31,1,IF(O1954&gt;=Model!$B$32,2,IF(O1954&gt;=Model!$B$33,3,4)))+IF(UPPER(H1954)="Y",1,0))))</f>
        <v/>
      </c>
      <c r="R1954" s="14" t="str">
        <f>IF($A1954="","",IFERROR(VLOOKUP(VALUE(MID(Q1954,2,1)),Model!$B$38:$C$41,2,FALSE()),""))</f>
        <v/>
      </c>
      <c r="S1954" s="18" t="str">
        <f t="shared" si="181"/>
        <v/>
      </c>
      <c r="T1954" s="14" t="str">
        <f t="shared" si="182"/>
        <v/>
      </c>
      <c r="U1954" s="14" t="str">
        <f t="shared" si="183"/>
        <v/>
      </c>
      <c r="V1954" s="14" t="str">
        <f t="shared" ca="1" si="184"/>
        <v/>
      </c>
      <c r="W1954" s="14" t="str">
        <f t="shared" ca="1" si="185"/>
        <v/>
      </c>
    </row>
    <row r="1955" spans="1:23" x14ac:dyDescent="0.3">
      <c r="A1955" s="2"/>
      <c r="B1955" s="2"/>
      <c r="C1955" s="2"/>
      <c r="D1955" s="2"/>
      <c r="E1955" s="2"/>
      <c r="F1955" s="2"/>
      <c r="G1955" s="2"/>
      <c r="H1955" s="2"/>
      <c r="I1955" s="16"/>
      <c r="J1955" s="16"/>
      <c r="K1955" s="14" t="str">
        <f>IF($A1955="","",IF(B1955&gt;=Model!$B$4,4,IF(B1955&gt;=Model!$B$5,3,IF(B1955&gt;=Model!$B$6,2,1))))</f>
        <v/>
      </c>
      <c r="L1955" s="14" t="str">
        <f>IF($A1955="","",IF(OR(UPPER(D1955)="Y",UPPER(E1955)="Y"),4,IF(C1955&gt;=Model!$B$10,4,IF(C1955&gt;=Model!$B$11,3,IF(C1955&gt;=Model!$B$12,2,1)))))</f>
        <v/>
      </c>
      <c r="M1955" s="14" t="str">
        <f>IF($A1955="","",IFERROR(VLOOKUP(F1955,Model!$A$19:$B$22,2,FALSE()),""))</f>
        <v/>
      </c>
      <c r="N1955" s="14" t="str">
        <f>IF($A1955="","",IFERROR(VLOOKUP(G1955,Model!$A$25:$B$28,2,FALSE()),""))</f>
        <v/>
      </c>
      <c r="O1955" s="14" t="str">
        <f t="shared" si="180"/>
        <v/>
      </c>
      <c r="P1955" s="14" t="str">
        <f>IF($A1955="","",IF(AND(G1955="Internet-facing",OR(UPPER(D1955)="Y",UPPER(E1955)="Y",C1955&gt;=Model!$B$16)),"P1",""))</f>
        <v/>
      </c>
      <c r="Q1955" s="14" t="str">
        <f>IF($A1955="","",IF(P1955="P1","P1","P"&amp;MIN(4,IF(O1955&gt;=Model!$B$31,1,IF(O1955&gt;=Model!$B$32,2,IF(O1955&gt;=Model!$B$33,3,4)))+IF(UPPER(H1955)="Y",1,0))))</f>
        <v/>
      </c>
      <c r="R1955" s="14" t="str">
        <f>IF($A1955="","",IFERROR(VLOOKUP(VALUE(MID(Q1955,2,1)),Model!$B$38:$C$41,2,FALSE()),""))</f>
        <v/>
      </c>
      <c r="S1955" s="18" t="str">
        <f t="shared" si="181"/>
        <v/>
      </c>
      <c r="T1955" s="14" t="str">
        <f t="shared" si="182"/>
        <v/>
      </c>
      <c r="U1955" s="14" t="str">
        <f t="shared" si="183"/>
        <v/>
      </c>
      <c r="V1955" s="14" t="str">
        <f t="shared" ca="1" si="184"/>
        <v/>
      </c>
      <c r="W1955" s="14" t="str">
        <f t="shared" ca="1" si="185"/>
        <v/>
      </c>
    </row>
    <row r="1956" spans="1:23" x14ac:dyDescent="0.3">
      <c r="A1956" s="2"/>
      <c r="B1956" s="2"/>
      <c r="C1956" s="2"/>
      <c r="D1956" s="2"/>
      <c r="E1956" s="2"/>
      <c r="F1956" s="2"/>
      <c r="G1956" s="2"/>
      <c r="H1956" s="2"/>
      <c r="I1956" s="16"/>
      <c r="J1956" s="16"/>
      <c r="K1956" s="14" t="str">
        <f>IF($A1956="","",IF(B1956&gt;=Model!$B$4,4,IF(B1956&gt;=Model!$B$5,3,IF(B1956&gt;=Model!$B$6,2,1))))</f>
        <v/>
      </c>
      <c r="L1956" s="14" t="str">
        <f>IF($A1956="","",IF(OR(UPPER(D1956)="Y",UPPER(E1956)="Y"),4,IF(C1956&gt;=Model!$B$10,4,IF(C1956&gt;=Model!$B$11,3,IF(C1956&gt;=Model!$B$12,2,1)))))</f>
        <v/>
      </c>
      <c r="M1956" s="14" t="str">
        <f>IF($A1956="","",IFERROR(VLOOKUP(F1956,Model!$A$19:$B$22,2,FALSE()),""))</f>
        <v/>
      </c>
      <c r="N1956" s="14" t="str">
        <f>IF($A1956="","",IFERROR(VLOOKUP(G1956,Model!$A$25:$B$28,2,FALSE()),""))</f>
        <v/>
      </c>
      <c r="O1956" s="14" t="str">
        <f t="shared" si="180"/>
        <v/>
      </c>
      <c r="P1956" s="14" t="str">
        <f>IF($A1956="","",IF(AND(G1956="Internet-facing",OR(UPPER(D1956)="Y",UPPER(E1956)="Y",C1956&gt;=Model!$B$16)),"P1",""))</f>
        <v/>
      </c>
      <c r="Q1956" s="14" t="str">
        <f>IF($A1956="","",IF(P1956="P1","P1","P"&amp;MIN(4,IF(O1956&gt;=Model!$B$31,1,IF(O1956&gt;=Model!$B$32,2,IF(O1956&gt;=Model!$B$33,3,4)))+IF(UPPER(H1956)="Y",1,0))))</f>
        <v/>
      </c>
      <c r="R1956" s="14" t="str">
        <f>IF($A1956="","",IFERROR(VLOOKUP(VALUE(MID(Q1956,2,1)),Model!$B$38:$C$41,2,FALSE()),""))</f>
        <v/>
      </c>
      <c r="S1956" s="18" t="str">
        <f t="shared" si="181"/>
        <v/>
      </c>
      <c r="T1956" s="14" t="str">
        <f t="shared" si="182"/>
        <v/>
      </c>
      <c r="U1956" s="14" t="str">
        <f t="shared" si="183"/>
        <v/>
      </c>
      <c r="V1956" s="14" t="str">
        <f t="shared" ca="1" si="184"/>
        <v/>
      </c>
      <c r="W1956" s="14" t="str">
        <f t="shared" ca="1" si="185"/>
        <v/>
      </c>
    </row>
    <row r="1957" spans="1:23" x14ac:dyDescent="0.3">
      <c r="A1957" s="2"/>
      <c r="B1957" s="2"/>
      <c r="C1957" s="2"/>
      <c r="D1957" s="2"/>
      <c r="E1957" s="2"/>
      <c r="F1957" s="2"/>
      <c r="G1957" s="2"/>
      <c r="H1957" s="2"/>
      <c r="I1957" s="16"/>
      <c r="J1957" s="16"/>
      <c r="K1957" s="14" t="str">
        <f>IF($A1957="","",IF(B1957&gt;=Model!$B$4,4,IF(B1957&gt;=Model!$B$5,3,IF(B1957&gt;=Model!$B$6,2,1))))</f>
        <v/>
      </c>
      <c r="L1957" s="14" t="str">
        <f>IF($A1957="","",IF(OR(UPPER(D1957)="Y",UPPER(E1957)="Y"),4,IF(C1957&gt;=Model!$B$10,4,IF(C1957&gt;=Model!$B$11,3,IF(C1957&gt;=Model!$B$12,2,1)))))</f>
        <v/>
      </c>
      <c r="M1957" s="14" t="str">
        <f>IF($A1957="","",IFERROR(VLOOKUP(F1957,Model!$A$19:$B$22,2,FALSE()),""))</f>
        <v/>
      </c>
      <c r="N1957" s="14" t="str">
        <f>IF($A1957="","",IFERROR(VLOOKUP(G1957,Model!$A$25:$B$28,2,FALSE()),""))</f>
        <v/>
      </c>
      <c r="O1957" s="14" t="str">
        <f t="shared" si="180"/>
        <v/>
      </c>
      <c r="P1957" s="14" t="str">
        <f>IF($A1957="","",IF(AND(G1957="Internet-facing",OR(UPPER(D1957)="Y",UPPER(E1957)="Y",C1957&gt;=Model!$B$16)),"P1",""))</f>
        <v/>
      </c>
      <c r="Q1957" s="14" t="str">
        <f>IF($A1957="","",IF(P1957="P1","P1","P"&amp;MIN(4,IF(O1957&gt;=Model!$B$31,1,IF(O1957&gt;=Model!$B$32,2,IF(O1957&gt;=Model!$B$33,3,4)))+IF(UPPER(H1957)="Y",1,0))))</f>
        <v/>
      </c>
      <c r="R1957" s="14" t="str">
        <f>IF($A1957="","",IFERROR(VLOOKUP(VALUE(MID(Q1957,2,1)),Model!$B$38:$C$41,2,FALSE()),""))</f>
        <v/>
      </c>
      <c r="S1957" s="18" t="str">
        <f t="shared" si="181"/>
        <v/>
      </c>
      <c r="T1957" s="14" t="str">
        <f t="shared" si="182"/>
        <v/>
      </c>
      <c r="U1957" s="14" t="str">
        <f t="shared" si="183"/>
        <v/>
      </c>
      <c r="V1957" s="14" t="str">
        <f t="shared" ca="1" si="184"/>
        <v/>
      </c>
      <c r="W1957" s="14" t="str">
        <f t="shared" ca="1" si="185"/>
        <v/>
      </c>
    </row>
    <row r="1958" spans="1:23" x14ac:dyDescent="0.3">
      <c r="A1958" s="2"/>
      <c r="B1958" s="2"/>
      <c r="C1958" s="2"/>
      <c r="D1958" s="2"/>
      <c r="E1958" s="2"/>
      <c r="F1958" s="2"/>
      <c r="G1958" s="2"/>
      <c r="H1958" s="2"/>
      <c r="I1958" s="16"/>
      <c r="J1958" s="16"/>
      <c r="K1958" s="14" t="str">
        <f>IF($A1958="","",IF(B1958&gt;=Model!$B$4,4,IF(B1958&gt;=Model!$B$5,3,IF(B1958&gt;=Model!$B$6,2,1))))</f>
        <v/>
      </c>
      <c r="L1958" s="14" t="str">
        <f>IF($A1958="","",IF(OR(UPPER(D1958)="Y",UPPER(E1958)="Y"),4,IF(C1958&gt;=Model!$B$10,4,IF(C1958&gt;=Model!$B$11,3,IF(C1958&gt;=Model!$B$12,2,1)))))</f>
        <v/>
      </c>
      <c r="M1958" s="14" t="str">
        <f>IF($A1958="","",IFERROR(VLOOKUP(F1958,Model!$A$19:$B$22,2,FALSE()),""))</f>
        <v/>
      </c>
      <c r="N1958" s="14" t="str">
        <f>IF($A1958="","",IFERROR(VLOOKUP(G1958,Model!$A$25:$B$28,2,FALSE()),""))</f>
        <v/>
      </c>
      <c r="O1958" s="14" t="str">
        <f t="shared" si="180"/>
        <v/>
      </c>
      <c r="P1958" s="14" t="str">
        <f>IF($A1958="","",IF(AND(G1958="Internet-facing",OR(UPPER(D1958)="Y",UPPER(E1958)="Y",C1958&gt;=Model!$B$16)),"P1",""))</f>
        <v/>
      </c>
      <c r="Q1958" s="14" t="str">
        <f>IF($A1958="","",IF(P1958="P1","P1","P"&amp;MIN(4,IF(O1958&gt;=Model!$B$31,1,IF(O1958&gt;=Model!$B$32,2,IF(O1958&gt;=Model!$B$33,3,4)))+IF(UPPER(H1958)="Y",1,0))))</f>
        <v/>
      </c>
      <c r="R1958" s="14" t="str">
        <f>IF($A1958="","",IFERROR(VLOOKUP(VALUE(MID(Q1958,2,1)),Model!$B$38:$C$41,2,FALSE()),""))</f>
        <v/>
      </c>
      <c r="S1958" s="18" t="str">
        <f t="shared" si="181"/>
        <v/>
      </c>
      <c r="T1958" s="14" t="str">
        <f t="shared" si="182"/>
        <v/>
      </c>
      <c r="U1958" s="14" t="str">
        <f t="shared" si="183"/>
        <v/>
      </c>
      <c r="V1958" s="14" t="str">
        <f t="shared" ca="1" si="184"/>
        <v/>
      </c>
      <c r="W1958" s="14" t="str">
        <f t="shared" ca="1" si="185"/>
        <v/>
      </c>
    </row>
    <row r="1959" spans="1:23" x14ac:dyDescent="0.3">
      <c r="A1959" s="2"/>
      <c r="B1959" s="2"/>
      <c r="C1959" s="2"/>
      <c r="D1959" s="2"/>
      <c r="E1959" s="2"/>
      <c r="F1959" s="2"/>
      <c r="G1959" s="2"/>
      <c r="H1959" s="2"/>
      <c r="I1959" s="16"/>
      <c r="J1959" s="16"/>
      <c r="K1959" s="14" t="str">
        <f>IF($A1959="","",IF(B1959&gt;=Model!$B$4,4,IF(B1959&gt;=Model!$B$5,3,IF(B1959&gt;=Model!$B$6,2,1))))</f>
        <v/>
      </c>
      <c r="L1959" s="14" t="str">
        <f>IF($A1959="","",IF(OR(UPPER(D1959)="Y",UPPER(E1959)="Y"),4,IF(C1959&gt;=Model!$B$10,4,IF(C1959&gt;=Model!$B$11,3,IF(C1959&gt;=Model!$B$12,2,1)))))</f>
        <v/>
      </c>
      <c r="M1959" s="14" t="str">
        <f>IF($A1959="","",IFERROR(VLOOKUP(F1959,Model!$A$19:$B$22,2,FALSE()),""))</f>
        <v/>
      </c>
      <c r="N1959" s="14" t="str">
        <f>IF($A1959="","",IFERROR(VLOOKUP(G1959,Model!$A$25:$B$28,2,FALSE()),""))</f>
        <v/>
      </c>
      <c r="O1959" s="14" t="str">
        <f t="shared" si="180"/>
        <v/>
      </c>
      <c r="P1959" s="14" t="str">
        <f>IF($A1959="","",IF(AND(G1959="Internet-facing",OR(UPPER(D1959)="Y",UPPER(E1959)="Y",C1959&gt;=Model!$B$16)),"P1",""))</f>
        <v/>
      </c>
      <c r="Q1959" s="14" t="str">
        <f>IF($A1959="","",IF(P1959="P1","P1","P"&amp;MIN(4,IF(O1959&gt;=Model!$B$31,1,IF(O1959&gt;=Model!$B$32,2,IF(O1959&gt;=Model!$B$33,3,4)))+IF(UPPER(H1959)="Y",1,0))))</f>
        <v/>
      </c>
      <c r="R1959" s="14" t="str">
        <f>IF($A1959="","",IFERROR(VLOOKUP(VALUE(MID(Q1959,2,1)),Model!$B$38:$C$41,2,FALSE()),""))</f>
        <v/>
      </c>
      <c r="S1959" s="18" t="str">
        <f t="shared" si="181"/>
        <v/>
      </c>
      <c r="T1959" s="14" t="str">
        <f t="shared" si="182"/>
        <v/>
      </c>
      <c r="U1959" s="14" t="str">
        <f t="shared" si="183"/>
        <v/>
      </c>
      <c r="V1959" s="14" t="str">
        <f t="shared" ca="1" si="184"/>
        <v/>
      </c>
      <c r="W1959" s="14" t="str">
        <f t="shared" ca="1" si="185"/>
        <v/>
      </c>
    </row>
    <row r="1960" spans="1:23" x14ac:dyDescent="0.3">
      <c r="A1960" s="2"/>
      <c r="B1960" s="2"/>
      <c r="C1960" s="2"/>
      <c r="D1960" s="2"/>
      <c r="E1960" s="2"/>
      <c r="F1960" s="2"/>
      <c r="G1960" s="2"/>
      <c r="H1960" s="2"/>
      <c r="I1960" s="16"/>
      <c r="J1960" s="16"/>
      <c r="K1960" s="14" t="str">
        <f>IF($A1960="","",IF(B1960&gt;=Model!$B$4,4,IF(B1960&gt;=Model!$B$5,3,IF(B1960&gt;=Model!$B$6,2,1))))</f>
        <v/>
      </c>
      <c r="L1960" s="14" t="str">
        <f>IF($A1960="","",IF(OR(UPPER(D1960)="Y",UPPER(E1960)="Y"),4,IF(C1960&gt;=Model!$B$10,4,IF(C1960&gt;=Model!$B$11,3,IF(C1960&gt;=Model!$B$12,2,1)))))</f>
        <v/>
      </c>
      <c r="M1960" s="14" t="str">
        <f>IF($A1960="","",IFERROR(VLOOKUP(F1960,Model!$A$19:$B$22,2,FALSE()),""))</f>
        <v/>
      </c>
      <c r="N1960" s="14" t="str">
        <f>IF($A1960="","",IFERROR(VLOOKUP(G1960,Model!$A$25:$B$28,2,FALSE()),""))</f>
        <v/>
      </c>
      <c r="O1960" s="14" t="str">
        <f t="shared" si="180"/>
        <v/>
      </c>
      <c r="P1960" s="14" t="str">
        <f>IF($A1960="","",IF(AND(G1960="Internet-facing",OR(UPPER(D1960)="Y",UPPER(E1960)="Y",C1960&gt;=Model!$B$16)),"P1",""))</f>
        <v/>
      </c>
      <c r="Q1960" s="14" t="str">
        <f>IF($A1960="","",IF(P1960="P1","P1","P"&amp;MIN(4,IF(O1960&gt;=Model!$B$31,1,IF(O1960&gt;=Model!$B$32,2,IF(O1960&gt;=Model!$B$33,3,4)))+IF(UPPER(H1960)="Y",1,0))))</f>
        <v/>
      </c>
      <c r="R1960" s="14" t="str">
        <f>IF($A1960="","",IFERROR(VLOOKUP(VALUE(MID(Q1960,2,1)),Model!$B$38:$C$41,2,FALSE()),""))</f>
        <v/>
      </c>
      <c r="S1960" s="18" t="str">
        <f t="shared" si="181"/>
        <v/>
      </c>
      <c r="T1960" s="14" t="str">
        <f t="shared" si="182"/>
        <v/>
      </c>
      <c r="U1960" s="14" t="str">
        <f t="shared" si="183"/>
        <v/>
      </c>
      <c r="V1960" s="14" t="str">
        <f t="shared" ca="1" si="184"/>
        <v/>
      </c>
      <c r="W1960" s="14" t="str">
        <f t="shared" ca="1" si="185"/>
        <v/>
      </c>
    </row>
    <row r="1961" spans="1:23" x14ac:dyDescent="0.3">
      <c r="A1961" s="2"/>
      <c r="B1961" s="2"/>
      <c r="C1961" s="2"/>
      <c r="D1961" s="2"/>
      <c r="E1961" s="2"/>
      <c r="F1961" s="2"/>
      <c r="G1961" s="2"/>
      <c r="H1961" s="2"/>
      <c r="I1961" s="16"/>
      <c r="J1961" s="16"/>
      <c r="K1961" s="14" t="str">
        <f>IF($A1961="","",IF(B1961&gt;=Model!$B$4,4,IF(B1961&gt;=Model!$B$5,3,IF(B1961&gt;=Model!$B$6,2,1))))</f>
        <v/>
      </c>
      <c r="L1961" s="14" t="str">
        <f>IF($A1961="","",IF(OR(UPPER(D1961)="Y",UPPER(E1961)="Y"),4,IF(C1961&gt;=Model!$B$10,4,IF(C1961&gt;=Model!$B$11,3,IF(C1961&gt;=Model!$B$12,2,1)))))</f>
        <v/>
      </c>
      <c r="M1961" s="14" t="str">
        <f>IF($A1961="","",IFERROR(VLOOKUP(F1961,Model!$A$19:$B$22,2,FALSE()),""))</f>
        <v/>
      </c>
      <c r="N1961" s="14" t="str">
        <f>IF($A1961="","",IFERROR(VLOOKUP(G1961,Model!$A$25:$B$28,2,FALSE()),""))</f>
        <v/>
      </c>
      <c r="O1961" s="14" t="str">
        <f t="shared" si="180"/>
        <v/>
      </c>
      <c r="P1961" s="14" t="str">
        <f>IF($A1961="","",IF(AND(G1961="Internet-facing",OR(UPPER(D1961)="Y",UPPER(E1961)="Y",C1961&gt;=Model!$B$16)),"P1",""))</f>
        <v/>
      </c>
      <c r="Q1961" s="14" t="str">
        <f>IF($A1961="","",IF(P1961="P1","P1","P"&amp;MIN(4,IF(O1961&gt;=Model!$B$31,1,IF(O1961&gt;=Model!$B$32,2,IF(O1961&gt;=Model!$B$33,3,4)))+IF(UPPER(H1961)="Y",1,0))))</f>
        <v/>
      </c>
      <c r="R1961" s="14" t="str">
        <f>IF($A1961="","",IFERROR(VLOOKUP(VALUE(MID(Q1961,2,1)),Model!$B$38:$C$41,2,FALSE()),""))</f>
        <v/>
      </c>
      <c r="S1961" s="18" t="str">
        <f t="shared" si="181"/>
        <v/>
      </c>
      <c r="T1961" s="14" t="str">
        <f t="shared" si="182"/>
        <v/>
      </c>
      <c r="U1961" s="14" t="str">
        <f t="shared" si="183"/>
        <v/>
      </c>
      <c r="V1961" s="14" t="str">
        <f t="shared" ca="1" si="184"/>
        <v/>
      </c>
      <c r="W1961" s="14" t="str">
        <f t="shared" ca="1" si="185"/>
        <v/>
      </c>
    </row>
    <row r="1962" spans="1:23" x14ac:dyDescent="0.3">
      <c r="A1962" s="2"/>
      <c r="B1962" s="2"/>
      <c r="C1962" s="2"/>
      <c r="D1962" s="2"/>
      <c r="E1962" s="2"/>
      <c r="F1962" s="2"/>
      <c r="G1962" s="2"/>
      <c r="H1962" s="2"/>
      <c r="I1962" s="16"/>
      <c r="J1962" s="16"/>
      <c r="K1962" s="14" t="str">
        <f>IF($A1962="","",IF(B1962&gt;=Model!$B$4,4,IF(B1962&gt;=Model!$B$5,3,IF(B1962&gt;=Model!$B$6,2,1))))</f>
        <v/>
      </c>
      <c r="L1962" s="14" t="str">
        <f>IF($A1962="","",IF(OR(UPPER(D1962)="Y",UPPER(E1962)="Y"),4,IF(C1962&gt;=Model!$B$10,4,IF(C1962&gt;=Model!$B$11,3,IF(C1962&gt;=Model!$B$12,2,1)))))</f>
        <v/>
      </c>
      <c r="M1962" s="14" t="str">
        <f>IF($A1962="","",IFERROR(VLOOKUP(F1962,Model!$A$19:$B$22,2,FALSE()),""))</f>
        <v/>
      </c>
      <c r="N1962" s="14" t="str">
        <f>IF($A1962="","",IFERROR(VLOOKUP(G1962,Model!$A$25:$B$28,2,FALSE()),""))</f>
        <v/>
      </c>
      <c r="O1962" s="14" t="str">
        <f t="shared" si="180"/>
        <v/>
      </c>
      <c r="P1962" s="14" t="str">
        <f>IF($A1962="","",IF(AND(G1962="Internet-facing",OR(UPPER(D1962)="Y",UPPER(E1962)="Y",C1962&gt;=Model!$B$16)),"P1",""))</f>
        <v/>
      </c>
      <c r="Q1962" s="14" t="str">
        <f>IF($A1962="","",IF(P1962="P1","P1","P"&amp;MIN(4,IF(O1962&gt;=Model!$B$31,1,IF(O1962&gt;=Model!$B$32,2,IF(O1962&gt;=Model!$B$33,3,4)))+IF(UPPER(H1962)="Y",1,0))))</f>
        <v/>
      </c>
      <c r="R1962" s="14" t="str">
        <f>IF($A1962="","",IFERROR(VLOOKUP(VALUE(MID(Q1962,2,1)),Model!$B$38:$C$41,2,FALSE()),""))</f>
        <v/>
      </c>
      <c r="S1962" s="18" t="str">
        <f t="shared" si="181"/>
        <v/>
      </c>
      <c r="T1962" s="14" t="str">
        <f t="shared" si="182"/>
        <v/>
      </c>
      <c r="U1962" s="14" t="str">
        <f t="shared" si="183"/>
        <v/>
      </c>
      <c r="V1962" s="14" t="str">
        <f t="shared" ca="1" si="184"/>
        <v/>
      </c>
      <c r="W1962" s="14" t="str">
        <f t="shared" ca="1" si="185"/>
        <v/>
      </c>
    </row>
    <row r="1963" spans="1:23" x14ac:dyDescent="0.3">
      <c r="A1963" s="2"/>
      <c r="B1963" s="2"/>
      <c r="C1963" s="2"/>
      <c r="D1963" s="2"/>
      <c r="E1963" s="2"/>
      <c r="F1963" s="2"/>
      <c r="G1963" s="2"/>
      <c r="H1963" s="2"/>
      <c r="I1963" s="16"/>
      <c r="J1963" s="16"/>
      <c r="K1963" s="14" t="str">
        <f>IF($A1963="","",IF(B1963&gt;=Model!$B$4,4,IF(B1963&gt;=Model!$B$5,3,IF(B1963&gt;=Model!$B$6,2,1))))</f>
        <v/>
      </c>
      <c r="L1963" s="14" t="str">
        <f>IF($A1963="","",IF(OR(UPPER(D1963)="Y",UPPER(E1963)="Y"),4,IF(C1963&gt;=Model!$B$10,4,IF(C1963&gt;=Model!$B$11,3,IF(C1963&gt;=Model!$B$12,2,1)))))</f>
        <v/>
      </c>
      <c r="M1963" s="14" t="str">
        <f>IF($A1963="","",IFERROR(VLOOKUP(F1963,Model!$A$19:$B$22,2,FALSE()),""))</f>
        <v/>
      </c>
      <c r="N1963" s="14" t="str">
        <f>IF($A1963="","",IFERROR(VLOOKUP(G1963,Model!$A$25:$B$28,2,FALSE()),""))</f>
        <v/>
      </c>
      <c r="O1963" s="14" t="str">
        <f t="shared" si="180"/>
        <v/>
      </c>
      <c r="P1963" s="14" t="str">
        <f>IF($A1963="","",IF(AND(G1963="Internet-facing",OR(UPPER(D1963)="Y",UPPER(E1963)="Y",C1963&gt;=Model!$B$16)),"P1",""))</f>
        <v/>
      </c>
      <c r="Q1963" s="14" t="str">
        <f>IF($A1963="","",IF(P1963="P1","P1","P"&amp;MIN(4,IF(O1963&gt;=Model!$B$31,1,IF(O1963&gt;=Model!$B$32,2,IF(O1963&gt;=Model!$B$33,3,4)))+IF(UPPER(H1963)="Y",1,0))))</f>
        <v/>
      </c>
      <c r="R1963" s="14" t="str">
        <f>IF($A1963="","",IFERROR(VLOOKUP(VALUE(MID(Q1963,2,1)),Model!$B$38:$C$41,2,FALSE()),""))</f>
        <v/>
      </c>
      <c r="S1963" s="18" t="str">
        <f t="shared" si="181"/>
        <v/>
      </c>
      <c r="T1963" s="14" t="str">
        <f t="shared" si="182"/>
        <v/>
      </c>
      <c r="U1963" s="14" t="str">
        <f t="shared" si="183"/>
        <v/>
      </c>
      <c r="V1963" s="14" t="str">
        <f t="shared" ca="1" si="184"/>
        <v/>
      </c>
      <c r="W1963" s="14" t="str">
        <f t="shared" ca="1" si="185"/>
        <v/>
      </c>
    </row>
    <row r="1964" spans="1:23" x14ac:dyDescent="0.3">
      <c r="A1964" s="2"/>
      <c r="B1964" s="2"/>
      <c r="C1964" s="2"/>
      <c r="D1964" s="2"/>
      <c r="E1964" s="2"/>
      <c r="F1964" s="2"/>
      <c r="G1964" s="2"/>
      <c r="H1964" s="2"/>
      <c r="I1964" s="16"/>
      <c r="J1964" s="16"/>
      <c r="K1964" s="14" t="str">
        <f>IF($A1964="","",IF(B1964&gt;=Model!$B$4,4,IF(B1964&gt;=Model!$B$5,3,IF(B1964&gt;=Model!$B$6,2,1))))</f>
        <v/>
      </c>
      <c r="L1964" s="14" t="str">
        <f>IF($A1964="","",IF(OR(UPPER(D1964)="Y",UPPER(E1964)="Y"),4,IF(C1964&gt;=Model!$B$10,4,IF(C1964&gt;=Model!$B$11,3,IF(C1964&gt;=Model!$B$12,2,1)))))</f>
        <v/>
      </c>
      <c r="M1964" s="14" t="str">
        <f>IF($A1964="","",IFERROR(VLOOKUP(F1964,Model!$A$19:$B$22,2,FALSE()),""))</f>
        <v/>
      </c>
      <c r="N1964" s="14" t="str">
        <f>IF($A1964="","",IFERROR(VLOOKUP(G1964,Model!$A$25:$B$28,2,FALSE()),""))</f>
        <v/>
      </c>
      <c r="O1964" s="14" t="str">
        <f t="shared" si="180"/>
        <v/>
      </c>
      <c r="P1964" s="14" t="str">
        <f>IF($A1964="","",IF(AND(G1964="Internet-facing",OR(UPPER(D1964)="Y",UPPER(E1964)="Y",C1964&gt;=Model!$B$16)),"P1",""))</f>
        <v/>
      </c>
      <c r="Q1964" s="14" t="str">
        <f>IF($A1964="","",IF(P1964="P1","P1","P"&amp;MIN(4,IF(O1964&gt;=Model!$B$31,1,IF(O1964&gt;=Model!$B$32,2,IF(O1964&gt;=Model!$B$33,3,4)))+IF(UPPER(H1964)="Y",1,0))))</f>
        <v/>
      </c>
      <c r="R1964" s="14" t="str">
        <f>IF($A1964="","",IFERROR(VLOOKUP(VALUE(MID(Q1964,2,1)),Model!$B$38:$C$41,2,FALSE()),""))</f>
        <v/>
      </c>
      <c r="S1964" s="18" t="str">
        <f t="shared" si="181"/>
        <v/>
      </c>
      <c r="T1964" s="14" t="str">
        <f t="shared" si="182"/>
        <v/>
      </c>
      <c r="U1964" s="14" t="str">
        <f t="shared" si="183"/>
        <v/>
      </c>
      <c r="V1964" s="14" t="str">
        <f t="shared" ca="1" si="184"/>
        <v/>
      </c>
      <c r="W1964" s="14" t="str">
        <f t="shared" ca="1" si="185"/>
        <v/>
      </c>
    </row>
    <row r="1965" spans="1:23" x14ac:dyDescent="0.3">
      <c r="A1965" s="2"/>
      <c r="B1965" s="2"/>
      <c r="C1965" s="2"/>
      <c r="D1965" s="2"/>
      <c r="E1965" s="2"/>
      <c r="F1965" s="2"/>
      <c r="G1965" s="2"/>
      <c r="H1965" s="2"/>
      <c r="I1965" s="16"/>
      <c r="J1965" s="16"/>
      <c r="K1965" s="14" t="str">
        <f>IF($A1965="","",IF(B1965&gt;=Model!$B$4,4,IF(B1965&gt;=Model!$B$5,3,IF(B1965&gt;=Model!$B$6,2,1))))</f>
        <v/>
      </c>
      <c r="L1965" s="14" t="str">
        <f>IF($A1965="","",IF(OR(UPPER(D1965)="Y",UPPER(E1965)="Y"),4,IF(C1965&gt;=Model!$B$10,4,IF(C1965&gt;=Model!$B$11,3,IF(C1965&gt;=Model!$B$12,2,1)))))</f>
        <v/>
      </c>
      <c r="M1965" s="14" t="str">
        <f>IF($A1965="","",IFERROR(VLOOKUP(F1965,Model!$A$19:$B$22,2,FALSE()),""))</f>
        <v/>
      </c>
      <c r="N1965" s="14" t="str">
        <f>IF($A1965="","",IFERROR(VLOOKUP(G1965,Model!$A$25:$B$28,2,FALSE()),""))</f>
        <v/>
      </c>
      <c r="O1965" s="14" t="str">
        <f t="shared" si="180"/>
        <v/>
      </c>
      <c r="P1965" s="14" t="str">
        <f>IF($A1965="","",IF(AND(G1965="Internet-facing",OR(UPPER(D1965)="Y",UPPER(E1965)="Y",C1965&gt;=Model!$B$16)),"P1",""))</f>
        <v/>
      </c>
      <c r="Q1965" s="14" t="str">
        <f>IF($A1965="","",IF(P1965="P1","P1","P"&amp;MIN(4,IF(O1965&gt;=Model!$B$31,1,IF(O1965&gt;=Model!$B$32,2,IF(O1965&gt;=Model!$B$33,3,4)))+IF(UPPER(H1965)="Y",1,0))))</f>
        <v/>
      </c>
      <c r="R1965" s="14" t="str">
        <f>IF($A1965="","",IFERROR(VLOOKUP(VALUE(MID(Q1965,2,1)),Model!$B$38:$C$41,2,FALSE()),""))</f>
        <v/>
      </c>
      <c r="S1965" s="18" t="str">
        <f t="shared" si="181"/>
        <v/>
      </c>
      <c r="T1965" s="14" t="str">
        <f t="shared" si="182"/>
        <v/>
      </c>
      <c r="U1965" s="14" t="str">
        <f t="shared" si="183"/>
        <v/>
      </c>
      <c r="V1965" s="14" t="str">
        <f t="shared" ca="1" si="184"/>
        <v/>
      </c>
      <c r="W1965" s="14" t="str">
        <f t="shared" ca="1" si="185"/>
        <v/>
      </c>
    </row>
    <row r="1966" spans="1:23" x14ac:dyDescent="0.3">
      <c r="A1966" s="2"/>
      <c r="B1966" s="2"/>
      <c r="C1966" s="2"/>
      <c r="D1966" s="2"/>
      <c r="E1966" s="2"/>
      <c r="F1966" s="2"/>
      <c r="G1966" s="2"/>
      <c r="H1966" s="2"/>
      <c r="I1966" s="16"/>
      <c r="J1966" s="16"/>
      <c r="K1966" s="14" t="str">
        <f>IF($A1966="","",IF(B1966&gt;=Model!$B$4,4,IF(B1966&gt;=Model!$B$5,3,IF(B1966&gt;=Model!$B$6,2,1))))</f>
        <v/>
      </c>
      <c r="L1966" s="14" t="str">
        <f>IF($A1966="","",IF(OR(UPPER(D1966)="Y",UPPER(E1966)="Y"),4,IF(C1966&gt;=Model!$B$10,4,IF(C1966&gt;=Model!$B$11,3,IF(C1966&gt;=Model!$B$12,2,1)))))</f>
        <v/>
      </c>
      <c r="M1966" s="14" t="str">
        <f>IF($A1966="","",IFERROR(VLOOKUP(F1966,Model!$A$19:$B$22,2,FALSE()),""))</f>
        <v/>
      </c>
      <c r="N1966" s="14" t="str">
        <f>IF($A1966="","",IFERROR(VLOOKUP(G1966,Model!$A$25:$B$28,2,FALSE()),""))</f>
        <v/>
      </c>
      <c r="O1966" s="14" t="str">
        <f t="shared" si="180"/>
        <v/>
      </c>
      <c r="P1966" s="14" t="str">
        <f>IF($A1966="","",IF(AND(G1966="Internet-facing",OR(UPPER(D1966)="Y",UPPER(E1966)="Y",C1966&gt;=Model!$B$16)),"P1",""))</f>
        <v/>
      </c>
      <c r="Q1966" s="14" t="str">
        <f>IF($A1966="","",IF(P1966="P1","P1","P"&amp;MIN(4,IF(O1966&gt;=Model!$B$31,1,IF(O1966&gt;=Model!$B$32,2,IF(O1966&gt;=Model!$B$33,3,4)))+IF(UPPER(H1966)="Y",1,0))))</f>
        <v/>
      </c>
      <c r="R1966" s="14" t="str">
        <f>IF($A1966="","",IFERROR(VLOOKUP(VALUE(MID(Q1966,2,1)),Model!$B$38:$C$41,2,FALSE()),""))</f>
        <v/>
      </c>
      <c r="S1966" s="18" t="str">
        <f t="shared" si="181"/>
        <v/>
      </c>
      <c r="T1966" s="14" t="str">
        <f t="shared" si="182"/>
        <v/>
      </c>
      <c r="U1966" s="14" t="str">
        <f t="shared" si="183"/>
        <v/>
      </c>
      <c r="V1966" s="14" t="str">
        <f t="shared" ca="1" si="184"/>
        <v/>
      </c>
      <c r="W1966" s="14" t="str">
        <f t="shared" ca="1" si="185"/>
        <v/>
      </c>
    </row>
    <row r="1967" spans="1:23" x14ac:dyDescent="0.3">
      <c r="A1967" s="2"/>
      <c r="B1967" s="2"/>
      <c r="C1967" s="2"/>
      <c r="D1967" s="2"/>
      <c r="E1967" s="2"/>
      <c r="F1967" s="2"/>
      <c r="G1967" s="2"/>
      <c r="H1967" s="2"/>
      <c r="I1967" s="16"/>
      <c r="J1967" s="16"/>
      <c r="K1967" s="14" t="str">
        <f>IF($A1967="","",IF(B1967&gt;=Model!$B$4,4,IF(B1967&gt;=Model!$B$5,3,IF(B1967&gt;=Model!$B$6,2,1))))</f>
        <v/>
      </c>
      <c r="L1967" s="14" t="str">
        <f>IF($A1967="","",IF(OR(UPPER(D1967)="Y",UPPER(E1967)="Y"),4,IF(C1967&gt;=Model!$B$10,4,IF(C1967&gt;=Model!$B$11,3,IF(C1967&gt;=Model!$B$12,2,1)))))</f>
        <v/>
      </c>
      <c r="M1967" s="14" t="str">
        <f>IF($A1967="","",IFERROR(VLOOKUP(F1967,Model!$A$19:$B$22,2,FALSE()),""))</f>
        <v/>
      </c>
      <c r="N1967" s="14" t="str">
        <f>IF($A1967="","",IFERROR(VLOOKUP(G1967,Model!$A$25:$B$28,2,FALSE()),""))</f>
        <v/>
      </c>
      <c r="O1967" s="14" t="str">
        <f t="shared" si="180"/>
        <v/>
      </c>
      <c r="P1967" s="14" t="str">
        <f>IF($A1967="","",IF(AND(G1967="Internet-facing",OR(UPPER(D1967)="Y",UPPER(E1967)="Y",C1967&gt;=Model!$B$16)),"P1",""))</f>
        <v/>
      </c>
      <c r="Q1967" s="14" t="str">
        <f>IF($A1967="","",IF(P1967="P1","P1","P"&amp;MIN(4,IF(O1967&gt;=Model!$B$31,1,IF(O1967&gt;=Model!$B$32,2,IF(O1967&gt;=Model!$B$33,3,4)))+IF(UPPER(H1967)="Y",1,0))))</f>
        <v/>
      </c>
      <c r="R1967" s="14" t="str">
        <f>IF($A1967="","",IFERROR(VLOOKUP(VALUE(MID(Q1967,2,1)),Model!$B$38:$C$41,2,FALSE()),""))</f>
        <v/>
      </c>
      <c r="S1967" s="18" t="str">
        <f t="shared" si="181"/>
        <v/>
      </c>
      <c r="T1967" s="14" t="str">
        <f t="shared" si="182"/>
        <v/>
      </c>
      <c r="U1967" s="14" t="str">
        <f t="shared" si="183"/>
        <v/>
      </c>
      <c r="V1967" s="14" t="str">
        <f t="shared" ca="1" si="184"/>
        <v/>
      </c>
      <c r="W1967" s="14" t="str">
        <f t="shared" ca="1" si="185"/>
        <v/>
      </c>
    </row>
    <row r="1968" spans="1:23" x14ac:dyDescent="0.3">
      <c r="A1968" s="2"/>
      <c r="B1968" s="2"/>
      <c r="C1968" s="2"/>
      <c r="D1968" s="2"/>
      <c r="E1968" s="2"/>
      <c r="F1968" s="2"/>
      <c r="G1968" s="2"/>
      <c r="H1968" s="2"/>
      <c r="I1968" s="16"/>
      <c r="J1968" s="16"/>
      <c r="K1968" s="14" t="str">
        <f>IF($A1968="","",IF(B1968&gt;=Model!$B$4,4,IF(B1968&gt;=Model!$B$5,3,IF(B1968&gt;=Model!$B$6,2,1))))</f>
        <v/>
      </c>
      <c r="L1968" s="14" t="str">
        <f>IF($A1968="","",IF(OR(UPPER(D1968)="Y",UPPER(E1968)="Y"),4,IF(C1968&gt;=Model!$B$10,4,IF(C1968&gt;=Model!$B$11,3,IF(C1968&gt;=Model!$B$12,2,1)))))</f>
        <v/>
      </c>
      <c r="M1968" s="14" t="str">
        <f>IF($A1968="","",IFERROR(VLOOKUP(F1968,Model!$A$19:$B$22,2,FALSE()),""))</f>
        <v/>
      </c>
      <c r="N1968" s="14" t="str">
        <f>IF($A1968="","",IFERROR(VLOOKUP(G1968,Model!$A$25:$B$28,2,FALSE()),""))</f>
        <v/>
      </c>
      <c r="O1968" s="14" t="str">
        <f t="shared" si="180"/>
        <v/>
      </c>
      <c r="P1968" s="14" t="str">
        <f>IF($A1968="","",IF(AND(G1968="Internet-facing",OR(UPPER(D1968)="Y",UPPER(E1968)="Y",C1968&gt;=Model!$B$16)),"P1",""))</f>
        <v/>
      </c>
      <c r="Q1968" s="14" t="str">
        <f>IF($A1968="","",IF(P1968="P1","P1","P"&amp;MIN(4,IF(O1968&gt;=Model!$B$31,1,IF(O1968&gt;=Model!$B$32,2,IF(O1968&gt;=Model!$B$33,3,4)))+IF(UPPER(H1968)="Y",1,0))))</f>
        <v/>
      </c>
      <c r="R1968" s="14" t="str">
        <f>IF($A1968="","",IFERROR(VLOOKUP(VALUE(MID(Q1968,2,1)),Model!$B$38:$C$41,2,FALSE()),""))</f>
        <v/>
      </c>
      <c r="S1968" s="18" t="str">
        <f t="shared" si="181"/>
        <v/>
      </c>
      <c r="T1968" s="14" t="str">
        <f t="shared" si="182"/>
        <v/>
      </c>
      <c r="U1968" s="14" t="str">
        <f t="shared" si="183"/>
        <v/>
      </c>
      <c r="V1968" s="14" t="str">
        <f t="shared" ca="1" si="184"/>
        <v/>
      </c>
      <c r="W1968" s="14" t="str">
        <f t="shared" ca="1" si="185"/>
        <v/>
      </c>
    </row>
    <row r="1969" spans="1:23" x14ac:dyDescent="0.3">
      <c r="A1969" s="2"/>
      <c r="B1969" s="2"/>
      <c r="C1969" s="2"/>
      <c r="D1969" s="2"/>
      <c r="E1969" s="2"/>
      <c r="F1969" s="2"/>
      <c r="G1969" s="2"/>
      <c r="H1969" s="2"/>
      <c r="I1969" s="16"/>
      <c r="J1969" s="16"/>
      <c r="K1969" s="14" t="str">
        <f>IF($A1969="","",IF(B1969&gt;=Model!$B$4,4,IF(B1969&gt;=Model!$B$5,3,IF(B1969&gt;=Model!$B$6,2,1))))</f>
        <v/>
      </c>
      <c r="L1969" s="14" t="str">
        <f>IF($A1969="","",IF(OR(UPPER(D1969)="Y",UPPER(E1969)="Y"),4,IF(C1969&gt;=Model!$B$10,4,IF(C1969&gt;=Model!$B$11,3,IF(C1969&gt;=Model!$B$12,2,1)))))</f>
        <v/>
      </c>
      <c r="M1969" s="14" t="str">
        <f>IF($A1969="","",IFERROR(VLOOKUP(F1969,Model!$A$19:$B$22,2,FALSE()),""))</f>
        <v/>
      </c>
      <c r="N1969" s="14" t="str">
        <f>IF($A1969="","",IFERROR(VLOOKUP(G1969,Model!$A$25:$B$28,2,FALSE()),""))</f>
        <v/>
      </c>
      <c r="O1969" s="14" t="str">
        <f t="shared" si="180"/>
        <v/>
      </c>
      <c r="P1969" s="14" t="str">
        <f>IF($A1969="","",IF(AND(G1969="Internet-facing",OR(UPPER(D1969)="Y",UPPER(E1969)="Y",C1969&gt;=Model!$B$16)),"P1",""))</f>
        <v/>
      </c>
      <c r="Q1969" s="14" t="str">
        <f>IF($A1969="","",IF(P1969="P1","P1","P"&amp;MIN(4,IF(O1969&gt;=Model!$B$31,1,IF(O1969&gt;=Model!$B$32,2,IF(O1969&gt;=Model!$B$33,3,4)))+IF(UPPER(H1969)="Y",1,0))))</f>
        <v/>
      </c>
      <c r="R1969" s="14" t="str">
        <f>IF($A1969="","",IFERROR(VLOOKUP(VALUE(MID(Q1969,2,1)),Model!$B$38:$C$41,2,FALSE()),""))</f>
        <v/>
      </c>
      <c r="S1969" s="18" t="str">
        <f t="shared" si="181"/>
        <v/>
      </c>
      <c r="T1969" s="14" t="str">
        <f t="shared" si="182"/>
        <v/>
      </c>
      <c r="U1969" s="14" t="str">
        <f t="shared" si="183"/>
        <v/>
      </c>
      <c r="V1969" s="14" t="str">
        <f t="shared" ca="1" si="184"/>
        <v/>
      </c>
      <c r="W1969" s="14" t="str">
        <f t="shared" ca="1" si="185"/>
        <v/>
      </c>
    </row>
    <row r="1970" spans="1:23" x14ac:dyDescent="0.3">
      <c r="A1970" s="2"/>
      <c r="B1970" s="2"/>
      <c r="C1970" s="2"/>
      <c r="D1970" s="2"/>
      <c r="E1970" s="2"/>
      <c r="F1970" s="2"/>
      <c r="G1970" s="2"/>
      <c r="H1970" s="2"/>
      <c r="I1970" s="16"/>
      <c r="J1970" s="16"/>
      <c r="K1970" s="14" t="str">
        <f>IF($A1970="","",IF(B1970&gt;=Model!$B$4,4,IF(B1970&gt;=Model!$B$5,3,IF(B1970&gt;=Model!$B$6,2,1))))</f>
        <v/>
      </c>
      <c r="L1970" s="14" t="str">
        <f>IF($A1970="","",IF(OR(UPPER(D1970)="Y",UPPER(E1970)="Y"),4,IF(C1970&gt;=Model!$B$10,4,IF(C1970&gt;=Model!$B$11,3,IF(C1970&gt;=Model!$B$12,2,1)))))</f>
        <v/>
      </c>
      <c r="M1970" s="14" t="str">
        <f>IF($A1970="","",IFERROR(VLOOKUP(F1970,Model!$A$19:$B$22,2,FALSE()),""))</f>
        <v/>
      </c>
      <c r="N1970" s="14" t="str">
        <f>IF($A1970="","",IFERROR(VLOOKUP(G1970,Model!$A$25:$B$28,2,FALSE()),""))</f>
        <v/>
      </c>
      <c r="O1970" s="14" t="str">
        <f t="shared" si="180"/>
        <v/>
      </c>
      <c r="P1970" s="14" t="str">
        <f>IF($A1970="","",IF(AND(G1970="Internet-facing",OR(UPPER(D1970)="Y",UPPER(E1970)="Y",C1970&gt;=Model!$B$16)),"P1",""))</f>
        <v/>
      </c>
      <c r="Q1970" s="14" t="str">
        <f>IF($A1970="","",IF(P1970="P1","P1","P"&amp;MIN(4,IF(O1970&gt;=Model!$B$31,1,IF(O1970&gt;=Model!$B$32,2,IF(O1970&gt;=Model!$B$33,3,4)))+IF(UPPER(H1970)="Y",1,0))))</f>
        <v/>
      </c>
      <c r="R1970" s="14" t="str">
        <f>IF($A1970="","",IFERROR(VLOOKUP(VALUE(MID(Q1970,2,1)),Model!$B$38:$C$41,2,FALSE()),""))</f>
        <v/>
      </c>
      <c r="S1970" s="18" t="str">
        <f t="shared" si="181"/>
        <v/>
      </c>
      <c r="T1970" s="14" t="str">
        <f t="shared" si="182"/>
        <v/>
      </c>
      <c r="U1970" s="14" t="str">
        <f t="shared" si="183"/>
        <v/>
      </c>
      <c r="V1970" s="14" t="str">
        <f t="shared" ca="1" si="184"/>
        <v/>
      </c>
      <c r="W1970" s="14" t="str">
        <f t="shared" ca="1" si="185"/>
        <v/>
      </c>
    </row>
    <row r="1971" spans="1:23" x14ac:dyDescent="0.3">
      <c r="A1971" s="2"/>
      <c r="B1971" s="2"/>
      <c r="C1971" s="2"/>
      <c r="D1971" s="2"/>
      <c r="E1971" s="2"/>
      <c r="F1971" s="2"/>
      <c r="G1971" s="2"/>
      <c r="H1971" s="2"/>
      <c r="I1971" s="16"/>
      <c r="J1971" s="16"/>
      <c r="K1971" s="14" t="str">
        <f>IF($A1971="","",IF(B1971&gt;=Model!$B$4,4,IF(B1971&gt;=Model!$B$5,3,IF(B1971&gt;=Model!$B$6,2,1))))</f>
        <v/>
      </c>
      <c r="L1971" s="14" t="str">
        <f>IF($A1971="","",IF(OR(UPPER(D1971)="Y",UPPER(E1971)="Y"),4,IF(C1971&gt;=Model!$B$10,4,IF(C1971&gt;=Model!$B$11,3,IF(C1971&gt;=Model!$B$12,2,1)))))</f>
        <v/>
      </c>
      <c r="M1971" s="14" t="str">
        <f>IF($A1971="","",IFERROR(VLOOKUP(F1971,Model!$A$19:$B$22,2,FALSE()),""))</f>
        <v/>
      </c>
      <c r="N1971" s="14" t="str">
        <f>IF($A1971="","",IFERROR(VLOOKUP(G1971,Model!$A$25:$B$28,2,FALSE()),""))</f>
        <v/>
      </c>
      <c r="O1971" s="14" t="str">
        <f t="shared" si="180"/>
        <v/>
      </c>
      <c r="P1971" s="14" t="str">
        <f>IF($A1971="","",IF(AND(G1971="Internet-facing",OR(UPPER(D1971)="Y",UPPER(E1971)="Y",C1971&gt;=Model!$B$16)),"P1",""))</f>
        <v/>
      </c>
      <c r="Q1971" s="14" t="str">
        <f>IF($A1971="","",IF(P1971="P1","P1","P"&amp;MIN(4,IF(O1971&gt;=Model!$B$31,1,IF(O1971&gt;=Model!$B$32,2,IF(O1971&gt;=Model!$B$33,3,4)))+IF(UPPER(H1971)="Y",1,0))))</f>
        <v/>
      </c>
      <c r="R1971" s="14" t="str">
        <f>IF($A1971="","",IFERROR(VLOOKUP(VALUE(MID(Q1971,2,1)),Model!$B$38:$C$41,2,FALSE()),""))</f>
        <v/>
      </c>
      <c r="S1971" s="18" t="str">
        <f t="shared" si="181"/>
        <v/>
      </c>
      <c r="T1971" s="14" t="str">
        <f t="shared" si="182"/>
        <v/>
      </c>
      <c r="U1971" s="14" t="str">
        <f t="shared" si="183"/>
        <v/>
      </c>
      <c r="V1971" s="14" t="str">
        <f t="shared" ca="1" si="184"/>
        <v/>
      </c>
      <c r="W1971" s="14" t="str">
        <f t="shared" ca="1" si="185"/>
        <v/>
      </c>
    </row>
    <row r="1972" spans="1:23" x14ac:dyDescent="0.3">
      <c r="A1972" s="2"/>
      <c r="B1972" s="2"/>
      <c r="C1972" s="2"/>
      <c r="D1972" s="2"/>
      <c r="E1972" s="2"/>
      <c r="F1972" s="2"/>
      <c r="G1972" s="2"/>
      <c r="H1972" s="2"/>
      <c r="I1972" s="16"/>
      <c r="J1972" s="16"/>
      <c r="K1972" s="14" t="str">
        <f>IF($A1972="","",IF(B1972&gt;=Model!$B$4,4,IF(B1972&gt;=Model!$B$5,3,IF(B1972&gt;=Model!$B$6,2,1))))</f>
        <v/>
      </c>
      <c r="L1972" s="14" t="str">
        <f>IF($A1972="","",IF(OR(UPPER(D1972)="Y",UPPER(E1972)="Y"),4,IF(C1972&gt;=Model!$B$10,4,IF(C1972&gt;=Model!$B$11,3,IF(C1972&gt;=Model!$B$12,2,1)))))</f>
        <v/>
      </c>
      <c r="M1972" s="14" t="str">
        <f>IF($A1972="","",IFERROR(VLOOKUP(F1972,Model!$A$19:$B$22,2,FALSE()),""))</f>
        <v/>
      </c>
      <c r="N1972" s="14" t="str">
        <f>IF($A1972="","",IFERROR(VLOOKUP(G1972,Model!$A$25:$B$28,2,FALSE()),""))</f>
        <v/>
      </c>
      <c r="O1972" s="14" t="str">
        <f t="shared" si="180"/>
        <v/>
      </c>
      <c r="P1972" s="14" t="str">
        <f>IF($A1972="","",IF(AND(G1972="Internet-facing",OR(UPPER(D1972)="Y",UPPER(E1972)="Y",C1972&gt;=Model!$B$16)),"P1",""))</f>
        <v/>
      </c>
      <c r="Q1972" s="14" t="str">
        <f>IF($A1972="","",IF(P1972="P1","P1","P"&amp;MIN(4,IF(O1972&gt;=Model!$B$31,1,IF(O1972&gt;=Model!$B$32,2,IF(O1972&gt;=Model!$B$33,3,4)))+IF(UPPER(H1972)="Y",1,0))))</f>
        <v/>
      </c>
      <c r="R1972" s="14" t="str">
        <f>IF($A1972="","",IFERROR(VLOOKUP(VALUE(MID(Q1972,2,1)),Model!$B$38:$C$41,2,FALSE()),""))</f>
        <v/>
      </c>
      <c r="S1972" s="18" t="str">
        <f t="shared" si="181"/>
        <v/>
      </c>
      <c r="T1972" s="14" t="str">
        <f t="shared" si="182"/>
        <v/>
      </c>
      <c r="U1972" s="14" t="str">
        <f t="shared" si="183"/>
        <v/>
      </c>
      <c r="V1972" s="14" t="str">
        <f t="shared" ca="1" si="184"/>
        <v/>
      </c>
      <c r="W1972" s="14" t="str">
        <f t="shared" ca="1" si="185"/>
        <v/>
      </c>
    </row>
    <row r="1973" spans="1:23" x14ac:dyDescent="0.3">
      <c r="A1973" s="2"/>
      <c r="B1973" s="2"/>
      <c r="C1973" s="2"/>
      <c r="D1973" s="2"/>
      <c r="E1973" s="2"/>
      <c r="F1973" s="2"/>
      <c r="G1973" s="2"/>
      <c r="H1973" s="2"/>
      <c r="I1973" s="16"/>
      <c r="J1973" s="16"/>
      <c r="K1973" s="14" t="str">
        <f>IF($A1973="","",IF(B1973&gt;=Model!$B$4,4,IF(B1973&gt;=Model!$B$5,3,IF(B1973&gt;=Model!$B$6,2,1))))</f>
        <v/>
      </c>
      <c r="L1973" s="14" t="str">
        <f>IF($A1973="","",IF(OR(UPPER(D1973)="Y",UPPER(E1973)="Y"),4,IF(C1973&gt;=Model!$B$10,4,IF(C1973&gt;=Model!$B$11,3,IF(C1973&gt;=Model!$B$12,2,1)))))</f>
        <v/>
      </c>
      <c r="M1973" s="14" t="str">
        <f>IF($A1973="","",IFERROR(VLOOKUP(F1973,Model!$A$19:$B$22,2,FALSE()),""))</f>
        <v/>
      </c>
      <c r="N1973" s="14" t="str">
        <f>IF($A1973="","",IFERROR(VLOOKUP(G1973,Model!$A$25:$B$28,2,FALSE()),""))</f>
        <v/>
      </c>
      <c r="O1973" s="14" t="str">
        <f t="shared" si="180"/>
        <v/>
      </c>
      <c r="P1973" s="14" t="str">
        <f>IF($A1973="","",IF(AND(G1973="Internet-facing",OR(UPPER(D1973)="Y",UPPER(E1973)="Y",C1973&gt;=Model!$B$16)),"P1",""))</f>
        <v/>
      </c>
      <c r="Q1973" s="14" t="str">
        <f>IF($A1973="","",IF(P1973="P1","P1","P"&amp;MIN(4,IF(O1973&gt;=Model!$B$31,1,IF(O1973&gt;=Model!$B$32,2,IF(O1973&gt;=Model!$B$33,3,4)))+IF(UPPER(H1973)="Y",1,0))))</f>
        <v/>
      </c>
      <c r="R1973" s="14" t="str">
        <f>IF($A1973="","",IFERROR(VLOOKUP(VALUE(MID(Q1973,2,1)),Model!$B$38:$C$41,2,FALSE()),""))</f>
        <v/>
      </c>
      <c r="S1973" s="18" t="str">
        <f t="shared" si="181"/>
        <v/>
      </c>
      <c r="T1973" s="14" t="str">
        <f t="shared" si="182"/>
        <v/>
      </c>
      <c r="U1973" s="14" t="str">
        <f t="shared" si="183"/>
        <v/>
      </c>
      <c r="V1973" s="14" t="str">
        <f t="shared" ca="1" si="184"/>
        <v/>
      </c>
      <c r="W1973" s="14" t="str">
        <f t="shared" ca="1" si="185"/>
        <v/>
      </c>
    </row>
    <row r="1974" spans="1:23" x14ac:dyDescent="0.3">
      <c r="A1974" s="2"/>
      <c r="B1974" s="2"/>
      <c r="C1974" s="2"/>
      <c r="D1974" s="2"/>
      <c r="E1974" s="2"/>
      <c r="F1974" s="2"/>
      <c r="G1974" s="2"/>
      <c r="H1974" s="2"/>
      <c r="I1974" s="16"/>
      <c r="J1974" s="16"/>
      <c r="K1974" s="14" t="str">
        <f>IF($A1974="","",IF(B1974&gt;=Model!$B$4,4,IF(B1974&gt;=Model!$B$5,3,IF(B1974&gt;=Model!$B$6,2,1))))</f>
        <v/>
      </c>
      <c r="L1974" s="14" t="str">
        <f>IF($A1974="","",IF(OR(UPPER(D1974)="Y",UPPER(E1974)="Y"),4,IF(C1974&gt;=Model!$B$10,4,IF(C1974&gt;=Model!$B$11,3,IF(C1974&gt;=Model!$B$12,2,1)))))</f>
        <v/>
      </c>
      <c r="M1974" s="14" t="str">
        <f>IF($A1974="","",IFERROR(VLOOKUP(F1974,Model!$A$19:$B$22,2,FALSE()),""))</f>
        <v/>
      </c>
      <c r="N1974" s="14" t="str">
        <f>IF($A1974="","",IFERROR(VLOOKUP(G1974,Model!$A$25:$B$28,2,FALSE()),""))</f>
        <v/>
      </c>
      <c r="O1974" s="14" t="str">
        <f t="shared" si="180"/>
        <v/>
      </c>
      <c r="P1974" s="14" t="str">
        <f>IF($A1974="","",IF(AND(G1974="Internet-facing",OR(UPPER(D1974)="Y",UPPER(E1974)="Y",C1974&gt;=Model!$B$16)),"P1",""))</f>
        <v/>
      </c>
      <c r="Q1974" s="14" t="str">
        <f>IF($A1974="","",IF(P1974="P1","P1","P"&amp;MIN(4,IF(O1974&gt;=Model!$B$31,1,IF(O1974&gt;=Model!$B$32,2,IF(O1974&gt;=Model!$B$33,3,4)))+IF(UPPER(H1974)="Y",1,0))))</f>
        <v/>
      </c>
      <c r="R1974" s="14" t="str">
        <f>IF($A1974="","",IFERROR(VLOOKUP(VALUE(MID(Q1974,2,1)),Model!$B$38:$C$41,2,FALSE()),""))</f>
        <v/>
      </c>
      <c r="S1974" s="18" t="str">
        <f t="shared" si="181"/>
        <v/>
      </c>
      <c r="T1974" s="14" t="str">
        <f t="shared" si="182"/>
        <v/>
      </c>
      <c r="U1974" s="14" t="str">
        <f t="shared" si="183"/>
        <v/>
      </c>
      <c r="V1974" s="14" t="str">
        <f t="shared" ca="1" si="184"/>
        <v/>
      </c>
      <c r="W1974" s="14" t="str">
        <f t="shared" ca="1" si="185"/>
        <v/>
      </c>
    </row>
    <row r="1975" spans="1:23" x14ac:dyDescent="0.3">
      <c r="A1975" s="2"/>
      <c r="B1975" s="2"/>
      <c r="C1975" s="2"/>
      <c r="D1975" s="2"/>
      <c r="E1975" s="2"/>
      <c r="F1975" s="2"/>
      <c r="G1975" s="2"/>
      <c r="H1975" s="2"/>
      <c r="I1975" s="16"/>
      <c r="J1975" s="16"/>
      <c r="K1975" s="14" t="str">
        <f>IF($A1975="","",IF(B1975&gt;=Model!$B$4,4,IF(B1975&gt;=Model!$B$5,3,IF(B1975&gt;=Model!$B$6,2,1))))</f>
        <v/>
      </c>
      <c r="L1975" s="14" t="str">
        <f>IF($A1975="","",IF(OR(UPPER(D1975)="Y",UPPER(E1975)="Y"),4,IF(C1975&gt;=Model!$B$10,4,IF(C1975&gt;=Model!$B$11,3,IF(C1975&gt;=Model!$B$12,2,1)))))</f>
        <v/>
      </c>
      <c r="M1975" s="14" t="str">
        <f>IF($A1975="","",IFERROR(VLOOKUP(F1975,Model!$A$19:$B$22,2,FALSE()),""))</f>
        <v/>
      </c>
      <c r="N1975" s="14" t="str">
        <f>IF($A1975="","",IFERROR(VLOOKUP(G1975,Model!$A$25:$B$28,2,FALSE()),""))</f>
        <v/>
      </c>
      <c r="O1975" s="14" t="str">
        <f t="shared" si="180"/>
        <v/>
      </c>
      <c r="P1975" s="14" t="str">
        <f>IF($A1975="","",IF(AND(G1975="Internet-facing",OR(UPPER(D1975)="Y",UPPER(E1975)="Y",C1975&gt;=Model!$B$16)),"P1",""))</f>
        <v/>
      </c>
      <c r="Q1975" s="14" t="str">
        <f>IF($A1975="","",IF(P1975="P1","P1","P"&amp;MIN(4,IF(O1975&gt;=Model!$B$31,1,IF(O1975&gt;=Model!$B$32,2,IF(O1975&gt;=Model!$B$33,3,4)))+IF(UPPER(H1975)="Y",1,0))))</f>
        <v/>
      </c>
      <c r="R1975" s="14" t="str">
        <f>IF($A1975="","",IFERROR(VLOOKUP(VALUE(MID(Q1975,2,1)),Model!$B$38:$C$41,2,FALSE()),""))</f>
        <v/>
      </c>
      <c r="S1975" s="18" t="str">
        <f t="shared" si="181"/>
        <v/>
      </c>
      <c r="T1975" s="14" t="str">
        <f t="shared" si="182"/>
        <v/>
      </c>
      <c r="U1975" s="14" t="str">
        <f t="shared" si="183"/>
        <v/>
      </c>
      <c r="V1975" s="14" t="str">
        <f t="shared" ca="1" si="184"/>
        <v/>
      </c>
      <c r="W1975" s="14" t="str">
        <f t="shared" ca="1" si="185"/>
        <v/>
      </c>
    </row>
    <row r="1976" spans="1:23" x14ac:dyDescent="0.3">
      <c r="A1976" s="2"/>
      <c r="B1976" s="2"/>
      <c r="C1976" s="2"/>
      <c r="D1976" s="2"/>
      <c r="E1976" s="2"/>
      <c r="F1976" s="2"/>
      <c r="G1976" s="2"/>
      <c r="H1976" s="2"/>
      <c r="I1976" s="16"/>
      <c r="J1976" s="16"/>
      <c r="K1976" s="14" t="str">
        <f>IF($A1976="","",IF(B1976&gt;=Model!$B$4,4,IF(B1976&gt;=Model!$B$5,3,IF(B1976&gt;=Model!$B$6,2,1))))</f>
        <v/>
      </c>
      <c r="L1976" s="14" t="str">
        <f>IF($A1976="","",IF(OR(UPPER(D1976)="Y",UPPER(E1976)="Y"),4,IF(C1976&gt;=Model!$B$10,4,IF(C1976&gt;=Model!$B$11,3,IF(C1976&gt;=Model!$B$12,2,1)))))</f>
        <v/>
      </c>
      <c r="M1976" s="14" t="str">
        <f>IF($A1976="","",IFERROR(VLOOKUP(F1976,Model!$A$19:$B$22,2,FALSE()),""))</f>
        <v/>
      </c>
      <c r="N1976" s="14" t="str">
        <f>IF($A1976="","",IFERROR(VLOOKUP(G1976,Model!$A$25:$B$28,2,FALSE()),""))</f>
        <v/>
      </c>
      <c r="O1976" s="14" t="str">
        <f t="shared" si="180"/>
        <v/>
      </c>
      <c r="P1976" s="14" t="str">
        <f>IF($A1976="","",IF(AND(G1976="Internet-facing",OR(UPPER(D1976)="Y",UPPER(E1976)="Y",C1976&gt;=Model!$B$16)),"P1",""))</f>
        <v/>
      </c>
      <c r="Q1976" s="14" t="str">
        <f>IF($A1976="","",IF(P1976="P1","P1","P"&amp;MIN(4,IF(O1976&gt;=Model!$B$31,1,IF(O1976&gt;=Model!$B$32,2,IF(O1976&gt;=Model!$B$33,3,4)))+IF(UPPER(H1976)="Y",1,0))))</f>
        <v/>
      </c>
      <c r="R1976" s="14" t="str">
        <f>IF($A1976="","",IFERROR(VLOOKUP(VALUE(MID(Q1976,2,1)),Model!$B$38:$C$41,2,FALSE()),""))</f>
        <v/>
      </c>
      <c r="S1976" s="18" t="str">
        <f t="shared" si="181"/>
        <v/>
      </c>
      <c r="T1976" s="14" t="str">
        <f t="shared" si="182"/>
        <v/>
      </c>
      <c r="U1976" s="14" t="str">
        <f t="shared" si="183"/>
        <v/>
      </c>
      <c r="V1976" s="14" t="str">
        <f t="shared" ca="1" si="184"/>
        <v/>
      </c>
      <c r="W1976" s="14" t="str">
        <f t="shared" ca="1" si="185"/>
        <v/>
      </c>
    </row>
    <row r="1977" spans="1:23" x14ac:dyDescent="0.3">
      <c r="A1977" s="2"/>
      <c r="B1977" s="2"/>
      <c r="C1977" s="2"/>
      <c r="D1977" s="2"/>
      <c r="E1977" s="2"/>
      <c r="F1977" s="2"/>
      <c r="G1977" s="2"/>
      <c r="H1977" s="2"/>
      <c r="I1977" s="16"/>
      <c r="J1977" s="16"/>
      <c r="K1977" s="14" t="str">
        <f>IF($A1977="","",IF(B1977&gt;=Model!$B$4,4,IF(B1977&gt;=Model!$B$5,3,IF(B1977&gt;=Model!$B$6,2,1))))</f>
        <v/>
      </c>
      <c r="L1977" s="14" t="str">
        <f>IF($A1977="","",IF(OR(UPPER(D1977)="Y",UPPER(E1977)="Y"),4,IF(C1977&gt;=Model!$B$10,4,IF(C1977&gt;=Model!$B$11,3,IF(C1977&gt;=Model!$B$12,2,1)))))</f>
        <v/>
      </c>
      <c r="M1977" s="14" t="str">
        <f>IF($A1977="","",IFERROR(VLOOKUP(F1977,Model!$A$19:$B$22,2,FALSE()),""))</f>
        <v/>
      </c>
      <c r="N1977" s="14" t="str">
        <f>IF($A1977="","",IFERROR(VLOOKUP(G1977,Model!$A$25:$B$28,2,FALSE()),""))</f>
        <v/>
      </c>
      <c r="O1977" s="14" t="str">
        <f t="shared" si="180"/>
        <v/>
      </c>
      <c r="P1977" s="14" t="str">
        <f>IF($A1977="","",IF(AND(G1977="Internet-facing",OR(UPPER(D1977)="Y",UPPER(E1977)="Y",C1977&gt;=Model!$B$16)),"P1",""))</f>
        <v/>
      </c>
      <c r="Q1977" s="14" t="str">
        <f>IF($A1977="","",IF(P1977="P1","P1","P"&amp;MIN(4,IF(O1977&gt;=Model!$B$31,1,IF(O1977&gt;=Model!$B$32,2,IF(O1977&gt;=Model!$B$33,3,4)))+IF(UPPER(H1977)="Y",1,0))))</f>
        <v/>
      </c>
      <c r="R1977" s="14" t="str">
        <f>IF($A1977="","",IFERROR(VLOOKUP(VALUE(MID(Q1977,2,1)),Model!$B$38:$C$41,2,FALSE()),""))</f>
        <v/>
      </c>
      <c r="S1977" s="18" t="str">
        <f t="shared" si="181"/>
        <v/>
      </c>
      <c r="T1977" s="14" t="str">
        <f t="shared" si="182"/>
        <v/>
      </c>
      <c r="U1977" s="14" t="str">
        <f t="shared" si="183"/>
        <v/>
      </c>
      <c r="V1977" s="14" t="str">
        <f t="shared" ca="1" si="184"/>
        <v/>
      </c>
      <c r="W1977" s="14" t="str">
        <f t="shared" ca="1" si="185"/>
        <v/>
      </c>
    </row>
    <row r="1978" spans="1:23" x14ac:dyDescent="0.3">
      <c r="A1978" s="2"/>
      <c r="B1978" s="2"/>
      <c r="C1978" s="2"/>
      <c r="D1978" s="2"/>
      <c r="E1978" s="2"/>
      <c r="F1978" s="2"/>
      <c r="G1978" s="2"/>
      <c r="H1978" s="2"/>
      <c r="I1978" s="16"/>
      <c r="J1978" s="16"/>
      <c r="K1978" s="14" t="str">
        <f>IF($A1978="","",IF(B1978&gt;=Model!$B$4,4,IF(B1978&gt;=Model!$B$5,3,IF(B1978&gt;=Model!$B$6,2,1))))</f>
        <v/>
      </c>
      <c r="L1978" s="14" t="str">
        <f>IF($A1978="","",IF(OR(UPPER(D1978)="Y",UPPER(E1978)="Y"),4,IF(C1978&gt;=Model!$B$10,4,IF(C1978&gt;=Model!$B$11,3,IF(C1978&gt;=Model!$B$12,2,1)))))</f>
        <v/>
      </c>
      <c r="M1978" s="14" t="str">
        <f>IF($A1978="","",IFERROR(VLOOKUP(F1978,Model!$A$19:$B$22,2,FALSE()),""))</f>
        <v/>
      </c>
      <c r="N1978" s="14" t="str">
        <f>IF($A1978="","",IFERROR(VLOOKUP(G1978,Model!$A$25:$B$28,2,FALSE()),""))</f>
        <v/>
      </c>
      <c r="O1978" s="14" t="str">
        <f t="shared" si="180"/>
        <v/>
      </c>
      <c r="P1978" s="14" t="str">
        <f>IF($A1978="","",IF(AND(G1978="Internet-facing",OR(UPPER(D1978)="Y",UPPER(E1978)="Y",C1978&gt;=Model!$B$16)),"P1",""))</f>
        <v/>
      </c>
      <c r="Q1978" s="14" t="str">
        <f>IF($A1978="","",IF(P1978="P1","P1","P"&amp;MIN(4,IF(O1978&gt;=Model!$B$31,1,IF(O1978&gt;=Model!$B$32,2,IF(O1978&gt;=Model!$B$33,3,4)))+IF(UPPER(H1978)="Y",1,0))))</f>
        <v/>
      </c>
      <c r="R1978" s="14" t="str">
        <f>IF($A1978="","",IFERROR(VLOOKUP(VALUE(MID(Q1978,2,1)),Model!$B$38:$C$41,2,FALSE()),""))</f>
        <v/>
      </c>
      <c r="S1978" s="18" t="str">
        <f t="shared" si="181"/>
        <v/>
      </c>
      <c r="T1978" s="14" t="str">
        <f t="shared" si="182"/>
        <v/>
      </c>
      <c r="U1978" s="14" t="str">
        <f t="shared" si="183"/>
        <v/>
      </c>
      <c r="V1978" s="14" t="str">
        <f t="shared" ca="1" si="184"/>
        <v/>
      </c>
      <c r="W1978" s="14" t="str">
        <f t="shared" ca="1" si="185"/>
        <v/>
      </c>
    </row>
    <row r="1979" spans="1:23" x14ac:dyDescent="0.3">
      <c r="A1979" s="2"/>
      <c r="B1979" s="2"/>
      <c r="C1979" s="2"/>
      <c r="D1979" s="2"/>
      <c r="E1979" s="2"/>
      <c r="F1979" s="2"/>
      <c r="G1979" s="2"/>
      <c r="H1979" s="2"/>
      <c r="I1979" s="16"/>
      <c r="J1979" s="16"/>
      <c r="K1979" s="14" t="str">
        <f>IF($A1979="","",IF(B1979&gt;=Model!$B$4,4,IF(B1979&gt;=Model!$B$5,3,IF(B1979&gt;=Model!$B$6,2,1))))</f>
        <v/>
      </c>
      <c r="L1979" s="14" t="str">
        <f>IF($A1979="","",IF(OR(UPPER(D1979)="Y",UPPER(E1979)="Y"),4,IF(C1979&gt;=Model!$B$10,4,IF(C1979&gt;=Model!$B$11,3,IF(C1979&gt;=Model!$B$12,2,1)))))</f>
        <v/>
      </c>
      <c r="M1979" s="14" t="str">
        <f>IF($A1979="","",IFERROR(VLOOKUP(F1979,Model!$A$19:$B$22,2,FALSE()),""))</f>
        <v/>
      </c>
      <c r="N1979" s="14" t="str">
        <f>IF($A1979="","",IFERROR(VLOOKUP(G1979,Model!$A$25:$B$28,2,FALSE()),""))</f>
        <v/>
      </c>
      <c r="O1979" s="14" t="str">
        <f t="shared" si="180"/>
        <v/>
      </c>
      <c r="P1979" s="14" t="str">
        <f>IF($A1979="","",IF(AND(G1979="Internet-facing",OR(UPPER(D1979)="Y",UPPER(E1979)="Y",C1979&gt;=Model!$B$16)),"P1",""))</f>
        <v/>
      </c>
      <c r="Q1979" s="14" t="str">
        <f>IF($A1979="","",IF(P1979="P1","P1","P"&amp;MIN(4,IF(O1979&gt;=Model!$B$31,1,IF(O1979&gt;=Model!$B$32,2,IF(O1979&gt;=Model!$B$33,3,4)))+IF(UPPER(H1979)="Y",1,0))))</f>
        <v/>
      </c>
      <c r="R1979" s="14" t="str">
        <f>IF($A1979="","",IFERROR(VLOOKUP(VALUE(MID(Q1979,2,1)),Model!$B$38:$C$41,2,FALSE()),""))</f>
        <v/>
      </c>
      <c r="S1979" s="18" t="str">
        <f t="shared" si="181"/>
        <v/>
      </c>
      <c r="T1979" s="14" t="str">
        <f t="shared" si="182"/>
        <v/>
      </c>
      <c r="U1979" s="14" t="str">
        <f t="shared" si="183"/>
        <v/>
      </c>
      <c r="V1979" s="14" t="str">
        <f t="shared" ca="1" si="184"/>
        <v/>
      </c>
      <c r="W1979" s="14" t="str">
        <f t="shared" ca="1" si="185"/>
        <v/>
      </c>
    </row>
    <row r="1980" spans="1:23" x14ac:dyDescent="0.3">
      <c r="A1980" s="2"/>
      <c r="B1980" s="2"/>
      <c r="C1980" s="2"/>
      <c r="D1980" s="2"/>
      <c r="E1980" s="2"/>
      <c r="F1980" s="2"/>
      <c r="G1980" s="2"/>
      <c r="H1980" s="2"/>
      <c r="I1980" s="16"/>
      <c r="J1980" s="16"/>
      <c r="K1980" s="14" t="str">
        <f>IF($A1980="","",IF(B1980&gt;=Model!$B$4,4,IF(B1980&gt;=Model!$B$5,3,IF(B1980&gt;=Model!$B$6,2,1))))</f>
        <v/>
      </c>
      <c r="L1980" s="14" t="str">
        <f>IF($A1980="","",IF(OR(UPPER(D1980)="Y",UPPER(E1980)="Y"),4,IF(C1980&gt;=Model!$B$10,4,IF(C1980&gt;=Model!$B$11,3,IF(C1980&gt;=Model!$B$12,2,1)))))</f>
        <v/>
      </c>
      <c r="M1980" s="14" t="str">
        <f>IF($A1980="","",IFERROR(VLOOKUP(F1980,Model!$A$19:$B$22,2,FALSE()),""))</f>
        <v/>
      </c>
      <c r="N1980" s="14" t="str">
        <f>IF($A1980="","",IFERROR(VLOOKUP(G1980,Model!$A$25:$B$28,2,FALSE()),""))</f>
        <v/>
      </c>
      <c r="O1980" s="14" t="str">
        <f t="shared" si="180"/>
        <v/>
      </c>
      <c r="P1980" s="14" t="str">
        <f>IF($A1980="","",IF(AND(G1980="Internet-facing",OR(UPPER(D1980)="Y",UPPER(E1980)="Y",C1980&gt;=Model!$B$16)),"P1",""))</f>
        <v/>
      </c>
      <c r="Q1980" s="14" t="str">
        <f>IF($A1980="","",IF(P1980="P1","P1","P"&amp;MIN(4,IF(O1980&gt;=Model!$B$31,1,IF(O1980&gt;=Model!$B$32,2,IF(O1980&gt;=Model!$B$33,3,4)))+IF(UPPER(H1980)="Y",1,0))))</f>
        <v/>
      </c>
      <c r="R1980" s="14" t="str">
        <f>IF($A1980="","",IFERROR(VLOOKUP(VALUE(MID(Q1980,2,1)),Model!$B$38:$C$41,2,FALSE()),""))</f>
        <v/>
      </c>
      <c r="S1980" s="18" t="str">
        <f t="shared" si="181"/>
        <v/>
      </c>
      <c r="T1980" s="14" t="str">
        <f t="shared" si="182"/>
        <v/>
      </c>
      <c r="U1980" s="14" t="str">
        <f t="shared" si="183"/>
        <v/>
      </c>
      <c r="V1980" s="14" t="str">
        <f t="shared" ca="1" si="184"/>
        <v/>
      </c>
      <c r="W1980" s="14" t="str">
        <f t="shared" ca="1" si="185"/>
        <v/>
      </c>
    </row>
    <row r="1981" spans="1:23" x14ac:dyDescent="0.3">
      <c r="A1981" s="2"/>
      <c r="B1981" s="2"/>
      <c r="C1981" s="2"/>
      <c r="D1981" s="2"/>
      <c r="E1981" s="2"/>
      <c r="F1981" s="2"/>
      <c r="G1981" s="2"/>
      <c r="H1981" s="2"/>
      <c r="I1981" s="16"/>
      <c r="J1981" s="16"/>
      <c r="K1981" s="14" t="str">
        <f>IF($A1981="","",IF(B1981&gt;=Model!$B$4,4,IF(B1981&gt;=Model!$B$5,3,IF(B1981&gt;=Model!$B$6,2,1))))</f>
        <v/>
      </c>
      <c r="L1981" s="14" t="str">
        <f>IF($A1981="","",IF(OR(UPPER(D1981)="Y",UPPER(E1981)="Y"),4,IF(C1981&gt;=Model!$B$10,4,IF(C1981&gt;=Model!$B$11,3,IF(C1981&gt;=Model!$B$12,2,1)))))</f>
        <v/>
      </c>
      <c r="M1981" s="14" t="str">
        <f>IF($A1981="","",IFERROR(VLOOKUP(F1981,Model!$A$19:$B$22,2,FALSE()),""))</f>
        <v/>
      </c>
      <c r="N1981" s="14" t="str">
        <f>IF($A1981="","",IFERROR(VLOOKUP(G1981,Model!$A$25:$B$28,2,FALSE()),""))</f>
        <v/>
      </c>
      <c r="O1981" s="14" t="str">
        <f t="shared" si="180"/>
        <v/>
      </c>
      <c r="P1981" s="14" t="str">
        <f>IF($A1981="","",IF(AND(G1981="Internet-facing",OR(UPPER(D1981)="Y",UPPER(E1981)="Y",C1981&gt;=Model!$B$16)),"P1",""))</f>
        <v/>
      </c>
      <c r="Q1981" s="14" t="str">
        <f>IF($A1981="","",IF(P1981="P1","P1","P"&amp;MIN(4,IF(O1981&gt;=Model!$B$31,1,IF(O1981&gt;=Model!$B$32,2,IF(O1981&gt;=Model!$B$33,3,4)))+IF(UPPER(H1981)="Y",1,0))))</f>
        <v/>
      </c>
      <c r="R1981" s="14" t="str">
        <f>IF($A1981="","",IFERROR(VLOOKUP(VALUE(MID(Q1981,2,1)),Model!$B$38:$C$41,2,FALSE()),""))</f>
        <v/>
      </c>
      <c r="S1981" s="18" t="str">
        <f t="shared" si="181"/>
        <v/>
      </c>
      <c r="T1981" s="14" t="str">
        <f t="shared" si="182"/>
        <v/>
      </c>
      <c r="U1981" s="14" t="str">
        <f t="shared" si="183"/>
        <v/>
      </c>
      <c r="V1981" s="14" t="str">
        <f t="shared" ca="1" si="184"/>
        <v/>
      </c>
      <c r="W1981" s="14" t="str">
        <f t="shared" ca="1" si="185"/>
        <v/>
      </c>
    </row>
    <row r="1982" spans="1:23" x14ac:dyDescent="0.3">
      <c r="A1982" s="2"/>
      <c r="B1982" s="2"/>
      <c r="C1982" s="2"/>
      <c r="D1982" s="2"/>
      <c r="E1982" s="2"/>
      <c r="F1982" s="2"/>
      <c r="G1982" s="2"/>
      <c r="H1982" s="2"/>
      <c r="I1982" s="16"/>
      <c r="J1982" s="16"/>
      <c r="K1982" s="14" t="str">
        <f>IF($A1982="","",IF(B1982&gt;=Model!$B$4,4,IF(B1982&gt;=Model!$B$5,3,IF(B1982&gt;=Model!$B$6,2,1))))</f>
        <v/>
      </c>
      <c r="L1982" s="14" t="str">
        <f>IF($A1982="","",IF(OR(UPPER(D1982)="Y",UPPER(E1982)="Y"),4,IF(C1982&gt;=Model!$B$10,4,IF(C1982&gt;=Model!$B$11,3,IF(C1982&gt;=Model!$B$12,2,1)))))</f>
        <v/>
      </c>
      <c r="M1982" s="14" t="str">
        <f>IF($A1982="","",IFERROR(VLOOKUP(F1982,Model!$A$19:$B$22,2,FALSE()),""))</f>
        <v/>
      </c>
      <c r="N1982" s="14" t="str">
        <f>IF($A1982="","",IFERROR(VLOOKUP(G1982,Model!$A$25:$B$28,2,FALSE()),""))</f>
        <v/>
      </c>
      <c r="O1982" s="14" t="str">
        <f t="shared" si="180"/>
        <v/>
      </c>
      <c r="P1982" s="14" t="str">
        <f>IF($A1982="","",IF(AND(G1982="Internet-facing",OR(UPPER(D1982)="Y",UPPER(E1982)="Y",C1982&gt;=Model!$B$16)),"P1",""))</f>
        <v/>
      </c>
      <c r="Q1982" s="14" t="str">
        <f>IF($A1982="","",IF(P1982="P1","P1","P"&amp;MIN(4,IF(O1982&gt;=Model!$B$31,1,IF(O1982&gt;=Model!$B$32,2,IF(O1982&gt;=Model!$B$33,3,4)))+IF(UPPER(H1982)="Y",1,0))))</f>
        <v/>
      </c>
      <c r="R1982" s="14" t="str">
        <f>IF($A1982="","",IFERROR(VLOOKUP(VALUE(MID(Q1982,2,1)),Model!$B$38:$C$41,2,FALSE()),""))</f>
        <v/>
      </c>
      <c r="S1982" s="18" t="str">
        <f t="shared" si="181"/>
        <v/>
      </c>
      <c r="T1982" s="14" t="str">
        <f t="shared" si="182"/>
        <v/>
      </c>
      <c r="U1982" s="14" t="str">
        <f t="shared" si="183"/>
        <v/>
      </c>
      <c r="V1982" s="14" t="str">
        <f t="shared" ca="1" si="184"/>
        <v/>
      </c>
      <c r="W1982" s="14" t="str">
        <f t="shared" ca="1" si="185"/>
        <v/>
      </c>
    </row>
    <row r="1983" spans="1:23" x14ac:dyDescent="0.3">
      <c r="A1983" s="2"/>
      <c r="B1983" s="2"/>
      <c r="C1983" s="2"/>
      <c r="D1983" s="2"/>
      <c r="E1983" s="2"/>
      <c r="F1983" s="2"/>
      <c r="G1983" s="2"/>
      <c r="H1983" s="2"/>
      <c r="I1983" s="16"/>
      <c r="J1983" s="16"/>
      <c r="K1983" s="14" t="str">
        <f>IF($A1983="","",IF(B1983&gt;=Model!$B$4,4,IF(B1983&gt;=Model!$B$5,3,IF(B1983&gt;=Model!$B$6,2,1))))</f>
        <v/>
      </c>
      <c r="L1983" s="14" t="str">
        <f>IF($A1983="","",IF(OR(UPPER(D1983)="Y",UPPER(E1983)="Y"),4,IF(C1983&gt;=Model!$B$10,4,IF(C1983&gt;=Model!$B$11,3,IF(C1983&gt;=Model!$B$12,2,1)))))</f>
        <v/>
      </c>
      <c r="M1983" s="14" t="str">
        <f>IF($A1983="","",IFERROR(VLOOKUP(F1983,Model!$A$19:$B$22,2,FALSE()),""))</f>
        <v/>
      </c>
      <c r="N1983" s="14" t="str">
        <f>IF($A1983="","",IFERROR(VLOOKUP(G1983,Model!$A$25:$B$28,2,FALSE()),""))</f>
        <v/>
      </c>
      <c r="O1983" s="14" t="str">
        <f t="shared" si="180"/>
        <v/>
      </c>
      <c r="P1983" s="14" t="str">
        <f>IF($A1983="","",IF(AND(G1983="Internet-facing",OR(UPPER(D1983)="Y",UPPER(E1983)="Y",C1983&gt;=Model!$B$16)),"P1",""))</f>
        <v/>
      </c>
      <c r="Q1983" s="14" t="str">
        <f>IF($A1983="","",IF(P1983="P1","P1","P"&amp;MIN(4,IF(O1983&gt;=Model!$B$31,1,IF(O1983&gt;=Model!$B$32,2,IF(O1983&gt;=Model!$B$33,3,4)))+IF(UPPER(H1983)="Y",1,0))))</f>
        <v/>
      </c>
      <c r="R1983" s="14" t="str">
        <f>IF($A1983="","",IFERROR(VLOOKUP(VALUE(MID(Q1983,2,1)),Model!$B$38:$C$41,2,FALSE()),""))</f>
        <v/>
      </c>
      <c r="S1983" s="18" t="str">
        <f t="shared" si="181"/>
        <v/>
      </c>
      <c r="T1983" s="14" t="str">
        <f t="shared" si="182"/>
        <v/>
      </c>
      <c r="U1983" s="14" t="str">
        <f t="shared" si="183"/>
        <v/>
      </c>
      <c r="V1983" s="14" t="str">
        <f t="shared" ca="1" si="184"/>
        <v/>
      </c>
      <c r="W1983" s="14" t="str">
        <f t="shared" ca="1" si="185"/>
        <v/>
      </c>
    </row>
    <row r="1984" spans="1:23" x14ac:dyDescent="0.3">
      <c r="A1984" s="2"/>
      <c r="B1984" s="2"/>
      <c r="C1984" s="2"/>
      <c r="D1984" s="2"/>
      <c r="E1984" s="2"/>
      <c r="F1984" s="2"/>
      <c r="G1984" s="2"/>
      <c r="H1984" s="2"/>
      <c r="I1984" s="16"/>
      <c r="J1984" s="16"/>
      <c r="K1984" s="14" t="str">
        <f>IF($A1984="","",IF(B1984&gt;=Model!$B$4,4,IF(B1984&gt;=Model!$B$5,3,IF(B1984&gt;=Model!$B$6,2,1))))</f>
        <v/>
      </c>
      <c r="L1984" s="14" t="str">
        <f>IF($A1984="","",IF(OR(UPPER(D1984)="Y",UPPER(E1984)="Y"),4,IF(C1984&gt;=Model!$B$10,4,IF(C1984&gt;=Model!$B$11,3,IF(C1984&gt;=Model!$B$12,2,1)))))</f>
        <v/>
      </c>
      <c r="M1984" s="14" t="str">
        <f>IF($A1984="","",IFERROR(VLOOKUP(F1984,Model!$A$19:$B$22,2,FALSE()),""))</f>
        <v/>
      </c>
      <c r="N1984" s="14" t="str">
        <f>IF($A1984="","",IFERROR(VLOOKUP(G1984,Model!$A$25:$B$28,2,FALSE()),""))</f>
        <v/>
      </c>
      <c r="O1984" s="14" t="str">
        <f t="shared" si="180"/>
        <v/>
      </c>
      <c r="P1984" s="14" t="str">
        <f>IF($A1984="","",IF(AND(G1984="Internet-facing",OR(UPPER(D1984)="Y",UPPER(E1984)="Y",C1984&gt;=Model!$B$16)),"P1",""))</f>
        <v/>
      </c>
      <c r="Q1984" s="14" t="str">
        <f>IF($A1984="","",IF(P1984="P1","P1","P"&amp;MIN(4,IF(O1984&gt;=Model!$B$31,1,IF(O1984&gt;=Model!$B$32,2,IF(O1984&gt;=Model!$B$33,3,4)))+IF(UPPER(H1984)="Y",1,0))))</f>
        <v/>
      </c>
      <c r="R1984" s="14" t="str">
        <f>IF($A1984="","",IFERROR(VLOOKUP(VALUE(MID(Q1984,2,1)),Model!$B$38:$C$41,2,FALSE()),""))</f>
        <v/>
      </c>
      <c r="S1984" s="18" t="str">
        <f t="shared" si="181"/>
        <v/>
      </c>
      <c r="T1984" s="14" t="str">
        <f t="shared" si="182"/>
        <v/>
      </c>
      <c r="U1984" s="14" t="str">
        <f t="shared" si="183"/>
        <v/>
      </c>
      <c r="V1984" s="14" t="str">
        <f t="shared" ca="1" si="184"/>
        <v/>
      </c>
      <c r="W1984" s="14" t="str">
        <f t="shared" ca="1" si="185"/>
        <v/>
      </c>
    </row>
    <row r="1985" spans="1:23" x14ac:dyDescent="0.3">
      <c r="A1985" s="2"/>
      <c r="B1985" s="2"/>
      <c r="C1985" s="2"/>
      <c r="D1985" s="2"/>
      <c r="E1985" s="2"/>
      <c r="F1985" s="2"/>
      <c r="G1985" s="2"/>
      <c r="H1985" s="2"/>
      <c r="I1985" s="16"/>
      <c r="J1985" s="16"/>
      <c r="K1985" s="14" t="str">
        <f>IF($A1985="","",IF(B1985&gt;=Model!$B$4,4,IF(B1985&gt;=Model!$B$5,3,IF(B1985&gt;=Model!$B$6,2,1))))</f>
        <v/>
      </c>
      <c r="L1985" s="14" t="str">
        <f>IF($A1985="","",IF(OR(UPPER(D1985)="Y",UPPER(E1985)="Y"),4,IF(C1985&gt;=Model!$B$10,4,IF(C1985&gt;=Model!$B$11,3,IF(C1985&gt;=Model!$B$12,2,1)))))</f>
        <v/>
      </c>
      <c r="M1985" s="14" t="str">
        <f>IF($A1985="","",IFERROR(VLOOKUP(F1985,Model!$A$19:$B$22,2,FALSE()),""))</f>
        <v/>
      </c>
      <c r="N1985" s="14" t="str">
        <f>IF($A1985="","",IFERROR(VLOOKUP(G1985,Model!$A$25:$B$28,2,FALSE()),""))</f>
        <v/>
      </c>
      <c r="O1985" s="14" t="str">
        <f t="shared" si="180"/>
        <v/>
      </c>
      <c r="P1985" s="14" t="str">
        <f>IF($A1985="","",IF(AND(G1985="Internet-facing",OR(UPPER(D1985)="Y",UPPER(E1985)="Y",C1985&gt;=Model!$B$16)),"P1",""))</f>
        <v/>
      </c>
      <c r="Q1985" s="14" t="str">
        <f>IF($A1985="","",IF(P1985="P1","P1","P"&amp;MIN(4,IF(O1985&gt;=Model!$B$31,1,IF(O1985&gt;=Model!$B$32,2,IF(O1985&gt;=Model!$B$33,3,4)))+IF(UPPER(H1985)="Y",1,0))))</f>
        <v/>
      </c>
      <c r="R1985" s="14" t="str">
        <f>IF($A1985="","",IFERROR(VLOOKUP(VALUE(MID(Q1985,2,1)),Model!$B$38:$C$41,2,FALSE()),""))</f>
        <v/>
      </c>
      <c r="S1985" s="18" t="str">
        <f t="shared" si="181"/>
        <v/>
      </c>
      <c r="T1985" s="14" t="str">
        <f t="shared" si="182"/>
        <v/>
      </c>
      <c r="U1985" s="14" t="str">
        <f t="shared" si="183"/>
        <v/>
      </c>
      <c r="V1985" s="14" t="str">
        <f t="shared" ca="1" si="184"/>
        <v/>
      </c>
      <c r="W1985" s="14" t="str">
        <f t="shared" ca="1" si="185"/>
        <v/>
      </c>
    </row>
    <row r="1986" spans="1:23" x14ac:dyDescent="0.3">
      <c r="A1986" s="2"/>
      <c r="B1986" s="2"/>
      <c r="C1986" s="2"/>
      <c r="D1986" s="2"/>
      <c r="E1986" s="2"/>
      <c r="F1986" s="2"/>
      <c r="G1986" s="2"/>
      <c r="H1986" s="2"/>
      <c r="I1986" s="16"/>
      <c r="J1986" s="16"/>
      <c r="K1986" s="14" t="str">
        <f>IF($A1986="","",IF(B1986&gt;=Model!$B$4,4,IF(B1986&gt;=Model!$B$5,3,IF(B1986&gt;=Model!$B$6,2,1))))</f>
        <v/>
      </c>
      <c r="L1986" s="14" t="str">
        <f>IF($A1986="","",IF(OR(UPPER(D1986)="Y",UPPER(E1986)="Y"),4,IF(C1986&gt;=Model!$B$10,4,IF(C1986&gt;=Model!$B$11,3,IF(C1986&gt;=Model!$B$12,2,1)))))</f>
        <v/>
      </c>
      <c r="M1986" s="14" t="str">
        <f>IF($A1986="","",IFERROR(VLOOKUP(F1986,Model!$A$19:$B$22,2,FALSE()),""))</f>
        <v/>
      </c>
      <c r="N1986" s="14" t="str">
        <f>IF($A1986="","",IFERROR(VLOOKUP(G1986,Model!$A$25:$B$28,2,FALSE()),""))</f>
        <v/>
      </c>
      <c r="O1986" s="14" t="str">
        <f t="shared" ref="O1986:O2001" si="186">IF($A1986="","",K1986*L1986*M1986*N1986)</f>
        <v/>
      </c>
      <c r="P1986" s="14" t="str">
        <f>IF($A1986="","",IF(AND(G1986="Internet-facing",OR(UPPER(D1986)="Y",UPPER(E1986)="Y",C1986&gt;=Model!$B$16)),"P1",""))</f>
        <v/>
      </c>
      <c r="Q1986" s="14" t="str">
        <f>IF($A1986="","",IF(P1986="P1","P1","P"&amp;MIN(4,IF(O1986&gt;=Model!$B$31,1,IF(O1986&gt;=Model!$B$32,2,IF(O1986&gt;=Model!$B$33,3,4)))+IF(UPPER(H1986)="Y",1,0))))</f>
        <v/>
      </c>
      <c r="R1986" s="14" t="str">
        <f>IF($A1986="","",IFERROR(VLOOKUP(VALUE(MID(Q1986,2,1)),Model!$B$38:$C$41,2,FALSE()),""))</f>
        <v/>
      </c>
      <c r="S1986" s="18" t="str">
        <f t="shared" ref="S1986:S2001" si="187">IF(OR($A1986="",$R1986="",$I1986=""),"",$I1986+$R1986)</f>
        <v/>
      </c>
      <c r="T1986" s="14" t="str">
        <f t="shared" ref="T1986:T2001" si="188">IF($A1986="","",IF($J1986="","Open","Closed"))</f>
        <v/>
      </c>
      <c r="U1986" s="14" t="str">
        <f t="shared" ref="U1986:U2001" si="189">IF(OR($A1986="",$J1986="",$I1986=""),"",$J1986-$I1986)</f>
        <v/>
      </c>
      <c r="V1986" s="14" t="str">
        <f t="shared" ref="V1986:V2001" ca="1" si="190">IF(OR($A1986="",$J1986&lt;&gt;"",$I1986=""),"",TODAY()-$I1986)</f>
        <v/>
      </c>
      <c r="W1986" s="14" t="str">
        <f t="shared" ref="W1986:W2001" ca="1" si="191">IF(OR($A1986="",$I1986=""),"",IF($J1986="",IF(TODAY()&gt;$S1986,"Overdue","Open"),IF($J1986&lt;=$S1986,"Yes","No")))</f>
        <v/>
      </c>
    </row>
    <row r="1987" spans="1:23" x14ac:dyDescent="0.3">
      <c r="A1987" s="2"/>
      <c r="B1987" s="2"/>
      <c r="C1987" s="2"/>
      <c r="D1987" s="2"/>
      <c r="E1987" s="2"/>
      <c r="F1987" s="2"/>
      <c r="G1987" s="2"/>
      <c r="H1987" s="2"/>
      <c r="I1987" s="16"/>
      <c r="J1987" s="16"/>
      <c r="K1987" s="14" t="str">
        <f>IF($A1987="","",IF(B1987&gt;=Model!$B$4,4,IF(B1987&gt;=Model!$B$5,3,IF(B1987&gt;=Model!$B$6,2,1))))</f>
        <v/>
      </c>
      <c r="L1987" s="14" t="str">
        <f>IF($A1987="","",IF(OR(UPPER(D1987)="Y",UPPER(E1987)="Y"),4,IF(C1987&gt;=Model!$B$10,4,IF(C1987&gt;=Model!$B$11,3,IF(C1987&gt;=Model!$B$12,2,1)))))</f>
        <v/>
      </c>
      <c r="M1987" s="14" t="str">
        <f>IF($A1987="","",IFERROR(VLOOKUP(F1987,Model!$A$19:$B$22,2,FALSE()),""))</f>
        <v/>
      </c>
      <c r="N1987" s="14" t="str">
        <f>IF($A1987="","",IFERROR(VLOOKUP(G1987,Model!$A$25:$B$28,2,FALSE()),""))</f>
        <v/>
      </c>
      <c r="O1987" s="14" t="str">
        <f t="shared" si="186"/>
        <v/>
      </c>
      <c r="P1987" s="14" t="str">
        <f>IF($A1987="","",IF(AND(G1987="Internet-facing",OR(UPPER(D1987)="Y",UPPER(E1987)="Y",C1987&gt;=Model!$B$16)),"P1",""))</f>
        <v/>
      </c>
      <c r="Q1987" s="14" t="str">
        <f>IF($A1987="","",IF(P1987="P1","P1","P"&amp;MIN(4,IF(O1987&gt;=Model!$B$31,1,IF(O1987&gt;=Model!$B$32,2,IF(O1987&gt;=Model!$B$33,3,4)))+IF(UPPER(H1987)="Y",1,0))))</f>
        <v/>
      </c>
      <c r="R1987" s="14" t="str">
        <f>IF($A1987="","",IFERROR(VLOOKUP(VALUE(MID(Q1987,2,1)),Model!$B$38:$C$41,2,FALSE()),""))</f>
        <v/>
      </c>
      <c r="S1987" s="18" t="str">
        <f t="shared" si="187"/>
        <v/>
      </c>
      <c r="T1987" s="14" t="str">
        <f t="shared" si="188"/>
        <v/>
      </c>
      <c r="U1987" s="14" t="str">
        <f t="shared" si="189"/>
        <v/>
      </c>
      <c r="V1987" s="14" t="str">
        <f t="shared" ca="1" si="190"/>
        <v/>
      </c>
      <c r="W1987" s="14" t="str">
        <f t="shared" ca="1" si="191"/>
        <v/>
      </c>
    </row>
    <row r="1988" spans="1:23" x14ac:dyDescent="0.3">
      <c r="A1988" s="2"/>
      <c r="B1988" s="2"/>
      <c r="C1988" s="2"/>
      <c r="D1988" s="2"/>
      <c r="E1988" s="2"/>
      <c r="F1988" s="2"/>
      <c r="G1988" s="2"/>
      <c r="H1988" s="2"/>
      <c r="I1988" s="16"/>
      <c r="J1988" s="16"/>
      <c r="K1988" s="14" t="str">
        <f>IF($A1988="","",IF(B1988&gt;=Model!$B$4,4,IF(B1988&gt;=Model!$B$5,3,IF(B1988&gt;=Model!$B$6,2,1))))</f>
        <v/>
      </c>
      <c r="L1988" s="14" t="str">
        <f>IF($A1988="","",IF(OR(UPPER(D1988)="Y",UPPER(E1988)="Y"),4,IF(C1988&gt;=Model!$B$10,4,IF(C1988&gt;=Model!$B$11,3,IF(C1988&gt;=Model!$B$12,2,1)))))</f>
        <v/>
      </c>
      <c r="M1988" s="14" t="str">
        <f>IF($A1988="","",IFERROR(VLOOKUP(F1988,Model!$A$19:$B$22,2,FALSE()),""))</f>
        <v/>
      </c>
      <c r="N1988" s="14" t="str">
        <f>IF($A1988="","",IFERROR(VLOOKUP(G1988,Model!$A$25:$B$28,2,FALSE()),""))</f>
        <v/>
      </c>
      <c r="O1988" s="14" t="str">
        <f t="shared" si="186"/>
        <v/>
      </c>
      <c r="P1988" s="14" t="str">
        <f>IF($A1988="","",IF(AND(G1988="Internet-facing",OR(UPPER(D1988)="Y",UPPER(E1988)="Y",C1988&gt;=Model!$B$16)),"P1",""))</f>
        <v/>
      </c>
      <c r="Q1988" s="14" t="str">
        <f>IF($A1988="","",IF(P1988="P1","P1","P"&amp;MIN(4,IF(O1988&gt;=Model!$B$31,1,IF(O1988&gt;=Model!$B$32,2,IF(O1988&gt;=Model!$B$33,3,4)))+IF(UPPER(H1988)="Y",1,0))))</f>
        <v/>
      </c>
      <c r="R1988" s="14" t="str">
        <f>IF($A1988="","",IFERROR(VLOOKUP(VALUE(MID(Q1988,2,1)),Model!$B$38:$C$41,2,FALSE()),""))</f>
        <v/>
      </c>
      <c r="S1988" s="18" t="str">
        <f t="shared" si="187"/>
        <v/>
      </c>
      <c r="T1988" s="14" t="str">
        <f t="shared" si="188"/>
        <v/>
      </c>
      <c r="U1988" s="14" t="str">
        <f t="shared" si="189"/>
        <v/>
      </c>
      <c r="V1988" s="14" t="str">
        <f t="shared" ca="1" si="190"/>
        <v/>
      </c>
      <c r="W1988" s="14" t="str">
        <f t="shared" ca="1" si="191"/>
        <v/>
      </c>
    </row>
    <row r="1989" spans="1:23" x14ac:dyDescent="0.3">
      <c r="A1989" s="2"/>
      <c r="B1989" s="2"/>
      <c r="C1989" s="2"/>
      <c r="D1989" s="2"/>
      <c r="E1989" s="2"/>
      <c r="F1989" s="2"/>
      <c r="G1989" s="2"/>
      <c r="H1989" s="2"/>
      <c r="I1989" s="16"/>
      <c r="J1989" s="16"/>
      <c r="K1989" s="14" t="str">
        <f>IF($A1989="","",IF(B1989&gt;=Model!$B$4,4,IF(B1989&gt;=Model!$B$5,3,IF(B1989&gt;=Model!$B$6,2,1))))</f>
        <v/>
      </c>
      <c r="L1989" s="14" t="str">
        <f>IF($A1989="","",IF(OR(UPPER(D1989)="Y",UPPER(E1989)="Y"),4,IF(C1989&gt;=Model!$B$10,4,IF(C1989&gt;=Model!$B$11,3,IF(C1989&gt;=Model!$B$12,2,1)))))</f>
        <v/>
      </c>
      <c r="M1989" s="14" t="str">
        <f>IF($A1989="","",IFERROR(VLOOKUP(F1989,Model!$A$19:$B$22,2,FALSE()),""))</f>
        <v/>
      </c>
      <c r="N1989" s="14" t="str">
        <f>IF($A1989="","",IFERROR(VLOOKUP(G1989,Model!$A$25:$B$28,2,FALSE()),""))</f>
        <v/>
      </c>
      <c r="O1989" s="14" t="str">
        <f t="shared" si="186"/>
        <v/>
      </c>
      <c r="P1989" s="14" t="str">
        <f>IF($A1989="","",IF(AND(G1989="Internet-facing",OR(UPPER(D1989)="Y",UPPER(E1989)="Y",C1989&gt;=Model!$B$16)),"P1",""))</f>
        <v/>
      </c>
      <c r="Q1989" s="14" t="str">
        <f>IF($A1989="","",IF(P1989="P1","P1","P"&amp;MIN(4,IF(O1989&gt;=Model!$B$31,1,IF(O1989&gt;=Model!$B$32,2,IF(O1989&gt;=Model!$B$33,3,4)))+IF(UPPER(H1989)="Y",1,0))))</f>
        <v/>
      </c>
      <c r="R1989" s="14" t="str">
        <f>IF($A1989="","",IFERROR(VLOOKUP(VALUE(MID(Q1989,2,1)),Model!$B$38:$C$41,2,FALSE()),""))</f>
        <v/>
      </c>
      <c r="S1989" s="18" t="str">
        <f t="shared" si="187"/>
        <v/>
      </c>
      <c r="T1989" s="14" t="str">
        <f t="shared" si="188"/>
        <v/>
      </c>
      <c r="U1989" s="14" t="str">
        <f t="shared" si="189"/>
        <v/>
      </c>
      <c r="V1989" s="14" t="str">
        <f t="shared" ca="1" si="190"/>
        <v/>
      </c>
      <c r="W1989" s="14" t="str">
        <f t="shared" ca="1" si="191"/>
        <v/>
      </c>
    </row>
    <row r="1990" spans="1:23" x14ac:dyDescent="0.3">
      <c r="A1990" s="2"/>
      <c r="B1990" s="2"/>
      <c r="C1990" s="2"/>
      <c r="D1990" s="2"/>
      <c r="E1990" s="2"/>
      <c r="F1990" s="2"/>
      <c r="G1990" s="2"/>
      <c r="H1990" s="2"/>
      <c r="I1990" s="16"/>
      <c r="J1990" s="16"/>
      <c r="K1990" s="14" t="str">
        <f>IF($A1990="","",IF(B1990&gt;=Model!$B$4,4,IF(B1990&gt;=Model!$B$5,3,IF(B1990&gt;=Model!$B$6,2,1))))</f>
        <v/>
      </c>
      <c r="L1990" s="14" t="str">
        <f>IF($A1990="","",IF(OR(UPPER(D1990)="Y",UPPER(E1990)="Y"),4,IF(C1990&gt;=Model!$B$10,4,IF(C1990&gt;=Model!$B$11,3,IF(C1990&gt;=Model!$B$12,2,1)))))</f>
        <v/>
      </c>
      <c r="M1990" s="14" t="str">
        <f>IF($A1990="","",IFERROR(VLOOKUP(F1990,Model!$A$19:$B$22,2,FALSE()),""))</f>
        <v/>
      </c>
      <c r="N1990" s="14" t="str">
        <f>IF($A1990="","",IFERROR(VLOOKUP(G1990,Model!$A$25:$B$28,2,FALSE()),""))</f>
        <v/>
      </c>
      <c r="O1990" s="14" t="str">
        <f t="shared" si="186"/>
        <v/>
      </c>
      <c r="P1990" s="14" t="str">
        <f>IF($A1990="","",IF(AND(G1990="Internet-facing",OR(UPPER(D1990)="Y",UPPER(E1990)="Y",C1990&gt;=Model!$B$16)),"P1",""))</f>
        <v/>
      </c>
      <c r="Q1990" s="14" t="str">
        <f>IF($A1990="","",IF(P1990="P1","P1","P"&amp;MIN(4,IF(O1990&gt;=Model!$B$31,1,IF(O1990&gt;=Model!$B$32,2,IF(O1990&gt;=Model!$B$33,3,4)))+IF(UPPER(H1990)="Y",1,0))))</f>
        <v/>
      </c>
      <c r="R1990" s="14" t="str">
        <f>IF($A1990="","",IFERROR(VLOOKUP(VALUE(MID(Q1990,2,1)),Model!$B$38:$C$41,2,FALSE()),""))</f>
        <v/>
      </c>
      <c r="S1990" s="18" t="str">
        <f t="shared" si="187"/>
        <v/>
      </c>
      <c r="T1990" s="14" t="str">
        <f t="shared" si="188"/>
        <v/>
      </c>
      <c r="U1990" s="14" t="str">
        <f t="shared" si="189"/>
        <v/>
      </c>
      <c r="V1990" s="14" t="str">
        <f t="shared" ca="1" si="190"/>
        <v/>
      </c>
      <c r="W1990" s="14" t="str">
        <f t="shared" ca="1" si="191"/>
        <v/>
      </c>
    </row>
    <row r="1991" spans="1:23" x14ac:dyDescent="0.3">
      <c r="A1991" s="2"/>
      <c r="B1991" s="2"/>
      <c r="C1991" s="2"/>
      <c r="D1991" s="2"/>
      <c r="E1991" s="2"/>
      <c r="F1991" s="2"/>
      <c r="G1991" s="2"/>
      <c r="H1991" s="2"/>
      <c r="I1991" s="16"/>
      <c r="J1991" s="16"/>
      <c r="K1991" s="14" t="str">
        <f>IF($A1991="","",IF(B1991&gt;=Model!$B$4,4,IF(B1991&gt;=Model!$B$5,3,IF(B1991&gt;=Model!$B$6,2,1))))</f>
        <v/>
      </c>
      <c r="L1991" s="14" t="str">
        <f>IF($A1991="","",IF(OR(UPPER(D1991)="Y",UPPER(E1991)="Y"),4,IF(C1991&gt;=Model!$B$10,4,IF(C1991&gt;=Model!$B$11,3,IF(C1991&gt;=Model!$B$12,2,1)))))</f>
        <v/>
      </c>
      <c r="M1991" s="14" t="str">
        <f>IF($A1991="","",IFERROR(VLOOKUP(F1991,Model!$A$19:$B$22,2,FALSE()),""))</f>
        <v/>
      </c>
      <c r="N1991" s="14" t="str">
        <f>IF($A1991="","",IFERROR(VLOOKUP(G1991,Model!$A$25:$B$28,2,FALSE()),""))</f>
        <v/>
      </c>
      <c r="O1991" s="14" t="str">
        <f t="shared" si="186"/>
        <v/>
      </c>
      <c r="P1991" s="14" t="str">
        <f>IF($A1991="","",IF(AND(G1991="Internet-facing",OR(UPPER(D1991)="Y",UPPER(E1991)="Y",C1991&gt;=Model!$B$16)),"P1",""))</f>
        <v/>
      </c>
      <c r="Q1991" s="14" t="str">
        <f>IF($A1991="","",IF(P1991="P1","P1","P"&amp;MIN(4,IF(O1991&gt;=Model!$B$31,1,IF(O1991&gt;=Model!$B$32,2,IF(O1991&gt;=Model!$B$33,3,4)))+IF(UPPER(H1991)="Y",1,0))))</f>
        <v/>
      </c>
      <c r="R1991" s="14" t="str">
        <f>IF($A1991="","",IFERROR(VLOOKUP(VALUE(MID(Q1991,2,1)),Model!$B$38:$C$41,2,FALSE()),""))</f>
        <v/>
      </c>
      <c r="S1991" s="18" t="str">
        <f t="shared" si="187"/>
        <v/>
      </c>
      <c r="T1991" s="14" t="str">
        <f t="shared" si="188"/>
        <v/>
      </c>
      <c r="U1991" s="14" t="str">
        <f t="shared" si="189"/>
        <v/>
      </c>
      <c r="V1991" s="14" t="str">
        <f t="shared" ca="1" si="190"/>
        <v/>
      </c>
      <c r="W1991" s="14" t="str">
        <f t="shared" ca="1" si="191"/>
        <v/>
      </c>
    </row>
    <row r="1992" spans="1:23" x14ac:dyDescent="0.3">
      <c r="A1992" s="2"/>
      <c r="B1992" s="2"/>
      <c r="C1992" s="2"/>
      <c r="D1992" s="2"/>
      <c r="E1992" s="2"/>
      <c r="F1992" s="2"/>
      <c r="G1992" s="2"/>
      <c r="H1992" s="2"/>
      <c r="I1992" s="16"/>
      <c r="J1992" s="16"/>
      <c r="K1992" s="14" t="str">
        <f>IF($A1992="","",IF(B1992&gt;=Model!$B$4,4,IF(B1992&gt;=Model!$B$5,3,IF(B1992&gt;=Model!$B$6,2,1))))</f>
        <v/>
      </c>
      <c r="L1992" s="14" t="str">
        <f>IF($A1992="","",IF(OR(UPPER(D1992)="Y",UPPER(E1992)="Y"),4,IF(C1992&gt;=Model!$B$10,4,IF(C1992&gt;=Model!$B$11,3,IF(C1992&gt;=Model!$B$12,2,1)))))</f>
        <v/>
      </c>
      <c r="M1992" s="14" t="str">
        <f>IF($A1992="","",IFERROR(VLOOKUP(F1992,Model!$A$19:$B$22,2,FALSE()),""))</f>
        <v/>
      </c>
      <c r="N1992" s="14" t="str">
        <f>IF($A1992="","",IFERROR(VLOOKUP(G1992,Model!$A$25:$B$28,2,FALSE()),""))</f>
        <v/>
      </c>
      <c r="O1992" s="14" t="str">
        <f t="shared" si="186"/>
        <v/>
      </c>
      <c r="P1992" s="14" t="str">
        <f>IF($A1992="","",IF(AND(G1992="Internet-facing",OR(UPPER(D1992)="Y",UPPER(E1992)="Y",C1992&gt;=Model!$B$16)),"P1",""))</f>
        <v/>
      </c>
      <c r="Q1992" s="14" t="str">
        <f>IF($A1992="","",IF(P1992="P1","P1","P"&amp;MIN(4,IF(O1992&gt;=Model!$B$31,1,IF(O1992&gt;=Model!$B$32,2,IF(O1992&gt;=Model!$B$33,3,4)))+IF(UPPER(H1992)="Y",1,0))))</f>
        <v/>
      </c>
      <c r="R1992" s="14" t="str">
        <f>IF($A1992="","",IFERROR(VLOOKUP(VALUE(MID(Q1992,2,1)),Model!$B$38:$C$41,2,FALSE()),""))</f>
        <v/>
      </c>
      <c r="S1992" s="18" t="str">
        <f t="shared" si="187"/>
        <v/>
      </c>
      <c r="T1992" s="14" t="str">
        <f t="shared" si="188"/>
        <v/>
      </c>
      <c r="U1992" s="14" t="str">
        <f t="shared" si="189"/>
        <v/>
      </c>
      <c r="V1992" s="14" t="str">
        <f t="shared" ca="1" si="190"/>
        <v/>
      </c>
      <c r="W1992" s="14" t="str">
        <f t="shared" ca="1" si="191"/>
        <v/>
      </c>
    </row>
    <row r="1993" spans="1:23" x14ac:dyDescent="0.3">
      <c r="A1993" s="2"/>
      <c r="B1993" s="2"/>
      <c r="C1993" s="2"/>
      <c r="D1993" s="2"/>
      <c r="E1993" s="2"/>
      <c r="F1993" s="2"/>
      <c r="G1993" s="2"/>
      <c r="H1993" s="2"/>
      <c r="I1993" s="16"/>
      <c r="J1993" s="16"/>
      <c r="K1993" s="14" t="str">
        <f>IF($A1993="","",IF(B1993&gt;=Model!$B$4,4,IF(B1993&gt;=Model!$B$5,3,IF(B1993&gt;=Model!$B$6,2,1))))</f>
        <v/>
      </c>
      <c r="L1993" s="14" t="str">
        <f>IF($A1993="","",IF(OR(UPPER(D1993)="Y",UPPER(E1993)="Y"),4,IF(C1993&gt;=Model!$B$10,4,IF(C1993&gt;=Model!$B$11,3,IF(C1993&gt;=Model!$B$12,2,1)))))</f>
        <v/>
      </c>
      <c r="M1993" s="14" t="str">
        <f>IF($A1993="","",IFERROR(VLOOKUP(F1993,Model!$A$19:$B$22,2,FALSE()),""))</f>
        <v/>
      </c>
      <c r="N1993" s="14" t="str">
        <f>IF($A1993="","",IFERROR(VLOOKUP(G1993,Model!$A$25:$B$28,2,FALSE()),""))</f>
        <v/>
      </c>
      <c r="O1993" s="14" t="str">
        <f t="shared" si="186"/>
        <v/>
      </c>
      <c r="P1993" s="14" t="str">
        <f>IF($A1993="","",IF(AND(G1993="Internet-facing",OR(UPPER(D1993)="Y",UPPER(E1993)="Y",C1993&gt;=Model!$B$16)),"P1",""))</f>
        <v/>
      </c>
      <c r="Q1993" s="14" t="str">
        <f>IF($A1993="","",IF(P1993="P1","P1","P"&amp;MIN(4,IF(O1993&gt;=Model!$B$31,1,IF(O1993&gt;=Model!$B$32,2,IF(O1993&gt;=Model!$B$33,3,4)))+IF(UPPER(H1993)="Y",1,0))))</f>
        <v/>
      </c>
      <c r="R1993" s="14" t="str">
        <f>IF($A1993="","",IFERROR(VLOOKUP(VALUE(MID(Q1993,2,1)),Model!$B$38:$C$41,2,FALSE()),""))</f>
        <v/>
      </c>
      <c r="S1993" s="18" t="str">
        <f t="shared" si="187"/>
        <v/>
      </c>
      <c r="T1993" s="14" t="str">
        <f t="shared" si="188"/>
        <v/>
      </c>
      <c r="U1993" s="14" t="str">
        <f t="shared" si="189"/>
        <v/>
      </c>
      <c r="V1993" s="14" t="str">
        <f t="shared" ca="1" si="190"/>
        <v/>
      </c>
      <c r="W1993" s="14" t="str">
        <f t="shared" ca="1" si="191"/>
        <v/>
      </c>
    </row>
    <row r="1994" spans="1:23" x14ac:dyDescent="0.3">
      <c r="A1994" s="2"/>
      <c r="B1994" s="2"/>
      <c r="C1994" s="2"/>
      <c r="D1994" s="2"/>
      <c r="E1994" s="2"/>
      <c r="F1994" s="2"/>
      <c r="G1994" s="2"/>
      <c r="H1994" s="2"/>
      <c r="I1994" s="16"/>
      <c r="J1994" s="16"/>
      <c r="K1994" s="14" t="str">
        <f>IF($A1994="","",IF(B1994&gt;=Model!$B$4,4,IF(B1994&gt;=Model!$B$5,3,IF(B1994&gt;=Model!$B$6,2,1))))</f>
        <v/>
      </c>
      <c r="L1994" s="14" t="str">
        <f>IF($A1994="","",IF(OR(UPPER(D1994)="Y",UPPER(E1994)="Y"),4,IF(C1994&gt;=Model!$B$10,4,IF(C1994&gt;=Model!$B$11,3,IF(C1994&gt;=Model!$B$12,2,1)))))</f>
        <v/>
      </c>
      <c r="M1994" s="14" t="str">
        <f>IF($A1994="","",IFERROR(VLOOKUP(F1994,Model!$A$19:$B$22,2,FALSE()),""))</f>
        <v/>
      </c>
      <c r="N1994" s="14" t="str">
        <f>IF($A1994="","",IFERROR(VLOOKUP(G1994,Model!$A$25:$B$28,2,FALSE()),""))</f>
        <v/>
      </c>
      <c r="O1994" s="14" t="str">
        <f t="shared" si="186"/>
        <v/>
      </c>
      <c r="P1994" s="14" t="str">
        <f>IF($A1994="","",IF(AND(G1994="Internet-facing",OR(UPPER(D1994)="Y",UPPER(E1994)="Y",C1994&gt;=Model!$B$16)),"P1",""))</f>
        <v/>
      </c>
      <c r="Q1994" s="14" t="str">
        <f>IF($A1994="","",IF(P1994="P1","P1","P"&amp;MIN(4,IF(O1994&gt;=Model!$B$31,1,IF(O1994&gt;=Model!$B$32,2,IF(O1994&gt;=Model!$B$33,3,4)))+IF(UPPER(H1994)="Y",1,0))))</f>
        <v/>
      </c>
      <c r="R1994" s="14" t="str">
        <f>IF($A1994="","",IFERROR(VLOOKUP(VALUE(MID(Q1994,2,1)),Model!$B$38:$C$41,2,FALSE()),""))</f>
        <v/>
      </c>
      <c r="S1994" s="18" t="str">
        <f t="shared" si="187"/>
        <v/>
      </c>
      <c r="T1994" s="14" t="str">
        <f t="shared" si="188"/>
        <v/>
      </c>
      <c r="U1994" s="14" t="str">
        <f t="shared" si="189"/>
        <v/>
      </c>
      <c r="V1994" s="14" t="str">
        <f t="shared" ca="1" si="190"/>
        <v/>
      </c>
      <c r="W1994" s="14" t="str">
        <f t="shared" ca="1" si="191"/>
        <v/>
      </c>
    </row>
    <row r="1995" spans="1:23" x14ac:dyDescent="0.3">
      <c r="A1995" s="2"/>
      <c r="B1995" s="2"/>
      <c r="C1995" s="2"/>
      <c r="D1995" s="2"/>
      <c r="E1995" s="2"/>
      <c r="F1995" s="2"/>
      <c r="G1995" s="2"/>
      <c r="H1995" s="2"/>
      <c r="I1995" s="16"/>
      <c r="J1995" s="16"/>
      <c r="K1995" s="14" t="str">
        <f>IF($A1995="","",IF(B1995&gt;=Model!$B$4,4,IF(B1995&gt;=Model!$B$5,3,IF(B1995&gt;=Model!$B$6,2,1))))</f>
        <v/>
      </c>
      <c r="L1995" s="14" t="str">
        <f>IF($A1995="","",IF(OR(UPPER(D1995)="Y",UPPER(E1995)="Y"),4,IF(C1995&gt;=Model!$B$10,4,IF(C1995&gt;=Model!$B$11,3,IF(C1995&gt;=Model!$B$12,2,1)))))</f>
        <v/>
      </c>
      <c r="M1995" s="14" t="str">
        <f>IF($A1995="","",IFERROR(VLOOKUP(F1995,Model!$A$19:$B$22,2,FALSE()),""))</f>
        <v/>
      </c>
      <c r="N1995" s="14" t="str">
        <f>IF($A1995="","",IFERROR(VLOOKUP(G1995,Model!$A$25:$B$28,2,FALSE()),""))</f>
        <v/>
      </c>
      <c r="O1995" s="14" t="str">
        <f t="shared" si="186"/>
        <v/>
      </c>
      <c r="P1995" s="14" t="str">
        <f>IF($A1995="","",IF(AND(G1995="Internet-facing",OR(UPPER(D1995)="Y",UPPER(E1995)="Y",C1995&gt;=Model!$B$16)),"P1",""))</f>
        <v/>
      </c>
      <c r="Q1995" s="14" t="str">
        <f>IF($A1995="","",IF(P1995="P1","P1","P"&amp;MIN(4,IF(O1995&gt;=Model!$B$31,1,IF(O1995&gt;=Model!$B$32,2,IF(O1995&gt;=Model!$B$33,3,4)))+IF(UPPER(H1995)="Y",1,0))))</f>
        <v/>
      </c>
      <c r="R1995" s="14" t="str">
        <f>IF($A1995="","",IFERROR(VLOOKUP(VALUE(MID(Q1995,2,1)),Model!$B$38:$C$41,2,FALSE()),""))</f>
        <v/>
      </c>
      <c r="S1995" s="18" t="str">
        <f t="shared" si="187"/>
        <v/>
      </c>
      <c r="T1995" s="14" t="str">
        <f t="shared" si="188"/>
        <v/>
      </c>
      <c r="U1995" s="14" t="str">
        <f t="shared" si="189"/>
        <v/>
      </c>
      <c r="V1995" s="14" t="str">
        <f t="shared" ca="1" si="190"/>
        <v/>
      </c>
      <c r="W1995" s="14" t="str">
        <f t="shared" ca="1" si="191"/>
        <v/>
      </c>
    </row>
    <row r="1996" spans="1:23" x14ac:dyDescent="0.3">
      <c r="A1996" s="2"/>
      <c r="B1996" s="2"/>
      <c r="C1996" s="2"/>
      <c r="D1996" s="2"/>
      <c r="E1996" s="2"/>
      <c r="F1996" s="2"/>
      <c r="G1996" s="2"/>
      <c r="H1996" s="2"/>
      <c r="I1996" s="16"/>
      <c r="J1996" s="16"/>
      <c r="K1996" s="14" t="str">
        <f>IF($A1996="","",IF(B1996&gt;=Model!$B$4,4,IF(B1996&gt;=Model!$B$5,3,IF(B1996&gt;=Model!$B$6,2,1))))</f>
        <v/>
      </c>
      <c r="L1996" s="14" t="str">
        <f>IF($A1996="","",IF(OR(UPPER(D1996)="Y",UPPER(E1996)="Y"),4,IF(C1996&gt;=Model!$B$10,4,IF(C1996&gt;=Model!$B$11,3,IF(C1996&gt;=Model!$B$12,2,1)))))</f>
        <v/>
      </c>
      <c r="M1996" s="14" t="str">
        <f>IF($A1996="","",IFERROR(VLOOKUP(F1996,Model!$A$19:$B$22,2,FALSE()),""))</f>
        <v/>
      </c>
      <c r="N1996" s="14" t="str">
        <f>IF($A1996="","",IFERROR(VLOOKUP(G1996,Model!$A$25:$B$28,2,FALSE()),""))</f>
        <v/>
      </c>
      <c r="O1996" s="14" t="str">
        <f t="shared" si="186"/>
        <v/>
      </c>
      <c r="P1996" s="14" t="str">
        <f>IF($A1996="","",IF(AND(G1996="Internet-facing",OR(UPPER(D1996)="Y",UPPER(E1996)="Y",C1996&gt;=Model!$B$16)),"P1",""))</f>
        <v/>
      </c>
      <c r="Q1996" s="14" t="str">
        <f>IF($A1996="","",IF(P1996="P1","P1","P"&amp;MIN(4,IF(O1996&gt;=Model!$B$31,1,IF(O1996&gt;=Model!$B$32,2,IF(O1996&gt;=Model!$B$33,3,4)))+IF(UPPER(H1996)="Y",1,0))))</f>
        <v/>
      </c>
      <c r="R1996" s="14" t="str">
        <f>IF($A1996="","",IFERROR(VLOOKUP(VALUE(MID(Q1996,2,1)),Model!$B$38:$C$41,2,FALSE()),""))</f>
        <v/>
      </c>
      <c r="S1996" s="18" t="str">
        <f t="shared" si="187"/>
        <v/>
      </c>
      <c r="T1996" s="14" t="str">
        <f t="shared" si="188"/>
        <v/>
      </c>
      <c r="U1996" s="14" t="str">
        <f t="shared" si="189"/>
        <v/>
      </c>
      <c r="V1996" s="14" t="str">
        <f t="shared" ca="1" si="190"/>
        <v/>
      </c>
      <c r="W1996" s="14" t="str">
        <f t="shared" ca="1" si="191"/>
        <v/>
      </c>
    </row>
    <row r="1997" spans="1:23" x14ac:dyDescent="0.3">
      <c r="A1997" s="2"/>
      <c r="B1997" s="2"/>
      <c r="C1997" s="2"/>
      <c r="D1997" s="2"/>
      <c r="E1997" s="2"/>
      <c r="F1997" s="2"/>
      <c r="G1997" s="2"/>
      <c r="H1997" s="2"/>
      <c r="I1997" s="16"/>
      <c r="J1997" s="16"/>
      <c r="K1997" s="14" t="str">
        <f>IF($A1997="","",IF(B1997&gt;=Model!$B$4,4,IF(B1997&gt;=Model!$B$5,3,IF(B1997&gt;=Model!$B$6,2,1))))</f>
        <v/>
      </c>
      <c r="L1997" s="14" t="str">
        <f>IF($A1997="","",IF(OR(UPPER(D1997)="Y",UPPER(E1997)="Y"),4,IF(C1997&gt;=Model!$B$10,4,IF(C1997&gt;=Model!$B$11,3,IF(C1997&gt;=Model!$B$12,2,1)))))</f>
        <v/>
      </c>
      <c r="M1997" s="14" t="str">
        <f>IF($A1997="","",IFERROR(VLOOKUP(F1997,Model!$A$19:$B$22,2,FALSE()),""))</f>
        <v/>
      </c>
      <c r="N1997" s="14" t="str">
        <f>IF($A1997="","",IFERROR(VLOOKUP(G1997,Model!$A$25:$B$28,2,FALSE()),""))</f>
        <v/>
      </c>
      <c r="O1997" s="14" t="str">
        <f t="shared" si="186"/>
        <v/>
      </c>
      <c r="P1997" s="14" t="str">
        <f>IF($A1997="","",IF(AND(G1997="Internet-facing",OR(UPPER(D1997)="Y",UPPER(E1997)="Y",C1997&gt;=Model!$B$16)),"P1",""))</f>
        <v/>
      </c>
      <c r="Q1997" s="14" t="str">
        <f>IF($A1997="","",IF(P1997="P1","P1","P"&amp;MIN(4,IF(O1997&gt;=Model!$B$31,1,IF(O1997&gt;=Model!$B$32,2,IF(O1997&gt;=Model!$B$33,3,4)))+IF(UPPER(H1997)="Y",1,0))))</f>
        <v/>
      </c>
      <c r="R1997" s="14" t="str">
        <f>IF($A1997="","",IFERROR(VLOOKUP(VALUE(MID(Q1997,2,1)),Model!$B$38:$C$41,2,FALSE()),""))</f>
        <v/>
      </c>
      <c r="S1997" s="18" t="str">
        <f t="shared" si="187"/>
        <v/>
      </c>
      <c r="T1997" s="14" t="str">
        <f t="shared" si="188"/>
        <v/>
      </c>
      <c r="U1997" s="14" t="str">
        <f t="shared" si="189"/>
        <v/>
      </c>
      <c r="V1997" s="14" t="str">
        <f t="shared" ca="1" si="190"/>
        <v/>
      </c>
      <c r="W1997" s="14" t="str">
        <f t="shared" ca="1" si="191"/>
        <v/>
      </c>
    </row>
    <row r="1998" spans="1:23" x14ac:dyDescent="0.3">
      <c r="A1998" s="2"/>
      <c r="B1998" s="2"/>
      <c r="C1998" s="2"/>
      <c r="D1998" s="2"/>
      <c r="E1998" s="2"/>
      <c r="F1998" s="2"/>
      <c r="G1998" s="2"/>
      <c r="H1998" s="2"/>
      <c r="I1998" s="16"/>
      <c r="J1998" s="16"/>
      <c r="K1998" s="14" t="str">
        <f>IF($A1998="","",IF(B1998&gt;=Model!$B$4,4,IF(B1998&gt;=Model!$B$5,3,IF(B1998&gt;=Model!$B$6,2,1))))</f>
        <v/>
      </c>
      <c r="L1998" s="14" t="str">
        <f>IF($A1998="","",IF(OR(UPPER(D1998)="Y",UPPER(E1998)="Y"),4,IF(C1998&gt;=Model!$B$10,4,IF(C1998&gt;=Model!$B$11,3,IF(C1998&gt;=Model!$B$12,2,1)))))</f>
        <v/>
      </c>
      <c r="M1998" s="14" t="str">
        <f>IF($A1998="","",IFERROR(VLOOKUP(F1998,Model!$A$19:$B$22,2,FALSE()),""))</f>
        <v/>
      </c>
      <c r="N1998" s="14" t="str">
        <f>IF($A1998="","",IFERROR(VLOOKUP(G1998,Model!$A$25:$B$28,2,FALSE()),""))</f>
        <v/>
      </c>
      <c r="O1998" s="14" t="str">
        <f t="shared" si="186"/>
        <v/>
      </c>
      <c r="P1998" s="14" t="str">
        <f>IF($A1998="","",IF(AND(G1998="Internet-facing",OR(UPPER(D1998)="Y",UPPER(E1998)="Y",C1998&gt;=Model!$B$16)),"P1",""))</f>
        <v/>
      </c>
      <c r="Q1998" s="14" t="str">
        <f>IF($A1998="","",IF(P1998="P1","P1","P"&amp;MIN(4,IF(O1998&gt;=Model!$B$31,1,IF(O1998&gt;=Model!$B$32,2,IF(O1998&gt;=Model!$B$33,3,4)))+IF(UPPER(H1998)="Y",1,0))))</f>
        <v/>
      </c>
      <c r="R1998" s="14" t="str">
        <f>IF($A1998="","",IFERROR(VLOOKUP(VALUE(MID(Q1998,2,1)),Model!$B$38:$C$41,2,FALSE()),""))</f>
        <v/>
      </c>
      <c r="S1998" s="18" t="str">
        <f t="shared" si="187"/>
        <v/>
      </c>
      <c r="T1998" s="14" t="str">
        <f t="shared" si="188"/>
        <v/>
      </c>
      <c r="U1998" s="14" t="str">
        <f t="shared" si="189"/>
        <v/>
      </c>
      <c r="V1998" s="14" t="str">
        <f t="shared" ca="1" si="190"/>
        <v/>
      </c>
      <c r="W1998" s="14" t="str">
        <f t="shared" ca="1" si="191"/>
        <v/>
      </c>
    </row>
    <row r="1999" spans="1:23" x14ac:dyDescent="0.3">
      <c r="A1999" s="2"/>
      <c r="B1999" s="2"/>
      <c r="C1999" s="2"/>
      <c r="D1999" s="2"/>
      <c r="E1999" s="2"/>
      <c r="F1999" s="2"/>
      <c r="G1999" s="2"/>
      <c r="H1999" s="2"/>
      <c r="I1999" s="16"/>
      <c r="J1999" s="16"/>
      <c r="K1999" s="14" t="str">
        <f>IF($A1999="","",IF(B1999&gt;=Model!$B$4,4,IF(B1999&gt;=Model!$B$5,3,IF(B1999&gt;=Model!$B$6,2,1))))</f>
        <v/>
      </c>
      <c r="L1999" s="14" t="str">
        <f>IF($A1999="","",IF(OR(UPPER(D1999)="Y",UPPER(E1999)="Y"),4,IF(C1999&gt;=Model!$B$10,4,IF(C1999&gt;=Model!$B$11,3,IF(C1999&gt;=Model!$B$12,2,1)))))</f>
        <v/>
      </c>
      <c r="M1999" s="14" t="str">
        <f>IF($A1999="","",IFERROR(VLOOKUP(F1999,Model!$A$19:$B$22,2,FALSE()),""))</f>
        <v/>
      </c>
      <c r="N1999" s="14" t="str">
        <f>IF($A1999="","",IFERROR(VLOOKUP(G1999,Model!$A$25:$B$28,2,FALSE()),""))</f>
        <v/>
      </c>
      <c r="O1999" s="14" t="str">
        <f t="shared" si="186"/>
        <v/>
      </c>
      <c r="P1999" s="14" t="str">
        <f>IF($A1999="","",IF(AND(G1999="Internet-facing",OR(UPPER(D1999)="Y",UPPER(E1999)="Y",C1999&gt;=Model!$B$16)),"P1",""))</f>
        <v/>
      </c>
      <c r="Q1999" s="14" t="str">
        <f>IF($A1999="","",IF(P1999="P1","P1","P"&amp;MIN(4,IF(O1999&gt;=Model!$B$31,1,IF(O1999&gt;=Model!$B$32,2,IF(O1999&gt;=Model!$B$33,3,4)))+IF(UPPER(H1999)="Y",1,0))))</f>
        <v/>
      </c>
      <c r="R1999" s="14" t="str">
        <f>IF($A1999="","",IFERROR(VLOOKUP(VALUE(MID(Q1999,2,1)),Model!$B$38:$C$41,2,FALSE()),""))</f>
        <v/>
      </c>
      <c r="S1999" s="18" t="str">
        <f t="shared" si="187"/>
        <v/>
      </c>
      <c r="T1999" s="14" t="str">
        <f t="shared" si="188"/>
        <v/>
      </c>
      <c r="U1999" s="14" t="str">
        <f t="shared" si="189"/>
        <v/>
      </c>
      <c r="V1999" s="14" t="str">
        <f t="shared" ca="1" si="190"/>
        <v/>
      </c>
      <c r="W1999" s="14" t="str">
        <f t="shared" ca="1" si="191"/>
        <v/>
      </c>
    </row>
    <row r="2000" spans="1:23" x14ac:dyDescent="0.3">
      <c r="A2000" s="2"/>
      <c r="B2000" s="2"/>
      <c r="C2000" s="2"/>
      <c r="D2000" s="2"/>
      <c r="E2000" s="2"/>
      <c r="F2000" s="2"/>
      <c r="G2000" s="2"/>
      <c r="H2000" s="2"/>
      <c r="I2000" s="16"/>
      <c r="J2000" s="16"/>
      <c r="K2000" s="14" t="str">
        <f>IF($A2000="","",IF(B2000&gt;=Model!$B$4,4,IF(B2000&gt;=Model!$B$5,3,IF(B2000&gt;=Model!$B$6,2,1))))</f>
        <v/>
      </c>
      <c r="L2000" s="14" t="str">
        <f>IF($A2000="","",IF(OR(UPPER(D2000)="Y",UPPER(E2000)="Y"),4,IF(C2000&gt;=Model!$B$10,4,IF(C2000&gt;=Model!$B$11,3,IF(C2000&gt;=Model!$B$12,2,1)))))</f>
        <v/>
      </c>
      <c r="M2000" s="14" t="str">
        <f>IF($A2000="","",IFERROR(VLOOKUP(F2000,Model!$A$19:$B$22,2,FALSE()),""))</f>
        <v/>
      </c>
      <c r="N2000" s="14" t="str">
        <f>IF($A2000="","",IFERROR(VLOOKUP(G2000,Model!$A$25:$B$28,2,FALSE()),""))</f>
        <v/>
      </c>
      <c r="O2000" s="14" t="str">
        <f t="shared" si="186"/>
        <v/>
      </c>
      <c r="P2000" s="14" t="str">
        <f>IF($A2000="","",IF(AND(G2000="Internet-facing",OR(UPPER(D2000)="Y",UPPER(E2000)="Y",C2000&gt;=Model!$B$16)),"P1",""))</f>
        <v/>
      </c>
      <c r="Q2000" s="14" t="str">
        <f>IF($A2000="","",IF(P2000="P1","P1","P"&amp;MIN(4,IF(O2000&gt;=Model!$B$31,1,IF(O2000&gt;=Model!$B$32,2,IF(O2000&gt;=Model!$B$33,3,4)))+IF(UPPER(H2000)="Y",1,0))))</f>
        <v/>
      </c>
      <c r="R2000" s="14" t="str">
        <f>IF($A2000="","",IFERROR(VLOOKUP(VALUE(MID(Q2000,2,1)),Model!$B$38:$C$41,2,FALSE()),""))</f>
        <v/>
      </c>
      <c r="S2000" s="18" t="str">
        <f t="shared" si="187"/>
        <v/>
      </c>
      <c r="T2000" s="14" t="str">
        <f t="shared" si="188"/>
        <v/>
      </c>
      <c r="U2000" s="14" t="str">
        <f t="shared" si="189"/>
        <v/>
      </c>
      <c r="V2000" s="14" t="str">
        <f t="shared" ca="1" si="190"/>
        <v/>
      </c>
      <c r="W2000" s="14" t="str">
        <f t="shared" ca="1" si="191"/>
        <v/>
      </c>
    </row>
    <row r="2001" spans="1:23" x14ac:dyDescent="0.3">
      <c r="A2001" s="2"/>
      <c r="B2001" s="2"/>
      <c r="C2001" s="2"/>
      <c r="D2001" s="2"/>
      <c r="E2001" s="2"/>
      <c r="F2001" s="2"/>
      <c r="G2001" s="2"/>
      <c r="H2001" s="2"/>
      <c r="I2001" s="16"/>
      <c r="J2001" s="16"/>
      <c r="K2001" s="14" t="str">
        <f>IF($A2001="","",IF(B2001&gt;=Model!$B$4,4,IF(B2001&gt;=Model!$B$5,3,IF(B2001&gt;=Model!$B$6,2,1))))</f>
        <v/>
      </c>
      <c r="L2001" s="14" t="str">
        <f>IF($A2001="","",IF(OR(UPPER(D2001)="Y",UPPER(E2001)="Y"),4,IF(C2001&gt;=Model!$B$10,4,IF(C2001&gt;=Model!$B$11,3,IF(C2001&gt;=Model!$B$12,2,1)))))</f>
        <v/>
      </c>
      <c r="M2001" s="14" t="str">
        <f>IF($A2001="","",IFERROR(VLOOKUP(F2001,Model!$A$19:$B$22,2,FALSE()),""))</f>
        <v/>
      </c>
      <c r="N2001" s="14" t="str">
        <f>IF($A2001="","",IFERROR(VLOOKUP(G2001,Model!$A$25:$B$28,2,FALSE()),""))</f>
        <v/>
      </c>
      <c r="O2001" s="14" t="str">
        <f t="shared" si="186"/>
        <v/>
      </c>
      <c r="P2001" s="14" t="str">
        <f>IF($A2001="","",IF(AND(G2001="Internet-facing",OR(UPPER(D2001)="Y",UPPER(E2001)="Y",C2001&gt;=Model!$B$16)),"P1",""))</f>
        <v/>
      </c>
      <c r="Q2001" s="14" t="str">
        <f>IF($A2001="","",IF(P2001="P1","P1","P"&amp;MIN(4,IF(O2001&gt;=Model!$B$31,1,IF(O2001&gt;=Model!$B$32,2,IF(O2001&gt;=Model!$B$33,3,4)))+IF(UPPER(H2001)="Y",1,0))))</f>
        <v/>
      </c>
      <c r="R2001" s="14" t="str">
        <f>IF($A2001="","",IFERROR(VLOOKUP(VALUE(MID(Q2001,2,1)),Model!$B$38:$C$41,2,FALSE()),""))</f>
        <v/>
      </c>
      <c r="S2001" s="18" t="str">
        <f t="shared" si="187"/>
        <v/>
      </c>
      <c r="T2001" s="14" t="str">
        <f t="shared" si="188"/>
        <v/>
      </c>
      <c r="U2001" s="14" t="str">
        <f t="shared" si="189"/>
        <v/>
      </c>
      <c r="V2001" s="14" t="str">
        <f t="shared" ca="1" si="190"/>
        <v/>
      </c>
      <c r="W2001" s="14" t="str">
        <f t="shared" ca="1" si="191"/>
        <v/>
      </c>
    </row>
  </sheetData>
  <sheetProtection sheet="1" objects="1" formatCells="0" formatColumns="0" formatRows="0" sort="0" autoFilter="0"/>
  <conditionalFormatting sqref="Q2:Q2001">
    <cfRule type="cellIs" dxfId="3" priority="2" operator="equal">
      <formula>"P1"</formula>
    </cfRule>
    <cfRule type="cellIs" dxfId="2" priority="3" operator="equal">
      <formula>"P2"</formula>
    </cfRule>
    <cfRule type="cellIs" dxfId="1" priority="4" operator="equal">
      <formula>"P3"</formula>
    </cfRule>
    <cfRule type="cellIs" dxfId="0" priority="5" operator="equal">
      <formula>"P4"</formula>
    </cfRule>
  </conditionalFormatting>
  <dataValidations count="1">
    <dataValidation type="list" allowBlank="1" sqref="D2:E2001 H2:H2001" xr:uid="{00000000-0002-0000-0200-000000000000}">
      <formula1>"Y,N"</formula1>
    </dataValidation>
  </dataValidations>
  <pageMargins left="1.17" right="0.75" top="1" bottom="1" header="0.511811023622047" footer="0.511811023622047"/>
  <pageSetup scale="91" orientation="portrait" r:id="rId1"/>
  <extLst>
    <ext xmlns:x14="http://schemas.microsoft.com/office/spreadsheetml/2009/9/main" uri="{CCE6A557-97BC-4b89-ADB6-D9C93CAAB3DF}">
      <x14:dataValidations xmlns:xm="http://schemas.microsoft.com/office/excel/2006/main" count="2">
        <x14:dataValidation type="list" allowBlank="1" xr:uid="{00000000-0002-0000-0200-000002000000}">
          <x14:formula1>
            <xm:f>Model!$A$19:$A$22</xm:f>
          </x14:formula1>
          <xm:sqref>F2:F2001</xm:sqref>
        </x14:dataValidation>
        <x14:dataValidation type="list" allowBlank="1" xr:uid="{00000000-0002-0000-0200-000003000000}">
          <x14:formula1>
            <xm:f>Model!$A$25:$A$28</xm:f>
          </x14:formula1>
          <xm:sqref>G2:G2001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90821-883F-4506-809E-8D16F217DA64}">
  <sheetPr>
    <tabColor rgb="FFC9A24B"/>
  </sheetPr>
  <dimension ref="A1:E19"/>
  <sheetViews>
    <sheetView workbookViewId="0"/>
  </sheetViews>
  <sheetFormatPr defaultRowHeight="14.4" x14ac:dyDescent="0.3"/>
  <cols>
    <col min="1" max="1" width="28.77734375" customWidth="1"/>
    <col min="2" max="3" width="13.77734375" customWidth="1"/>
    <col min="4" max="4" width="15.77734375" customWidth="1"/>
    <col min="5" max="5" width="13.77734375" customWidth="1"/>
  </cols>
  <sheetData>
    <row r="1" spans="1:5" ht="36" x14ac:dyDescent="0.3">
      <c r="A1" s="37" t="s">
        <v>171</v>
      </c>
    </row>
    <row r="2" spans="1:5" ht="27.6" x14ac:dyDescent="0.3">
      <c r="A2" s="38" t="s">
        <v>172</v>
      </c>
    </row>
    <row r="4" spans="1:5" x14ac:dyDescent="0.3">
      <c r="A4" s="39" t="s">
        <v>173</v>
      </c>
    </row>
    <row r="5" spans="1:5" ht="15.6" x14ac:dyDescent="0.3">
      <c r="A5" s="23" t="s">
        <v>174</v>
      </c>
      <c r="B5" s="44">
        <f ca="1">IFERROR(COUNTIFS(Findings!$W$2:$W$2001,"Yes")/COUNTIFS(Findings!$J$2:$J$2001,"&lt;&gt;"),"—")</f>
        <v>0.88888888888888884</v>
      </c>
      <c r="C5" s="41" t="s">
        <v>175</v>
      </c>
      <c r="D5" s="40">
        <f>Model!$B$50</f>
        <v>0.95</v>
      </c>
      <c r="E5" s="41"/>
    </row>
    <row r="6" spans="1:5" ht="15.6" x14ac:dyDescent="0.3">
      <c r="A6" s="23" t="s">
        <v>176</v>
      </c>
      <c r="B6" s="45">
        <f ca="1">COUNTIFS(Findings!$A$2:$A$2001,"&lt;&gt;",Findings!$J$2:$J$2001,"")</f>
        <v>12</v>
      </c>
      <c r="C6" s="41"/>
      <c r="D6" s="41"/>
      <c r="E6" s="41"/>
    </row>
    <row r="7" spans="1:5" ht="15.6" x14ac:dyDescent="0.3">
      <c r="A7" s="23" t="s">
        <v>177</v>
      </c>
      <c r="B7" s="45">
        <f ca="1">COUNTIFS(Findings!$W$2:$W$2001,"Overdue")</f>
        <v>3</v>
      </c>
      <c r="C7" s="41"/>
      <c r="D7" s="41"/>
      <c r="E7" s="41"/>
    </row>
    <row r="8" spans="1:5" ht="15.6" x14ac:dyDescent="0.3">
      <c r="A8" s="23" t="s">
        <v>178</v>
      </c>
      <c r="B8" s="45">
        <f ca="1">COUNTIFS(Findings!$D$2:$D$2001,"Y",Findings!$J$2:$J$2001,"")</f>
        <v>3</v>
      </c>
      <c r="C8" s="41"/>
      <c r="D8" s="41"/>
      <c r="E8" s="41"/>
    </row>
    <row r="9" spans="1:5" x14ac:dyDescent="0.3">
      <c r="A9" s="23"/>
      <c r="B9" s="41"/>
      <c r="C9" s="41"/>
      <c r="D9" s="41"/>
      <c r="E9" s="41"/>
    </row>
    <row r="10" spans="1:5" x14ac:dyDescent="0.3">
      <c r="A10" s="34" t="s">
        <v>179</v>
      </c>
      <c r="B10" s="41"/>
      <c r="C10" s="41"/>
      <c r="D10" s="41"/>
      <c r="E10" s="41"/>
    </row>
    <row r="11" spans="1:5" x14ac:dyDescent="0.3">
      <c r="A11" s="24" t="s">
        <v>29</v>
      </c>
      <c r="B11" s="42" t="s">
        <v>180</v>
      </c>
      <c r="C11" s="42" t="s">
        <v>181</v>
      </c>
      <c r="D11" s="42" t="s">
        <v>182</v>
      </c>
      <c r="E11" s="42" t="s">
        <v>183</v>
      </c>
    </row>
    <row r="12" spans="1:5" x14ac:dyDescent="0.3">
      <c r="A12" s="23" t="s">
        <v>24</v>
      </c>
      <c r="B12" s="43">
        <f ca="1">IFERROR(ROUND(AVERAGEIFS(Findings!$U$2:$U$2001,Findings!$Q$2:$Q$2001,"P1",Findings!$J$2:$J$2001,"&lt;&gt;"),1),"—")</f>
        <v>1.3</v>
      </c>
      <c r="C12" s="41">
        <f>Model!$B$45</f>
        <v>2</v>
      </c>
      <c r="D12" s="40">
        <f ca="1">IFERROR(COUNTIFS(Findings!$Q$2:$Q$2001,"P1",Findings!$W$2:$W$2001,"Yes")/COUNTIFS(Findings!$Q$2:$Q$2001,"P1",Findings!$J$2:$J$2001,"&lt;&gt;"),"—")</f>
        <v>1</v>
      </c>
      <c r="E12" s="41">
        <f ca="1">COUNTIFS(Findings!$Q$2:$Q$2001,"P1",Findings!$A$2:$A$2001,"&lt;&gt;",Findings!$J$2:$J$2001,"")</f>
        <v>2</v>
      </c>
    </row>
    <row r="13" spans="1:5" x14ac:dyDescent="0.3">
      <c r="A13" s="23" t="s">
        <v>25</v>
      </c>
      <c r="B13" s="43">
        <f ca="1">IFERROR(ROUND(AVERAGEIFS(Findings!$U$2:$U$2001,Findings!$Q$2:$Q$2001,"P2",Findings!$J$2:$J$2001,"&lt;&gt;"),1),"—")</f>
        <v>18.8</v>
      </c>
      <c r="C13" s="41">
        <f>Model!$B$46</f>
        <v>20</v>
      </c>
      <c r="D13" s="40">
        <f ca="1">IFERROR(COUNTIFS(Findings!$Q$2:$Q$2001,"P2",Findings!$W$2:$W$2001,"Yes")/COUNTIFS(Findings!$Q$2:$Q$2001,"P2",Findings!$J$2:$J$2001,"&lt;&gt;"),"—")</f>
        <v>0.875</v>
      </c>
      <c r="E13" s="41">
        <f ca="1">COUNTIFS(Findings!$Q$2:$Q$2001,"P2",Findings!$A$2:$A$2001,"&lt;&gt;",Findings!$J$2:$J$2001,"")</f>
        <v>4</v>
      </c>
    </row>
    <row r="14" spans="1:5" x14ac:dyDescent="0.3">
      <c r="A14" s="23" t="s">
        <v>26</v>
      </c>
      <c r="B14" s="43">
        <f ca="1">IFERROR(ROUND(AVERAGEIFS(Findings!$U$2:$U$2001,Findings!$Q$2:$Q$2001,"P3",Findings!$J$2:$J$2001,"&lt;&gt;"),1),"—")</f>
        <v>51</v>
      </c>
      <c r="C14" s="41">
        <f>Model!$B$47</f>
        <v>60</v>
      </c>
      <c r="D14" s="40">
        <f ca="1">IFERROR(COUNTIFS(Findings!$Q$2:$Q$2001,"P3",Findings!$W$2:$W$2001,"Yes")/COUNTIFS(Findings!$Q$2:$Q$2001,"P3",Findings!$J$2:$J$2001,"&lt;&gt;"),"—")</f>
        <v>0.8</v>
      </c>
      <c r="E14" s="41">
        <f ca="1">COUNTIFS(Findings!$Q$2:$Q$2001,"P3",Findings!$A$2:$A$2001,"&lt;&gt;",Findings!$J$2:$J$2001,"")</f>
        <v>2</v>
      </c>
    </row>
    <row r="15" spans="1:5" x14ac:dyDescent="0.3">
      <c r="A15" s="23" t="s">
        <v>32</v>
      </c>
      <c r="B15" s="43">
        <f ca="1">IFERROR(ROUND(AVERAGEIFS(Findings!$U$2:$U$2001,Findings!$Q$2:$Q$2001,"P4",Findings!$J$2:$J$2001,"&lt;&gt;"),1),"—")</f>
        <v>60.5</v>
      </c>
      <c r="C15" s="41">
        <f>Model!$B$48</f>
        <v>120</v>
      </c>
      <c r="D15" s="40">
        <f ca="1">IFERROR(COUNTIFS(Findings!$Q$2:$Q$2001,"P4",Findings!$W$2:$W$2001,"Yes")/COUNTIFS(Findings!$Q$2:$Q$2001,"P4",Findings!$J$2:$J$2001,"&lt;&gt;"),"—")</f>
        <v>1</v>
      </c>
      <c r="E15" s="41">
        <f ca="1">COUNTIFS(Findings!$Q$2:$Q$2001,"P4",Findings!$A$2:$A$2001,"&lt;&gt;",Findings!$J$2:$J$2001,"")</f>
        <v>4</v>
      </c>
    </row>
    <row r="16" spans="1:5" x14ac:dyDescent="0.3">
      <c r="A16" s="23"/>
      <c r="B16" s="41"/>
      <c r="C16" s="41"/>
      <c r="D16" s="41"/>
      <c r="E16" s="41"/>
    </row>
    <row r="17" spans="1:5" x14ac:dyDescent="0.3">
      <c r="A17" s="34" t="s">
        <v>184</v>
      </c>
      <c r="B17" s="41"/>
      <c r="C17" s="41"/>
      <c r="D17" s="41"/>
      <c r="E17" s="41"/>
    </row>
    <row r="18" spans="1:5" x14ac:dyDescent="0.3">
      <c r="A18" s="24" t="s">
        <v>185</v>
      </c>
      <c r="B18" s="42" t="s">
        <v>186</v>
      </c>
      <c r="C18" s="42" t="s">
        <v>187</v>
      </c>
      <c r="D18" s="41"/>
      <c r="E18" s="41"/>
    </row>
    <row r="19" spans="1:5" x14ac:dyDescent="0.3">
      <c r="A19" s="41">
        <f ca="1">COUNTIFS(Findings!$J$2:$J$2001,"",Findings!$V$2:$V$2001,"&gt;=0",Findings!$V$2:$V$2001,"&lt;=30")</f>
        <v>5</v>
      </c>
      <c r="B19" s="41">
        <f ca="1">COUNTIFS(Findings!$J$2:$J$2001,"",Findings!$V$2:$V$2001,"&gt;=31",Findings!$V$2:$V$2001,"&lt;=90")</f>
        <v>5</v>
      </c>
      <c r="C19" s="41">
        <f ca="1">COUNTIFS(Findings!$J$2:$J$2001,"",Findings!$V$2:$V$2001,"&gt;=91")</f>
        <v>2</v>
      </c>
      <c r="D19" s="41"/>
      <c r="E19" s="41"/>
    </row>
  </sheetData>
  <sheetProtection sheet="1" objects="1" formatCells="0" formatColumns="0" formatRows="0" sort="0" autoFilter="0"/>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13</vt:i4>
      </vt:variant>
    </vt:vector>
  </HeadingPairs>
  <TitlesOfParts>
    <vt:vector size="21" baseType="lpstr">
      <vt:lpstr>Read me</vt:lpstr>
      <vt:lpstr>Model</vt:lpstr>
      <vt:lpstr>Import</vt:lpstr>
      <vt:lpstr>Assets</vt:lpstr>
      <vt:lpstr>Feeds</vt:lpstr>
      <vt:lpstr>Staged</vt:lpstr>
      <vt:lpstr>Findings</vt:lpstr>
      <vt:lpstr>Dashboard</vt:lpstr>
      <vt:lpstr>AssetList</vt:lpstr>
      <vt:lpstr>EPSSList</vt:lpstr>
      <vt:lpstr>ImpData</vt:lpstr>
      <vt:lpstr>ImpHdr</vt:lpstr>
      <vt:lpstr>KEVList</vt:lpstr>
      <vt:lpstr>Map_CVE</vt:lpstr>
      <vt:lpstr>Map_CVSS</vt:lpstr>
      <vt:lpstr>Map_EPSS</vt:lpstr>
      <vt:lpstr>Map_Expl</vt:lpstr>
      <vt:lpstr>Map_First</vt:lpstr>
      <vt:lpstr>Map_Fixed</vt:lpstr>
      <vt:lpstr>Map_Host</vt:lpstr>
      <vt:lpstr>Map_KEV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Nick Strupp</cp:lastModifiedBy>
  <cp:revision>0</cp:revision>
  <dcterms:created xsi:type="dcterms:W3CDTF">2026-06-26T14:12:04Z</dcterms:created>
  <dcterms:modified xsi:type="dcterms:W3CDTF">2026-09-22T10:15:15Z</dcterms:modified>
  <dc:language>en-US</dc:language>
</cp:coreProperties>
</file>